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9.xml" ContentType="application/vnd.openxmlformats-officedocument.drawingml.chartshap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17.xml" ContentType="application/vnd.openxmlformats-officedocument.drawingml.chartshapes+xml"/>
  <Override PartName="/xl/drawings/drawing28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drawings/drawing26.xml" ContentType="application/vnd.openxmlformats-officedocument.drawingml.chartshapes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drawings/drawing13.xml" ContentType="application/vnd.openxmlformats-officedocument.drawingml.chartshapes+xml"/>
  <Override PartName="/xl/charts/chart27.xml" ContentType="application/vnd.openxmlformats-officedocument.drawingml.chart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drawings/drawing11.xml" ContentType="application/vnd.openxmlformats-officedocument.drawingml.chartshapes+xml"/>
  <Override PartName="/xl/charts/chart25.xml" ContentType="application/vnd.openxmlformats-officedocument.drawingml.chart+xml"/>
  <Override PartName="/xl/drawings/drawing20.xml" ContentType="application/vnd.openxmlformats-officedocument.drawingml.chartshapes+xml"/>
  <Override PartName="/xl/charts/chart34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18.xml" ContentType="application/vnd.openxmlformats-officedocument.drawing+xml"/>
  <Override PartName="/xl/drawings/drawing27.xml" ContentType="application/vnd.openxmlformats-officedocument.drawingml.chartshap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ml.chartshapes+xml"/>
  <Override PartName="/xl/drawings/drawing25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ml.chartshapes+xml"/>
  <Override PartName="/xl/charts/chart28.xml" ContentType="application/vnd.openxmlformats-officedocument.drawingml.chart+xml"/>
  <Override PartName="/xl/drawings/drawing23.xml" ContentType="application/vnd.openxmlformats-officedocument.drawingml.chartshapes+xml"/>
  <Override PartName="/xl/charts/chart17.xml" ContentType="application/vnd.openxmlformats-officedocument.drawingml.chart+xml"/>
  <Override PartName="/xl/drawings/drawing12.xml" ContentType="application/vnd.openxmlformats-officedocument.drawingml.chartshapes+xml"/>
  <Override PartName="/xl/charts/chart26.xml" ContentType="application/vnd.openxmlformats-officedocument.drawingml.chart+xml"/>
  <Override PartName="/xl/drawings/drawing21.xml" ContentType="application/vnd.openxmlformats-officedocument.drawingml.chartshapes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ml.chartshapes+xml"/>
  <Override PartName="/xl/charts/chart24.xml" ContentType="application/vnd.openxmlformats-officedocument.drawingml.chart+xml"/>
  <Override PartName="/xl/charts/chart3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90" windowWidth="18915" windowHeight="12045" firstSheet="8" activeTab="13"/>
  </bookViews>
  <sheets>
    <sheet name="Car availability" sheetId="4" r:id="rId1"/>
    <sheet name="Travel-to-work" sheetId="1" r:id="rId2"/>
    <sheet name="Travel-to-study" sheetId="3" r:id="rId3"/>
    <sheet name="Travel-to-work-or-study" sheetId="2" r:id="rId4"/>
    <sheet name="CARS2001" sheetId="7" r:id="rId5"/>
    <sheet name="TTW2001" sheetId="5" r:id="rId6"/>
    <sheet name="CARS2011-CARS2001" sheetId="8" r:id="rId7"/>
    <sheet name="TTW2011-TTW2001" sheetId="6" r:id="rId8"/>
    <sheet name="graphdata" sheetId="9" r:id="rId9"/>
    <sheet name="pie charts" sheetId="14" r:id="rId10"/>
    <sheet name="car availability graphs" sheetId="10" r:id="rId11"/>
    <sheet name="TTW graphs 1" sheetId="11" r:id="rId12"/>
    <sheet name="TTW graphs 2" sheetId="12" r:id="rId13"/>
    <sheet name="Long-term trends" sheetId="13" r:id="rId14"/>
  </sheets>
  <definedNames>
    <definedName name="_xlnm.Print_Area" localSheetId="0">'Car availability'!$A$5:$S$90</definedName>
    <definedName name="_xlnm.Print_Area" localSheetId="10">'car availability graphs'!$A$1:$T$225</definedName>
    <definedName name="_xlnm.Print_Area" localSheetId="4">CARS2001!$A$5:$S$90</definedName>
    <definedName name="_xlnm.Print_Area" localSheetId="6">'CARS2011-CARS2001'!$A$5:$S$133</definedName>
    <definedName name="_xlnm.Print_Area" localSheetId="13">'Long-term trends'!$A$1:$X$59</definedName>
    <definedName name="_xlnm.Print_Area" localSheetId="9">'pie charts'!$A$1:$U$112</definedName>
    <definedName name="_xlnm.Print_Area" localSheetId="2">'Travel-to-study'!$A$5:$R$133</definedName>
    <definedName name="_xlnm.Print_Area" localSheetId="1">'Travel-to-work'!$A$5:$R$133</definedName>
    <definedName name="_xlnm.Print_Area" localSheetId="3">'Travel-to-work-or-study'!$A$5:$R$133</definedName>
    <definedName name="_xlnm.Print_Area" localSheetId="11">'TTW graphs 1'!$A$1:$T$405</definedName>
    <definedName name="_xlnm.Print_Area" localSheetId="12">'TTW graphs 2'!$A$1:$T$405</definedName>
    <definedName name="_xlnm.Print_Area" localSheetId="5">'TTW2001'!$A$5:$R$133</definedName>
    <definedName name="_xlnm.Print_Area" localSheetId="7">'TTW2011-TTW2001'!$A$5:$R$176</definedName>
    <definedName name="_xlnm.Print_Titles" localSheetId="0">'Car availability'!$1:$4</definedName>
    <definedName name="_xlnm.Print_Titles" localSheetId="4">CARS2001!$1:$4</definedName>
    <definedName name="_xlnm.Print_Titles" localSheetId="6">'CARS2011-CARS2001'!$1:$4</definedName>
    <definedName name="_xlnm.Print_Titles" localSheetId="2">'Travel-to-study'!$1:$4</definedName>
    <definedName name="_xlnm.Print_Titles" localSheetId="1">'Travel-to-work'!$1:$4</definedName>
    <definedName name="_xlnm.Print_Titles" localSheetId="3">'Travel-to-work-or-study'!$1:$4</definedName>
    <definedName name="_xlnm.Print_Titles" localSheetId="5">'TTW2001'!$1:$4</definedName>
    <definedName name="_xlnm.Print_Titles" localSheetId="7">'TTW2011-TTW2001'!$1:$4</definedName>
  </definedNames>
  <calcPr calcId="125725"/>
</workbook>
</file>

<file path=xl/calcChain.xml><?xml version="1.0" encoding="utf-8"?>
<calcChain xmlns="http://schemas.openxmlformats.org/spreadsheetml/2006/main">
  <c r="CR18" i="9"/>
  <c r="CR17"/>
  <c r="CR15"/>
  <c r="CR16"/>
  <c r="CW7"/>
  <c r="CW6"/>
  <c r="CW5"/>
  <c r="CW4"/>
  <c r="D31" i="13"/>
  <c r="D30"/>
  <c r="U18"/>
  <c r="T18"/>
  <c r="J18"/>
  <c r="V17"/>
  <c r="U17"/>
  <c r="T17"/>
  <c r="J17"/>
  <c r="V16"/>
  <c r="U16"/>
  <c r="J16"/>
  <c r="E16"/>
  <c r="T15" s="1"/>
  <c r="V15"/>
  <c r="U15"/>
  <c r="Q15"/>
  <c r="P15"/>
  <c r="O15"/>
  <c r="N15"/>
  <c r="M15"/>
  <c r="J15"/>
  <c r="T16" l="1"/>
  <c r="V10" i="1" l="1"/>
  <c r="V45"/>
  <c r="V43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45" i="5"/>
  <c r="V43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U10" i="1"/>
  <c r="T10"/>
  <c r="U45"/>
  <c r="T45"/>
  <c r="U43"/>
  <c r="T43"/>
  <c r="U41"/>
  <c r="T41"/>
  <c r="U40"/>
  <c r="T40"/>
  <c r="U39"/>
  <c r="T39"/>
  <c r="U38"/>
  <c r="T38"/>
  <c r="U37"/>
  <c r="T37"/>
  <c r="U36"/>
  <c r="T36"/>
  <c r="U35"/>
  <c r="T35"/>
  <c r="U34"/>
  <c r="T34"/>
  <c r="U33"/>
  <c r="T33"/>
  <c r="U32"/>
  <c r="T32"/>
  <c r="U31"/>
  <c r="T31"/>
  <c r="U30"/>
  <c r="T30"/>
  <c r="U29"/>
  <c r="T29"/>
  <c r="U28"/>
  <c r="T28"/>
  <c r="U27"/>
  <c r="T27"/>
  <c r="U26"/>
  <c r="T26"/>
  <c r="U25"/>
  <c r="T25"/>
  <c r="U24"/>
  <c r="T24"/>
  <c r="U23"/>
  <c r="T23"/>
  <c r="U22"/>
  <c r="T22"/>
  <c r="U21"/>
  <c r="T21"/>
  <c r="U20"/>
  <c r="T20"/>
  <c r="U19"/>
  <c r="T19"/>
  <c r="U18"/>
  <c r="T18"/>
  <c r="U17"/>
  <c r="T17"/>
  <c r="U16"/>
  <c r="T16"/>
  <c r="U15"/>
  <c r="T15"/>
  <c r="U14"/>
  <c r="T14"/>
  <c r="U13"/>
  <c r="T13"/>
  <c r="U12"/>
  <c r="T12"/>
  <c r="U11"/>
  <c r="T11"/>
  <c r="U45" i="5"/>
  <c r="U43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BH10" i="9"/>
  <c r="BI10" s="1"/>
  <c r="BG10"/>
  <c r="BH31"/>
  <c r="BI31" s="1"/>
  <c r="BG31"/>
  <c r="BH15"/>
  <c r="BI15" s="1"/>
  <c r="BG15"/>
  <c r="BH18"/>
  <c r="BG18"/>
  <c r="BH16"/>
  <c r="BI16" s="1"/>
  <c r="BG16"/>
  <c r="BH4"/>
  <c r="BI4" s="1"/>
  <c r="BG4"/>
  <c r="BH12"/>
  <c r="BI12" s="1"/>
  <c r="BG12"/>
  <c r="BH25"/>
  <c r="BG25"/>
  <c r="BI25" s="1"/>
  <c r="BH24"/>
  <c r="BG24"/>
  <c r="BH23"/>
  <c r="BI23" s="1"/>
  <c r="BG23"/>
  <c r="BH19"/>
  <c r="BI19" s="1"/>
  <c r="BG19"/>
  <c r="BH22"/>
  <c r="BG22"/>
  <c r="BI22" s="1"/>
  <c r="BH26"/>
  <c r="BG26"/>
  <c r="BH30"/>
  <c r="BI30" s="1"/>
  <c r="BG30"/>
  <c r="BH27"/>
  <c r="BI27" s="1"/>
  <c r="BG27"/>
  <c r="BH21"/>
  <c r="BG21"/>
  <c r="BH34"/>
  <c r="BI34" s="1"/>
  <c r="BG34"/>
  <c r="BH11"/>
  <c r="BI11" s="1"/>
  <c r="BG11"/>
  <c r="BH9"/>
  <c r="BI9" s="1"/>
  <c r="BG9"/>
  <c r="BH14"/>
  <c r="BG14"/>
  <c r="BH29"/>
  <c r="BI29" s="1"/>
  <c r="BG29"/>
  <c r="BH20"/>
  <c r="BI20" s="1"/>
  <c r="BG20"/>
  <c r="BH7"/>
  <c r="BI7" s="1"/>
  <c r="BG7"/>
  <c r="BH32"/>
  <c r="BG32"/>
  <c r="BH13"/>
  <c r="BI13" s="1"/>
  <c r="BG13"/>
  <c r="BH8"/>
  <c r="BI8" s="1"/>
  <c r="BG8"/>
  <c r="BH5"/>
  <c r="BI5" s="1"/>
  <c r="BG5"/>
  <c r="BH35"/>
  <c r="BG35"/>
  <c r="BH28"/>
  <c r="BI28" s="1"/>
  <c r="BG28"/>
  <c r="BH17"/>
  <c r="BI17" s="1"/>
  <c r="BG17"/>
  <c r="BH6"/>
  <c r="BI6" s="1"/>
  <c r="BG6"/>
  <c r="BG33"/>
  <c r="BH33"/>
  <c r="BC9"/>
  <c r="BD9" s="1"/>
  <c r="BB9"/>
  <c r="BC22"/>
  <c r="BD22" s="1"/>
  <c r="BB22"/>
  <c r="BC27"/>
  <c r="BD27" s="1"/>
  <c r="BB27"/>
  <c r="BC21"/>
  <c r="BB21"/>
  <c r="BC28"/>
  <c r="BD28" s="1"/>
  <c r="BB28"/>
  <c r="BC4"/>
  <c r="BD4" s="1"/>
  <c r="BB4"/>
  <c r="BC25"/>
  <c r="BD25" s="1"/>
  <c r="BB25"/>
  <c r="BC23"/>
  <c r="BB23"/>
  <c r="BC24"/>
  <c r="BD24" s="1"/>
  <c r="BB24"/>
  <c r="BC11"/>
  <c r="BD11" s="1"/>
  <c r="BB11"/>
  <c r="BC7"/>
  <c r="BD7" s="1"/>
  <c r="BB7"/>
  <c r="BC14"/>
  <c r="BB14"/>
  <c r="BC16"/>
  <c r="BD16" s="1"/>
  <c r="BB16"/>
  <c r="BC30"/>
  <c r="BD30" s="1"/>
  <c r="BB30"/>
  <c r="BC8"/>
  <c r="BD8" s="1"/>
  <c r="BB8"/>
  <c r="BC12"/>
  <c r="BB12"/>
  <c r="BC32"/>
  <c r="BD32" s="1"/>
  <c r="BB32"/>
  <c r="BC15"/>
  <c r="BD15" s="1"/>
  <c r="BB15"/>
  <c r="BC13"/>
  <c r="BD13" s="1"/>
  <c r="BB13"/>
  <c r="BC34"/>
  <c r="BB34"/>
  <c r="BC29"/>
  <c r="BD29" s="1"/>
  <c r="BB29"/>
  <c r="BC33"/>
  <c r="BD33" s="1"/>
  <c r="BB33"/>
  <c r="BC10"/>
  <c r="BD10" s="1"/>
  <c r="BB10"/>
  <c r="BC6"/>
  <c r="BB6"/>
  <c r="BC18"/>
  <c r="BD18" s="1"/>
  <c r="BB18"/>
  <c r="BC5"/>
  <c r="BD5" s="1"/>
  <c r="BB5"/>
  <c r="BC17"/>
  <c r="BD17" s="1"/>
  <c r="BB17"/>
  <c r="BC35"/>
  <c r="BB35"/>
  <c r="BC19"/>
  <c r="BD19" s="1"/>
  <c r="BB19"/>
  <c r="BC20"/>
  <c r="BD20" s="1"/>
  <c r="BB20"/>
  <c r="BC26"/>
  <c r="BD26" s="1"/>
  <c r="BB26"/>
  <c r="BB31"/>
  <c r="BC31"/>
  <c r="AX11"/>
  <c r="AY11" s="1"/>
  <c r="AW11"/>
  <c r="AX31"/>
  <c r="AY31" s="1"/>
  <c r="AW31"/>
  <c r="AX15"/>
  <c r="AY15" s="1"/>
  <c r="AW15"/>
  <c r="AX19"/>
  <c r="AW19"/>
  <c r="AX13"/>
  <c r="AY13" s="1"/>
  <c r="AW13"/>
  <c r="AX8"/>
  <c r="AY8" s="1"/>
  <c r="AW8"/>
  <c r="AX10"/>
  <c r="AY10" s="1"/>
  <c r="AW10"/>
  <c r="AX25"/>
  <c r="AW25"/>
  <c r="AX20"/>
  <c r="AY20" s="1"/>
  <c r="AW20"/>
  <c r="AX24"/>
  <c r="AY24" s="1"/>
  <c r="AW24"/>
  <c r="AX21"/>
  <c r="AY21" s="1"/>
  <c r="AW21"/>
  <c r="AX22"/>
  <c r="AW22"/>
  <c r="AX26"/>
  <c r="AY26" s="1"/>
  <c r="AW26"/>
  <c r="AX27"/>
  <c r="AY27" s="1"/>
  <c r="AW27"/>
  <c r="AX30"/>
  <c r="AY30" s="1"/>
  <c r="AW30"/>
  <c r="AX23"/>
  <c r="AW23"/>
  <c r="AX34"/>
  <c r="AY34" s="1"/>
  <c r="AW34"/>
  <c r="AX12"/>
  <c r="AY12" s="1"/>
  <c r="AW12"/>
  <c r="AX9"/>
  <c r="AY9" s="1"/>
  <c r="AW9"/>
  <c r="AX7"/>
  <c r="AW7"/>
  <c r="AX28"/>
  <c r="AY28" s="1"/>
  <c r="AW28"/>
  <c r="AX18"/>
  <c r="AY18" s="1"/>
  <c r="AW18"/>
  <c r="AX6"/>
  <c r="AY6" s="1"/>
  <c r="AW6"/>
  <c r="AX32"/>
  <c r="AW32"/>
  <c r="AX14"/>
  <c r="AY14" s="1"/>
  <c r="AW14"/>
  <c r="AX16"/>
  <c r="AY16" s="1"/>
  <c r="AW16"/>
  <c r="AX4"/>
  <c r="AY4" s="1"/>
  <c r="AW4"/>
  <c r="AX35"/>
  <c r="AW35"/>
  <c r="AX29"/>
  <c r="AY29" s="1"/>
  <c r="AW29"/>
  <c r="AX17"/>
  <c r="AY17" s="1"/>
  <c r="AW17"/>
  <c r="AX5"/>
  <c r="AY5" s="1"/>
  <c r="AW5"/>
  <c r="AW33"/>
  <c r="AX33"/>
  <c r="AS32"/>
  <c r="AT32" s="1"/>
  <c r="AR32"/>
  <c r="AS25"/>
  <c r="AT25" s="1"/>
  <c r="AR25"/>
  <c r="AS16"/>
  <c r="AT16" s="1"/>
  <c r="AR16"/>
  <c r="AS31"/>
  <c r="AR31"/>
  <c r="AS17"/>
  <c r="AT17" s="1"/>
  <c r="AR17"/>
  <c r="AS18"/>
  <c r="AT18" s="1"/>
  <c r="AR18"/>
  <c r="AS8"/>
  <c r="AT8" s="1"/>
  <c r="AR8"/>
  <c r="AS30"/>
  <c r="AR30"/>
  <c r="AS12"/>
  <c r="AT12" s="1"/>
  <c r="AR12"/>
  <c r="AS7"/>
  <c r="AT7" s="1"/>
  <c r="AR7"/>
  <c r="AS33"/>
  <c r="AT33" s="1"/>
  <c r="AR33"/>
  <c r="AS24"/>
  <c r="AR24"/>
  <c r="AS10"/>
  <c r="AT10" s="1"/>
  <c r="AR10"/>
  <c r="AS28"/>
  <c r="AT28" s="1"/>
  <c r="AR28"/>
  <c r="AS22"/>
  <c r="AT22" s="1"/>
  <c r="AR22"/>
  <c r="AS11"/>
  <c r="AR11"/>
  <c r="AS14"/>
  <c r="AT14" s="1"/>
  <c r="AR14"/>
  <c r="AS20"/>
  <c r="AT20" s="1"/>
  <c r="AR20"/>
  <c r="AS29"/>
  <c r="AT29" s="1"/>
  <c r="AR29"/>
  <c r="AS35"/>
  <c r="AR35"/>
  <c r="AS19"/>
  <c r="AT19" s="1"/>
  <c r="AR19"/>
  <c r="AS34"/>
  <c r="AT34" s="1"/>
  <c r="AR34"/>
  <c r="AS27"/>
  <c r="AT27" s="1"/>
  <c r="AR27"/>
  <c r="AS13"/>
  <c r="AR13"/>
  <c r="AS9"/>
  <c r="AT9" s="1"/>
  <c r="AR9"/>
  <c r="AS23"/>
  <c r="AT23" s="1"/>
  <c r="AR23"/>
  <c r="AS26"/>
  <c r="AT26" s="1"/>
  <c r="AR26"/>
  <c r="AS4"/>
  <c r="AR4"/>
  <c r="AS5"/>
  <c r="AT5" s="1"/>
  <c r="AR5"/>
  <c r="AS15"/>
  <c r="AT15" s="1"/>
  <c r="AR15"/>
  <c r="AS21"/>
  <c r="AT21" s="1"/>
  <c r="AR21"/>
  <c r="AR6"/>
  <c r="AS6"/>
  <c r="AN28"/>
  <c r="AO28" s="1"/>
  <c r="AM28"/>
  <c r="AN29"/>
  <c r="AO29" s="1"/>
  <c r="AM29"/>
  <c r="AN17"/>
  <c r="AO17" s="1"/>
  <c r="AM17"/>
  <c r="AN33"/>
  <c r="AO33" s="1"/>
  <c r="AM33"/>
  <c r="AN14"/>
  <c r="AO14" s="1"/>
  <c r="AM14"/>
  <c r="AN32"/>
  <c r="AO32" s="1"/>
  <c r="AM32"/>
  <c r="AN18"/>
  <c r="AO18" s="1"/>
  <c r="AM18"/>
  <c r="AN26"/>
  <c r="AO26" s="1"/>
  <c r="AM26"/>
  <c r="AN16"/>
  <c r="AO16" s="1"/>
  <c r="AM16"/>
  <c r="AN9"/>
  <c r="AO9" s="1"/>
  <c r="AM9"/>
  <c r="AN34"/>
  <c r="AO34" s="1"/>
  <c r="AM34"/>
  <c r="AN27"/>
  <c r="AO27" s="1"/>
  <c r="AM27"/>
  <c r="AN6"/>
  <c r="AO6" s="1"/>
  <c r="AM6"/>
  <c r="AN21"/>
  <c r="AO21" s="1"/>
  <c r="AM21"/>
  <c r="AN35"/>
  <c r="AO35" s="1"/>
  <c r="AM35"/>
  <c r="AN5"/>
  <c r="AO5" s="1"/>
  <c r="AM5"/>
  <c r="AN8"/>
  <c r="AO8" s="1"/>
  <c r="AM8"/>
  <c r="AN19"/>
  <c r="AO19" s="1"/>
  <c r="AM19"/>
  <c r="AN20"/>
  <c r="AO20" s="1"/>
  <c r="AM20"/>
  <c r="AN25"/>
  <c r="AO25" s="1"/>
  <c r="AM25"/>
  <c r="AN13"/>
  <c r="AO13" s="1"/>
  <c r="AM13"/>
  <c r="AN23"/>
  <c r="AO23" s="1"/>
  <c r="AM23"/>
  <c r="AN31"/>
  <c r="AO31" s="1"/>
  <c r="AM31"/>
  <c r="AN15"/>
  <c r="AO15" s="1"/>
  <c r="AM15"/>
  <c r="AN10"/>
  <c r="AO10" s="1"/>
  <c r="AM10"/>
  <c r="AN30"/>
  <c r="AO30" s="1"/>
  <c r="AM30"/>
  <c r="AN22"/>
  <c r="AO22" s="1"/>
  <c r="AM22"/>
  <c r="AN4"/>
  <c r="AO4" s="1"/>
  <c r="AM4"/>
  <c r="AN12"/>
  <c r="AO12" s="1"/>
  <c r="AM12"/>
  <c r="AN11"/>
  <c r="AO11" s="1"/>
  <c r="AM11"/>
  <c r="AN24"/>
  <c r="AO24" s="1"/>
  <c r="AM24"/>
  <c r="AM7"/>
  <c r="AN7"/>
  <c r="AJ33"/>
  <c r="AJ24"/>
  <c r="AJ16"/>
  <c r="AJ28"/>
  <c r="AJ18"/>
  <c r="AJ17"/>
  <c r="AJ8"/>
  <c r="AJ31"/>
  <c r="AJ10"/>
  <c r="AJ7"/>
  <c r="AJ32"/>
  <c r="AJ25"/>
  <c r="AJ12"/>
  <c r="AJ29"/>
  <c r="AJ19"/>
  <c r="AJ13"/>
  <c r="AJ14"/>
  <c r="AJ21"/>
  <c r="AJ30"/>
  <c r="AJ35"/>
  <c r="AJ23"/>
  <c r="AJ34"/>
  <c r="AJ26"/>
  <c r="AJ11"/>
  <c r="AJ9"/>
  <c r="AJ22"/>
  <c r="AJ27"/>
  <c r="AJ4"/>
  <c r="AJ5"/>
  <c r="AJ15"/>
  <c r="AJ20"/>
  <c r="AJ6"/>
  <c r="AD18"/>
  <c r="AE18" s="1"/>
  <c r="AC18"/>
  <c r="AD6"/>
  <c r="AE6" s="1"/>
  <c r="AC6"/>
  <c r="AD22"/>
  <c r="AC22"/>
  <c r="AD15"/>
  <c r="AE15" s="1"/>
  <c r="AC15"/>
  <c r="AD21"/>
  <c r="AE21" s="1"/>
  <c r="AC21"/>
  <c r="AD34"/>
  <c r="AE34" s="1"/>
  <c r="AC34"/>
  <c r="AD33"/>
  <c r="AC33"/>
  <c r="AD9"/>
  <c r="AE9" s="1"/>
  <c r="AC9"/>
  <c r="AD24"/>
  <c r="AE24" s="1"/>
  <c r="AC24"/>
  <c r="AD35"/>
  <c r="AE35" s="1"/>
  <c r="AC35"/>
  <c r="AD14"/>
  <c r="AC14"/>
  <c r="AD16"/>
  <c r="AE16" s="1"/>
  <c r="AC16"/>
  <c r="AD30"/>
  <c r="AE30" s="1"/>
  <c r="AC30"/>
  <c r="AD7"/>
  <c r="AE7" s="1"/>
  <c r="AC7"/>
  <c r="AD13"/>
  <c r="AC13"/>
  <c r="AD28"/>
  <c r="AE28" s="1"/>
  <c r="AC28"/>
  <c r="AD4"/>
  <c r="AE4" s="1"/>
  <c r="AC4"/>
  <c r="AD20"/>
  <c r="AE20" s="1"/>
  <c r="AC20"/>
  <c r="AD19"/>
  <c r="AC19"/>
  <c r="AD11"/>
  <c r="AE11" s="1"/>
  <c r="AC11"/>
  <c r="AD8"/>
  <c r="AE8" s="1"/>
  <c r="AC8"/>
  <c r="AD10"/>
  <c r="AE10" s="1"/>
  <c r="AC10"/>
  <c r="AD23"/>
  <c r="AC23"/>
  <c r="AD12"/>
  <c r="AE12" s="1"/>
  <c r="AC12"/>
  <c r="AD32"/>
  <c r="AE32" s="1"/>
  <c r="AC32"/>
  <c r="AD29"/>
  <c r="AE29" s="1"/>
  <c r="AC29"/>
  <c r="AD25"/>
  <c r="AC25"/>
  <c r="AD5"/>
  <c r="AE5" s="1"/>
  <c r="AC5"/>
  <c r="AD26"/>
  <c r="AE26" s="1"/>
  <c r="AC26"/>
  <c r="AD27"/>
  <c r="AE27" s="1"/>
  <c r="AC27"/>
  <c r="AD31"/>
  <c r="AC31"/>
  <c r="AC17"/>
  <c r="AD17"/>
  <c r="Z15"/>
  <c r="Z6"/>
  <c r="Z16"/>
  <c r="Z8"/>
  <c r="Z19"/>
  <c r="Z35"/>
  <c r="Z32"/>
  <c r="Z11"/>
  <c r="Z26"/>
  <c r="Z34"/>
  <c r="Z10"/>
  <c r="Z9"/>
  <c r="Z21"/>
  <c r="Z33"/>
  <c r="Z13"/>
  <c r="Z25"/>
  <c r="Z7"/>
  <c r="Z18"/>
  <c r="Z14"/>
  <c r="Z4"/>
  <c r="Z12"/>
  <c r="Z5"/>
  <c r="Z24"/>
  <c r="Z28"/>
  <c r="Z30"/>
  <c r="Z29"/>
  <c r="Z20"/>
  <c r="Z23"/>
  <c r="Z17"/>
  <c r="Z22"/>
  <c r="Z27"/>
  <c r="Z31"/>
  <c r="U18"/>
  <c r="U11"/>
  <c r="U24"/>
  <c r="U15"/>
  <c r="U21"/>
  <c r="U32"/>
  <c r="U33"/>
  <c r="U10"/>
  <c r="U19"/>
  <c r="U35"/>
  <c r="U13"/>
  <c r="U14"/>
  <c r="U30"/>
  <c r="U5"/>
  <c r="U12"/>
  <c r="U27"/>
  <c r="U6"/>
  <c r="U22"/>
  <c r="U23"/>
  <c r="U20"/>
  <c r="U9"/>
  <c r="U17"/>
  <c r="U16"/>
  <c r="U7"/>
  <c r="U31"/>
  <c r="U25"/>
  <c r="U26"/>
  <c r="U4"/>
  <c r="U34"/>
  <c r="U28"/>
  <c r="U29"/>
  <c r="U8"/>
  <c r="D20"/>
  <c r="D8"/>
  <c r="D25"/>
  <c r="D14"/>
  <c r="D15"/>
  <c r="D31"/>
  <c r="D29"/>
  <c r="D9"/>
  <c r="D27"/>
  <c r="D34"/>
  <c r="D11"/>
  <c r="D10"/>
  <c r="D30"/>
  <c r="D19"/>
  <c r="D7"/>
  <c r="D28"/>
  <c r="D4"/>
  <c r="D16"/>
  <c r="D17"/>
  <c r="D33"/>
  <c r="D21"/>
  <c r="D32"/>
  <c r="D13"/>
  <c r="D5"/>
  <c r="D26"/>
  <c r="D24"/>
  <c r="D18"/>
  <c r="D6"/>
  <c r="D23"/>
  <c r="D22"/>
  <c r="D35"/>
  <c r="D12"/>
  <c r="Q88" i="8"/>
  <c r="Q86"/>
  <c r="O88"/>
  <c r="N88"/>
  <c r="M88"/>
  <c r="O86"/>
  <c r="N86"/>
  <c r="M86"/>
  <c r="K88"/>
  <c r="J88"/>
  <c r="I88"/>
  <c r="H88"/>
  <c r="G88"/>
  <c r="K86"/>
  <c r="J86"/>
  <c r="I86"/>
  <c r="H86"/>
  <c r="G86"/>
  <c r="E88"/>
  <c r="E86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O84"/>
  <c r="N84"/>
  <c r="M84"/>
  <c r="O83"/>
  <c r="N83"/>
  <c r="M83"/>
  <c r="O82"/>
  <c r="N82"/>
  <c r="M82"/>
  <c r="O81"/>
  <c r="N81"/>
  <c r="M81"/>
  <c r="O80"/>
  <c r="N80"/>
  <c r="M80"/>
  <c r="O79"/>
  <c r="N79"/>
  <c r="M79"/>
  <c r="O78"/>
  <c r="N78"/>
  <c r="M78"/>
  <c r="O77"/>
  <c r="N77"/>
  <c r="M77"/>
  <c r="O76"/>
  <c r="N76"/>
  <c r="M76"/>
  <c r="O75"/>
  <c r="N75"/>
  <c r="M75"/>
  <c r="O74"/>
  <c r="N74"/>
  <c r="M74"/>
  <c r="O73"/>
  <c r="N73"/>
  <c r="M73"/>
  <c r="O72"/>
  <c r="N72"/>
  <c r="M72"/>
  <c r="O71"/>
  <c r="N71"/>
  <c r="M71"/>
  <c r="O70"/>
  <c r="N70"/>
  <c r="M70"/>
  <c r="O69"/>
  <c r="N69"/>
  <c r="M69"/>
  <c r="O68"/>
  <c r="N68"/>
  <c r="M68"/>
  <c r="O67"/>
  <c r="N67"/>
  <c r="M67"/>
  <c r="O66"/>
  <c r="N66"/>
  <c r="M66"/>
  <c r="O65"/>
  <c r="N65"/>
  <c r="M65"/>
  <c r="O64"/>
  <c r="N64"/>
  <c r="M64"/>
  <c r="O63"/>
  <c r="N63"/>
  <c r="M63"/>
  <c r="O62"/>
  <c r="N62"/>
  <c r="M62"/>
  <c r="O61"/>
  <c r="N61"/>
  <c r="M61"/>
  <c r="O60"/>
  <c r="N60"/>
  <c r="M60"/>
  <c r="O59"/>
  <c r="N59"/>
  <c r="M59"/>
  <c r="O58"/>
  <c r="N58"/>
  <c r="M58"/>
  <c r="O57"/>
  <c r="N57"/>
  <c r="M57"/>
  <c r="O56"/>
  <c r="N56"/>
  <c r="M56"/>
  <c r="O55"/>
  <c r="N55"/>
  <c r="M55"/>
  <c r="O54"/>
  <c r="N54"/>
  <c r="M54"/>
  <c r="O53"/>
  <c r="N53"/>
  <c r="M53"/>
  <c r="K84"/>
  <c r="J84"/>
  <c r="I84"/>
  <c r="H84"/>
  <c r="G84"/>
  <c r="K83"/>
  <c r="J83"/>
  <c r="I83"/>
  <c r="H83"/>
  <c r="G83"/>
  <c r="K82"/>
  <c r="J82"/>
  <c r="I82"/>
  <c r="H82"/>
  <c r="G82"/>
  <c r="K81"/>
  <c r="J81"/>
  <c r="I81"/>
  <c r="H81"/>
  <c r="G81"/>
  <c r="K80"/>
  <c r="J80"/>
  <c r="I80"/>
  <c r="H80"/>
  <c r="G80"/>
  <c r="K79"/>
  <c r="J79"/>
  <c r="I79"/>
  <c r="H79"/>
  <c r="G79"/>
  <c r="K78"/>
  <c r="J78"/>
  <c r="I78"/>
  <c r="H78"/>
  <c r="G78"/>
  <c r="K77"/>
  <c r="J77"/>
  <c r="I77"/>
  <c r="H77"/>
  <c r="G77"/>
  <c r="K76"/>
  <c r="J76"/>
  <c r="I76"/>
  <c r="H76"/>
  <c r="G76"/>
  <c r="K75"/>
  <c r="J75"/>
  <c r="I75"/>
  <c r="H75"/>
  <c r="G75"/>
  <c r="K74"/>
  <c r="J74"/>
  <c r="I74"/>
  <c r="H74"/>
  <c r="G74"/>
  <c r="K73"/>
  <c r="J73"/>
  <c r="I73"/>
  <c r="H73"/>
  <c r="G73"/>
  <c r="K72"/>
  <c r="J72"/>
  <c r="I72"/>
  <c r="H72"/>
  <c r="G72"/>
  <c r="K71"/>
  <c r="J71"/>
  <c r="I71"/>
  <c r="H71"/>
  <c r="G71"/>
  <c r="K70"/>
  <c r="J70"/>
  <c r="I70"/>
  <c r="H70"/>
  <c r="G70"/>
  <c r="K69"/>
  <c r="J69"/>
  <c r="I69"/>
  <c r="H69"/>
  <c r="G69"/>
  <c r="K68"/>
  <c r="J68"/>
  <c r="I68"/>
  <c r="H68"/>
  <c r="G68"/>
  <c r="K67"/>
  <c r="J67"/>
  <c r="I67"/>
  <c r="H67"/>
  <c r="G67"/>
  <c r="K66"/>
  <c r="J66"/>
  <c r="I66"/>
  <c r="H66"/>
  <c r="G66"/>
  <c r="K65"/>
  <c r="J65"/>
  <c r="I65"/>
  <c r="H65"/>
  <c r="G65"/>
  <c r="K64"/>
  <c r="J64"/>
  <c r="I64"/>
  <c r="H64"/>
  <c r="G64"/>
  <c r="K63"/>
  <c r="J63"/>
  <c r="I63"/>
  <c r="H63"/>
  <c r="G63"/>
  <c r="K62"/>
  <c r="J62"/>
  <c r="I62"/>
  <c r="H62"/>
  <c r="G62"/>
  <c r="K61"/>
  <c r="J61"/>
  <c r="I61"/>
  <c r="H61"/>
  <c r="G61"/>
  <c r="K60"/>
  <c r="J60"/>
  <c r="I60"/>
  <c r="H60"/>
  <c r="G60"/>
  <c r="K59"/>
  <c r="J59"/>
  <c r="I59"/>
  <c r="H59"/>
  <c r="G59"/>
  <c r="K58"/>
  <c r="J58"/>
  <c r="I58"/>
  <c r="H58"/>
  <c r="G58"/>
  <c r="K57"/>
  <c r="J57"/>
  <c r="I57"/>
  <c r="H57"/>
  <c r="G57"/>
  <c r="K56"/>
  <c r="J56"/>
  <c r="I56"/>
  <c r="H56"/>
  <c r="G56"/>
  <c r="K55"/>
  <c r="J55"/>
  <c r="I55"/>
  <c r="H55"/>
  <c r="G55"/>
  <c r="K54"/>
  <c r="J54"/>
  <c r="I54"/>
  <c r="H54"/>
  <c r="G54"/>
  <c r="K53"/>
  <c r="J53"/>
  <c r="I53"/>
  <c r="H53"/>
  <c r="G53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Q45"/>
  <c r="Q131" s="1"/>
  <c r="O45"/>
  <c r="O131" s="1"/>
  <c r="N45"/>
  <c r="N131" s="1"/>
  <c r="M45"/>
  <c r="M131" s="1"/>
  <c r="K45"/>
  <c r="K131" s="1"/>
  <c r="J45"/>
  <c r="J131" s="1"/>
  <c r="I45"/>
  <c r="I131" s="1"/>
  <c r="H45"/>
  <c r="H131" s="1"/>
  <c r="G45"/>
  <c r="G131" s="1"/>
  <c r="E45"/>
  <c r="E131" s="1"/>
  <c r="O41"/>
  <c r="O127" s="1"/>
  <c r="N41"/>
  <c r="N127" s="1"/>
  <c r="M41"/>
  <c r="M127" s="1"/>
  <c r="O40"/>
  <c r="O126" s="1"/>
  <c r="N40"/>
  <c r="N126" s="1"/>
  <c r="M40"/>
  <c r="M126" s="1"/>
  <c r="O39"/>
  <c r="O125" s="1"/>
  <c r="N39"/>
  <c r="N125" s="1"/>
  <c r="M39"/>
  <c r="M125" s="1"/>
  <c r="O38"/>
  <c r="O124" s="1"/>
  <c r="N38"/>
  <c r="N124" s="1"/>
  <c r="M38"/>
  <c r="M124" s="1"/>
  <c r="O37"/>
  <c r="O123" s="1"/>
  <c r="N37"/>
  <c r="N123" s="1"/>
  <c r="M37"/>
  <c r="M123" s="1"/>
  <c r="O36"/>
  <c r="O122" s="1"/>
  <c r="N36"/>
  <c r="N122" s="1"/>
  <c r="M36"/>
  <c r="M122" s="1"/>
  <c r="O35"/>
  <c r="O121" s="1"/>
  <c r="N35"/>
  <c r="N121" s="1"/>
  <c r="M35"/>
  <c r="M121" s="1"/>
  <c r="O34"/>
  <c r="O120" s="1"/>
  <c r="N34"/>
  <c r="N120" s="1"/>
  <c r="M34"/>
  <c r="M120" s="1"/>
  <c r="O33"/>
  <c r="O119" s="1"/>
  <c r="N33"/>
  <c r="N119" s="1"/>
  <c r="M33"/>
  <c r="M119" s="1"/>
  <c r="O32"/>
  <c r="O118" s="1"/>
  <c r="N32"/>
  <c r="N118" s="1"/>
  <c r="M32"/>
  <c r="M118" s="1"/>
  <c r="O31"/>
  <c r="O117" s="1"/>
  <c r="N31"/>
  <c r="N117" s="1"/>
  <c r="M31"/>
  <c r="M117" s="1"/>
  <c r="O30"/>
  <c r="O116" s="1"/>
  <c r="N30"/>
  <c r="N116" s="1"/>
  <c r="M30"/>
  <c r="M116" s="1"/>
  <c r="O29"/>
  <c r="O115" s="1"/>
  <c r="N29"/>
  <c r="N115" s="1"/>
  <c r="M29"/>
  <c r="M115" s="1"/>
  <c r="O28"/>
  <c r="O114" s="1"/>
  <c r="N28"/>
  <c r="N114" s="1"/>
  <c r="M28"/>
  <c r="M114" s="1"/>
  <c r="O27"/>
  <c r="O113" s="1"/>
  <c r="N27"/>
  <c r="N113" s="1"/>
  <c r="M27"/>
  <c r="M113" s="1"/>
  <c r="O26"/>
  <c r="O112" s="1"/>
  <c r="N26"/>
  <c r="N112" s="1"/>
  <c r="M26"/>
  <c r="M112" s="1"/>
  <c r="O25"/>
  <c r="O111" s="1"/>
  <c r="N25"/>
  <c r="N111" s="1"/>
  <c r="M25"/>
  <c r="M111" s="1"/>
  <c r="O24"/>
  <c r="O110" s="1"/>
  <c r="N24"/>
  <c r="N110" s="1"/>
  <c r="M24"/>
  <c r="M110" s="1"/>
  <c r="O23"/>
  <c r="O109" s="1"/>
  <c r="N23"/>
  <c r="N109" s="1"/>
  <c r="M23"/>
  <c r="M109" s="1"/>
  <c r="O22"/>
  <c r="O108" s="1"/>
  <c r="N22"/>
  <c r="N108" s="1"/>
  <c r="M22"/>
  <c r="M108" s="1"/>
  <c r="O21"/>
  <c r="O107" s="1"/>
  <c r="N21"/>
  <c r="N107" s="1"/>
  <c r="M21"/>
  <c r="M107" s="1"/>
  <c r="O20"/>
  <c r="O106" s="1"/>
  <c r="N20"/>
  <c r="N106" s="1"/>
  <c r="M20"/>
  <c r="M106" s="1"/>
  <c r="O19"/>
  <c r="O105" s="1"/>
  <c r="N19"/>
  <c r="N105" s="1"/>
  <c r="M19"/>
  <c r="M105" s="1"/>
  <c r="O18"/>
  <c r="O104" s="1"/>
  <c r="N18"/>
  <c r="N104" s="1"/>
  <c r="M18"/>
  <c r="M104" s="1"/>
  <c r="O17"/>
  <c r="O103" s="1"/>
  <c r="N17"/>
  <c r="N103" s="1"/>
  <c r="M17"/>
  <c r="M103" s="1"/>
  <c r="O16"/>
  <c r="O102" s="1"/>
  <c r="N16"/>
  <c r="N102" s="1"/>
  <c r="M16"/>
  <c r="M102" s="1"/>
  <c r="O15"/>
  <c r="O101" s="1"/>
  <c r="N15"/>
  <c r="N101" s="1"/>
  <c r="M15"/>
  <c r="M101" s="1"/>
  <c r="O14"/>
  <c r="O100" s="1"/>
  <c r="N14"/>
  <c r="N100" s="1"/>
  <c r="M14"/>
  <c r="M100" s="1"/>
  <c r="O13"/>
  <c r="O99" s="1"/>
  <c r="N13"/>
  <c r="N99" s="1"/>
  <c r="M13"/>
  <c r="M99" s="1"/>
  <c r="O12"/>
  <c r="O98" s="1"/>
  <c r="N12"/>
  <c r="N98" s="1"/>
  <c r="M12"/>
  <c r="M98" s="1"/>
  <c r="O11"/>
  <c r="O97" s="1"/>
  <c r="N11"/>
  <c r="N97" s="1"/>
  <c r="M11"/>
  <c r="M97" s="1"/>
  <c r="O10"/>
  <c r="O96" s="1"/>
  <c r="N10"/>
  <c r="N96" s="1"/>
  <c r="M10"/>
  <c r="M96" s="1"/>
  <c r="Q43"/>
  <c r="Q129" s="1"/>
  <c r="O43"/>
  <c r="O129" s="1"/>
  <c r="N43"/>
  <c r="N129" s="1"/>
  <c r="M43"/>
  <c r="M129" s="1"/>
  <c r="K43"/>
  <c r="K129" s="1"/>
  <c r="J43"/>
  <c r="J129" s="1"/>
  <c r="I43"/>
  <c r="I129" s="1"/>
  <c r="H43"/>
  <c r="H129" s="1"/>
  <c r="G43"/>
  <c r="G129" s="1"/>
  <c r="E43"/>
  <c r="E129" s="1"/>
  <c r="Q41"/>
  <c r="Q127" s="1"/>
  <c r="Q40"/>
  <c r="Q126" s="1"/>
  <c r="Q39"/>
  <c r="Q125" s="1"/>
  <c r="Q38"/>
  <c r="Q124" s="1"/>
  <c r="Q37"/>
  <c r="Q123" s="1"/>
  <c r="Q36"/>
  <c r="Q122" s="1"/>
  <c r="Q35"/>
  <c r="Q121" s="1"/>
  <c r="Q34"/>
  <c r="Q120" s="1"/>
  <c r="Q33"/>
  <c r="Q119" s="1"/>
  <c r="Q32"/>
  <c r="Q118" s="1"/>
  <c r="Q31"/>
  <c r="Q117" s="1"/>
  <c r="Q30"/>
  <c r="Q116" s="1"/>
  <c r="Q29"/>
  <c r="Q115" s="1"/>
  <c r="Q28"/>
  <c r="Q114" s="1"/>
  <c r="Q27"/>
  <c r="Q113" s="1"/>
  <c r="Q26"/>
  <c r="Q112" s="1"/>
  <c r="Q25"/>
  <c r="Q111" s="1"/>
  <c r="Q24"/>
  <c r="Q110" s="1"/>
  <c r="Q23"/>
  <c r="Q109" s="1"/>
  <c r="Q22"/>
  <c r="Q108" s="1"/>
  <c r="Q21"/>
  <c r="Q107" s="1"/>
  <c r="Q20"/>
  <c r="Q106" s="1"/>
  <c r="Q19"/>
  <c r="Q105" s="1"/>
  <c r="Q18"/>
  <c r="Q104" s="1"/>
  <c r="Q17"/>
  <c r="Q103" s="1"/>
  <c r="Q16"/>
  <c r="Q102" s="1"/>
  <c r="Q15"/>
  <c r="Q101" s="1"/>
  <c r="Q14"/>
  <c r="Q100" s="1"/>
  <c r="Q13"/>
  <c r="Q99" s="1"/>
  <c r="Q12"/>
  <c r="Q98" s="1"/>
  <c r="Q11"/>
  <c r="Q97" s="1"/>
  <c r="Q10"/>
  <c r="Q96" s="1"/>
  <c r="K41"/>
  <c r="K127" s="1"/>
  <c r="J41"/>
  <c r="J127" s="1"/>
  <c r="I41"/>
  <c r="I127" s="1"/>
  <c r="H41"/>
  <c r="H127" s="1"/>
  <c r="G41"/>
  <c r="G127" s="1"/>
  <c r="K40"/>
  <c r="K126" s="1"/>
  <c r="J40"/>
  <c r="J126" s="1"/>
  <c r="I40"/>
  <c r="I126" s="1"/>
  <c r="H40"/>
  <c r="H126" s="1"/>
  <c r="G40"/>
  <c r="G126" s="1"/>
  <c r="K39"/>
  <c r="K125" s="1"/>
  <c r="J39"/>
  <c r="J125" s="1"/>
  <c r="I39"/>
  <c r="I125" s="1"/>
  <c r="H39"/>
  <c r="H125" s="1"/>
  <c r="G39"/>
  <c r="G125" s="1"/>
  <c r="K38"/>
  <c r="K124" s="1"/>
  <c r="J38"/>
  <c r="J124" s="1"/>
  <c r="I38"/>
  <c r="I124" s="1"/>
  <c r="H38"/>
  <c r="H124" s="1"/>
  <c r="G38"/>
  <c r="G124" s="1"/>
  <c r="K37"/>
  <c r="K123" s="1"/>
  <c r="J37"/>
  <c r="J123" s="1"/>
  <c r="I37"/>
  <c r="I123" s="1"/>
  <c r="H37"/>
  <c r="H123" s="1"/>
  <c r="G37"/>
  <c r="G123" s="1"/>
  <c r="K36"/>
  <c r="K122" s="1"/>
  <c r="J36"/>
  <c r="J122" s="1"/>
  <c r="I36"/>
  <c r="I122" s="1"/>
  <c r="H36"/>
  <c r="H122" s="1"/>
  <c r="G36"/>
  <c r="G122" s="1"/>
  <c r="K35"/>
  <c r="K121" s="1"/>
  <c r="J35"/>
  <c r="J121" s="1"/>
  <c r="I35"/>
  <c r="I121" s="1"/>
  <c r="H35"/>
  <c r="H121" s="1"/>
  <c r="G35"/>
  <c r="G121" s="1"/>
  <c r="K34"/>
  <c r="K120" s="1"/>
  <c r="J34"/>
  <c r="J120" s="1"/>
  <c r="I34"/>
  <c r="I120" s="1"/>
  <c r="H34"/>
  <c r="H120" s="1"/>
  <c r="G34"/>
  <c r="G120" s="1"/>
  <c r="K33"/>
  <c r="K119" s="1"/>
  <c r="J33"/>
  <c r="J119" s="1"/>
  <c r="I33"/>
  <c r="I119" s="1"/>
  <c r="H33"/>
  <c r="H119" s="1"/>
  <c r="G33"/>
  <c r="G119" s="1"/>
  <c r="K32"/>
  <c r="K118" s="1"/>
  <c r="J32"/>
  <c r="J118" s="1"/>
  <c r="I32"/>
  <c r="I118" s="1"/>
  <c r="H32"/>
  <c r="H118" s="1"/>
  <c r="G32"/>
  <c r="G118" s="1"/>
  <c r="K31"/>
  <c r="K117" s="1"/>
  <c r="J31"/>
  <c r="J117" s="1"/>
  <c r="I31"/>
  <c r="I117" s="1"/>
  <c r="H31"/>
  <c r="H117" s="1"/>
  <c r="G31"/>
  <c r="G117" s="1"/>
  <c r="K30"/>
  <c r="K116" s="1"/>
  <c r="J30"/>
  <c r="J116" s="1"/>
  <c r="I30"/>
  <c r="I116" s="1"/>
  <c r="H30"/>
  <c r="H116" s="1"/>
  <c r="G30"/>
  <c r="G116" s="1"/>
  <c r="K29"/>
  <c r="K115" s="1"/>
  <c r="J29"/>
  <c r="J115" s="1"/>
  <c r="I29"/>
  <c r="I115" s="1"/>
  <c r="H29"/>
  <c r="H115" s="1"/>
  <c r="G29"/>
  <c r="G115" s="1"/>
  <c r="K28"/>
  <c r="K114" s="1"/>
  <c r="J28"/>
  <c r="J114" s="1"/>
  <c r="I28"/>
  <c r="I114" s="1"/>
  <c r="H28"/>
  <c r="H114" s="1"/>
  <c r="G28"/>
  <c r="G114" s="1"/>
  <c r="K27"/>
  <c r="K113" s="1"/>
  <c r="J27"/>
  <c r="J113" s="1"/>
  <c r="I27"/>
  <c r="I113" s="1"/>
  <c r="H27"/>
  <c r="H113" s="1"/>
  <c r="G27"/>
  <c r="G113" s="1"/>
  <c r="K26"/>
  <c r="K112" s="1"/>
  <c r="J26"/>
  <c r="J112" s="1"/>
  <c r="I26"/>
  <c r="I112" s="1"/>
  <c r="H26"/>
  <c r="H112" s="1"/>
  <c r="G26"/>
  <c r="G112" s="1"/>
  <c r="K25"/>
  <c r="K111" s="1"/>
  <c r="J25"/>
  <c r="J111" s="1"/>
  <c r="I25"/>
  <c r="I111" s="1"/>
  <c r="H25"/>
  <c r="H111" s="1"/>
  <c r="G25"/>
  <c r="G111" s="1"/>
  <c r="K24"/>
  <c r="K110" s="1"/>
  <c r="J24"/>
  <c r="J110" s="1"/>
  <c r="I24"/>
  <c r="I110" s="1"/>
  <c r="H24"/>
  <c r="H110" s="1"/>
  <c r="G24"/>
  <c r="G110" s="1"/>
  <c r="K23"/>
  <c r="K109" s="1"/>
  <c r="J23"/>
  <c r="J109" s="1"/>
  <c r="I23"/>
  <c r="I109" s="1"/>
  <c r="H23"/>
  <c r="H109" s="1"/>
  <c r="G23"/>
  <c r="G109" s="1"/>
  <c r="K22"/>
  <c r="K108" s="1"/>
  <c r="J22"/>
  <c r="J108" s="1"/>
  <c r="I22"/>
  <c r="I108" s="1"/>
  <c r="H22"/>
  <c r="H108" s="1"/>
  <c r="G22"/>
  <c r="G108" s="1"/>
  <c r="K21"/>
  <c r="K107" s="1"/>
  <c r="J21"/>
  <c r="J107" s="1"/>
  <c r="I21"/>
  <c r="I107" s="1"/>
  <c r="H21"/>
  <c r="H107" s="1"/>
  <c r="G21"/>
  <c r="G107" s="1"/>
  <c r="K20"/>
  <c r="K106" s="1"/>
  <c r="J20"/>
  <c r="J106" s="1"/>
  <c r="I20"/>
  <c r="I106" s="1"/>
  <c r="H20"/>
  <c r="H106" s="1"/>
  <c r="G20"/>
  <c r="G106" s="1"/>
  <c r="K19"/>
  <c r="K105" s="1"/>
  <c r="J19"/>
  <c r="J105" s="1"/>
  <c r="I19"/>
  <c r="I105" s="1"/>
  <c r="H19"/>
  <c r="H105" s="1"/>
  <c r="G19"/>
  <c r="G105" s="1"/>
  <c r="K18"/>
  <c r="K104" s="1"/>
  <c r="J18"/>
  <c r="J104" s="1"/>
  <c r="I18"/>
  <c r="I104" s="1"/>
  <c r="H18"/>
  <c r="H104" s="1"/>
  <c r="G18"/>
  <c r="G104" s="1"/>
  <c r="K17"/>
  <c r="K103" s="1"/>
  <c r="J17"/>
  <c r="J103" s="1"/>
  <c r="I17"/>
  <c r="I103" s="1"/>
  <c r="H17"/>
  <c r="H103" s="1"/>
  <c r="G17"/>
  <c r="G103" s="1"/>
  <c r="K16"/>
  <c r="K102" s="1"/>
  <c r="J16"/>
  <c r="J102" s="1"/>
  <c r="I16"/>
  <c r="I102" s="1"/>
  <c r="H16"/>
  <c r="H102" s="1"/>
  <c r="G16"/>
  <c r="G102" s="1"/>
  <c r="K15"/>
  <c r="K101" s="1"/>
  <c r="J15"/>
  <c r="J101" s="1"/>
  <c r="I15"/>
  <c r="I101" s="1"/>
  <c r="H15"/>
  <c r="H101" s="1"/>
  <c r="G15"/>
  <c r="G101" s="1"/>
  <c r="K14"/>
  <c r="K100" s="1"/>
  <c r="J14"/>
  <c r="J100" s="1"/>
  <c r="I14"/>
  <c r="I100" s="1"/>
  <c r="H14"/>
  <c r="H100" s="1"/>
  <c r="G14"/>
  <c r="G100" s="1"/>
  <c r="K13"/>
  <c r="K99" s="1"/>
  <c r="J13"/>
  <c r="J99" s="1"/>
  <c r="I13"/>
  <c r="I99" s="1"/>
  <c r="H13"/>
  <c r="H99" s="1"/>
  <c r="G13"/>
  <c r="G99" s="1"/>
  <c r="K12"/>
  <c r="K98" s="1"/>
  <c r="J12"/>
  <c r="J98" s="1"/>
  <c r="I12"/>
  <c r="I98" s="1"/>
  <c r="H12"/>
  <c r="H98" s="1"/>
  <c r="G12"/>
  <c r="G98" s="1"/>
  <c r="K11"/>
  <c r="K97" s="1"/>
  <c r="J11"/>
  <c r="J97" s="1"/>
  <c r="I11"/>
  <c r="I97" s="1"/>
  <c r="H11"/>
  <c r="H97" s="1"/>
  <c r="G11"/>
  <c r="G97" s="1"/>
  <c r="K10"/>
  <c r="K96" s="1"/>
  <c r="J10"/>
  <c r="J96" s="1"/>
  <c r="I10"/>
  <c r="I96" s="1"/>
  <c r="H10"/>
  <c r="H96" s="1"/>
  <c r="G10"/>
  <c r="G96" s="1"/>
  <c r="E41"/>
  <c r="E127" s="1"/>
  <c r="E40"/>
  <c r="E126" s="1"/>
  <c r="E39"/>
  <c r="E125" s="1"/>
  <c r="E38"/>
  <c r="E124" s="1"/>
  <c r="E37"/>
  <c r="E123" s="1"/>
  <c r="E36"/>
  <c r="E122" s="1"/>
  <c r="E35"/>
  <c r="E121" s="1"/>
  <c r="E34"/>
  <c r="E120" s="1"/>
  <c r="E33"/>
  <c r="E119" s="1"/>
  <c r="E32"/>
  <c r="E118" s="1"/>
  <c r="E31"/>
  <c r="E117" s="1"/>
  <c r="E30"/>
  <c r="E116" s="1"/>
  <c r="E29"/>
  <c r="E115" s="1"/>
  <c r="E28"/>
  <c r="E114" s="1"/>
  <c r="E27"/>
  <c r="E113" s="1"/>
  <c r="E26"/>
  <c r="E112" s="1"/>
  <c r="E25"/>
  <c r="E111" s="1"/>
  <c r="E24"/>
  <c r="E110" s="1"/>
  <c r="E23"/>
  <c r="E109" s="1"/>
  <c r="E22"/>
  <c r="E108" s="1"/>
  <c r="E21"/>
  <c r="E107" s="1"/>
  <c r="E20"/>
  <c r="E106" s="1"/>
  <c r="E19"/>
  <c r="E105" s="1"/>
  <c r="E18"/>
  <c r="E104" s="1"/>
  <c r="E17"/>
  <c r="E103" s="1"/>
  <c r="E16"/>
  <c r="E102" s="1"/>
  <c r="E15"/>
  <c r="E101" s="1"/>
  <c r="E14"/>
  <c r="E100" s="1"/>
  <c r="E13"/>
  <c r="E99" s="1"/>
  <c r="E12"/>
  <c r="E98" s="1"/>
  <c r="E11"/>
  <c r="E97" s="1"/>
  <c r="E10"/>
  <c r="E96" s="1"/>
  <c r="Q43" i="7"/>
  <c r="Q86" s="1"/>
  <c r="K86"/>
  <c r="J86"/>
  <c r="I86"/>
  <c r="H86"/>
  <c r="G86"/>
  <c r="E86"/>
  <c r="Q84"/>
  <c r="K84"/>
  <c r="J84"/>
  <c r="I84"/>
  <c r="H84"/>
  <c r="G84"/>
  <c r="E84"/>
  <c r="Q83"/>
  <c r="M83"/>
  <c r="K83"/>
  <c r="J83"/>
  <c r="I83"/>
  <c r="H83"/>
  <c r="G83"/>
  <c r="E83"/>
  <c r="Q82"/>
  <c r="K82"/>
  <c r="J82"/>
  <c r="I82"/>
  <c r="H82"/>
  <c r="G82"/>
  <c r="E82"/>
  <c r="Q81"/>
  <c r="K81"/>
  <c r="J81"/>
  <c r="I81"/>
  <c r="H81"/>
  <c r="G81"/>
  <c r="E81"/>
  <c r="Q80"/>
  <c r="K80"/>
  <c r="J80"/>
  <c r="I80"/>
  <c r="H80"/>
  <c r="G80"/>
  <c r="E80"/>
  <c r="Q79"/>
  <c r="M79"/>
  <c r="K79"/>
  <c r="J79"/>
  <c r="I79"/>
  <c r="H79"/>
  <c r="G79"/>
  <c r="E79"/>
  <c r="Q78"/>
  <c r="K78"/>
  <c r="J78"/>
  <c r="I78"/>
  <c r="H78"/>
  <c r="G78"/>
  <c r="E78"/>
  <c r="Q77"/>
  <c r="K77"/>
  <c r="J77"/>
  <c r="I77"/>
  <c r="H77"/>
  <c r="G77"/>
  <c r="E77"/>
  <c r="Q76"/>
  <c r="K76"/>
  <c r="J76"/>
  <c r="I76"/>
  <c r="H76"/>
  <c r="G76"/>
  <c r="E76"/>
  <c r="Q75"/>
  <c r="K75"/>
  <c r="J75"/>
  <c r="I75"/>
  <c r="H75"/>
  <c r="G75"/>
  <c r="E75"/>
  <c r="Q74"/>
  <c r="K74"/>
  <c r="J74"/>
  <c r="I74"/>
  <c r="H74"/>
  <c r="G74"/>
  <c r="E74"/>
  <c r="Q73"/>
  <c r="K73"/>
  <c r="J73"/>
  <c r="I73"/>
  <c r="H73"/>
  <c r="G73"/>
  <c r="E73"/>
  <c r="Q72"/>
  <c r="K72"/>
  <c r="J72"/>
  <c r="I72"/>
  <c r="H72"/>
  <c r="G72"/>
  <c r="E72"/>
  <c r="Q71"/>
  <c r="K71"/>
  <c r="J71"/>
  <c r="I71"/>
  <c r="H71"/>
  <c r="G71"/>
  <c r="E71"/>
  <c r="Q70"/>
  <c r="K70"/>
  <c r="J70"/>
  <c r="I70"/>
  <c r="H70"/>
  <c r="G70"/>
  <c r="E70"/>
  <c r="Q69"/>
  <c r="K69"/>
  <c r="J69"/>
  <c r="I69"/>
  <c r="H69"/>
  <c r="G69"/>
  <c r="E69"/>
  <c r="Q68"/>
  <c r="K68"/>
  <c r="J68"/>
  <c r="I68"/>
  <c r="H68"/>
  <c r="G68"/>
  <c r="E68"/>
  <c r="Q67"/>
  <c r="M67"/>
  <c r="K67"/>
  <c r="J67"/>
  <c r="I67"/>
  <c r="H67"/>
  <c r="G67"/>
  <c r="E67"/>
  <c r="Q66"/>
  <c r="K66"/>
  <c r="J66"/>
  <c r="I66"/>
  <c r="H66"/>
  <c r="G66"/>
  <c r="E66"/>
  <c r="Q65"/>
  <c r="K65"/>
  <c r="J65"/>
  <c r="I65"/>
  <c r="H65"/>
  <c r="G65"/>
  <c r="E65"/>
  <c r="Q64"/>
  <c r="K64"/>
  <c r="J64"/>
  <c r="I64"/>
  <c r="H64"/>
  <c r="G64"/>
  <c r="E64"/>
  <c r="Q63"/>
  <c r="M63"/>
  <c r="K63"/>
  <c r="J63"/>
  <c r="I63"/>
  <c r="H63"/>
  <c r="G63"/>
  <c r="E63"/>
  <c r="Q62"/>
  <c r="K62"/>
  <c r="J62"/>
  <c r="I62"/>
  <c r="H62"/>
  <c r="G62"/>
  <c r="E62"/>
  <c r="Q61"/>
  <c r="K61"/>
  <c r="J61"/>
  <c r="I61"/>
  <c r="H61"/>
  <c r="G61"/>
  <c r="E61"/>
  <c r="Q60"/>
  <c r="K60"/>
  <c r="J60"/>
  <c r="I60"/>
  <c r="H60"/>
  <c r="G60"/>
  <c r="E60"/>
  <c r="Q59"/>
  <c r="K59"/>
  <c r="J59"/>
  <c r="I59"/>
  <c r="H59"/>
  <c r="G59"/>
  <c r="E59"/>
  <c r="Q58"/>
  <c r="K58"/>
  <c r="J58"/>
  <c r="I58"/>
  <c r="H58"/>
  <c r="G58"/>
  <c r="E58"/>
  <c r="Q57"/>
  <c r="K57"/>
  <c r="J57"/>
  <c r="I57"/>
  <c r="H57"/>
  <c r="G57"/>
  <c r="E57"/>
  <c r="Q56"/>
  <c r="K56"/>
  <c r="J56"/>
  <c r="I56"/>
  <c r="H56"/>
  <c r="G56"/>
  <c r="E56"/>
  <c r="Q55"/>
  <c r="K55"/>
  <c r="J55"/>
  <c r="I55"/>
  <c r="H55"/>
  <c r="G55"/>
  <c r="E55"/>
  <c r="Q54"/>
  <c r="K54"/>
  <c r="J54"/>
  <c r="I54"/>
  <c r="H54"/>
  <c r="G54"/>
  <c r="E54"/>
  <c r="Q53"/>
  <c r="K53"/>
  <c r="J53"/>
  <c r="I53"/>
  <c r="H53"/>
  <c r="G53"/>
  <c r="E53"/>
  <c r="Q45"/>
  <c r="Q88" s="1"/>
  <c r="K45"/>
  <c r="K88" s="1"/>
  <c r="J45"/>
  <c r="I45"/>
  <c r="H45"/>
  <c r="H88" s="1"/>
  <c r="G45"/>
  <c r="G88" s="1"/>
  <c r="E45"/>
  <c r="E88" s="1"/>
  <c r="O43"/>
  <c r="O86" s="1"/>
  <c r="N43"/>
  <c r="N86" s="1"/>
  <c r="M43"/>
  <c r="M86" s="1"/>
  <c r="O41"/>
  <c r="O84" s="1"/>
  <c r="N41"/>
  <c r="N84" s="1"/>
  <c r="M41"/>
  <c r="M84" s="1"/>
  <c r="O40"/>
  <c r="O83" s="1"/>
  <c r="N40"/>
  <c r="N83" s="1"/>
  <c r="M40"/>
  <c r="O39"/>
  <c r="O82" s="1"/>
  <c r="N39"/>
  <c r="N82" s="1"/>
  <c r="M39"/>
  <c r="M82" s="1"/>
  <c r="O38"/>
  <c r="O81" s="1"/>
  <c r="N38"/>
  <c r="N81" s="1"/>
  <c r="M38"/>
  <c r="M81" s="1"/>
  <c r="O37"/>
  <c r="O80" s="1"/>
  <c r="N37"/>
  <c r="N80" s="1"/>
  <c r="M37"/>
  <c r="M80" s="1"/>
  <c r="O36"/>
  <c r="O79" s="1"/>
  <c r="N36"/>
  <c r="N79" s="1"/>
  <c r="M36"/>
  <c r="O35"/>
  <c r="O78" s="1"/>
  <c r="N35"/>
  <c r="N78" s="1"/>
  <c r="M35"/>
  <c r="M78" s="1"/>
  <c r="O34"/>
  <c r="O77" s="1"/>
  <c r="N34"/>
  <c r="N77" s="1"/>
  <c r="M34"/>
  <c r="M77" s="1"/>
  <c r="O33"/>
  <c r="O76" s="1"/>
  <c r="N33"/>
  <c r="N76" s="1"/>
  <c r="M33"/>
  <c r="M76" s="1"/>
  <c r="O32"/>
  <c r="O75" s="1"/>
  <c r="N32"/>
  <c r="N75" s="1"/>
  <c r="M32"/>
  <c r="M75" s="1"/>
  <c r="O31"/>
  <c r="O74" s="1"/>
  <c r="N31"/>
  <c r="N74" s="1"/>
  <c r="M31"/>
  <c r="M74" s="1"/>
  <c r="O30"/>
  <c r="O73" s="1"/>
  <c r="N30"/>
  <c r="N73" s="1"/>
  <c r="M30"/>
  <c r="M73" s="1"/>
  <c r="O29"/>
  <c r="O72" s="1"/>
  <c r="N29"/>
  <c r="N72" s="1"/>
  <c r="M29"/>
  <c r="M72" s="1"/>
  <c r="O28"/>
  <c r="O71" s="1"/>
  <c r="N28"/>
  <c r="N71" s="1"/>
  <c r="M28"/>
  <c r="M71" s="1"/>
  <c r="O27"/>
  <c r="O70" s="1"/>
  <c r="N27"/>
  <c r="N70" s="1"/>
  <c r="M27"/>
  <c r="M70" s="1"/>
  <c r="O26"/>
  <c r="O69" s="1"/>
  <c r="N26"/>
  <c r="N69" s="1"/>
  <c r="M26"/>
  <c r="M69" s="1"/>
  <c r="O25"/>
  <c r="O68" s="1"/>
  <c r="N25"/>
  <c r="N68" s="1"/>
  <c r="M25"/>
  <c r="M68" s="1"/>
  <c r="O24"/>
  <c r="O67" s="1"/>
  <c r="N24"/>
  <c r="N67" s="1"/>
  <c r="M24"/>
  <c r="O23"/>
  <c r="O66" s="1"/>
  <c r="N23"/>
  <c r="N66" s="1"/>
  <c r="M23"/>
  <c r="M66" s="1"/>
  <c r="O22"/>
  <c r="O65" s="1"/>
  <c r="N22"/>
  <c r="N65" s="1"/>
  <c r="M22"/>
  <c r="M65" s="1"/>
  <c r="O21"/>
  <c r="O64" s="1"/>
  <c r="N21"/>
  <c r="M21"/>
  <c r="M64" s="1"/>
  <c r="O20"/>
  <c r="O63" s="1"/>
  <c r="N20"/>
  <c r="N63" s="1"/>
  <c r="M20"/>
  <c r="O19"/>
  <c r="O62" s="1"/>
  <c r="N19"/>
  <c r="N62" s="1"/>
  <c r="M19"/>
  <c r="M62" s="1"/>
  <c r="O18"/>
  <c r="O61" s="1"/>
  <c r="N18"/>
  <c r="N61" s="1"/>
  <c r="M18"/>
  <c r="M61" s="1"/>
  <c r="O17"/>
  <c r="O60" s="1"/>
  <c r="N17"/>
  <c r="N60" s="1"/>
  <c r="M17"/>
  <c r="M60" s="1"/>
  <c r="O16"/>
  <c r="O59" s="1"/>
  <c r="N16"/>
  <c r="N59" s="1"/>
  <c r="M16"/>
  <c r="M59" s="1"/>
  <c r="O15"/>
  <c r="O58" s="1"/>
  <c r="N15"/>
  <c r="N58" s="1"/>
  <c r="M15"/>
  <c r="M58" s="1"/>
  <c r="O14"/>
  <c r="O57" s="1"/>
  <c r="N14"/>
  <c r="N57" s="1"/>
  <c r="M14"/>
  <c r="M57" s="1"/>
  <c r="O13"/>
  <c r="O56" s="1"/>
  <c r="N13"/>
  <c r="N56" s="1"/>
  <c r="M13"/>
  <c r="M56" s="1"/>
  <c r="O12"/>
  <c r="O55" s="1"/>
  <c r="N12"/>
  <c r="N55" s="1"/>
  <c r="M12"/>
  <c r="M55" s="1"/>
  <c r="O11"/>
  <c r="O54" s="1"/>
  <c r="N11"/>
  <c r="N54" s="1"/>
  <c r="M11"/>
  <c r="M54" s="1"/>
  <c r="O10"/>
  <c r="O53" s="1"/>
  <c r="N10"/>
  <c r="N53" s="1"/>
  <c r="M10"/>
  <c r="M53" s="1"/>
  <c r="T45" i="5"/>
  <c r="T43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S131" i="6"/>
  <c r="S129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88"/>
  <c r="S86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131" i="5"/>
  <c r="S129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88"/>
  <c r="S86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131" i="1"/>
  <c r="S129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88"/>
  <c r="S86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P131" i="6"/>
  <c r="O131"/>
  <c r="N131"/>
  <c r="M131"/>
  <c r="L131"/>
  <c r="K131"/>
  <c r="J131"/>
  <c r="I131"/>
  <c r="H131"/>
  <c r="G131"/>
  <c r="P129"/>
  <c r="O129"/>
  <c r="N129"/>
  <c r="M129"/>
  <c r="L129"/>
  <c r="K129"/>
  <c r="J129"/>
  <c r="I129"/>
  <c r="H129"/>
  <c r="G129"/>
  <c r="E131"/>
  <c r="E129"/>
  <c r="P127"/>
  <c r="O127"/>
  <c r="N127"/>
  <c r="M127"/>
  <c r="L127"/>
  <c r="K127"/>
  <c r="J127"/>
  <c r="I127"/>
  <c r="H127"/>
  <c r="G127"/>
  <c r="P126"/>
  <c r="O126"/>
  <c r="N126"/>
  <c r="M126"/>
  <c r="L126"/>
  <c r="K126"/>
  <c r="J126"/>
  <c r="I126"/>
  <c r="H126"/>
  <c r="G126"/>
  <c r="P125"/>
  <c r="O125"/>
  <c r="N125"/>
  <c r="M125"/>
  <c r="L125"/>
  <c r="K125"/>
  <c r="J125"/>
  <c r="I125"/>
  <c r="H125"/>
  <c r="G125"/>
  <c r="P124"/>
  <c r="O124"/>
  <c r="N124"/>
  <c r="M124"/>
  <c r="L124"/>
  <c r="K124"/>
  <c r="J124"/>
  <c r="I124"/>
  <c r="H124"/>
  <c r="G124"/>
  <c r="P123"/>
  <c r="O123"/>
  <c r="N123"/>
  <c r="M123"/>
  <c r="L123"/>
  <c r="K123"/>
  <c r="J123"/>
  <c r="I123"/>
  <c r="H123"/>
  <c r="G123"/>
  <c r="P122"/>
  <c r="O122"/>
  <c r="N122"/>
  <c r="M122"/>
  <c r="L122"/>
  <c r="K122"/>
  <c r="J122"/>
  <c r="I122"/>
  <c r="H122"/>
  <c r="G122"/>
  <c r="P121"/>
  <c r="O121"/>
  <c r="N121"/>
  <c r="M121"/>
  <c r="L121"/>
  <c r="K121"/>
  <c r="J121"/>
  <c r="I121"/>
  <c r="H121"/>
  <c r="G121"/>
  <c r="P120"/>
  <c r="O120"/>
  <c r="N120"/>
  <c r="M120"/>
  <c r="L120"/>
  <c r="K120"/>
  <c r="J120"/>
  <c r="I120"/>
  <c r="H120"/>
  <c r="G120"/>
  <c r="P119"/>
  <c r="O119"/>
  <c r="N119"/>
  <c r="M119"/>
  <c r="L119"/>
  <c r="K119"/>
  <c r="J119"/>
  <c r="I119"/>
  <c r="H119"/>
  <c r="G119"/>
  <c r="P118"/>
  <c r="O118"/>
  <c r="N118"/>
  <c r="M118"/>
  <c r="L118"/>
  <c r="K118"/>
  <c r="J118"/>
  <c r="I118"/>
  <c r="H118"/>
  <c r="G118"/>
  <c r="P117"/>
  <c r="O117"/>
  <c r="N117"/>
  <c r="M117"/>
  <c r="L117"/>
  <c r="K117"/>
  <c r="J117"/>
  <c r="I117"/>
  <c r="H117"/>
  <c r="G117"/>
  <c r="P116"/>
  <c r="O116"/>
  <c r="N116"/>
  <c r="M116"/>
  <c r="L116"/>
  <c r="K116"/>
  <c r="J116"/>
  <c r="I116"/>
  <c r="H116"/>
  <c r="G116"/>
  <c r="P115"/>
  <c r="O115"/>
  <c r="N115"/>
  <c r="M115"/>
  <c r="L115"/>
  <c r="K115"/>
  <c r="J115"/>
  <c r="I115"/>
  <c r="H115"/>
  <c r="G115"/>
  <c r="P114"/>
  <c r="O114"/>
  <c r="N114"/>
  <c r="M114"/>
  <c r="L114"/>
  <c r="K114"/>
  <c r="J114"/>
  <c r="I114"/>
  <c r="H114"/>
  <c r="G114"/>
  <c r="P113"/>
  <c r="O113"/>
  <c r="N113"/>
  <c r="M113"/>
  <c r="L113"/>
  <c r="K113"/>
  <c r="J113"/>
  <c r="I113"/>
  <c r="H113"/>
  <c r="G113"/>
  <c r="P112"/>
  <c r="O112"/>
  <c r="N112"/>
  <c r="M112"/>
  <c r="L112"/>
  <c r="K112"/>
  <c r="J112"/>
  <c r="I112"/>
  <c r="H112"/>
  <c r="G112"/>
  <c r="P111"/>
  <c r="O111"/>
  <c r="N111"/>
  <c r="M111"/>
  <c r="L111"/>
  <c r="K111"/>
  <c r="J111"/>
  <c r="I111"/>
  <c r="H111"/>
  <c r="G111"/>
  <c r="P110"/>
  <c r="O110"/>
  <c r="N110"/>
  <c r="M110"/>
  <c r="L110"/>
  <c r="K110"/>
  <c r="J110"/>
  <c r="I110"/>
  <c r="H110"/>
  <c r="G110"/>
  <c r="P109"/>
  <c r="O109"/>
  <c r="N109"/>
  <c r="M109"/>
  <c r="L109"/>
  <c r="K109"/>
  <c r="J109"/>
  <c r="I109"/>
  <c r="H109"/>
  <c r="G109"/>
  <c r="P108"/>
  <c r="O108"/>
  <c r="N108"/>
  <c r="M108"/>
  <c r="L108"/>
  <c r="K108"/>
  <c r="J108"/>
  <c r="I108"/>
  <c r="H108"/>
  <c r="G108"/>
  <c r="P107"/>
  <c r="O107"/>
  <c r="N107"/>
  <c r="M107"/>
  <c r="L107"/>
  <c r="K107"/>
  <c r="J107"/>
  <c r="I107"/>
  <c r="H107"/>
  <c r="G107"/>
  <c r="P106"/>
  <c r="O106"/>
  <c r="N106"/>
  <c r="M106"/>
  <c r="L106"/>
  <c r="K106"/>
  <c r="J106"/>
  <c r="I106"/>
  <c r="H106"/>
  <c r="G106"/>
  <c r="P105"/>
  <c r="O105"/>
  <c r="N105"/>
  <c r="M105"/>
  <c r="L105"/>
  <c r="K105"/>
  <c r="J105"/>
  <c r="I105"/>
  <c r="H105"/>
  <c r="G105"/>
  <c r="P104"/>
  <c r="O104"/>
  <c r="N104"/>
  <c r="M104"/>
  <c r="L104"/>
  <c r="K104"/>
  <c r="J104"/>
  <c r="I104"/>
  <c r="H104"/>
  <c r="G104"/>
  <c r="P103"/>
  <c r="O103"/>
  <c r="N103"/>
  <c r="M103"/>
  <c r="L103"/>
  <c r="K103"/>
  <c r="J103"/>
  <c r="I103"/>
  <c r="H103"/>
  <c r="G103"/>
  <c r="P102"/>
  <c r="O102"/>
  <c r="N102"/>
  <c r="M102"/>
  <c r="L102"/>
  <c r="K102"/>
  <c r="J102"/>
  <c r="I102"/>
  <c r="H102"/>
  <c r="G102"/>
  <c r="P101"/>
  <c r="O101"/>
  <c r="N101"/>
  <c r="M101"/>
  <c r="L101"/>
  <c r="K101"/>
  <c r="J101"/>
  <c r="I101"/>
  <c r="H101"/>
  <c r="G101"/>
  <c r="P100"/>
  <c r="O100"/>
  <c r="N100"/>
  <c r="M100"/>
  <c r="L100"/>
  <c r="K100"/>
  <c r="J100"/>
  <c r="I100"/>
  <c r="H100"/>
  <c r="G100"/>
  <c r="P99"/>
  <c r="O99"/>
  <c r="N99"/>
  <c r="M99"/>
  <c r="L99"/>
  <c r="K99"/>
  <c r="J99"/>
  <c r="I99"/>
  <c r="H99"/>
  <c r="G99"/>
  <c r="P98"/>
  <c r="O98"/>
  <c r="N98"/>
  <c r="M98"/>
  <c r="L98"/>
  <c r="K98"/>
  <c r="J98"/>
  <c r="I98"/>
  <c r="H98"/>
  <c r="G98"/>
  <c r="P97"/>
  <c r="O97"/>
  <c r="N97"/>
  <c r="M97"/>
  <c r="L97"/>
  <c r="K97"/>
  <c r="J97"/>
  <c r="I97"/>
  <c r="H97"/>
  <c r="G97"/>
  <c r="P96"/>
  <c r="O96"/>
  <c r="N96"/>
  <c r="M96"/>
  <c r="L96"/>
  <c r="K96"/>
  <c r="J96"/>
  <c r="I96"/>
  <c r="H96"/>
  <c r="G96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P88"/>
  <c r="O88"/>
  <c r="N88"/>
  <c r="M88"/>
  <c r="L88"/>
  <c r="K88"/>
  <c r="J88"/>
  <c r="I88"/>
  <c r="H88"/>
  <c r="G88"/>
  <c r="F88"/>
  <c r="E88"/>
  <c r="P86"/>
  <c r="O86"/>
  <c r="N86"/>
  <c r="M86"/>
  <c r="L86"/>
  <c r="K86"/>
  <c r="J86"/>
  <c r="I86"/>
  <c r="H86"/>
  <c r="G86"/>
  <c r="F86"/>
  <c r="E86"/>
  <c r="P84"/>
  <c r="O84"/>
  <c r="N84"/>
  <c r="M84"/>
  <c r="L84"/>
  <c r="K84"/>
  <c r="J84"/>
  <c r="I84"/>
  <c r="H84"/>
  <c r="G84"/>
  <c r="F84"/>
  <c r="E84"/>
  <c r="P83"/>
  <c r="O83"/>
  <c r="N83"/>
  <c r="M83"/>
  <c r="L83"/>
  <c r="K83"/>
  <c r="J83"/>
  <c r="I83"/>
  <c r="H83"/>
  <c r="G83"/>
  <c r="F83"/>
  <c r="E83"/>
  <c r="P82"/>
  <c r="O82"/>
  <c r="N82"/>
  <c r="M82"/>
  <c r="L82"/>
  <c r="K82"/>
  <c r="J82"/>
  <c r="I82"/>
  <c r="H82"/>
  <c r="G82"/>
  <c r="F82"/>
  <c r="E82"/>
  <c r="P81"/>
  <c r="O81"/>
  <c r="N81"/>
  <c r="M81"/>
  <c r="L81"/>
  <c r="K81"/>
  <c r="J81"/>
  <c r="I81"/>
  <c r="H81"/>
  <c r="G81"/>
  <c r="F81"/>
  <c r="E81"/>
  <c r="P80"/>
  <c r="O80"/>
  <c r="N80"/>
  <c r="M80"/>
  <c r="L80"/>
  <c r="K80"/>
  <c r="J80"/>
  <c r="I80"/>
  <c r="H80"/>
  <c r="G80"/>
  <c r="F80"/>
  <c r="E80"/>
  <c r="P79"/>
  <c r="O79"/>
  <c r="N79"/>
  <c r="M79"/>
  <c r="L79"/>
  <c r="K79"/>
  <c r="J79"/>
  <c r="I79"/>
  <c r="H79"/>
  <c r="G79"/>
  <c r="F79"/>
  <c r="E79"/>
  <c r="P78"/>
  <c r="O78"/>
  <c r="N78"/>
  <c r="M78"/>
  <c r="L78"/>
  <c r="K78"/>
  <c r="J78"/>
  <c r="I78"/>
  <c r="H78"/>
  <c r="G78"/>
  <c r="F78"/>
  <c r="E78"/>
  <c r="P77"/>
  <c r="O77"/>
  <c r="N77"/>
  <c r="M77"/>
  <c r="L77"/>
  <c r="K77"/>
  <c r="J77"/>
  <c r="I77"/>
  <c r="H77"/>
  <c r="G77"/>
  <c r="F77"/>
  <c r="E77"/>
  <c r="P76"/>
  <c r="O76"/>
  <c r="N76"/>
  <c r="M76"/>
  <c r="L76"/>
  <c r="K76"/>
  <c r="J76"/>
  <c r="I76"/>
  <c r="H76"/>
  <c r="G76"/>
  <c r="F76"/>
  <c r="E76"/>
  <c r="P75"/>
  <c r="O75"/>
  <c r="N75"/>
  <c r="M75"/>
  <c r="L75"/>
  <c r="K75"/>
  <c r="J75"/>
  <c r="I75"/>
  <c r="H75"/>
  <c r="G75"/>
  <c r="F75"/>
  <c r="E75"/>
  <c r="P74"/>
  <c r="O74"/>
  <c r="N74"/>
  <c r="M74"/>
  <c r="L74"/>
  <c r="K74"/>
  <c r="J74"/>
  <c r="I74"/>
  <c r="H74"/>
  <c r="G74"/>
  <c r="F74"/>
  <c r="E74"/>
  <c r="P73"/>
  <c r="O73"/>
  <c r="N73"/>
  <c r="M73"/>
  <c r="L73"/>
  <c r="K73"/>
  <c r="J73"/>
  <c r="I73"/>
  <c r="H73"/>
  <c r="G73"/>
  <c r="F73"/>
  <c r="E73"/>
  <c r="P72"/>
  <c r="O72"/>
  <c r="N72"/>
  <c r="M72"/>
  <c r="L72"/>
  <c r="K72"/>
  <c r="J72"/>
  <c r="I72"/>
  <c r="H72"/>
  <c r="G72"/>
  <c r="F72"/>
  <c r="E72"/>
  <c r="P71"/>
  <c r="O71"/>
  <c r="N71"/>
  <c r="M71"/>
  <c r="L71"/>
  <c r="K71"/>
  <c r="J71"/>
  <c r="I71"/>
  <c r="H71"/>
  <c r="G71"/>
  <c r="F71"/>
  <c r="E71"/>
  <c r="P70"/>
  <c r="O70"/>
  <c r="N70"/>
  <c r="M70"/>
  <c r="L70"/>
  <c r="K70"/>
  <c r="J70"/>
  <c r="I70"/>
  <c r="H70"/>
  <c r="G70"/>
  <c r="F70"/>
  <c r="E70"/>
  <c r="P69"/>
  <c r="O69"/>
  <c r="N69"/>
  <c r="M69"/>
  <c r="L69"/>
  <c r="K69"/>
  <c r="J69"/>
  <c r="I69"/>
  <c r="H69"/>
  <c r="G69"/>
  <c r="F69"/>
  <c r="E69"/>
  <c r="P68"/>
  <c r="O68"/>
  <c r="N68"/>
  <c r="M68"/>
  <c r="L68"/>
  <c r="K68"/>
  <c r="J68"/>
  <c r="I68"/>
  <c r="H68"/>
  <c r="G68"/>
  <c r="F68"/>
  <c r="E68"/>
  <c r="P67"/>
  <c r="O67"/>
  <c r="N67"/>
  <c r="M67"/>
  <c r="L67"/>
  <c r="K67"/>
  <c r="J67"/>
  <c r="I67"/>
  <c r="H67"/>
  <c r="G67"/>
  <c r="F67"/>
  <c r="E67"/>
  <c r="P66"/>
  <c r="O66"/>
  <c r="N66"/>
  <c r="M66"/>
  <c r="L66"/>
  <c r="K66"/>
  <c r="J66"/>
  <c r="I66"/>
  <c r="H66"/>
  <c r="G66"/>
  <c r="F66"/>
  <c r="E66"/>
  <c r="P65"/>
  <c r="O65"/>
  <c r="N65"/>
  <c r="M65"/>
  <c r="L65"/>
  <c r="K65"/>
  <c r="J65"/>
  <c r="I65"/>
  <c r="H65"/>
  <c r="G65"/>
  <c r="F65"/>
  <c r="E65"/>
  <c r="P64"/>
  <c r="O64"/>
  <c r="N64"/>
  <c r="M64"/>
  <c r="L64"/>
  <c r="K64"/>
  <c r="J64"/>
  <c r="I64"/>
  <c r="H64"/>
  <c r="G64"/>
  <c r="F64"/>
  <c r="E64"/>
  <c r="P63"/>
  <c r="O63"/>
  <c r="N63"/>
  <c r="M63"/>
  <c r="L63"/>
  <c r="K63"/>
  <c r="J63"/>
  <c r="I63"/>
  <c r="H63"/>
  <c r="G63"/>
  <c r="F63"/>
  <c r="E63"/>
  <c r="P62"/>
  <c r="O62"/>
  <c r="N62"/>
  <c r="M62"/>
  <c r="L62"/>
  <c r="K62"/>
  <c r="J62"/>
  <c r="I62"/>
  <c r="H62"/>
  <c r="G62"/>
  <c r="F62"/>
  <c r="E62"/>
  <c r="P61"/>
  <c r="O61"/>
  <c r="N61"/>
  <c r="M61"/>
  <c r="L61"/>
  <c r="K61"/>
  <c r="J61"/>
  <c r="I61"/>
  <c r="H61"/>
  <c r="G61"/>
  <c r="F61"/>
  <c r="E61"/>
  <c r="P60"/>
  <c r="O60"/>
  <c r="N60"/>
  <c r="M60"/>
  <c r="L60"/>
  <c r="K60"/>
  <c r="J60"/>
  <c r="I60"/>
  <c r="H60"/>
  <c r="G60"/>
  <c r="F60"/>
  <c r="E60"/>
  <c r="P59"/>
  <c r="O59"/>
  <c r="N59"/>
  <c r="M59"/>
  <c r="L59"/>
  <c r="K59"/>
  <c r="J59"/>
  <c r="I59"/>
  <c r="H59"/>
  <c r="G59"/>
  <c r="F59"/>
  <c r="E59"/>
  <c r="P58"/>
  <c r="O58"/>
  <c r="N58"/>
  <c r="M58"/>
  <c r="L58"/>
  <c r="K58"/>
  <c r="J58"/>
  <c r="I58"/>
  <c r="H58"/>
  <c r="G58"/>
  <c r="F58"/>
  <c r="E58"/>
  <c r="P57"/>
  <c r="O57"/>
  <c r="N57"/>
  <c r="M57"/>
  <c r="L57"/>
  <c r="K57"/>
  <c r="J57"/>
  <c r="I57"/>
  <c r="H57"/>
  <c r="G57"/>
  <c r="F57"/>
  <c r="E57"/>
  <c r="P56"/>
  <c r="O56"/>
  <c r="N56"/>
  <c r="M56"/>
  <c r="L56"/>
  <c r="K56"/>
  <c r="J56"/>
  <c r="I56"/>
  <c r="H56"/>
  <c r="G56"/>
  <c r="F56"/>
  <c r="E56"/>
  <c r="P55"/>
  <c r="O55"/>
  <c r="N55"/>
  <c r="M55"/>
  <c r="L55"/>
  <c r="K55"/>
  <c r="J55"/>
  <c r="I55"/>
  <c r="H55"/>
  <c r="G55"/>
  <c r="F55"/>
  <c r="E55"/>
  <c r="P54"/>
  <c r="O54"/>
  <c r="N54"/>
  <c r="M54"/>
  <c r="L54"/>
  <c r="K54"/>
  <c r="J54"/>
  <c r="I54"/>
  <c r="H54"/>
  <c r="G54"/>
  <c r="F54"/>
  <c r="E54"/>
  <c r="P53"/>
  <c r="O53"/>
  <c r="N53"/>
  <c r="M53"/>
  <c r="L53"/>
  <c r="K53"/>
  <c r="J53"/>
  <c r="I53"/>
  <c r="H53"/>
  <c r="G53"/>
  <c r="F53"/>
  <c r="E53"/>
  <c r="P45"/>
  <c r="P174" s="1"/>
  <c r="O45"/>
  <c r="O174" s="1"/>
  <c r="N45"/>
  <c r="M45"/>
  <c r="M174" s="1"/>
  <c r="L45"/>
  <c r="L174" s="1"/>
  <c r="K45"/>
  <c r="K174" s="1"/>
  <c r="J45"/>
  <c r="J174" s="1"/>
  <c r="I45"/>
  <c r="I174" s="1"/>
  <c r="H45"/>
  <c r="H174" s="1"/>
  <c r="G45"/>
  <c r="F45"/>
  <c r="F174" s="1"/>
  <c r="E45"/>
  <c r="E174" s="1"/>
  <c r="P43"/>
  <c r="P172" s="1"/>
  <c r="O43"/>
  <c r="O172" s="1"/>
  <c r="N43"/>
  <c r="M43"/>
  <c r="M172" s="1"/>
  <c r="L43"/>
  <c r="L172" s="1"/>
  <c r="K43"/>
  <c r="K172" s="1"/>
  <c r="J43"/>
  <c r="J172" s="1"/>
  <c r="I43"/>
  <c r="I172" s="1"/>
  <c r="H43"/>
  <c r="H172" s="1"/>
  <c r="G43"/>
  <c r="F43"/>
  <c r="F172" s="1"/>
  <c r="E43"/>
  <c r="E172" s="1"/>
  <c r="P41"/>
  <c r="P170" s="1"/>
  <c r="O41"/>
  <c r="O170" s="1"/>
  <c r="BU12" i="9" s="1"/>
  <c r="N41" i="6"/>
  <c r="M41"/>
  <c r="M170" s="1"/>
  <c r="L41"/>
  <c r="L170" s="1"/>
  <c r="CG23" i="9" s="1"/>
  <c r="K41" i="6"/>
  <c r="K170" s="1"/>
  <c r="CD17" i="9" s="1"/>
  <c r="J41" i="6"/>
  <c r="J170" s="1"/>
  <c r="I41"/>
  <c r="I170" s="1"/>
  <c r="BL29" i="9" s="1"/>
  <c r="H41" i="6"/>
  <c r="H170" s="1"/>
  <c r="BO14" i="9" s="1"/>
  <c r="G41" i="6"/>
  <c r="F41"/>
  <c r="F170" s="1"/>
  <c r="E41"/>
  <c r="E170" s="1"/>
  <c r="P40"/>
  <c r="P169" s="1"/>
  <c r="O40"/>
  <c r="O169" s="1"/>
  <c r="BU27" i="9" s="1"/>
  <c r="N40" i="6"/>
  <c r="M40"/>
  <c r="M169" s="1"/>
  <c r="L40"/>
  <c r="L169" s="1"/>
  <c r="CG29" i="9" s="1"/>
  <c r="K40" i="6"/>
  <c r="K169" s="1"/>
  <c r="CD23" i="9" s="1"/>
  <c r="J40" i="6"/>
  <c r="J169" s="1"/>
  <c r="I40"/>
  <c r="I169" s="1"/>
  <c r="BL22" i="9" s="1"/>
  <c r="H40" i="6"/>
  <c r="H169" s="1"/>
  <c r="BO33" i="9" s="1"/>
  <c r="G40" i="6"/>
  <c r="F40"/>
  <c r="F169" s="1"/>
  <c r="E40"/>
  <c r="E169" s="1"/>
  <c r="P39"/>
  <c r="P168" s="1"/>
  <c r="O39"/>
  <c r="O168" s="1"/>
  <c r="BU15" i="9" s="1"/>
  <c r="N39" i="6"/>
  <c r="M39"/>
  <c r="M168" s="1"/>
  <c r="L39"/>
  <c r="L168" s="1"/>
  <c r="CG17" i="9" s="1"/>
  <c r="K39" i="6"/>
  <c r="K168" s="1"/>
  <c r="CD30" i="9" s="1"/>
  <c r="J39" i="6"/>
  <c r="J168" s="1"/>
  <c r="I39"/>
  <c r="I168" s="1"/>
  <c r="BL27" i="9" s="1"/>
  <c r="H39" i="6"/>
  <c r="H168" s="1"/>
  <c r="BO23" i="9" s="1"/>
  <c r="G39" i="6"/>
  <c r="F39"/>
  <c r="F168" s="1"/>
  <c r="E39"/>
  <c r="E168" s="1"/>
  <c r="P38"/>
  <c r="P167" s="1"/>
  <c r="O38"/>
  <c r="O167" s="1"/>
  <c r="BU16" i="9" s="1"/>
  <c r="N38" i="6"/>
  <c r="M38"/>
  <c r="M167" s="1"/>
  <c r="L38"/>
  <c r="L167" s="1"/>
  <c r="CG24" i="9" s="1"/>
  <c r="K38" i="6"/>
  <c r="K167" s="1"/>
  <c r="CD15" i="9" s="1"/>
  <c r="J38" i="6"/>
  <c r="J167" s="1"/>
  <c r="I38"/>
  <c r="I167" s="1"/>
  <c r="BL25" i="9" s="1"/>
  <c r="H38" i="6"/>
  <c r="H167" s="1"/>
  <c r="BO9" i="9" s="1"/>
  <c r="G38" i="6"/>
  <c r="F38"/>
  <c r="F167" s="1"/>
  <c r="E38"/>
  <c r="E167" s="1"/>
  <c r="P37"/>
  <c r="P166" s="1"/>
  <c r="O37"/>
  <c r="O166" s="1"/>
  <c r="BU21" i="9" s="1"/>
  <c r="N37" i="6"/>
  <c r="M37"/>
  <c r="M166" s="1"/>
  <c r="L37"/>
  <c r="L166" s="1"/>
  <c r="CG35" i="9" s="1"/>
  <c r="K37" i="6"/>
  <c r="K166" s="1"/>
  <c r="CD29" i="9" s="1"/>
  <c r="J37" i="6"/>
  <c r="J166" s="1"/>
  <c r="I37"/>
  <c r="I166" s="1"/>
  <c r="BL24" i="9" s="1"/>
  <c r="H37" i="6"/>
  <c r="H166" s="1"/>
  <c r="BO31" i="9" s="1"/>
  <c r="G37" i="6"/>
  <c r="F37"/>
  <c r="F166" s="1"/>
  <c r="E37"/>
  <c r="E166" s="1"/>
  <c r="P36"/>
  <c r="P165" s="1"/>
  <c r="O36"/>
  <c r="O165" s="1"/>
  <c r="BU17" i="9" s="1"/>
  <c r="N36" i="6"/>
  <c r="M36"/>
  <c r="M165" s="1"/>
  <c r="L36"/>
  <c r="L165" s="1"/>
  <c r="CG5" i="9" s="1"/>
  <c r="K36" i="6"/>
  <c r="K165" s="1"/>
  <c r="CD20" i="9" s="1"/>
  <c r="J36" i="6"/>
  <c r="J165" s="1"/>
  <c r="I36"/>
  <c r="I165" s="1"/>
  <c r="BL12" i="9" s="1"/>
  <c r="H36" i="6"/>
  <c r="H165" s="1"/>
  <c r="BO35" i="9" s="1"/>
  <c r="G36" i="6"/>
  <c r="F36"/>
  <c r="F165" s="1"/>
  <c r="E36"/>
  <c r="E165" s="1"/>
  <c r="P35"/>
  <c r="P164" s="1"/>
  <c r="O35"/>
  <c r="O164" s="1"/>
  <c r="BU33" i="9" s="1"/>
  <c r="N35" i="6"/>
  <c r="M35"/>
  <c r="M164" s="1"/>
  <c r="L35"/>
  <c r="L164" s="1"/>
  <c r="CG16" i="9" s="1"/>
  <c r="K35" i="6"/>
  <c r="K164" s="1"/>
  <c r="CD19" i="9" s="1"/>
  <c r="J35" i="6"/>
  <c r="J164" s="1"/>
  <c r="I35"/>
  <c r="I164" s="1"/>
  <c r="BL7" i="9" s="1"/>
  <c r="H35" i="6"/>
  <c r="H164" s="1"/>
  <c r="BO22" i="9" s="1"/>
  <c r="G35" i="6"/>
  <c r="F35"/>
  <c r="F164" s="1"/>
  <c r="E35"/>
  <c r="E164" s="1"/>
  <c r="P34"/>
  <c r="P163" s="1"/>
  <c r="O34"/>
  <c r="O163" s="1"/>
  <c r="BU20" i="9" s="1"/>
  <c r="N34" i="6"/>
  <c r="V34" s="1"/>
  <c r="U163" s="1"/>
  <c r="CA20" i="9" s="1"/>
  <c r="M34" i="6"/>
  <c r="M163" s="1"/>
  <c r="L34"/>
  <c r="L163" s="1"/>
  <c r="CG30" i="9" s="1"/>
  <c r="K34" i="6"/>
  <c r="K163" s="1"/>
  <c r="CD27" i="9" s="1"/>
  <c r="J34" i="6"/>
  <c r="J163" s="1"/>
  <c r="I34"/>
  <c r="I163" s="1"/>
  <c r="BL28" i="9" s="1"/>
  <c r="H34" i="6"/>
  <c r="H163" s="1"/>
  <c r="BO30" i="9" s="1"/>
  <c r="G34" i="6"/>
  <c r="F34"/>
  <c r="F163" s="1"/>
  <c r="E34"/>
  <c r="E163" s="1"/>
  <c r="P33"/>
  <c r="P162" s="1"/>
  <c r="O33"/>
  <c r="O162" s="1"/>
  <c r="BU8" i="9" s="1"/>
  <c r="N33" i="6"/>
  <c r="V33" s="1"/>
  <c r="U162" s="1"/>
  <c r="CA8" i="9" s="1"/>
  <c r="M33" i="6"/>
  <c r="M162" s="1"/>
  <c r="L33"/>
  <c r="L162" s="1"/>
  <c r="CG10" i="9" s="1"/>
  <c r="K33" i="6"/>
  <c r="K162" s="1"/>
  <c r="CD21" i="9" s="1"/>
  <c r="J33" i="6"/>
  <c r="J162" s="1"/>
  <c r="I33"/>
  <c r="I162" s="1"/>
  <c r="BL4" i="9" s="1"/>
  <c r="H33" i="6"/>
  <c r="H162" s="1"/>
  <c r="BO20" i="9" s="1"/>
  <c r="G33" i="6"/>
  <c r="F33"/>
  <c r="F162" s="1"/>
  <c r="E33"/>
  <c r="E162" s="1"/>
  <c r="P32"/>
  <c r="P161" s="1"/>
  <c r="O32"/>
  <c r="O161" s="1"/>
  <c r="BU10" i="9" s="1"/>
  <c r="N32" i="6"/>
  <c r="V32" s="1"/>
  <c r="U161" s="1"/>
  <c r="CA17" i="9" s="1"/>
  <c r="M32" i="6"/>
  <c r="M161" s="1"/>
  <c r="L32"/>
  <c r="L161" s="1"/>
  <c r="CG4" i="9" s="1"/>
  <c r="K32" i="6"/>
  <c r="K161" s="1"/>
  <c r="CD8" i="9" s="1"/>
  <c r="J32" i="6"/>
  <c r="J161" s="1"/>
  <c r="I32"/>
  <c r="I161" s="1"/>
  <c r="BL6" i="9" s="1"/>
  <c r="H32" i="6"/>
  <c r="H161" s="1"/>
  <c r="BO5" i="9" s="1"/>
  <c r="G32" i="6"/>
  <c r="F32"/>
  <c r="F161" s="1"/>
  <c r="E32"/>
  <c r="E161" s="1"/>
  <c r="P31"/>
  <c r="P160" s="1"/>
  <c r="O31"/>
  <c r="O160" s="1"/>
  <c r="BU9" i="9" s="1"/>
  <c r="N31" i="6"/>
  <c r="V31" s="1"/>
  <c r="U160" s="1"/>
  <c r="CA10" i="9" s="1"/>
  <c r="M31" i="6"/>
  <c r="M160" s="1"/>
  <c r="L31"/>
  <c r="L160" s="1"/>
  <c r="CG15" i="9" s="1"/>
  <c r="K31" i="6"/>
  <c r="K160" s="1"/>
  <c r="CD9" i="9" s="1"/>
  <c r="J31" i="6"/>
  <c r="J160" s="1"/>
  <c r="I31"/>
  <c r="I160" s="1"/>
  <c r="BL23" i="9" s="1"/>
  <c r="H31" i="6"/>
  <c r="H160" s="1"/>
  <c r="BO17" i="9" s="1"/>
  <c r="G31" i="6"/>
  <c r="F31"/>
  <c r="F160" s="1"/>
  <c r="E31"/>
  <c r="E160" s="1"/>
  <c r="P30"/>
  <c r="P159" s="1"/>
  <c r="O30"/>
  <c r="O159" s="1"/>
  <c r="BU28" i="9" s="1"/>
  <c r="N30" i="6"/>
  <c r="V30" s="1"/>
  <c r="U159" s="1"/>
  <c r="CA31" i="9" s="1"/>
  <c r="M30" i="6"/>
  <c r="M159" s="1"/>
  <c r="L30"/>
  <c r="L159" s="1"/>
  <c r="CG32" i="9" s="1"/>
  <c r="K30" i="6"/>
  <c r="K159" s="1"/>
  <c r="CD24" i="9" s="1"/>
  <c r="J30" i="6"/>
  <c r="J159" s="1"/>
  <c r="I30"/>
  <c r="I159" s="1"/>
  <c r="BL20" i="9" s="1"/>
  <c r="H30" i="6"/>
  <c r="H159" s="1"/>
  <c r="BO21" i="9" s="1"/>
  <c r="G30" i="6"/>
  <c r="F30"/>
  <c r="F159" s="1"/>
  <c r="E30"/>
  <c r="E159" s="1"/>
  <c r="P29"/>
  <c r="P158" s="1"/>
  <c r="O29"/>
  <c r="O158" s="1"/>
  <c r="BU13" i="9" s="1"/>
  <c r="N29" i="6"/>
  <c r="V29" s="1"/>
  <c r="U158" s="1"/>
  <c r="CA30" i="9" s="1"/>
  <c r="M29" i="6"/>
  <c r="M158" s="1"/>
  <c r="L29"/>
  <c r="L158" s="1"/>
  <c r="CG12" i="9" s="1"/>
  <c r="K29" i="6"/>
  <c r="K158" s="1"/>
  <c r="CD13" i="9" s="1"/>
  <c r="J29" i="6"/>
  <c r="J158" s="1"/>
  <c r="I29"/>
  <c r="I158" s="1"/>
  <c r="BL8" i="9" s="1"/>
  <c r="H29" i="6"/>
  <c r="H158" s="1"/>
  <c r="BO28" i="9" s="1"/>
  <c r="G29" i="6"/>
  <c r="F29"/>
  <c r="F158" s="1"/>
  <c r="E29"/>
  <c r="E158" s="1"/>
  <c r="P28"/>
  <c r="P157" s="1"/>
  <c r="O28"/>
  <c r="O157" s="1"/>
  <c r="BU31" i="9" s="1"/>
  <c r="N28" i="6"/>
  <c r="V28" s="1"/>
  <c r="U157" s="1"/>
  <c r="CA27" i="9" s="1"/>
  <c r="M28" i="6"/>
  <c r="M157" s="1"/>
  <c r="L28"/>
  <c r="L157" s="1"/>
  <c r="CG28" i="9" s="1"/>
  <c r="K28" i="6"/>
  <c r="K157" s="1"/>
  <c r="CD31" i="9" s="1"/>
  <c r="J28" i="6"/>
  <c r="J157" s="1"/>
  <c r="I28"/>
  <c r="I157" s="1"/>
  <c r="BL9" i="9" s="1"/>
  <c r="H28" i="6"/>
  <c r="H157" s="1"/>
  <c r="BO15" i="9" s="1"/>
  <c r="G28" i="6"/>
  <c r="F28"/>
  <c r="F157" s="1"/>
  <c r="E28"/>
  <c r="E157" s="1"/>
  <c r="P27"/>
  <c r="P156" s="1"/>
  <c r="O27"/>
  <c r="O156" s="1"/>
  <c r="BU22" i="9" s="1"/>
  <c r="N27" i="6"/>
  <c r="V27" s="1"/>
  <c r="U156" s="1"/>
  <c r="CA22" i="9" s="1"/>
  <c r="M27" i="6"/>
  <c r="M156" s="1"/>
  <c r="L27"/>
  <c r="L156" s="1"/>
  <c r="CG34" i="9" s="1"/>
  <c r="K27" i="6"/>
  <c r="K156" s="1"/>
  <c r="CD26" i="9" s="1"/>
  <c r="J27" i="6"/>
  <c r="J156" s="1"/>
  <c r="I27"/>
  <c r="I156" s="1"/>
  <c r="BL35" i="9" s="1"/>
  <c r="H27" i="6"/>
  <c r="H156" s="1"/>
  <c r="BO10" i="9" s="1"/>
  <c r="G27" i="6"/>
  <c r="F27"/>
  <c r="F156" s="1"/>
  <c r="E27"/>
  <c r="E156" s="1"/>
  <c r="P26"/>
  <c r="P155" s="1"/>
  <c r="O26"/>
  <c r="O155" s="1"/>
  <c r="BU14" i="9" s="1"/>
  <c r="N26" i="6"/>
  <c r="V26" s="1"/>
  <c r="U155" s="1"/>
  <c r="CA11" i="9" s="1"/>
  <c r="M26" i="6"/>
  <c r="M155" s="1"/>
  <c r="L26"/>
  <c r="L155" s="1"/>
  <c r="CG9" i="9" s="1"/>
  <c r="K26" i="6"/>
  <c r="K155" s="1"/>
  <c r="CD5" i="9" s="1"/>
  <c r="J26" i="6"/>
  <c r="J155" s="1"/>
  <c r="I26"/>
  <c r="I155" s="1"/>
  <c r="BL21" i="9" s="1"/>
  <c r="H26" i="6"/>
  <c r="H155" s="1"/>
  <c r="BO16" i="9" s="1"/>
  <c r="G26" i="6"/>
  <c r="F26"/>
  <c r="F155" s="1"/>
  <c r="E26"/>
  <c r="E155" s="1"/>
  <c r="P25"/>
  <c r="P154" s="1"/>
  <c r="O25"/>
  <c r="O154" s="1"/>
  <c r="BU4" i="9" s="1"/>
  <c r="N25" i="6"/>
  <c r="V25" s="1"/>
  <c r="U154" s="1"/>
  <c r="CA4" i="9" s="1"/>
  <c r="M25" i="6"/>
  <c r="M154" s="1"/>
  <c r="L25"/>
  <c r="L154" s="1"/>
  <c r="CG7" i="9" s="1"/>
  <c r="K25" i="6"/>
  <c r="K154" s="1"/>
  <c r="CD11" i="9" s="1"/>
  <c r="J25" i="6"/>
  <c r="J154" s="1"/>
  <c r="I25"/>
  <c r="I154" s="1"/>
  <c r="BL14" i="9" s="1"/>
  <c r="H25" i="6"/>
  <c r="H154" s="1"/>
  <c r="BO12" i="9" s="1"/>
  <c r="G25" i="6"/>
  <c r="F25"/>
  <c r="F154" s="1"/>
  <c r="E25"/>
  <c r="E154" s="1"/>
  <c r="P24"/>
  <c r="P153" s="1"/>
  <c r="O24"/>
  <c r="O153" s="1"/>
  <c r="BU30" i="9" s="1"/>
  <c r="N24" i="6"/>
  <c r="V24" s="1"/>
  <c r="U153" s="1"/>
  <c r="CA29" i="9" s="1"/>
  <c r="M24" i="6"/>
  <c r="M153" s="1"/>
  <c r="L24"/>
  <c r="L153" s="1"/>
  <c r="CG25" i="9" s="1"/>
  <c r="K24" i="6"/>
  <c r="K153" s="1"/>
  <c r="CD22" i="9" s="1"/>
  <c r="J24" i="6"/>
  <c r="J153" s="1"/>
  <c r="I24"/>
  <c r="I153" s="1"/>
  <c r="BL18" i="9" s="1"/>
  <c r="H24" i="6"/>
  <c r="H153" s="1"/>
  <c r="BO26" i="9" s="1"/>
  <c r="G24" i="6"/>
  <c r="F24"/>
  <c r="F153" s="1"/>
  <c r="E24"/>
  <c r="E153" s="1"/>
  <c r="P23"/>
  <c r="P152" s="1"/>
  <c r="O23"/>
  <c r="O152" s="1"/>
  <c r="BU24" i="9" s="1"/>
  <c r="N23" i="6"/>
  <c r="V23" s="1"/>
  <c r="U152" s="1"/>
  <c r="CA24" i="9" s="1"/>
  <c r="M23" i="6"/>
  <c r="M152" s="1"/>
  <c r="L23"/>
  <c r="L152" s="1"/>
  <c r="CG19" i="9" s="1"/>
  <c r="K23" i="6"/>
  <c r="K152" s="1"/>
  <c r="CD10" i="9" s="1"/>
  <c r="J23" i="6"/>
  <c r="J152" s="1"/>
  <c r="I23"/>
  <c r="I152" s="1"/>
  <c r="BL17" i="9" s="1"/>
  <c r="H23" i="6"/>
  <c r="H152" s="1"/>
  <c r="BO11" i="9" s="1"/>
  <c r="G23" i="6"/>
  <c r="F23"/>
  <c r="F152" s="1"/>
  <c r="E23"/>
  <c r="E152" s="1"/>
  <c r="P22"/>
  <c r="P151" s="1"/>
  <c r="O22"/>
  <c r="O151" s="1"/>
  <c r="BU29" i="9" s="1"/>
  <c r="N22" i="6"/>
  <c r="V22" s="1"/>
  <c r="U151" s="1"/>
  <c r="CA19" i="9" s="1"/>
  <c r="M22" i="6"/>
  <c r="M151" s="1"/>
  <c r="L22"/>
  <c r="L151" s="1"/>
  <c r="CG33" i="9" s="1"/>
  <c r="K22" i="6"/>
  <c r="K151" s="1"/>
  <c r="CD33" i="9" s="1"/>
  <c r="J22" i="6"/>
  <c r="J151" s="1"/>
  <c r="I22"/>
  <c r="I151" s="1"/>
  <c r="BL34" i="9" s="1"/>
  <c r="H22" i="6"/>
  <c r="H151" s="1"/>
  <c r="BO27" i="9" s="1"/>
  <c r="G22" i="6"/>
  <c r="F22"/>
  <c r="F151" s="1"/>
  <c r="E22"/>
  <c r="E151" s="1"/>
  <c r="P21"/>
  <c r="P150" s="1"/>
  <c r="O21"/>
  <c r="O150" s="1"/>
  <c r="BU11" i="9" s="1"/>
  <c r="N21" i="6"/>
  <c r="V21" s="1"/>
  <c r="U150" s="1"/>
  <c r="CA9" i="9" s="1"/>
  <c r="M21" i="6"/>
  <c r="M150" s="1"/>
  <c r="L21"/>
  <c r="L150" s="1"/>
  <c r="CG13" i="9" s="1"/>
  <c r="K21" i="6"/>
  <c r="K150" s="1"/>
  <c r="CD18" i="9" s="1"/>
  <c r="J21" i="6"/>
  <c r="J150" s="1"/>
  <c r="I21"/>
  <c r="I150" s="1"/>
  <c r="BL15" i="9" s="1"/>
  <c r="H21" i="6"/>
  <c r="H150" s="1"/>
  <c r="BO7" i="9" s="1"/>
  <c r="G21" i="6"/>
  <c r="F21"/>
  <c r="F150" s="1"/>
  <c r="E21"/>
  <c r="E150" s="1"/>
  <c r="P20"/>
  <c r="P149" s="1"/>
  <c r="O20"/>
  <c r="O149" s="1"/>
  <c r="BU19" i="9" s="1"/>
  <c r="N20" i="6"/>
  <c r="V20" s="1"/>
  <c r="U149" s="1"/>
  <c r="CA12" i="9" s="1"/>
  <c r="M20" i="6"/>
  <c r="M149" s="1"/>
  <c r="L20"/>
  <c r="L149" s="1"/>
  <c r="CG31" i="9" s="1"/>
  <c r="K20" i="6"/>
  <c r="K149" s="1"/>
  <c r="CD34" i="9" s="1"/>
  <c r="J20" i="6"/>
  <c r="J149" s="1"/>
  <c r="I20"/>
  <c r="I149" s="1"/>
  <c r="BL31" i="9" s="1"/>
  <c r="H20" i="6"/>
  <c r="H149" s="1"/>
  <c r="BO29" i="9" s="1"/>
  <c r="G20" i="6"/>
  <c r="F20"/>
  <c r="F149" s="1"/>
  <c r="E20"/>
  <c r="E149" s="1"/>
  <c r="P19"/>
  <c r="P148" s="1"/>
  <c r="O19"/>
  <c r="O148" s="1"/>
  <c r="BU34" i="9" s="1"/>
  <c r="N19" i="6"/>
  <c r="V19" s="1"/>
  <c r="U148" s="1"/>
  <c r="CA33" i="9" s="1"/>
  <c r="M19" i="6"/>
  <c r="M148" s="1"/>
  <c r="L19"/>
  <c r="L148" s="1"/>
  <c r="CG27" i="9" s="1"/>
  <c r="K19" i="6"/>
  <c r="K148" s="1"/>
  <c r="CD12" i="9" s="1"/>
  <c r="J19" i="6"/>
  <c r="J148" s="1"/>
  <c r="I19"/>
  <c r="I148" s="1"/>
  <c r="BL19" i="9" s="1"/>
  <c r="H19" i="6"/>
  <c r="H148" s="1"/>
  <c r="BO25" i="9" s="1"/>
  <c r="G19" i="6"/>
  <c r="F19"/>
  <c r="F148" s="1"/>
  <c r="E19"/>
  <c r="E148" s="1"/>
  <c r="P18"/>
  <c r="P147" s="1"/>
  <c r="O18"/>
  <c r="O147" s="1"/>
  <c r="BU7" i="9" s="1"/>
  <c r="N18" i="6"/>
  <c r="V18" s="1"/>
  <c r="U147" s="1"/>
  <c r="CA7" i="9" s="1"/>
  <c r="M18" i="6"/>
  <c r="M147" s="1"/>
  <c r="L18"/>
  <c r="L147" s="1"/>
  <c r="CG14" i="9" s="1"/>
  <c r="K18" i="6"/>
  <c r="K147" s="1"/>
  <c r="CD25" i="9" s="1"/>
  <c r="J18" i="6"/>
  <c r="J147" s="1"/>
  <c r="I18"/>
  <c r="I147" s="1"/>
  <c r="BL16" i="9" s="1"/>
  <c r="H18" i="6"/>
  <c r="H147" s="1"/>
  <c r="BO24" i="9" s="1"/>
  <c r="G18" i="6"/>
  <c r="F18"/>
  <c r="F147" s="1"/>
  <c r="E18"/>
  <c r="E147" s="1"/>
  <c r="P17"/>
  <c r="P146" s="1"/>
  <c r="O17"/>
  <c r="O146" s="1"/>
  <c r="BU26" i="9" s="1"/>
  <c r="N17" i="6"/>
  <c r="V17" s="1"/>
  <c r="U146" s="1"/>
  <c r="CA26" i="9" s="1"/>
  <c r="M17" i="6"/>
  <c r="M146" s="1"/>
  <c r="L17"/>
  <c r="L146" s="1"/>
  <c r="CG21" i="9" s="1"/>
  <c r="K17" i="6"/>
  <c r="K146" s="1"/>
  <c r="CD16" i="9" s="1"/>
  <c r="J17" i="6"/>
  <c r="J146" s="1"/>
  <c r="I17"/>
  <c r="I146" s="1"/>
  <c r="BL26" i="9" s="1"/>
  <c r="H17" i="6"/>
  <c r="H146" s="1"/>
  <c r="BO13" i="9" s="1"/>
  <c r="G17" i="6"/>
  <c r="F17"/>
  <c r="F146" s="1"/>
  <c r="E17"/>
  <c r="E146" s="1"/>
  <c r="P16"/>
  <c r="P145" s="1"/>
  <c r="O16"/>
  <c r="O145" s="1"/>
  <c r="BU23" i="9" s="1"/>
  <c r="N16" i="6"/>
  <c r="V16" s="1"/>
  <c r="U145" s="1"/>
  <c r="CA23" i="9" s="1"/>
  <c r="M16" i="6"/>
  <c r="M145" s="1"/>
  <c r="L16"/>
  <c r="L145" s="1"/>
  <c r="CG20" i="9" s="1"/>
  <c r="K16" i="6"/>
  <c r="K145" s="1"/>
  <c r="CD6" i="9" s="1"/>
  <c r="J16" i="6"/>
  <c r="J145" s="1"/>
  <c r="I16"/>
  <c r="I145" s="1"/>
  <c r="BL30" i="9" s="1"/>
  <c r="H16" i="6"/>
  <c r="H145" s="1"/>
  <c r="BO34" i="9" s="1"/>
  <c r="G16" i="6"/>
  <c r="F16"/>
  <c r="F145" s="1"/>
  <c r="E16"/>
  <c r="E145" s="1"/>
  <c r="P15"/>
  <c r="P144" s="1"/>
  <c r="O15"/>
  <c r="O144" s="1"/>
  <c r="BU18" i="9" s="1"/>
  <c r="N15" i="6"/>
  <c r="V15" s="1"/>
  <c r="U144" s="1"/>
  <c r="CA18" i="9" s="1"/>
  <c r="M15" i="6"/>
  <c r="M144" s="1"/>
  <c r="L15"/>
  <c r="L144" s="1"/>
  <c r="CG22" i="9" s="1"/>
  <c r="K15" i="6"/>
  <c r="K144" s="1"/>
  <c r="CD7" i="9" s="1"/>
  <c r="J15" i="6"/>
  <c r="J144" s="1"/>
  <c r="I15"/>
  <c r="I144" s="1"/>
  <c r="BL33" i="9" s="1"/>
  <c r="H15" i="6"/>
  <c r="H144" s="1"/>
  <c r="BO4" i="9" s="1"/>
  <c r="G15" i="6"/>
  <c r="F15"/>
  <c r="F144" s="1"/>
  <c r="E15"/>
  <c r="E144" s="1"/>
  <c r="P14"/>
  <c r="P143" s="1"/>
  <c r="O14"/>
  <c r="O143" s="1"/>
  <c r="BU6" i="9" s="1"/>
  <c r="N14" i="6"/>
  <c r="V14" s="1"/>
  <c r="U143" s="1"/>
  <c r="CA6" i="9" s="1"/>
  <c r="M14" i="6"/>
  <c r="M143" s="1"/>
  <c r="L14"/>
  <c r="L143" s="1"/>
  <c r="CG26" i="9" s="1"/>
  <c r="K14" i="6"/>
  <c r="K143" s="1"/>
  <c r="CD35" i="9" s="1"/>
  <c r="J14" i="6"/>
  <c r="J143" s="1"/>
  <c r="I14"/>
  <c r="I143" s="1"/>
  <c r="BL5" i="9" s="1"/>
  <c r="H14" i="6"/>
  <c r="H143" s="1"/>
  <c r="BO19" i="9" s="1"/>
  <c r="G14" i="6"/>
  <c r="F14"/>
  <c r="F143" s="1"/>
  <c r="E14"/>
  <c r="E143" s="1"/>
  <c r="P13"/>
  <c r="P142" s="1"/>
  <c r="O13"/>
  <c r="O142" s="1"/>
  <c r="BU35" i="9" s="1"/>
  <c r="N13" i="6"/>
  <c r="V13" s="1"/>
  <c r="U142" s="1"/>
  <c r="CA35" i="9" s="1"/>
  <c r="M13" i="6"/>
  <c r="M142" s="1"/>
  <c r="L13"/>
  <c r="L142" s="1"/>
  <c r="CG18" i="9" s="1"/>
  <c r="K13" i="6"/>
  <c r="K142" s="1"/>
  <c r="CD32" i="9" s="1"/>
  <c r="J13" i="6"/>
  <c r="J142" s="1"/>
  <c r="I13"/>
  <c r="I142" s="1"/>
  <c r="BL32" i="9" s="1"/>
  <c r="H13" i="6"/>
  <c r="H142" s="1"/>
  <c r="BO32" i="9" s="1"/>
  <c r="G13" i="6"/>
  <c r="F13"/>
  <c r="F142" s="1"/>
  <c r="E13"/>
  <c r="E142" s="1"/>
  <c r="P12"/>
  <c r="P141" s="1"/>
  <c r="O12"/>
  <c r="O141" s="1"/>
  <c r="BU32" i="9" s="1"/>
  <c r="N12" i="6"/>
  <c r="V12" s="1"/>
  <c r="U141" s="1"/>
  <c r="CA32" i="9" s="1"/>
  <c r="M12" i="6"/>
  <c r="M141" s="1"/>
  <c r="L12"/>
  <c r="L141" s="1"/>
  <c r="CG11" i="9" s="1"/>
  <c r="K12" i="6"/>
  <c r="K141" s="1"/>
  <c r="CD14" i="9" s="1"/>
  <c r="J12" i="6"/>
  <c r="J141" s="1"/>
  <c r="I12"/>
  <c r="I141" s="1"/>
  <c r="BL13" i="9" s="1"/>
  <c r="H12" i="6"/>
  <c r="H141" s="1"/>
  <c r="BO18" i="9" s="1"/>
  <c r="G12" i="6"/>
  <c r="F12"/>
  <c r="F141" s="1"/>
  <c r="E12"/>
  <c r="E141" s="1"/>
  <c r="P11"/>
  <c r="P140" s="1"/>
  <c r="O11"/>
  <c r="O140" s="1"/>
  <c r="BU25" i="9" s="1"/>
  <c r="N11" i="6"/>
  <c r="V11" s="1"/>
  <c r="U140" s="1"/>
  <c r="CA28" i="9" s="1"/>
  <c r="M11" i="6"/>
  <c r="M140" s="1"/>
  <c r="L11"/>
  <c r="L140" s="1"/>
  <c r="CG8" i="9" s="1"/>
  <c r="K11" i="6"/>
  <c r="K140" s="1"/>
  <c r="CD4" i="9" s="1"/>
  <c r="J11" i="6"/>
  <c r="J140" s="1"/>
  <c r="I11"/>
  <c r="I140" s="1"/>
  <c r="BL11" i="9" s="1"/>
  <c r="H11" i="6"/>
  <c r="H140" s="1"/>
  <c r="BO6" i="9" s="1"/>
  <c r="G11" i="6"/>
  <c r="F11"/>
  <c r="F140" s="1"/>
  <c r="E11"/>
  <c r="E140" s="1"/>
  <c r="P10"/>
  <c r="P139" s="1"/>
  <c r="O10"/>
  <c r="O139" s="1"/>
  <c r="BU5" i="9" s="1"/>
  <c r="N10" i="6"/>
  <c r="V10" s="1"/>
  <c r="U139" s="1"/>
  <c r="CA5" i="9" s="1"/>
  <c r="M10" i="6"/>
  <c r="M139" s="1"/>
  <c r="L10"/>
  <c r="L139" s="1"/>
  <c r="CG6" i="9" s="1"/>
  <c r="K10" i="6"/>
  <c r="K139" s="1"/>
  <c r="CD28" i="9" s="1"/>
  <c r="J10" i="6"/>
  <c r="J139" s="1"/>
  <c r="I10"/>
  <c r="I139" s="1"/>
  <c r="BL10" i="9" s="1"/>
  <c r="H10" i="6"/>
  <c r="H139" s="1"/>
  <c r="BO8" i="9" s="1"/>
  <c r="G10" i="6"/>
  <c r="F10"/>
  <c r="F139" s="1"/>
  <c r="E10"/>
  <c r="E139" s="1"/>
  <c r="P43" i="5"/>
  <c r="O43"/>
  <c r="N43"/>
  <c r="M43"/>
  <c r="L43"/>
  <c r="K43"/>
  <c r="J43"/>
  <c r="I43"/>
  <c r="H43"/>
  <c r="S43" s="1"/>
  <c r="G43"/>
  <c r="F43"/>
  <c r="E43"/>
  <c r="M86" s="1"/>
  <c r="S41" i="6"/>
  <c r="S37"/>
  <c r="S33"/>
  <c r="S29"/>
  <c r="S25"/>
  <c r="S21"/>
  <c r="S17"/>
  <c r="S13"/>
  <c r="O125" i="5"/>
  <c r="E124"/>
  <c r="G121"/>
  <c r="E120"/>
  <c r="K117"/>
  <c r="I116"/>
  <c r="O113"/>
  <c r="J112"/>
  <c r="O109"/>
  <c r="E108"/>
  <c r="G105"/>
  <c r="E104"/>
  <c r="K101"/>
  <c r="I100"/>
  <c r="O97"/>
  <c r="J96"/>
  <c r="M88"/>
  <c r="P84"/>
  <c r="O84"/>
  <c r="N84"/>
  <c r="M84"/>
  <c r="L84"/>
  <c r="K84"/>
  <c r="J84"/>
  <c r="I84"/>
  <c r="H84"/>
  <c r="G84"/>
  <c r="F84"/>
  <c r="E84"/>
  <c r="P83"/>
  <c r="O83"/>
  <c r="N83"/>
  <c r="M83"/>
  <c r="L83"/>
  <c r="K83"/>
  <c r="J83"/>
  <c r="I83"/>
  <c r="H83"/>
  <c r="G83"/>
  <c r="F83"/>
  <c r="E83"/>
  <c r="P82"/>
  <c r="O82"/>
  <c r="N82"/>
  <c r="M82"/>
  <c r="L82"/>
  <c r="K82"/>
  <c r="J82"/>
  <c r="I82"/>
  <c r="H82"/>
  <c r="G82"/>
  <c r="F82"/>
  <c r="E82"/>
  <c r="P81"/>
  <c r="O81"/>
  <c r="N81"/>
  <c r="M81"/>
  <c r="L81"/>
  <c r="K81"/>
  <c r="J81"/>
  <c r="I81"/>
  <c r="H81"/>
  <c r="G81"/>
  <c r="F81"/>
  <c r="E81"/>
  <c r="P80"/>
  <c r="O80"/>
  <c r="N80"/>
  <c r="M80"/>
  <c r="L80"/>
  <c r="K80"/>
  <c r="J80"/>
  <c r="I80"/>
  <c r="H80"/>
  <c r="G80"/>
  <c r="F80"/>
  <c r="E80"/>
  <c r="P79"/>
  <c r="O79"/>
  <c r="N79"/>
  <c r="M79"/>
  <c r="L79"/>
  <c r="K79"/>
  <c r="J79"/>
  <c r="I79"/>
  <c r="H79"/>
  <c r="G79"/>
  <c r="F79"/>
  <c r="E79"/>
  <c r="P78"/>
  <c r="O78"/>
  <c r="N78"/>
  <c r="M78"/>
  <c r="L78"/>
  <c r="K78"/>
  <c r="J78"/>
  <c r="I78"/>
  <c r="H78"/>
  <c r="G78"/>
  <c r="F78"/>
  <c r="E78"/>
  <c r="P77"/>
  <c r="O77"/>
  <c r="N77"/>
  <c r="M77"/>
  <c r="L77"/>
  <c r="K77"/>
  <c r="J77"/>
  <c r="I77"/>
  <c r="H77"/>
  <c r="G77"/>
  <c r="F77"/>
  <c r="E77"/>
  <c r="P76"/>
  <c r="O76"/>
  <c r="N76"/>
  <c r="M76"/>
  <c r="L76"/>
  <c r="K76"/>
  <c r="J76"/>
  <c r="I76"/>
  <c r="H76"/>
  <c r="G76"/>
  <c r="F76"/>
  <c r="E76"/>
  <c r="P75"/>
  <c r="O75"/>
  <c r="N75"/>
  <c r="M75"/>
  <c r="L75"/>
  <c r="K75"/>
  <c r="J75"/>
  <c r="I75"/>
  <c r="H75"/>
  <c r="G75"/>
  <c r="F75"/>
  <c r="E75"/>
  <c r="P74"/>
  <c r="O74"/>
  <c r="N74"/>
  <c r="M74"/>
  <c r="L74"/>
  <c r="K74"/>
  <c r="J74"/>
  <c r="I74"/>
  <c r="H74"/>
  <c r="G74"/>
  <c r="F74"/>
  <c r="E74"/>
  <c r="P73"/>
  <c r="O73"/>
  <c r="N73"/>
  <c r="M73"/>
  <c r="L73"/>
  <c r="K73"/>
  <c r="J73"/>
  <c r="I73"/>
  <c r="H73"/>
  <c r="G73"/>
  <c r="F73"/>
  <c r="E73"/>
  <c r="P72"/>
  <c r="O72"/>
  <c r="N72"/>
  <c r="M72"/>
  <c r="L72"/>
  <c r="K72"/>
  <c r="J72"/>
  <c r="I72"/>
  <c r="H72"/>
  <c r="G72"/>
  <c r="F72"/>
  <c r="E72"/>
  <c r="P71"/>
  <c r="O71"/>
  <c r="N71"/>
  <c r="M71"/>
  <c r="L71"/>
  <c r="K71"/>
  <c r="J71"/>
  <c r="I71"/>
  <c r="H71"/>
  <c r="G71"/>
  <c r="F71"/>
  <c r="E71"/>
  <c r="P70"/>
  <c r="O70"/>
  <c r="N70"/>
  <c r="M70"/>
  <c r="L70"/>
  <c r="K70"/>
  <c r="J70"/>
  <c r="I70"/>
  <c r="H70"/>
  <c r="G70"/>
  <c r="F70"/>
  <c r="E70"/>
  <c r="P69"/>
  <c r="O69"/>
  <c r="N69"/>
  <c r="M69"/>
  <c r="L69"/>
  <c r="K69"/>
  <c r="J69"/>
  <c r="I69"/>
  <c r="H69"/>
  <c r="G69"/>
  <c r="F69"/>
  <c r="E69"/>
  <c r="P68"/>
  <c r="O68"/>
  <c r="N68"/>
  <c r="M68"/>
  <c r="L68"/>
  <c r="K68"/>
  <c r="J68"/>
  <c r="I68"/>
  <c r="H68"/>
  <c r="G68"/>
  <c r="F68"/>
  <c r="E68"/>
  <c r="P67"/>
  <c r="O67"/>
  <c r="N67"/>
  <c r="M67"/>
  <c r="L67"/>
  <c r="K67"/>
  <c r="J67"/>
  <c r="I67"/>
  <c r="H67"/>
  <c r="G67"/>
  <c r="F67"/>
  <c r="E67"/>
  <c r="P66"/>
  <c r="O66"/>
  <c r="N66"/>
  <c r="M66"/>
  <c r="L66"/>
  <c r="K66"/>
  <c r="J66"/>
  <c r="I66"/>
  <c r="H66"/>
  <c r="G66"/>
  <c r="F66"/>
  <c r="E66"/>
  <c r="P65"/>
  <c r="O65"/>
  <c r="N65"/>
  <c r="M65"/>
  <c r="L65"/>
  <c r="K65"/>
  <c r="J65"/>
  <c r="I65"/>
  <c r="H65"/>
  <c r="G65"/>
  <c r="F65"/>
  <c r="E65"/>
  <c r="P64"/>
  <c r="O64"/>
  <c r="N64"/>
  <c r="M64"/>
  <c r="L64"/>
  <c r="K64"/>
  <c r="J64"/>
  <c r="I64"/>
  <c r="H64"/>
  <c r="G64"/>
  <c r="F64"/>
  <c r="E64"/>
  <c r="P63"/>
  <c r="O63"/>
  <c r="N63"/>
  <c r="M63"/>
  <c r="L63"/>
  <c r="K63"/>
  <c r="J63"/>
  <c r="I63"/>
  <c r="H63"/>
  <c r="G63"/>
  <c r="F63"/>
  <c r="E63"/>
  <c r="P62"/>
  <c r="O62"/>
  <c r="N62"/>
  <c r="M62"/>
  <c r="L62"/>
  <c r="K62"/>
  <c r="J62"/>
  <c r="I62"/>
  <c r="H62"/>
  <c r="G62"/>
  <c r="F62"/>
  <c r="E62"/>
  <c r="P61"/>
  <c r="O61"/>
  <c r="N61"/>
  <c r="M61"/>
  <c r="L61"/>
  <c r="K61"/>
  <c r="J61"/>
  <c r="I61"/>
  <c r="H61"/>
  <c r="G61"/>
  <c r="F61"/>
  <c r="E61"/>
  <c r="P60"/>
  <c r="O60"/>
  <c r="N60"/>
  <c r="M60"/>
  <c r="L60"/>
  <c r="K60"/>
  <c r="J60"/>
  <c r="I60"/>
  <c r="H60"/>
  <c r="G60"/>
  <c r="F60"/>
  <c r="E60"/>
  <c r="P59"/>
  <c r="O59"/>
  <c r="N59"/>
  <c r="M59"/>
  <c r="L59"/>
  <c r="K59"/>
  <c r="J59"/>
  <c r="I59"/>
  <c r="H59"/>
  <c r="G59"/>
  <c r="F59"/>
  <c r="E59"/>
  <c r="P58"/>
  <c r="O58"/>
  <c r="N58"/>
  <c r="M58"/>
  <c r="L58"/>
  <c r="K58"/>
  <c r="J58"/>
  <c r="I58"/>
  <c r="H58"/>
  <c r="G58"/>
  <c r="F58"/>
  <c r="E58"/>
  <c r="P57"/>
  <c r="O57"/>
  <c r="N57"/>
  <c r="M57"/>
  <c r="L57"/>
  <c r="K57"/>
  <c r="J57"/>
  <c r="I57"/>
  <c r="H57"/>
  <c r="G57"/>
  <c r="F57"/>
  <c r="E57"/>
  <c r="P56"/>
  <c r="O56"/>
  <c r="N56"/>
  <c r="M56"/>
  <c r="L56"/>
  <c r="K56"/>
  <c r="J56"/>
  <c r="I56"/>
  <c r="H56"/>
  <c r="G56"/>
  <c r="F56"/>
  <c r="E56"/>
  <c r="P55"/>
  <c r="O55"/>
  <c r="N55"/>
  <c r="M55"/>
  <c r="L55"/>
  <c r="K55"/>
  <c r="J55"/>
  <c r="I55"/>
  <c r="H55"/>
  <c r="G55"/>
  <c r="F55"/>
  <c r="E55"/>
  <c r="P54"/>
  <c r="O54"/>
  <c r="N54"/>
  <c r="M54"/>
  <c r="L54"/>
  <c r="K54"/>
  <c r="J54"/>
  <c r="I54"/>
  <c r="H54"/>
  <c r="G54"/>
  <c r="F54"/>
  <c r="E54"/>
  <c r="P53"/>
  <c r="O53"/>
  <c r="N53"/>
  <c r="M53"/>
  <c r="L53"/>
  <c r="K53"/>
  <c r="J53"/>
  <c r="I53"/>
  <c r="H53"/>
  <c r="G53"/>
  <c r="F53"/>
  <c r="E53"/>
  <c r="P45"/>
  <c r="O45"/>
  <c r="O88" s="1"/>
  <c r="N45"/>
  <c r="M45"/>
  <c r="L45"/>
  <c r="K45"/>
  <c r="K88" s="1"/>
  <c r="J45"/>
  <c r="J88" s="1"/>
  <c r="I45"/>
  <c r="I88" s="1"/>
  <c r="H45"/>
  <c r="G45"/>
  <c r="G88" s="1"/>
  <c r="F45"/>
  <c r="F88" s="1"/>
  <c r="E45"/>
  <c r="L88" s="1"/>
  <c r="S41"/>
  <c r="O127" s="1"/>
  <c r="S40"/>
  <c r="N126" s="1"/>
  <c r="S39"/>
  <c r="M125" s="1"/>
  <c r="S38"/>
  <c r="P124" s="1"/>
  <c r="S37"/>
  <c r="O123" s="1"/>
  <c r="S36"/>
  <c r="N122" s="1"/>
  <c r="S35"/>
  <c r="M121" s="1"/>
  <c r="S34"/>
  <c r="P120" s="1"/>
  <c r="S33"/>
  <c r="O119" s="1"/>
  <c r="S32"/>
  <c r="N118" s="1"/>
  <c r="S31"/>
  <c r="M117" s="1"/>
  <c r="S30"/>
  <c r="P116" s="1"/>
  <c r="S29"/>
  <c r="O115" s="1"/>
  <c r="S28"/>
  <c r="N114" s="1"/>
  <c r="S27"/>
  <c r="M113" s="1"/>
  <c r="S26"/>
  <c r="P112" s="1"/>
  <c r="S25"/>
  <c r="O111" s="1"/>
  <c r="S24"/>
  <c r="N110" s="1"/>
  <c r="S23"/>
  <c r="M109" s="1"/>
  <c r="S22"/>
  <c r="P108" s="1"/>
  <c r="S21"/>
  <c r="O107" s="1"/>
  <c r="S20"/>
  <c r="N106" s="1"/>
  <c r="S19"/>
  <c r="M105" s="1"/>
  <c r="S18"/>
  <c r="P104" s="1"/>
  <c r="S17"/>
  <c r="O103" s="1"/>
  <c r="S16"/>
  <c r="N102" s="1"/>
  <c r="S15"/>
  <c r="M101" s="1"/>
  <c r="S14"/>
  <c r="P100" s="1"/>
  <c r="S13"/>
  <c r="O99" s="1"/>
  <c r="S12"/>
  <c r="N98" s="1"/>
  <c r="S11"/>
  <c r="M97" s="1"/>
  <c r="S10"/>
  <c r="P96" s="1"/>
  <c r="V35" i="6" l="1"/>
  <c r="U164" s="1"/>
  <c r="CA34" i="9" s="1"/>
  <c r="N164" i="6"/>
  <c r="BX31" i="9" s="1"/>
  <c r="V36" i="6"/>
  <c r="U165" s="1"/>
  <c r="CA16" i="9" s="1"/>
  <c r="N165" i="6"/>
  <c r="BX16" i="9" s="1"/>
  <c r="V37" i="6"/>
  <c r="U166" s="1"/>
  <c r="CA21" i="9" s="1"/>
  <c r="N166" i="6"/>
  <c r="BX24" i="9" s="1"/>
  <c r="V38" i="6"/>
  <c r="U167" s="1"/>
  <c r="CA15" i="9" s="1"/>
  <c r="N167" i="6"/>
  <c r="BX14" i="9" s="1"/>
  <c r="V39" i="6"/>
  <c r="U168" s="1"/>
  <c r="CA14" i="9" s="1"/>
  <c r="N168" i="6"/>
  <c r="BX15" i="9" s="1"/>
  <c r="V40" i="6"/>
  <c r="U169" s="1"/>
  <c r="CA25" i="9" s="1"/>
  <c r="N169" i="6"/>
  <c r="BX17" i="9" s="1"/>
  <c r="V41" i="6"/>
  <c r="U170" s="1"/>
  <c r="CA13" i="9" s="1"/>
  <c r="N170" i="6"/>
  <c r="BX18" i="9" s="1"/>
  <c r="V43" i="6"/>
  <c r="U172" s="1"/>
  <c r="N172"/>
  <c r="V45"/>
  <c r="U174" s="1"/>
  <c r="N174"/>
  <c r="T11"/>
  <c r="S140" s="1"/>
  <c r="CJ4" i="9" s="1"/>
  <c r="T13" i="6"/>
  <c r="S142" s="1"/>
  <c r="CJ33" i="9" s="1"/>
  <c r="T15" i="6"/>
  <c r="S144" s="1"/>
  <c r="CJ8" i="9" s="1"/>
  <c r="T17" i="6"/>
  <c r="S146" s="1"/>
  <c r="CJ19" i="9" s="1"/>
  <c r="T19" i="6"/>
  <c r="S148" s="1"/>
  <c r="CJ16" i="9" s="1"/>
  <c r="T21" i="6"/>
  <c r="S150" s="1"/>
  <c r="CJ15" i="9" s="1"/>
  <c r="T23" i="6"/>
  <c r="S152" s="1"/>
  <c r="CJ10" i="9" s="1"/>
  <c r="T25" i="6"/>
  <c r="S154" s="1"/>
  <c r="CJ7" i="9" s="1"/>
  <c r="T27" i="6"/>
  <c r="S156" s="1"/>
  <c r="CJ30" i="9" s="1"/>
  <c r="T29" i="6"/>
  <c r="S158" s="1"/>
  <c r="CJ12" i="9" s="1"/>
  <c r="T31" i="6"/>
  <c r="S160" s="1"/>
  <c r="CJ11" i="9" s="1"/>
  <c r="T33" i="6"/>
  <c r="S162" s="1"/>
  <c r="CJ17" i="9" s="1"/>
  <c r="T35" i="6"/>
  <c r="S164" s="1"/>
  <c r="CJ18" i="9" s="1"/>
  <c r="T37" i="6"/>
  <c r="S166" s="1"/>
  <c r="CJ29" i="9" s="1"/>
  <c r="T39" i="6"/>
  <c r="S168" s="1"/>
  <c r="CJ28" i="9" s="1"/>
  <c r="T41" i="6"/>
  <c r="S170" s="1"/>
  <c r="CJ21" i="9" s="1"/>
  <c r="T45" i="6"/>
  <c r="S174" s="1"/>
  <c r="N139"/>
  <c r="BX10" i="9" s="1"/>
  <c r="N140" i="6"/>
  <c r="BX32" i="9" s="1"/>
  <c r="N141" i="6"/>
  <c r="BX33" i="9" s="1"/>
  <c r="N142" i="6"/>
  <c r="BX25" i="9" s="1"/>
  <c r="N143" i="6"/>
  <c r="BX5" i="9" s="1"/>
  <c r="N144" i="6"/>
  <c r="BX23" i="9" s="1"/>
  <c r="N145" i="6"/>
  <c r="BX28" i="9" s="1"/>
  <c r="N146" i="6"/>
  <c r="BX29" i="9" s="1"/>
  <c r="N147" i="6"/>
  <c r="BX13" i="9" s="1"/>
  <c r="N148" i="6"/>
  <c r="BX22" i="9" s="1"/>
  <c r="N149" i="6"/>
  <c r="BX7" i="9" s="1"/>
  <c r="N150" i="6"/>
  <c r="BX8" i="9" s="1"/>
  <c r="N151" i="6"/>
  <c r="BX6" i="9" s="1"/>
  <c r="N152" i="6"/>
  <c r="BX27" i="9" s="1"/>
  <c r="N153" i="6"/>
  <c r="BX26" i="9" s="1"/>
  <c r="N154" i="6"/>
  <c r="BX4" i="9" s="1"/>
  <c r="N155" i="6"/>
  <c r="BX19" i="9" s="1"/>
  <c r="N156" i="6"/>
  <c r="BX20" i="9" s="1"/>
  <c r="N157" i="6"/>
  <c r="BX12" i="9" s="1"/>
  <c r="N158" i="6"/>
  <c r="BX35" i="9" s="1"/>
  <c r="N159" i="6"/>
  <c r="BX34" i="9" s="1"/>
  <c r="N160" i="6"/>
  <c r="BX9" i="9" s="1"/>
  <c r="N161" i="6"/>
  <c r="BX30" i="9" s="1"/>
  <c r="N162" i="6"/>
  <c r="BX11" i="9" s="1"/>
  <c r="N163" i="6"/>
  <c r="BX21" i="9" s="1"/>
  <c r="S10" i="6"/>
  <c r="U10"/>
  <c r="T139" s="1"/>
  <c r="BR16" i="9" s="1"/>
  <c r="S11" i="6"/>
  <c r="U11"/>
  <c r="T140" s="1"/>
  <c r="BR6" i="9" s="1"/>
  <c r="S14" i="6"/>
  <c r="U14"/>
  <c r="T143" s="1"/>
  <c r="BR7" i="9" s="1"/>
  <c r="S15" i="6"/>
  <c r="U15"/>
  <c r="T144" s="1"/>
  <c r="BR17" i="9" s="1"/>
  <c r="S18" i="6"/>
  <c r="U18"/>
  <c r="T147" s="1"/>
  <c r="BR28" i="9" s="1"/>
  <c r="S22" i="6"/>
  <c r="U22"/>
  <c r="T151" s="1"/>
  <c r="BR27" i="9" s="1"/>
  <c r="S23" i="6"/>
  <c r="U23"/>
  <c r="T152" s="1"/>
  <c r="BR5" i="9" s="1"/>
  <c r="S26" i="6"/>
  <c r="U26"/>
  <c r="T155" s="1"/>
  <c r="BR23" i="9" s="1"/>
  <c r="S27" i="6"/>
  <c r="U27"/>
  <c r="T156" s="1"/>
  <c r="BR34" i="9" s="1"/>
  <c r="S30" i="6"/>
  <c r="U30"/>
  <c r="T159" s="1"/>
  <c r="BR15" i="9" s="1"/>
  <c r="S31" i="6"/>
  <c r="U31"/>
  <c r="T160" s="1"/>
  <c r="BR19" i="9" s="1"/>
  <c r="S34" i="6"/>
  <c r="U34"/>
  <c r="T163" s="1"/>
  <c r="BR32" i="9" s="1"/>
  <c r="S35" i="6"/>
  <c r="U35"/>
  <c r="T164" s="1"/>
  <c r="BR13" i="9" s="1"/>
  <c r="U36" i="6"/>
  <c r="T165" s="1"/>
  <c r="BR24" i="9" s="1"/>
  <c r="G165" i="6"/>
  <c r="U37"/>
  <c r="T166" s="1"/>
  <c r="BR30" i="9" s="1"/>
  <c r="G166" i="6"/>
  <c r="S38"/>
  <c r="U38"/>
  <c r="T167" s="1"/>
  <c r="BR11" i="9" s="1"/>
  <c r="G167" i="6"/>
  <c r="S39"/>
  <c r="U39"/>
  <c r="T168" s="1"/>
  <c r="BR20" i="9" s="1"/>
  <c r="G168" i="6"/>
  <c r="U40"/>
  <c r="T169" s="1"/>
  <c r="BR29" i="9" s="1"/>
  <c r="G169" i="6"/>
  <c r="U41"/>
  <c r="T170" s="1"/>
  <c r="BR22" i="9" s="1"/>
  <c r="G170" i="6"/>
  <c r="S43"/>
  <c r="U43"/>
  <c r="T172" s="1"/>
  <c r="G172"/>
  <c r="U45"/>
  <c r="T174" s="1"/>
  <c r="G174"/>
  <c r="U12"/>
  <c r="T141" s="1"/>
  <c r="BR12" i="9" s="1"/>
  <c r="U13" i="6"/>
  <c r="T142" s="1"/>
  <c r="BR33" i="9" s="1"/>
  <c r="U16" i="6"/>
  <c r="T145" s="1"/>
  <c r="BR35" i="9" s="1"/>
  <c r="U17" i="6"/>
  <c r="T146" s="1"/>
  <c r="BR31" i="9" s="1"/>
  <c r="U19" i="6"/>
  <c r="T148" s="1"/>
  <c r="BR26" i="9" s="1"/>
  <c r="U20" i="6"/>
  <c r="T149" s="1"/>
  <c r="BR25" i="9" s="1"/>
  <c r="U21" i="6"/>
  <c r="T150" s="1"/>
  <c r="BR8" i="9" s="1"/>
  <c r="U24" i="6"/>
  <c r="T153" s="1"/>
  <c r="BR21" i="9" s="1"/>
  <c r="U25" i="6"/>
  <c r="T154" s="1"/>
  <c r="BR14" i="9" s="1"/>
  <c r="U28" i="6"/>
  <c r="T157" s="1"/>
  <c r="BR18" i="9" s="1"/>
  <c r="U29" i="6"/>
  <c r="T158" s="1"/>
  <c r="BR9" i="9" s="1"/>
  <c r="U32" i="6"/>
  <c r="T161" s="1"/>
  <c r="BR10" i="9" s="1"/>
  <c r="U33" i="6"/>
  <c r="T162" s="1"/>
  <c r="BR4" i="9" s="1"/>
  <c r="T10" i="6"/>
  <c r="S139" s="1"/>
  <c r="CJ23" i="9" s="1"/>
  <c r="T12" i="6"/>
  <c r="S141" s="1"/>
  <c r="CJ13" i="9" s="1"/>
  <c r="T14" i="6"/>
  <c r="S143" s="1"/>
  <c r="CJ35" i="9" s="1"/>
  <c r="T16" i="6"/>
  <c r="S145" s="1"/>
  <c r="CJ9" i="9" s="1"/>
  <c r="T18" i="6"/>
  <c r="S147" s="1"/>
  <c r="CJ26" i="9" s="1"/>
  <c r="T20" i="6"/>
  <c r="S149" s="1"/>
  <c r="CJ34" i="9" s="1"/>
  <c r="T22" i="6"/>
  <c r="S151" s="1"/>
  <c r="CJ32" i="9" s="1"/>
  <c r="T24" i="6"/>
  <c r="S153" s="1"/>
  <c r="CJ22" i="9" s="1"/>
  <c r="T26" i="6"/>
  <c r="S155" s="1"/>
  <c r="CJ5" i="9" s="1"/>
  <c r="T28" i="6"/>
  <c r="S157" s="1"/>
  <c r="CJ31" i="9" s="1"/>
  <c r="T30" i="6"/>
  <c r="S159" s="1"/>
  <c r="CJ25" i="9" s="1"/>
  <c r="T32" i="6"/>
  <c r="S161" s="1"/>
  <c r="CJ6" i="9" s="1"/>
  <c r="T34" i="6"/>
  <c r="S163" s="1"/>
  <c r="CJ27" i="9" s="1"/>
  <c r="T36" i="6"/>
  <c r="S165" s="1"/>
  <c r="CJ14" i="9" s="1"/>
  <c r="T38" i="6"/>
  <c r="S167" s="1"/>
  <c r="CJ20" i="9" s="1"/>
  <c r="T40" i="6"/>
  <c r="S169" s="1"/>
  <c r="CJ24" i="9" s="1"/>
  <c r="T43" i="6"/>
  <c r="S172" s="1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AE17" i="9"/>
  <c r="AE31"/>
  <c r="AE25"/>
  <c r="AE23"/>
  <c r="AE19"/>
  <c r="AE13"/>
  <c r="AE14"/>
  <c r="AE33"/>
  <c r="AE22"/>
  <c r="AO7"/>
  <c r="AT6"/>
  <c r="AT4"/>
  <c r="AT13"/>
  <c r="AT35"/>
  <c r="AT11"/>
  <c r="AT24"/>
  <c r="AT30"/>
  <c r="AT31"/>
  <c r="AY33"/>
  <c r="AY35"/>
  <c r="AY32"/>
  <c r="AY7"/>
  <c r="AY23"/>
  <c r="AY22"/>
  <c r="AY25"/>
  <c r="AY19"/>
  <c r="BD31"/>
  <c r="BD35"/>
  <c r="BD6"/>
  <c r="BD34"/>
  <c r="BD12"/>
  <c r="BD14"/>
  <c r="BD23"/>
  <c r="BD21"/>
  <c r="BI33"/>
  <c r="BI35"/>
  <c r="BI32"/>
  <c r="BI14"/>
  <c r="BI21"/>
  <c r="BI18"/>
  <c r="BI26"/>
  <c r="BI24"/>
  <c r="I88" i="7"/>
  <c r="J88"/>
  <c r="M45"/>
  <c r="M88" s="1"/>
  <c r="N45"/>
  <c r="N88" s="1"/>
  <c r="N64"/>
  <c r="O45"/>
  <c r="O88" s="1"/>
  <c r="S16" i="6"/>
  <c r="S24"/>
  <c r="S32"/>
  <c r="S40"/>
  <c r="S19"/>
  <c r="S12"/>
  <c r="S20"/>
  <c r="S28"/>
  <c r="S36"/>
  <c r="P129" i="5"/>
  <c r="J129"/>
  <c r="N129"/>
  <c r="E129"/>
  <c r="I129"/>
  <c r="M129"/>
  <c r="H86"/>
  <c r="L86"/>
  <c r="P86"/>
  <c r="G86"/>
  <c r="K86"/>
  <c r="O86"/>
  <c r="F86"/>
  <c r="J86"/>
  <c r="N86"/>
  <c r="E86"/>
  <c r="I86"/>
  <c r="S45" i="6"/>
  <c r="K97" i="5"/>
  <c r="G101"/>
  <c r="N104"/>
  <c r="N108"/>
  <c r="K113"/>
  <c r="G117"/>
  <c r="N120"/>
  <c r="N124"/>
  <c r="M96"/>
  <c r="J100"/>
  <c r="I104"/>
  <c r="M108"/>
  <c r="M112"/>
  <c r="J116"/>
  <c r="I120"/>
  <c r="M124"/>
  <c r="I107"/>
  <c r="P111"/>
  <c r="P127"/>
  <c r="I103"/>
  <c r="P107"/>
  <c r="M111"/>
  <c r="E96"/>
  <c r="N96"/>
  <c r="H99"/>
  <c r="P99"/>
  <c r="M100"/>
  <c r="O101"/>
  <c r="M103"/>
  <c r="J104"/>
  <c r="K105"/>
  <c r="L107"/>
  <c r="I108"/>
  <c r="G109"/>
  <c r="I111"/>
  <c r="E112"/>
  <c r="N112"/>
  <c r="H115"/>
  <c r="P115"/>
  <c r="M116"/>
  <c r="O117"/>
  <c r="M119"/>
  <c r="J120"/>
  <c r="K121"/>
  <c r="L123"/>
  <c r="I124"/>
  <c r="G125"/>
  <c r="I127"/>
  <c r="M99"/>
  <c r="L103"/>
  <c r="H111"/>
  <c r="M115"/>
  <c r="L119"/>
  <c r="I123"/>
  <c r="H127"/>
  <c r="L99"/>
  <c r="H107"/>
  <c r="L115"/>
  <c r="I119"/>
  <c r="H123"/>
  <c r="P123"/>
  <c r="M127"/>
  <c r="E88"/>
  <c r="I96"/>
  <c r="G97"/>
  <c r="I99"/>
  <c r="E100"/>
  <c r="N100"/>
  <c r="H103"/>
  <c r="P103"/>
  <c r="M104"/>
  <c r="O105"/>
  <c r="M107"/>
  <c r="J108"/>
  <c r="K109"/>
  <c r="L111"/>
  <c r="I112"/>
  <c r="G113"/>
  <c r="I115"/>
  <c r="E116"/>
  <c r="N116"/>
  <c r="H119"/>
  <c r="P119"/>
  <c r="M120"/>
  <c r="O121"/>
  <c r="M123"/>
  <c r="J124"/>
  <c r="K125"/>
  <c r="L127"/>
  <c r="L98"/>
  <c r="H102"/>
  <c r="P102"/>
  <c r="L106"/>
  <c r="L110"/>
  <c r="P114"/>
  <c r="P118"/>
  <c r="P122"/>
  <c r="L126"/>
  <c r="H88"/>
  <c r="P88"/>
  <c r="J97"/>
  <c r="G98"/>
  <c r="O98"/>
  <c r="J101"/>
  <c r="G102"/>
  <c r="K102"/>
  <c r="E105"/>
  <c r="N105"/>
  <c r="K106"/>
  <c r="E109"/>
  <c r="N109"/>
  <c r="K110"/>
  <c r="E113"/>
  <c r="N113"/>
  <c r="K114"/>
  <c r="E117"/>
  <c r="K118"/>
  <c r="J121"/>
  <c r="N88"/>
  <c r="G96"/>
  <c r="K96"/>
  <c r="O96"/>
  <c r="H97"/>
  <c r="L97"/>
  <c r="P97"/>
  <c r="I98"/>
  <c r="M98"/>
  <c r="E99"/>
  <c r="J99"/>
  <c r="N99"/>
  <c r="G100"/>
  <c r="K100"/>
  <c r="O100"/>
  <c r="H101"/>
  <c r="L101"/>
  <c r="P101"/>
  <c r="I102"/>
  <c r="M102"/>
  <c r="E103"/>
  <c r="J103"/>
  <c r="N103"/>
  <c r="G104"/>
  <c r="K104"/>
  <c r="O104"/>
  <c r="H105"/>
  <c r="L105"/>
  <c r="P105"/>
  <c r="I106"/>
  <c r="M106"/>
  <c r="E107"/>
  <c r="J107"/>
  <c r="N107"/>
  <c r="G108"/>
  <c r="K108"/>
  <c r="O108"/>
  <c r="H109"/>
  <c r="L109"/>
  <c r="P109"/>
  <c r="I110"/>
  <c r="M110"/>
  <c r="E111"/>
  <c r="J111"/>
  <c r="N111"/>
  <c r="G112"/>
  <c r="K112"/>
  <c r="O112"/>
  <c r="H113"/>
  <c r="L113"/>
  <c r="P113"/>
  <c r="I114"/>
  <c r="M114"/>
  <c r="E115"/>
  <c r="J115"/>
  <c r="N115"/>
  <c r="G116"/>
  <c r="K116"/>
  <c r="O116"/>
  <c r="H117"/>
  <c r="L117"/>
  <c r="P117"/>
  <c r="I118"/>
  <c r="M118"/>
  <c r="E119"/>
  <c r="J119"/>
  <c r="N119"/>
  <c r="G120"/>
  <c r="K120"/>
  <c r="O120"/>
  <c r="H121"/>
  <c r="L121"/>
  <c r="P121"/>
  <c r="I122"/>
  <c r="M122"/>
  <c r="E123"/>
  <c r="J123"/>
  <c r="N123"/>
  <c r="G124"/>
  <c r="K124"/>
  <c r="O124"/>
  <c r="H125"/>
  <c r="L125"/>
  <c r="P125"/>
  <c r="I126"/>
  <c r="M126"/>
  <c r="E127"/>
  <c r="J127"/>
  <c r="N127"/>
  <c r="G129"/>
  <c r="K129"/>
  <c r="O129"/>
  <c r="H98"/>
  <c r="P98"/>
  <c r="L102"/>
  <c r="H106"/>
  <c r="P106"/>
  <c r="H110"/>
  <c r="P110"/>
  <c r="H114"/>
  <c r="L114"/>
  <c r="H118"/>
  <c r="L118"/>
  <c r="H122"/>
  <c r="L122"/>
  <c r="H126"/>
  <c r="P126"/>
  <c r="S45"/>
  <c r="M131" s="1"/>
  <c r="E97"/>
  <c r="N97"/>
  <c r="K98"/>
  <c r="E101"/>
  <c r="N101"/>
  <c r="O102"/>
  <c r="J105"/>
  <c r="G106"/>
  <c r="O106"/>
  <c r="J109"/>
  <c r="G110"/>
  <c r="O110"/>
  <c r="J113"/>
  <c r="G114"/>
  <c r="O114"/>
  <c r="J117"/>
  <c r="N117"/>
  <c r="G118"/>
  <c r="O118"/>
  <c r="E121"/>
  <c r="N121"/>
  <c r="G122"/>
  <c r="K122"/>
  <c r="O122"/>
  <c r="E125"/>
  <c r="J125"/>
  <c r="N125"/>
  <c r="G126"/>
  <c r="K126"/>
  <c r="O126"/>
  <c r="H96"/>
  <c r="L96"/>
  <c r="I97"/>
  <c r="E98"/>
  <c r="J98"/>
  <c r="G99"/>
  <c r="K99"/>
  <c r="H100"/>
  <c r="L100"/>
  <c r="I101"/>
  <c r="E102"/>
  <c r="J102"/>
  <c r="G103"/>
  <c r="K103"/>
  <c r="H104"/>
  <c r="L104"/>
  <c r="I105"/>
  <c r="E106"/>
  <c r="J106"/>
  <c r="G107"/>
  <c r="K107"/>
  <c r="H108"/>
  <c r="L108"/>
  <c r="I109"/>
  <c r="E110"/>
  <c r="J110"/>
  <c r="G111"/>
  <c r="K111"/>
  <c r="H112"/>
  <c r="L112"/>
  <c r="I113"/>
  <c r="E114"/>
  <c r="J114"/>
  <c r="G115"/>
  <c r="K115"/>
  <c r="H116"/>
  <c r="L116"/>
  <c r="I117"/>
  <c r="E118"/>
  <c r="J118"/>
  <c r="G119"/>
  <c r="K119"/>
  <c r="H120"/>
  <c r="L120"/>
  <c r="I121"/>
  <c r="E122"/>
  <c r="J122"/>
  <c r="G123"/>
  <c r="K123"/>
  <c r="H124"/>
  <c r="L124"/>
  <c r="I125"/>
  <c r="E126"/>
  <c r="J126"/>
  <c r="G127"/>
  <c r="K127"/>
  <c r="H129"/>
  <c r="L129"/>
  <c r="H131" l="1"/>
  <c r="L131"/>
  <c r="I131"/>
  <c r="N131"/>
  <c r="E131"/>
  <c r="K131"/>
  <c r="O131"/>
  <c r="G131"/>
  <c r="J131"/>
  <c r="P131"/>
  <c r="Q88" i="4" l="1"/>
  <c r="Q86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O88"/>
  <c r="N88"/>
  <c r="M88"/>
  <c r="O86"/>
  <c r="N86"/>
  <c r="M86"/>
  <c r="K88"/>
  <c r="J88"/>
  <c r="I88"/>
  <c r="H88"/>
  <c r="G88"/>
  <c r="K86"/>
  <c r="J86"/>
  <c r="I86"/>
  <c r="H86"/>
  <c r="G86"/>
  <c r="E88"/>
  <c r="E86"/>
  <c r="O84"/>
  <c r="N84"/>
  <c r="M84"/>
  <c r="O83"/>
  <c r="N83"/>
  <c r="M83"/>
  <c r="O82"/>
  <c r="N82"/>
  <c r="M82"/>
  <c r="O81"/>
  <c r="N81"/>
  <c r="M81"/>
  <c r="O80"/>
  <c r="N80"/>
  <c r="M80"/>
  <c r="O79"/>
  <c r="N79"/>
  <c r="M79"/>
  <c r="O78"/>
  <c r="N78"/>
  <c r="M78"/>
  <c r="O77"/>
  <c r="N77"/>
  <c r="M77"/>
  <c r="O76"/>
  <c r="N76"/>
  <c r="M76"/>
  <c r="O75"/>
  <c r="N75"/>
  <c r="M75"/>
  <c r="O74"/>
  <c r="N74"/>
  <c r="M74"/>
  <c r="O73"/>
  <c r="N73"/>
  <c r="M73"/>
  <c r="O72"/>
  <c r="N72"/>
  <c r="M72"/>
  <c r="O71"/>
  <c r="N71"/>
  <c r="M71"/>
  <c r="O70"/>
  <c r="N70"/>
  <c r="M70"/>
  <c r="O69"/>
  <c r="N69"/>
  <c r="M69"/>
  <c r="O68"/>
  <c r="N68"/>
  <c r="M68"/>
  <c r="O67"/>
  <c r="N67"/>
  <c r="M67"/>
  <c r="O66"/>
  <c r="N66"/>
  <c r="M66"/>
  <c r="O65"/>
  <c r="N65"/>
  <c r="M65"/>
  <c r="O64"/>
  <c r="N64"/>
  <c r="M64"/>
  <c r="O63"/>
  <c r="N63"/>
  <c r="M63"/>
  <c r="O62"/>
  <c r="N62"/>
  <c r="M62"/>
  <c r="O61"/>
  <c r="N61"/>
  <c r="M61"/>
  <c r="O60"/>
  <c r="N60"/>
  <c r="M60"/>
  <c r="O59"/>
  <c r="N59"/>
  <c r="M59"/>
  <c r="O58"/>
  <c r="N58"/>
  <c r="M58"/>
  <c r="O57"/>
  <c r="N57"/>
  <c r="M57"/>
  <c r="O56"/>
  <c r="N56"/>
  <c r="M56"/>
  <c r="O55"/>
  <c r="N55"/>
  <c r="M55"/>
  <c r="O54"/>
  <c r="N54"/>
  <c r="M54"/>
  <c r="O53"/>
  <c r="N53"/>
  <c r="M53"/>
  <c r="K84"/>
  <c r="J84"/>
  <c r="I84"/>
  <c r="H84"/>
  <c r="G84"/>
  <c r="K83"/>
  <c r="J83"/>
  <c r="I83"/>
  <c r="H83"/>
  <c r="G83"/>
  <c r="K82"/>
  <c r="J82"/>
  <c r="I82"/>
  <c r="H82"/>
  <c r="G82"/>
  <c r="K81"/>
  <c r="J81"/>
  <c r="I81"/>
  <c r="H81"/>
  <c r="G81"/>
  <c r="K80"/>
  <c r="J80"/>
  <c r="I80"/>
  <c r="H80"/>
  <c r="G80"/>
  <c r="K79"/>
  <c r="J79"/>
  <c r="I79"/>
  <c r="H79"/>
  <c r="G79"/>
  <c r="K78"/>
  <c r="J78"/>
  <c r="I78"/>
  <c r="H78"/>
  <c r="G78"/>
  <c r="K77"/>
  <c r="J77"/>
  <c r="I77"/>
  <c r="H77"/>
  <c r="G77"/>
  <c r="K76"/>
  <c r="J76"/>
  <c r="I76"/>
  <c r="H76"/>
  <c r="G76"/>
  <c r="K75"/>
  <c r="J75"/>
  <c r="I75"/>
  <c r="H75"/>
  <c r="G75"/>
  <c r="K74"/>
  <c r="J74"/>
  <c r="I74"/>
  <c r="H74"/>
  <c r="G74"/>
  <c r="K73"/>
  <c r="J73"/>
  <c r="I73"/>
  <c r="H73"/>
  <c r="G73"/>
  <c r="K72"/>
  <c r="J72"/>
  <c r="I72"/>
  <c r="H72"/>
  <c r="G72"/>
  <c r="K71"/>
  <c r="J71"/>
  <c r="I71"/>
  <c r="H71"/>
  <c r="G71"/>
  <c r="K70"/>
  <c r="J70"/>
  <c r="I70"/>
  <c r="H70"/>
  <c r="G70"/>
  <c r="K69"/>
  <c r="J69"/>
  <c r="I69"/>
  <c r="H69"/>
  <c r="G69"/>
  <c r="K68"/>
  <c r="J68"/>
  <c r="I68"/>
  <c r="H68"/>
  <c r="G68"/>
  <c r="K67"/>
  <c r="J67"/>
  <c r="I67"/>
  <c r="H67"/>
  <c r="G67"/>
  <c r="K66"/>
  <c r="J66"/>
  <c r="I66"/>
  <c r="H66"/>
  <c r="G66"/>
  <c r="K65"/>
  <c r="J65"/>
  <c r="I65"/>
  <c r="H65"/>
  <c r="G65"/>
  <c r="K64"/>
  <c r="J64"/>
  <c r="I64"/>
  <c r="H64"/>
  <c r="G64"/>
  <c r="K63"/>
  <c r="J63"/>
  <c r="I63"/>
  <c r="H63"/>
  <c r="G63"/>
  <c r="K62"/>
  <c r="J62"/>
  <c r="I62"/>
  <c r="H62"/>
  <c r="G62"/>
  <c r="K61"/>
  <c r="J61"/>
  <c r="I61"/>
  <c r="H61"/>
  <c r="G61"/>
  <c r="K60"/>
  <c r="J60"/>
  <c r="I60"/>
  <c r="H60"/>
  <c r="G60"/>
  <c r="K59"/>
  <c r="J59"/>
  <c r="I59"/>
  <c r="H59"/>
  <c r="G59"/>
  <c r="K58"/>
  <c r="J58"/>
  <c r="I58"/>
  <c r="H58"/>
  <c r="G58"/>
  <c r="K57"/>
  <c r="J57"/>
  <c r="I57"/>
  <c r="H57"/>
  <c r="G57"/>
  <c r="K56"/>
  <c r="J56"/>
  <c r="I56"/>
  <c r="H56"/>
  <c r="G56"/>
  <c r="K55"/>
  <c r="J55"/>
  <c r="I55"/>
  <c r="H55"/>
  <c r="G55"/>
  <c r="K54"/>
  <c r="J54"/>
  <c r="I54"/>
  <c r="H54"/>
  <c r="G54"/>
  <c r="K53"/>
  <c r="J53"/>
  <c r="I53"/>
  <c r="H53"/>
  <c r="G53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O43"/>
  <c r="N43"/>
  <c r="M43"/>
  <c r="O41"/>
  <c r="N41"/>
  <c r="M41"/>
  <c r="O40"/>
  <c r="N40"/>
  <c r="M40"/>
  <c r="O39"/>
  <c r="N39"/>
  <c r="M39"/>
  <c r="O38"/>
  <c r="N38"/>
  <c r="M38"/>
  <c r="O37"/>
  <c r="N37"/>
  <c r="M37"/>
  <c r="O36"/>
  <c r="N36"/>
  <c r="M36"/>
  <c r="O35"/>
  <c r="N35"/>
  <c r="M35"/>
  <c r="O34"/>
  <c r="N34"/>
  <c r="M34"/>
  <c r="O33"/>
  <c r="N33"/>
  <c r="M33"/>
  <c r="O32"/>
  <c r="N32"/>
  <c r="M32"/>
  <c r="O31"/>
  <c r="N31"/>
  <c r="M31"/>
  <c r="O30"/>
  <c r="N30"/>
  <c r="M30"/>
  <c r="O29"/>
  <c r="N29"/>
  <c r="M29"/>
  <c r="O28"/>
  <c r="O45" s="1"/>
  <c r="N28"/>
  <c r="M28"/>
  <c r="O27"/>
  <c r="N27"/>
  <c r="M27"/>
  <c r="O26"/>
  <c r="N26"/>
  <c r="M26"/>
  <c r="O25"/>
  <c r="N25"/>
  <c r="M25"/>
  <c r="O24"/>
  <c r="N24"/>
  <c r="M24"/>
  <c r="O23"/>
  <c r="N23"/>
  <c r="M23"/>
  <c r="O22"/>
  <c r="N22"/>
  <c r="M22"/>
  <c r="O21"/>
  <c r="N21"/>
  <c r="M21"/>
  <c r="M45" s="1"/>
  <c r="O20"/>
  <c r="N20"/>
  <c r="M20"/>
  <c r="O19"/>
  <c r="N19"/>
  <c r="M19"/>
  <c r="O18"/>
  <c r="N18"/>
  <c r="M18"/>
  <c r="O17"/>
  <c r="N17"/>
  <c r="M17"/>
  <c r="O16"/>
  <c r="N16"/>
  <c r="M16"/>
  <c r="O15"/>
  <c r="N15"/>
  <c r="M15"/>
  <c r="O14"/>
  <c r="N14"/>
  <c r="M14"/>
  <c r="O13"/>
  <c r="N13"/>
  <c r="M13"/>
  <c r="O12"/>
  <c r="N12"/>
  <c r="M12"/>
  <c r="O11"/>
  <c r="N11"/>
  <c r="M11"/>
  <c r="O10"/>
  <c r="N10"/>
  <c r="M10"/>
  <c r="Q45"/>
  <c r="K45"/>
  <c r="J45"/>
  <c r="I45"/>
  <c r="H45"/>
  <c r="G45"/>
  <c r="E45"/>
  <c r="S11" i="1"/>
  <c r="O97" s="1"/>
  <c r="P43" i="3"/>
  <c r="O43"/>
  <c r="N43"/>
  <c r="M43"/>
  <c r="L43"/>
  <c r="K43"/>
  <c r="J43"/>
  <c r="I43"/>
  <c r="H43"/>
  <c r="G43"/>
  <c r="F43"/>
  <c r="E43"/>
  <c r="H86" s="1"/>
  <c r="P41"/>
  <c r="O41"/>
  <c r="N41"/>
  <c r="M41"/>
  <c r="L41"/>
  <c r="K41"/>
  <c r="J41"/>
  <c r="I41"/>
  <c r="H41"/>
  <c r="G41"/>
  <c r="F41"/>
  <c r="E41"/>
  <c r="P40"/>
  <c r="O40"/>
  <c r="N40"/>
  <c r="M40"/>
  <c r="L40"/>
  <c r="K40"/>
  <c r="J40"/>
  <c r="I40"/>
  <c r="H40"/>
  <c r="G40"/>
  <c r="F40"/>
  <c r="F83" s="1"/>
  <c r="E40"/>
  <c r="O83" s="1"/>
  <c r="P39"/>
  <c r="O39"/>
  <c r="N39"/>
  <c r="M39"/>
  <c r="L39"/>
  <c r="K39"/>
  <c r="J39"/>
  <c r="I39"/>
  <c r="H39"/>
  <c r="G39"/>
  <c r="F39"/>
  <c r="F82" s="1"/>
  <c r="E39"/>
  <c r="P38"/>
  <c r="O38"/>
  <c r="N38"/>
  <c r="M38"/>
  <c r="L38"/>
  <c r="K38"/>
  <c r="J38"/>
  <c r="J81" s="1"/>
  <c r="I38"/>
  <c r="H38"/>
  <c r="G38"/>
  <c r="F38"/>
  <c r="F81" s="1"/>
  <c r="E38"/>
  <c r="G81" s="1"/>
  <c r="P37"/>
  <c r="O37"/>
  <c r="N37"/>
  <c r="M37"/>
  <c r="L37"/>
  <c r="K37"/>
  <c r="J37"/>
  <c r="J80" s="1"/>
  <c r="I37"/>
  <c r="H37"/>
  <c r="G37"/>
  <c r="F37"/>
  <c r="F80" s="1"/>
  <c r="E37"/>
  <c r="P36"/>
  <c r="O36"/>
  <c r="N36"/>
  <c r="M36"/>
  <c r="L36"/>
  <c r="K36"/>
  <c r="J36"/>
  <c r="J79" s="1"/>
  <c r="I36"/>
  <c r="H36"/>
  <c r="G36"/>
  <c r="F36"/>
  <c r="F79" s="1"/>
  <c r="E36"/>
  <c r="E79" s="1"/>
  <c r="P35"/>
  <c r="O35"/>
  <c r="N35"/>
  <c r="M35"/>
  <c r="L35"/>
  <c r="K35"/>
  <c r="J35"/>
  <c r="J78" s="1"/>
  <c r="I35"/>
  <c r="H35"/>
  <c r="G35"/>
  <c r="F35"/>
  <c r="F78" s="1"/>
  <c r="E35"/>
  <c r="G78" s="1"/>
  <c r="P34"/>
  <c r="O34"/>
  <c r="N34"/>
  <c r="M34"/>
  <c r="L34"/>
  <c r="K34"/>
  <c r="J34"/>
  <c r="J77" s="1"/>
  <c r="I34"/>
  <c r="H34"/>
  <c r="G34"/>
  <c r="F34"/>
  <c r="F77" s="1"/>
  <c r="E34"/>
  <c r="E77" s="1"/>
  <c r="P33"/>
  <c r="O33"/>
  <c r="N33"/>
  <c r="M33"/>
  <c r="L33"/>
  <c r="K33"/>
  <c r="J33"/>
  <c r="J76" s="1"/>
  <c r="I33"/>
  <c r="H33"/>
  <c r="G33"/>
  <c r="F33"/>
  <c r="F76" s="1"/>
  <c r="E33"/>
  <c r="P32"/>
  <c r="O32"/>
  <c r="N32"/>
  <c r="M32"/>
  <c r="L32"/>
  <c r="K32"/>
  <c r="J32"/>
  <c r="J75" s="1"/>
  <c r="I32"/>
  <c r="H32"/>
  <c r="G32"/>
  <c r="F32"/>
  <c r="F75" s="1"/>
  <c r="E32"/>
  <c r="K75" s="1"/>
  <c r="P31"/>
  <c r="O31"/>
  <c r="N31"/>
  <c r="N74" s="1"/>
  <c r="M31"/>
  <c r="L31"/>
  <c r="K31"/>
  <c r="J31"/>
  <c r="J74" s="1"/>
  <c r="I31"/>
  <c r="H31"/>
  <c r="G31"/>
  <c r="F31"/>
  <c r="F74" s="1"/>
  <c r="E31"/>
  <c r="O74" s="1"/>
  <c r="P30"/>
  <c r="O30"/>
  <c r="N30"/>
  <c r="N73" s="1"/>
  <c r="M30"/>
  <c r="L30"/>
  <c r="K30"/>
  <c r="J30"/>
  <c r="J73" s="1"/>
  <c r="I30"/>
  <c r="H30"/>
  <c r="G30"/>
  <c r="F30"/>
  <c r="F73" s="1"/>
  <c r="E30"/>
  <c r="E73" s="1"/>
  <c r="P29"/>
  <c r="O29"/>
  <c r="N29"/>
  <c r="N72" s="1"/>
  <c r="M29"/>
  <c r="L29"/>
  <c r="K29"/>
  <c r="J29"/>
  <c r="J72" s="1"/>
  <c r="I29"/>
  <c r="H29"/>
  <c r="G29"/>
  <c r="F29"/>
  <c r="F72" s="1"/>
  <c r="E29"/>
  <c r="O72" s="1"/>
  <c r="P28"/>
  <c r="O28"/>
  <c r="N28"/>
  <c r="N71" s="1"/>
  <c r="M28"/>
  <c r="L28"/>
  <c r="K28"/>
  <c r="J28"/>
  <c r="J71" s="1"/>
  <c r="I28"/>
  <c r="H28"/>
  <c r="G28"/>
  <c r="F28"/>
  <c r="F71" s="1"/>
  <c r="E28"/>
  <c r="O71" s="1"/>
  <c r="P27"/>
  <c r="O27"/>
  <c r="N27"/>
  <c r="N70" s="1"/>
  <c r="M27"/>
  <c r="L27"/>
  <c r="K27"/>
  <c r="J27"/>
  <c r="J70" s="1"/>
  <c r="I27"/>
  <c r="H27"/>
  <c r="G27"/>
  <c r="F27"/>
  <c r="F70" s="1"/>
  <c r="E27"/>
  <c r="P26"/>
  <c r="O26"/>
  <c r="N26"/>
  <c r="N69" s="1"/>
  <c r="M26"/>
  <c r="L26"/>
  <c r="K26"/>
  <c r="J26"/>
  <c r="J69" s="1"/>
  <c r="I26"/>
  <c r="H26"/>
  <c r="G26"/>
  <c r="F26"/>
  <c r="F69" s="1"/>
  <c r="E26"/>
  <c r="G69" s="1"/>
  <c r="P25"/>
  <c r="O25"/>
  <c r="N25"/>
  <c r="N68" s="1"/>
  <c r="M25"/>
  <c r="L25"/>
  <c r="K25"/>
  <c r="J25"/>
  <c r="J68" s="1"/>
  <c r="I25"/>
  <c r="H25"/>
  <c r="G25"/>
  <c r="F25"/>
  <c r="F68" s="1"/>
  <c r="E25"/>
  <c r="P24"/>
  <c r="O24"/>
  <c r="N24"/>
  <c r="N67" s="1"/>
  <c r="M24"/>
  <c r="L24"/>
  <c r="K24"/>
  <c r="J24"/>
  <c r="J67" s="1"/>
  <c r="I24"/>
  <c r="H24"/>
  <c r="G24"/>
  <c r="F24"/>
  <c r="F67" s="1"/>
  <c r="E24"/>
  <c r="E67" s="1"/>
  <c r="P23"/>
  <c r="O23"/>
  <c r="N23"/>
  <c r="N66" s="1"/>
  <c r="M23"/>
  <c r="L23"/>
  <c r="K23"/>
  <c r="J23"/>
  <c r="J66" s="1"/>
  <c r="I23"/>
  <c r="H23"/>
  <c r="G23"/>
  <c r="F23"/>
  <c r="F66" s="1"/>
  <c r="E23"/>
  <c r="K66" s="1"/>
  <c r="P22"/>
  <c r="O22"/>
  <c r="N22"/>
  <c r="N65" s="1"/>
  <c r="M22"/>
  <c r="L22"/>
  <c r="K22"/>
  <c r="J22"/>
  <c r="J65" s="1"/>
  <c r="I22"/>
  <c r="H22"/>
  <c r="G22"/>
  <c r="F22"/>
  <c r="F65" s="1"/>
  <c r="E22"/>
  <c r="O65" s="1"/>
  <c r="P21"/>
  <c r="O21"/>
  <c r="N21"/>
  <c r="N64" s="1"/>
  <c r="M21"/>
  <c r="L21"/>
  <c r="K21"/>
  <c r="J21"/>
  <c r="J64" s="1"/>
  <c r="I21"/>
  <c r="H21"/>
  <c r="G21"/>
  <c r="F21"/>
  <c r="F64" s="1"/>
  <c r="E21"/>
  <c r="P20"/>
  <c r="O20"/>
  <c r="N20"/>
  <c r="N63" s="1"/>
  <c r="M20"/>
  <c r="L20"/>
  <c r="K20"/>
  <c r="J20"/>
  <c r="J63" s="1"/>
  <c r="I20"/>
  <c r="H20"/>
  <c r="G20"/>
  <c r="F20"/>
  <c r="F63" s="1"/>
  <c r="E20"/>
  <c r="K63" s="1"/>
  <c r="P19"/>
  <c r="O19"/>
  <c r="N19"/>
  <c r="N62" s="1"/>
  <c r="M19"/>
  <c r="L19"/>
  <c r="K19"/>
  <c r="J19"/>
  <c r="J62" s="1"/>
  <c r="I19"/>
  <c r="H19"/>
  <c r="G19"/>
  <c r="F19"/>
  <c r="F62" s="1"/>
  <c r="E19"/>
  <c r="O62" s="1"/>
  <c r="P18"/>
  <c r="O18"/>
  <c r="N18"/>
  <c r="N61" s="1"/>
  <c r="M18"/>
  <c r="L18"/>
  <c r="K18"/>
  <c r="J18"/>
  <c r="J61" s="1"/>
  <c r="I18"/>
  <c r="H18"/>
  <c r="G18"/>
  <c r="F18"/>
  <c r="F61" s="1"/>
  <c r="E18"/>
  <c r="E61" s="1"/>
  <c r="P17"/>
  <c r="O17"/>
  <c r="N17"/>
  <c r="N60" s="1"/>
  <c r="M17"/>
  <c r="L17"/>
  <c r="K17"/>
  <c r="J17"/>
  <c r="J60" s="1"/>
  <c r="I17"/>
  <c r="H17"/>
  <c r="G17"/>
  <c r="F17"/>
  <c r="F60" s="1"/>
  <c r="E17"/>
  <c r="K60" s="1"/>
  <c r="P16"/>
  <c r="O16"/>
  <c r="N16"/>
  <c r="N59" s="1"/>
  <c r="M16"/>
  <c r="L16"/>
  <c r="K16"/>
  <c r="J16"/>
  <c r="J59" s="1"/>
  <c r="I16"/>
  <c r="H16"/>
  <c r="G16"/>
  <c r="F16"/>
  <c r="F59" s="1"/>
  <c r="E16"/>
  <c r="K59" s="1"/>
  <c r="P15"/>
  <c r="O15"/>
  <c r="N15"/>
  <c r="N58" s="1"/>
  <c r="M15"/>
  <c r="L15"/>
  <c r="K15"/>
  <c r="J15"/>
  <c r="J58" s="1"/>
  <c r="I15"/>
  <c r="H15"/>
  <c r="G15"/>
  <c r="F15"/>
  <c r="F58" s="1"/>
  <c r="E15"/>
  <c r="P14"/>
  <c r="O14"/>
  <c r="N14"/>
  <c r="N45" s="1"/>
  <c r="M14"/>
  <c r="L14"/>
  <c r="K14"/>
  <c r="J14"/>
  <c r="J57" s="1"/>
  <c r="I14"/>
  <c r="I45" s="1"/>
  <c r="H14"/>
  <c r="G14"/>
  <c r="F14"/>
  <c r="F45" s="1"/>
  <c r="E14"/>
  <c r="K57" s="1"/>
  <c r="P13"/>
  <c r="O13"/>
  <c r="N13"/>
  <c r="N56" s="1"/>
  <c r="M13"/>
  <c r="L13"/>
  <c r="K13"/>
  <c r="J13"/>
  <c r="J56" s="1"/>
  <c r="I13"/>
  <c r="H13"/>
  <c r="G13"/>
  <c r="F13"/>
  <c r="F56" s="1"/>
  <c r="E13"/>
  <c r="O56" s="1"/>
  <c r="P12"/>
  <c r="O12"/>
  <c r="N12"/>
  <c r="N55" s="1"/>
  <c r="M12"/>
  <c r="L12"/>
  <c r="K12"/>
  <c r="J12"/>
  <c r="J55" s="1"/>
  <c r="I12"/>
  <c r="H12"/>
  <c r="G12"/>
  <c r="F12"/>
  <c r="F55" s="1"/>
  <c r="E12"/>
  <c r="E55" s="1"/>
  <c r="P11"/>
  <c r="O11"/>
  <c r="N11"/>
  <c r="N54" s="1"/>
  <c r="M11"/>
  <c r="L11"/>
  <c r="K11"/>
  <c r="J11"/>
  <c r="J54" s="1"/>
  <c r="I11"/>
  <c r="H11"/>
  <c r="G11"/>
  <c r="F11"/>
  <c r="F54" s="1"/>
  <c r="E11"/>
  <c r="K54" s="1"/>
  <c r="P10"/>
  <c r="O10"/>
  <c r="N10"/>
  <c r="M10"/>
  <c r="L10"/>
  <c r="K10"/>
  <c r="J10"/>
  <c r="I10"/>
  <c r="H10"/>
  <c r="G10"/>
  <c r="F10"/>
  <c r="F53" s="1"/>
  <c r="P86"/>
  <c r="G83"/>
  <c r="K82"/>
  <c r="G80"/>
  <c r="K79"/>
  <c r="K77"/>
  <c r="K76"/>
  <c r="G74"/>
  <c r="K73"/>
  <c r="G71"/>
  <c r="K70"/>
  <c r="O67"/>
  <c r="G67"/>
  <c r="G65"/>
  <c r="G64"/>
  <c r="G62"/>
  <c r="K61"/>
  <c r="O58"/>
  <c r="G58"/>
  <c r="O55"/>
  <c r="G55"/>
  <c r="G53"/>
  <c r="E10"/>
  <c r="O53" s="1"/>
  <c r="M84"/>
  <c r="E84"/>
  <c r="I83"/>
  <c r="M82"/>
  <c r="E82"/>
  <c r="I81"/>
  <c r="M80"/>
  <c r="E80"/>
  <c r="I79"/>
  <c r="M78"/>
  <c r="E78"/>
  <c r="I77"/>
  <c r="M76"/>
  <c r="E76"/>
  <c r="I75"/>
  <c r="M74"/>
  <c r="E74"/>
  <c r="I73"/>
  <c r="M72"/>
  <c r="E72"/>
  <c r="I71"/>
  <c r="M70"/>
  <c r="E70"/>
  <c r="I69"/>
  <c r="M68"/>
  <c r="E68"/>
  <c r="I67"/>
  <c r="M66"/>
  <c r="E66"/>
  <c r="I65"/>
  <c r="M64"/>
  <c r="E64"/>
  <c r="I63"/>
  <c r="M62"/>
  <c r="E62"/>
  <c r="I61"/>
  <c r="M60"/>
  <c r="E60"/>
  <c r="I59"/>
  <c r="M58"/>
  <c r="E58"/>
  <c r="I57"/>
  <c r="M56"/>
  <c r="E56"/>
  <c r="I55"/>
  <c r="M54"/>
  <c r="E54"/>
  <c r="I53"/>
  <c r="M45"/>
  <c r="E45"/>
  <c r="E88" s="1"/>
  <c r="S10" i="2"/>
  <c r="P96" s="1"/>
  <c r="O126"/>
  <c r="M122"/>
  <c r="O118"/>
  <c r="M114"/>
  <c r="O110"/>
  <c r="M106"/>
  <c r="O102"/>
  <c r="M98"/>
  <c r="O96"/>
  <c r="P86"/>
  <c r="O86"/>
  <c r="N86"/>
  <c r="M86"/>
  <c r="L86"/>
  <c r="K86"/>
  <c r="J86"/>
  <c r="I86"/>
  <c r="H86"/>
  <c r="G86"/>
  <c r="F86"/>
  <c r="E86"/>
  <c r="P84"/>
  <c r="O84"/>
  <c r="N84"/>
  <c r="M84"/>
  <c r="L84"/>
  <c r="K84"/>
  <c r="J84"/>
  <c r="I84"/>
  <c r="H84"/>
  <c r="G84"/>
  <c r="F84"/>
  <c r="E84"/>
  <c r="P83"/>
  <c r="O83"/>
  <c r="N83"/>
  <c r="M83"/>
  <c r="L83"/>
  <c r="K83"/>
  <c r="J83"/>
  <c r="I83"/>
  <c r="H83"/>
  <c r="G83"/>
  <c r="F83"/>
  <c r="E83"/>
  <c r="P82"/>
  <c r="O82"/>
  <c r="N82"/>
  <c r="M82"/>
  <c r="L82"/>
  <c r="K82"/>
  <c r="J82"/>
  <c r="I82"/>
  <c r="H82"/>
  <c r="G82"/>
  <c r="F82"/>
  <c r="E82"/>
  <c r="P81"/>
  <c r="O81"/>
  <c r="N81"/>
  <c r="M81"/>
  <c r="L81"/>
  <c r="K81"/>
  <c r="J81"/>
  <c r="I81"/>
  <c r="H81"/>
  <c r="G81"/>
  <c r="F81"/>
  <c r="E81"/>
  <c r="P80"/>
  <c r="O80"/>
  <c r="N80"/>
  <c r="M80"/>
  <c r="L80"/>
  <c r="K80"/>
  <c r="J80"/>
  <c r="I80"/>
  <c r="H80"/>
  <c r="G80"/>
  <c r="F80"/>
  <c r="E80"/>
  <c r="P79"/>
  <c r="O79"/>
  <c r="N79"/>
  <c r="M79"/>
  <c r="L79"/>
  <c r="K79"/>
  <c r="J79"/>
  <c r="I79"/>
  <c r="H79"/>
  <c r="G79"/>
  <c r="F79"/>
  <c r="E79"/>
  <c r="P78"/>
  <c r="O78"/>
  <c r="N78"/>
  <c r="M78"/>
  <c r="L78"/>
  <c r="K78"/>
  <c r="J78"/>
  <c r="I78"/>
  <c r="H78"/>
  <c r="G78"/>
  <c r="F78"/>
  <c r="E78"/>
  <c r="P77"/>
  <c r="O77"/>
  <c r="N77"/>
  <c r="M77"/>
  <c r="L77"/>
  <c r="K77"/>
  <c r="J77"/>
  <c r="I77"/>
  <c r="H77"/>
  <c r="G77"/>
  <c r="F77"/>
  <c r="E77"/>
  <c r="P76"/>
  <c r="O76"/>
  <c r="N76"/>
  <c r="M76"/>
  <c r="L76"/>
  <c r="K76"/>
  <c r="J76"/>
  <c r="I76"/>
  <c r="H76"/>
  <c r="G76"/>
  <c r="F76"/>
  <c r="E76"/>
  <c r="P75"/>
  <c r="O75"/>
  <c r="N75"/>
  <c r="M75"/>
  <c r="L75"/>
  <c r="K75"/>
  <c r="J75"/>
  <c r="I75"/>
  <c r="H75"/>
  <c r="G75"/>
  <c r="F75"/>
  <c r="E75"/>
  <c r="P74"/>
  <c r="O74"/>
  <c r="N74"/>
  <c r="M74"/>
  <c r="L74"/>
  <c r="K74"/>
  <c r="J74"/>
  <c r="I74"/>
  <c r="H74"/>
  <c r="G74"/>
  <c r="F74"/>
  <c r="E74"/>
  <c r="P73"/>
  <c r="O73"/>
  <c r="N73"/>
  <c r="M73"/>
  <c r="L73"/>
  <c r="K73"/>
  <c r="J73"/>
  <c r="I73"/>
  <c r="H73"/>
  <c r="G73"/>
  <c r="F73"/>
  <c r="E73"/>
  <c r="P72"/>
  <c r="O72"/>
  <c r="N72"/>
  <c r="M72"/>
  <c r="L72"/>
  <c r="K72"/>
  <c r="J72"/>
  <c r="I72"/>
  <c r="H72"/>
  <c r="G72"/>
  <c r="F72"/>
  <c r="E72"/>
  <c r="P71"/>
  <c r="O71"/>
  <c r="N71"/>
  <c r="M71"/>
  <c r="L71"/>
  <c r="K71"/>
  <c r="J71"/>
  <c r="I71"/>
  <c r="H71"/>
  <c r="G71"/>
  <c r="F71"/>
  <c r="E71"/>
  <c r="P70"/>
  <c r="O70"/>
  <c r="N70"/>
  <c r="M70"/>
  <c r="L70"/>
  <c r="K70"/>
  <c r="J70"/>
  <c r="I70"/>
  <c r="H70"/>
  <c r="G70"/>
  <c r="F70"/>
  <c r="E70"/>
  <c r="P69"/>
  <c r="O69"/>
  <c r="N69"/>
  <c r="M69"/>
  <c r="L69"/>
  <c r="K69"/>
  <c r="J69"/>
  <c r="I69"/>
  <c r="H69"/>
  <c r="G69"/>
  <c r="F69"/>
  <c r="E69"/>
  <c r="P68"/>
  <c r="O68"/>
  <c r="N68"/>
  <c r="M68"/>
  <c r="L68"/>
  <c r="K68"/>
  <c r="J68"/>
  <c r="I68"/>
  <c r="H68"/>
  <c r="G68"/>
  <c r="F68"/>
  <c r="E68"/>
  <c r="P67"/>
  <c r="O67"/>
  <c r="N67"/>
  <c r="M67"/>
  <c r="L67"/>
  <c r="K67"/>
  <c r="J67"/>
  <c r="I67"/>
  <c r="H67"/>
  <c r="G67"/>
  <c r="F67"/>
  <c r="E67"/>
  <c r="P66"/>
  <c r="O66"/>
  <c r="N66"/>
  <c r="M66"/>
  <c r="L66"/>
  <c r="K66"/>
  <c r="J66"/>
  <c r="I66"/>
  <c r="H66"/>
  <c r="G66"/>
  <c r="F66"/>
  <c r="E66"/>
  <c r="P65"/>
  <c r="O65"/>
  <c r="N65"/>
  <c r="M65"/>
  <c r="L65"/>
  <c r="K65"/>
  <c r="J65"/>
  <c r="I65"/>
  <c r="H65"/>
  <c r="G65"/>
  <c r="F65"/>
  <c r="E65"/>
  <c r="P64"/>
  <c r="O64"/>
  <c r="N64"/>
  <c r="M64"/>
  <c r="L64"/>
  <c r="K64"/>
  <c r="J64"/>
  <c r="I64"/>
  <c r="H64"/>
  <c r="G64"/>
  <c r="F64"/>
  <c r="E64"/>
  <c r="P63"/>
  <c r="O63"/>
  <c r="N63"/>
  <c r="M63"/>
  <c r="L63"/>
  <c r="K63"/>
  <c r="J63"/>
  <c r="I63"/>
  <c r="H63"/>
  <c r="G63"/>
  <c r="F63"/>
  <c r="E63"/>
  <c r="P62"/>
  <c r="O62"/>
  <c r="N62"/>
  <c r="M62"/>
  <c r="L62"/>
  <c r="K62"/>
  <c r="J62"/>
  <c r="I62"/>
  <c r="H62"/>
  <c r="G62"/>
  <c r="F62"/>
  <c r="E62"/>
  <c r="P61"/>
  <c r="O61"/>
  <c r="N61"/>
  <c r="M61"/>
  <c r="L61"/>
  <c r="K61"/>
  <c r="J61"/>
  <c r="I61"/>
  <c r="H61"/>
  <c r="G61"/>
  <c r="F61"/>
  <c r="E61"/>
  <c r="P60"/>
  <c r="O60"/>
  <c r="N60"/>
  <c r="M60"/>
  <c r="L60"/>
  <c r="K60"/>
  <c r="J60"/>
  <c r="I60"/>
  <c r="H60"/>
  <c r="G60"/>
  <c r="F60"/>
  <c r="E60"/>
  <c r="P59"/>
  <c r="O59"/>
  <c r="N59"/>
  <c r="M59"/>
  <c r="L59"/>
  <c r="K59"/>
  <c r="J59"/>
  <c r="I59"/>
  <c r="H59"/>
  <c r="G59"/>
  <c r="F59"/>
  <c r="E59"/>
  <c r="P58"/>
  <c r="O58"/>
  <c r="N58"/>
  <c r="M58"/>
  <c r="L58"/>
  <c r="K58"/>
  <c r="J58"/>
  <c r="I58"/>
  <c r="H58"/>
  <c r="G58"/>
  <c r="F58"/>
  <c r="E58"/>
  <c r="P57"/>
  <c r="O57"/>
  <c r="N57"/>
  <c r="M57"/>
  <c r="L57"/>
  <c r="K57"/>
  <c r="J57"/>
  <c r="I57"/>
  <c r="H57"/>
  <c r="G57"/>
  <c r="F57"/>
  <c r="E57"/>
  <c r="P56"/>
  <c r="O56"/>
  <c r="N56"/>
  <c r="M56"/>
  <c r="L56"/>
  <c r="K56"/>
  <c r="J56"/>
  <c r="I56"/>
  <c r="H56"/>
  <c r="G56"/>
  <c r="F56"/>
  <c r="E56"/>
  <c r="P55"/>
  <c r="O55"/>
  <c r="N55"/>
  <c r="M55"/>
  <c r="L55"/>
  <c r="K55"/>
  <c r="J55"/>
  <c r="I55"/>
  <c r="H55"/>
  <c r="G55"/>
  <c r="F55"/>
  <c r="E55"/>
  <c r="P54"/>
  <c r="O54"/>
  <c r="N54"/>
  <c r="M54"/>
  <c r="L54"/>
  <c r="K54"/>
  <c r="J54"/>
  <c r="I54"/>
  <c r="H54"/>
  <c r="G54"/>
  <c r="F54"/>
  <c r="E54"/>
  <c r="P53"/>
  <c r="O53"/>
  <c r="N53"/>
  <c r="M53"/>
  <c r="L53"/>
  <c r="K53"/>
  <c r="J53"/>
  <c r="I53"/>
  <c r="H53"/>
  <c r="G53"/>
  <c r="F53"/>
  <c r="E53"/>
  <c r="P45"/>
  <c r="O45"/>
  <c r="N45"/>
  <c r="M45"/>
  <c r="L45"/>
  <c r="K45"/>
  <c r="J45"/>
  <c r="I45"/>
  <c r="H45"/>
  <c r="G45"/>
  <c r="F45"/>
  <c r="E45"/>
  <c r="S43"/>
  <c r="P129" s="1"/>
  <c r="S41"/>
  <c r="O127" s="1"/>
  <c r="S40"/>
  <c r="N126" s="1"/>
  <c r="S39"/>
  <c r="M125" s="1"/>
  <c r="S38"/>
  <c r="P124" s="1"/>
  <c r="S37"/>
  <c r="O123" s="1"/>
  <c r="S36"/>
  <c r="N122" s="1"/>
  <c r="S35"/>
  <c r="M121" s="1"/>
  <c r="S34"/>
  <c r="P120" s="1"/>
  <c r="S33"/>
  <c r="O119" s="1"/>
  <c r="S32"/>
  <c r="N118" s="1"/>
  <c r="S31"/>
  <c r="M117" s="1"/>
  <c r="S30"/>
  <c r="P116" s="1"/>
  <c r="S29"/>
  <c r="O115" s="1"/>
  <c r="S28"/>
  <c r="N114" s="1"/>
  <c r="S27"/>
  <c r="M113" s="1"/>
  <c r="S26"/>
  <c r="P112" s="1"/>
  <c r="S25"/>
  <c r="O111" s="1"/>
  <c r="S24"/>
  <c r="N110" s="1"/>
  <c r="S23"/>
  <c r="M109" s="1"/>
  <c r="S22"/>
  <c r="P108" s="1"/>
  <c r="S21"/>
  <c r="O107" s="1"/>
  <c r="S20"/>
  <c r="N106" s="1"/>
  <c r="S19"/>
  <c r="M105" s="1"/>
  <c r="S18"/>
  <c r="P104" s="1"/>
  <c r="S17"/>
  <c r="O103" s="1"/>
  <c r="S16"/>
  <c r="N102" s="1"/>
  <c r="S15"/>
  <c r="M101" s="1"/>
  <c r="S14"/>
  <c r="P100" s="1"/>
  <c r="S13"/>
  <c r="O99" s="1"/>
  <c r="S12"/>
  <c r="N98" s="1"/>
  <c r="S11"/>
  <c r="M97" s="1"/>
  <c r="S43" i="1"/>
  <c r="N129" s="1"/>
  <c r="S41"/>
  <c r="M127" s="1"/>
  <c r="S40"/>
  <c r="P126" s="1"/>
  <c r="S39"/>
  <c r="O125" s="1"/>
  <c r="S38"/>
  <c r="N124" s="1"/>
  <c r="S37"/>
  <c r="M123" s="1"/>
  <c r="S36"/>
  <c r="P122" s="1"/>
  <c r="S35"/>
  <c r="O121" s="1"/>
  <c r="S34"/>
  <c r="N120" s="1"/>
  <c r="S33"/>
  <c r="M119" s="1"/>
  <c r="S32"/>
  <c r="P118" s="1"/>
  <c r="S31"/>
  <c r="O117" s="1"/>
  <c r="S30"/>
  <c r="N116" s="1"/>
  <c r="S29"/>
  <c r="M115" s="1"/>
  <c r="S28"/>
  <c r="P114" s="1"/>
  <c r="S27"/>
  <c r="O113" s="1"/>
  <c r="S26"/>
  <c r="N112" s="1"/>
  <c r="S25"/>
  <c r="M111" s="1"/>
  <c r="S24"/>
  <c r="P110" s="1"/>
  <c r="S23"/>
  <c r="O109" s="1"/>
  <c r="S22"/>
  <c r="N108" s="1"/>
  <c r="S21"/>
  <c r="M107" s="1"/>
  <c r="S20"/>
  <c r="P106" s="1"/>
  <c r="S19"/>
  <c r="O105" s="1"/>
  <c r="S18"/>
  <c r="N104" s="1"/>
  <c r="S17"/>
  <c r="M103" s="1"/>
  <c r="S16"/>
  <c r="P102" s="1"/>
  <c r="S15"/>
  <c r="O101" s="1"/>
  <c r="S14"/>
  <c r="N100" s="1"/>
  <c r="S13"/>
  <c r="M99" s="1"/>
  <c r="S12"/>
  <c r="P98" s="1"/>
  <c r="S10"/>
  <c r="N96" s="1"/>
  <c r="P86"/>
  <c r="O86"/>
  <c r="N86"/>
  <c r="M86"/>
  <c r="L86"/>
  <c r="K86"/>
  <c r="J86"/>
  <c r="I86"/>
  <c r="H86"/>
  <c r="G86"/>
  <c r="F86"/>
  <c r="E86"/>
  <c r="P84"/>
  <c r="O84"/>
  <c r="N84"/>
  <c r="M84"/>
  <c r="L84"/>
  <c r="K84"/>
  <c r="J84"/>
  <c r="I84"/>
  <c r="H84"/>
  <c r="G84"/>
  <c r="F84"/>
  <c r="E84"/>
  <c r="P83"/>
  <c r="O83"/>
  <c r="N83"/>
  <c r="M83"/>
  <c r="L83"/>
  <c r="K83"/>
  <c r="J83"/>
  <c r="I83"/>
  <c r="H83"/>
  <c r="G83"/>
  <c r="F83"/>
  <c r="E83"/>
  <c r="P82"/>
  <c r="O82"/>
  <c r="N82"/>
  <c r="M82"/>
  <c r="L82"/>
  <c r="K82"/>
  <c r="J82"/>
  <c r="I82"/>
  <c r="H82"/>
  <c r="G82"/>
  <c r="F82"/>
  <c r="E82"/>
  <c r="P81"/>
  <c r="O81"/>
  <c r="N81"/>
  <c r="M81"/>
  <c r="L81"/>
  <c r="K81"/>
  <c r="J81"/>
  <c r="I81"/>
  <c r="H81"/>
  <c r="G81"/>
  <c r="F81"/>
  <c r="E81"/>
  <c r="P80"/>
  <c r="O80"/>
  <c r="N80"/>
  <c r="M80"/>
  <c r="L80"/>
  <c r="K80"/>
  <c r="J80"/>
  <c r="I80"/>
  <c r="H80"/>
  <c r="G80"/>
  <c r="F80"/>
  <c r="E80"/>
  <c r="P79"/>
  <c r="O79"/>
  <c r="N79"/>
  <c r="M79"/>
  <c r="L79"/>
  <c r="K79"/>
  <c r="J79"/>
  <c r="I79"/>
  <c r="H79"/>
  <c r="G79"/>
  <c r="F79"/>
  <c r="E79"/>
  <c r="P78"/>
  <c r="O78"/>
  <c r="N78"/>
  <c r="M78"/>
  <c r="L78"/>
  <c r="K78"/>
  <c r="J78"/>
  <c r="I78"/>
  <c r="H78"/>
  <c r="G78"/>
  <c r="F78"/>
  <c r="E78"/>
  <c r="P77"/>
  <c r="O77"/>
  <c r="N77"/>
  <c r="M77"/>
  <c r="L77"/>
  <c r="K77"/>
  <c r="J77"/>
  <c r="I77"/>
  <c r="H77"/>
  <c r="G77"/>
  <c r="F77"/>
  <c r="E77"/>
  <c r="P76"/>
  <c r="O76"/>
  <c r="N76"/>
  <c r="M76"/>
  <c r="L76"/>
  <c r="K76"/>
  <c r="J76"/>
  <c r="I76"/>
  <c r="H76"/>
  <c r="G76"/>
  <c r="F76"/>
  <c r="E76"/>
  <c r="P75"/>
  <c r="O75"/>
  <c r="N75"/>
  <c r="M75"/>
  <c r="L75"/>
  <c r="K75"/>
  <c r="J75"/>
  <c r="I75"/>
  <c r="H75"/>
  <c r="G75"/>
  <c r="F75"/>
  <c r="E75"/>
  <c r="P74"/>
  <c r="O74"/>
  <c r="N74"/>
  <c r="M74"/>
  <c r="L74"/>
  <c r="K74"/>
  <c r="J74"/>
  <c r="I74"/>
  <c r="H74"/>
  <c r="G74"/>
  <c r="F74"/>
  <c r="E74"/>
  <c r="P73"/>
  <c r="O73"/>
  <c r="N73"/>
  <c r="M73"/>
  <c r="L73"/>
  <c r="K73"/>
  <c r="J73"/>
  <c r="I73"/>
  <c r="H73"/>
  <c r="G73"/>
  <c r="F73"/>
  <c r="E73"/>
  <c r="P72"/>
  <c r="O72"/>
  <c r="N72"/>
  <c r="M72"/>
  <c r="L72"/>
  <c r="K72"/>
  <c r="J72"/>
  <c r="I72"/>
  <c r="H72"/>
  <c r="G72"/>
  <c r="F72"/>
  <c r="E72"/>
  <c r="P71"/>
  <c r="O71"/>
  <c r="N71"/>
  <c r="M71"/>
  <c r="L71"/>
  <c r="K71"/>
  <c r="J71"/>
  <c r="I71"/>
  <c r="H71"/>
  <c r="G71"/>
  <c r="F71"/>
  <c r="E71"/>
  <c r="P70"/>
  <c r="O70"/>
  <c r="N70"/>
  <c r="M70"/>
  <c r="L70"/>
  <c r="K70"/>
  <c r="J70"/>
  <c r="I70"/>
  <c r="H70"/>
  <c r="G70"/>
  <c r="F70"/>
  <c r="E70"/>
  <c r="P69"/>
  <c r="O69"/>
  <c r="N69"/>
  <c r="M69"/>
  <c r="L69"/>
  <c r="K69"/>
  <c r="J69"/>
  <c r="I69"/>
  <c r="H69"/>
  <c r="G69"/>
  <c r="F69"/>
  <c r="E69"/>
  <c r="P68"/>
  <c r="O68"/>
  <c r="N68"/>
  <c r="M68"/>
  <c r="L68"/>
  <c r="K68"/>
  <c r="J68"/>
  <c r="I68"/>
  <c r="H68"/>
  <c r="G68"/>
  <c r="F68"/>
  <c r="E68"/>
  <c r="P67"/>
  <c r="O67"/>
  <c r="N67"/>
  <c r="M67"/>
  <c r="L67"/>
  <c r="K67"/>
  <c r="J67"/>
  <c r="I67"/>
  <c r="H67"/>
  <c r="G67"/>
  <c r="F67"/>
  <c r="E67"/>
  <c r="P66"/>
  <c r="O66"/>
  <c r="N66"/>
  <c r="M66"/>
  <c r="L66"/>
  <c r="K66"/>
  <c r="J66"/>
  <c r="I66"/>
  <c r="H66"/>
  <c r="G66"/>
  <c r="F66"/>
  <c r="E66"/>
  <c r="P65"/>
  <c r="O65"/>
  <c r="N65"/>
  <c r="M65"/>
  <c r="L65"/>
  <c r="K65"/>
  <c r="J65"/>
  <c r="I65"/>
  <c r="H65"/>
  <c r="G65"/>
  <c r="F65"/>
  <c r="E65"/>
  <c r="P64"/>
  <c r="O64"/>
  <c r="N64"/>
  <c r="M64"/>
  <c r="L64"/>
  <c r="K64"/>
  <c r="J64"/>
  <c r="I64"/>
  <c r="H64"/>
  <c r="G64"/>
  <c r="F64"/>
  <c r="E64"/>
  <c r="P63"/>
  <c r="O63"/>
  <c r="N63"/>
  <c r="M63"/>
  <c r="L63"/>
  <c r="K63"/>
  <c r="J63"/>
  <c r="I63"/>
  <c r="H63"/>
  <c r="G63"/>
  <c r="F63"/>
  <c r="E63"/>
  <c r="P62"/>
  <c r="O62"/>
  <c r="N62"/>
  <c r="M62"/>
  <c r="L62"/>
  <c r="K62"/>
  <c r="J62"/>
  <c r="I62"/>
  <c r="H62"/>
  <c r="G62"/>
  <c r="F62"/>
  <c r="E62"/>
  <c r="P61"/>
  <c r="O61"/>
  <c r="N61"/>
  <c r="M61"/>
  <c r="L61"/>
  <c r="K61"/>
  <c r="J61"/>
  <c r="I61"/>
  <c r="H61"/>
  <c r="G61"/>
  <c r="F61"/>
  <c r="E61"/>
  <c r="P60"/>
  <c r="O60"/>
  <c r="N60"/>
  <c r="M60"/>
  <c r="L60"/>
  <c r="K60"/>
  <c r="J60"/>
  <c r="I60"/>
  <c r="H60"/>
  <c r="G60"/>
  <c r="F60"/>
  <c r="E60"/>
  <c r="P59"/>
  <c r="O59"/>
  <c r="N59"/>
  <c r="M59"/>
  <c r="L59"/>
  <c r="K59"/>
  <c r="J59"/>
  <c r="I59"/>
  <c r="H59"/>
  <c r="G59"/>
  <c r="F59"/>
  <c r="E59"/>
  <c r="P58"/>
  <c r="O58"/>
  <c r="N58"/>
  <c r="M58"/>
  <c r="L58"/>
  <c r="K58"/>
  <c r="J58"/>
  <c r="I58"/>
  <c r="H58"/>
  <c r="G58"/>
  <c r="F58"/>
  <c r="E58"/>
  <c r="P57"/>
  <c r="O57"/>
  <c r="N57"/>
  <c r="M57"/>
  <c r="L57"/>
  <c r="K57"/>
  <c r="J57"/>
  <c r="I57"/>
  <c r="H57"/>
  <c r="G57"/>
  <c r="F57"/>
  <c r="E57"/>
  <c r="P56"/>
  <c r="O56"/>
  <c r="N56"/>
  <c r="M56"/>
  <c r="L56"/>
  <c r="K56"/>
  <c r="J56"/>
  <c r="I56"/>
  <c r="H56"/>
  <c r="G56"/>
  <c r="F56"/>
  <c r="E56"/>
  <c r="P55"/>
  <c r="O55"/>
  <c r="N55"/>
  <c r="M55"/>
  <c r="L55"/>
  <c r="K55"/>
  <c r="J55"/>
  <c r="I55"/>
  <c r="H55"/>
  <c r="G55"/>
  <c r="F55"/>
  <c r="E55"/>
  <c r="P54"/>
  <c r="O54"/>
  <c r="N54"/>
  <c r="M54"/>
  <c r="L54"/>
  <c r="K54"/>
  <c r="J54"/>
  <c r="I54"/>
  <c r="H54"/>
  <c r="G54"/>
  <c r="F54"/>
  <c r="E54"/>
  <c r="P53"/>
  <c r="O53"/>
  <c r="N53"/>
  <c r="M53"/>
  <c r="L53"/>
  <c r="K53"/>
  <c r="J53"/>
  <c r="I53"/>
  <c r="H53"/>
  <c r="G53"/>
  <c r="F53"/>
  <c r="E53"/>
  <c r="P45"/>
  <c r="O45"/>
  <c r="N45"/>
  <c r="M45"/>
  <c r="L45"/>
  <c r="K45"/>
  <c r="J45"/>
  <c r="I45"/>
  <c r="H45"/>
  <c r="G45"/>
  <c r="F45"/>
  <c r="E45"/>
  <c r="E88" s="1"/>
  <c r="M53" i="3" l="1"/>
  <c r="I54"/>
  <c r="M55"/>
  <c r="I56"/>
  <c r="M57"/>
  <c r="I58"/>
  <c r="M59"/>
  <c r="I60"/>
  <c r="M61"/>
  <c r="I62"/>
  <c r="M63"/>
  <c r="I64"/>
  <c r="M65"/>
  <c r="I66"/>
  <c r="M67"/>
  <c r="I68"/>
  <c r="M69"/>
  <c r="I70"/>
  <c r="M71"/>
  <c r="I72"/>
  <c r="M73"/>
  <c r="I74"/>
  <c r="M75"/>
  <c r="I76"/>
  <c r="M77"/>
  <c r="I78"/>
  <c r="M79"/>
  <c r="I80"/>
  <c r="M81"/>
  <c r="I82"/>
  <c r="M83"/>
  <c r="I84"/>
  <c r="I86"/>
  <c r="J53"/>
  <c r="N53"/>
  <c r="F88"/>
  <c r="N88"/>
  <c r="N75"/>
  <c r="N76"/>
  <c r="N77"/>
  <c r="N78"/>
  <c r="N79"/>
  <c r="N80"/>
  <c r="N81"/>
  <c r="J82"/>
  <c r="N82"/>
  <c r="J83"/>
  <c r="N83"/>
  <c r="F84"/>
  <c r="J84"/>
  <c r="N84"/>
  <c r="N45" i="4"/>
  <c r="J45" i="3"/>
  <c r="N57"/>
  <c r="K98" i="2"/>
  <c r="I102"/>
  <c r="K106"/>
  <c r="I110"/>
  <c r="K114"/>
  <c r="I118"/>
  <c r="K122"/>
  <c r="I126"/>
  <c r="E53" i="3"/>
  <c r="E57"/>
  <c r="E59"/>
  <c r="E63"/>
  <c r="E65"/>
  <c r="E69"/>
  <c r="E71"/>
  <c r="E75"/>
  <c r="E81"/>
  <c r="E83"/>
  <c r="O69"/>
  <c r="O78"/>
  <c r="O81"/>
  <c r="H53"/>
  <c r="L53"/>
  <c r="P53"/>
  <c r="H54"/>
  <c r="L54"/>
  <c r="P54"/>
  <c r="H55"/>
  <c r="L55"/>
  <c r="P55"/>
  <c r="H56"/>
  <c r="P56"/>
  <c r="H57"/>
  <c r="L57"/>
  <c r="P57"/>
  <c r="L58"/>
  <c r="P58"/>
  <c r="H59"/>
  <c r="L59"/>
  <c r="P59"/>
  <c r="L60"/>
  <c r="H61"/>
  <c r="L61"/>
  <c r="P61"/>
  <c r="H62"/>
  <c r="L62"/>
  <c r="P62"/>
  <c r="H63"/>
  <c r="L63"/>
  <c r="P63"/>
  <c r="H64"/>
  <c r="P64"/>
  <c r="H65"/>
  <c r="L65"/>
  <c r="P65"/>
  <c r="S23"/>
  <c r="O109" s="1"/>
  <c r="L66"/>
  <c r="P66"/>
  <c r="H67"/>
  <c r="L67"/>
  <c r="P67"/>
  <c r="L68"/>
  <c r="H69"/>
  <c r="L69"/>
  <c r="P69"/>
  <c r="H70"/>
  <c r="L70"/>
  <c r="P70"/>
  <c r="H71"/>
  <c r="L71"/>
  <c r="P71"/>
  <c r="H72"/>
  <c r="P72"/>
  <c r="H73"/>
  <c r="L73"/>
  <c r="P73"/>
  <c r="L74"/>
  <c r="P74"/>
  <c r="H75"/>
  <c r="L75"/>
  <c r="P75"/>
  <c r="L76"/>
  <c r="H77"/>
  <c r="L77"/>
  <c r="P77"/>
  <c r="H78"/>
  <c r="L78"/>
  <c r="P78"/>
  <c r="H79"/>
  <c r="L79"/>
  <c r="P79"/>
  <c r="H80"/>
  <c r="P80"/>
  <c r="H81"/>
  <c r="L81"/>
  <c r="P81"/>
  <c r="S39"/>
  <c r="O125" s="1"/>
  <c r="L82"/>
  <c r="P82"/>
  <c r="H83"/>
  <c r="L83"/>
  <c r="P83"/>
  <c r="L84"/>
  <c r="L86"/>
  <c r="K100" i="2"/>
  <c r="G104"/>
  <c r="K108"/>
  <c r="G112"/>
  <c r="K116"/>
  <c r="G120"/>
  <c r="K124"/>
  <c r="I129"/>
  <c r="S16" i="3"/>
  <c r="P102" s="1"/>
  <c r="F57"/>
  <c r="J86"/>
  <c r="M86"/>
  <c r="P88" i="2"/>
  <c r="G102"/>
  <c r="O104"/>
  <c r="G110"/>
  <c r="O112"/>
  <c r="G118"/>
  <c r="O120"/>
  <c r="G126"/>
  <c r="K129"/>
  <c r="K53" i="3"/>
  <c r="G54"/>
  <c r="O54"/>
  <c r="K55"/>
  <c r="G56"/>
  <c r="G57"/>
  <c r="O57"/>
  <c r="K58"/>
  <c r="G59"/>
  <c r="O59"/>
  <c r="G61"/>
  <c r="O61"/>
  <c r="K62"/>
  <c r="O63"/>
  <c r="O64"/>
  <c r="K65"/>
  <c r="G66"/>
  <c r="O66"/>
  <c r="S24"/>
  <c r="P110" s="1"/>
  <c r="K67"/>
  <c r="K68"/>
  <c r="K69"/>
  <c r="G70"/>
  <c r="O70"/>
  <c r="K71"/>
  <c r="G72"/>
  <c r="G73"/>
  <c r="O73"/>
  <c r="K74"/>
  <c r="G75"/>
  <c r="O75"/>
  <c r="G77"/>
  <c r="O77"/>
  <c r="K78"/>
  <c r="O79"/>
  <c r="O80"/>
  <c r="K81"/>
  <c r="G82"/>
  <c r="O82"/>
  <c r="K83"/>
  <c r="K84"/>
  <c r="K86"/>
  <c r="S40"/>
  <c r="P126" s="1"/>
  <c r="S36"/>
  <c r="P122" s="1"/>
  <c r="S32"/>
  <c r="P118" s="1"/>
  <c r="S31"/>
  <c r="O117" s="1"/>
  <c r="S20"/>
  <c r="P106" s="1"/>
  <c r="S15"/>
  <c r="O101" s="1"/>
  <c r="F86"/>
  <c r="N86"/>
  <c r="G86"/>
  <c r="O86"/>
  <c r="E86"/>
  <c r="M129" i="2"/>
  <c r="G129"/>
  <c r="O129"/>
  <c r="S12" i="3"/>
  <c r="P98" s="1"/>
  <c r="J88"/>
  <c r="G63"/>
  <c r="G79"/>
  <c r="S28"/>
  <c r="P114" s="1"/>
  <c r="G102"/>
  <c r="O110"/>
  <c r="K114"/>
  <c r="O126"/>
  <c r="S11"/>
  <c r="O97" s="1"/>
  <c r="S19"/>
  <c r="O105" s="1"/>
  <c r="S27"/>
  <c r="O113" s="1"/>
  <c r="S35"/>
  <c r="O121" s="1"/>
  <c r="M88"/>
  <c r="E102"/>
  <c r="J106"/>
  <c r="N110"/>
  <c r="S10"/>
  <c r="K96" s="1"/>
  <c r="S14"/>
  <c r="P100" s="1"/>
  <c r="S18"/>
  <c r="K104" s="1"/>
  <c r="S22"/>
  <c r="G108" s="1"/>
  <c r="S26"/>
  <c r="G112" s="1"/>
  <c r="S30"/>
  <c r="L116" s="1"/>
  <c r="S34"/>
  <c r="G120" s="1"/>
  <c r="S38"/>
  <c r="G124" s="1"/>
  <c r="S43"/>
  <c r="K129" s="1"/>
  <c r="H45"/>
  <c r="L45"/>
  <c r="L88" s="1"/>
  <c r="P45"/>
  <c r="L56"/>
  <c r="H58"/>
  <c r="H60"/>
  <c r="P60"/>
  <c r="L64"/>
  <c r="H66"/>
  <c r="H68"/>
  <c r="P68"/>
  <c r="L72"/>
  <c r="H74"/>
  <c r="H76"/>
  <c r="P76"/>
  <c r="L80"/>
  <c r="H82"/>
  <c r="H84"/>
  <c r="P84"/>
  <c r="K102"/>
  <c r="K110"/>
  <c r="G122"/>
  <c r="O122"/>
  <c r="O102"/>
  <c r="G110"/>
  <c r="G118"/>
  <c r="K122"/>
  <c r="I88"/>
  <c r="N102"/>
  <c r="E110"/>
  <c r="J122"/>
  <c r="S13"/>
  <c r="N99" s="1"/>
  <c r="S17"/>
  <c r="N103" s="1"/>
  <c r="S21"/>
  <c r="K107" s="1"/>
  <c r="S25"/>
  <c r="O111" s="1"/>
  <c r="S29"/>
  <c r="N115" s="1"/>
  <c r="S33"/>
  <c r="O119" s="1"/>
  <c r="S37"/>
  <c r="N123" s="1"/>
  <c r="S41"/>
  <c r="J127" s="1"/>
  <c r="G45"/>
  <c r="G88" s="1"/>
  <c r="K45"/>
  <c r="K88" s="1"/>
  <c r="O45"/>
  <c r="K56"/>
  <c r="G60"/>
  <c r="O60"/>
  <c r="K64"/>
  <c r="G68"/>
  <c r="O68"/>
  <c r="K72"/>
  <c r="G76"/>
  <c r="O76"/>
  <c r="K80"/>
  <c r="G84"/>
  <c r="O84"/>
  <c r="J102"/>
  <c r="J110"/>
  <c r="E122"/>
  <c r="N122"/>
  <c r="J101"/>
  <c r="E109"/>
  <c r="N109"/>
  <c r="N117"/>
  <c r="N121"/>
  <c r="E125"/>
  <c r="N125"/>
  <c r="M101"/>
  <c r="H108"/>
  <c r="H101"/>
  <c r="L101"/>
  <c r="P101"/>
  <c r="I102"/>
  <c r="M102"/>
  <c r="N107"/>
  <c r="H109"/>
  <c r="L109"/>
  <c r="P109"/>
  <c r="I110"/>
  <c r="M110"/>
  <c r="O112"/>
  <c r="P113"/>
  <c r="P117"/>
  <c r="K120"/>
  <c r="L121"/>
  <c r="I122"/>
  <c r="M122"/>
  <c r="E123"/>
  <c r="H125"/>
  <c r="L125"/>
  <c r="P125"/>
  <c r="M126"/>
  <c r="E101"/>
  <c r="N101"/>
  <c r="J109"/>
  <c r="J121"/>
  <c r="J125"/>
  <c r="O88"/>
  <c r="I101"/>
  <c r="I109"/>
  <c r="M109"/>
  <c r="M117"/>
  <c r="L120"/>
  <c r="I125"/>
  <c r="M125"/>
  <c r="L129"/>
  <c r="G101"/>
  <c r="K101"/>
  <c r="H102"/>
  <c r="L102"/>
  <c r="G109"/>
  <c r="K109"/>
  <c r="H110"/>
  <c r="L110"/>
  <c r="H114"/>
  <c r="G117"/>
  <c r="L118"/>
  <c r="H122"/>
  <c r="L122"/>
  <c r="I123"/>
  <c r="G125"/>
  <c r="K125"/>
  <c r="G96" i="2"/>
  <c r="M104"/>
  <c r="I108"/>
  <c r="I116"/>
  <c r="M120"/>
  <c r="I124"/>
  <c r="G88"/>
  <c r="K88"/>
  <c r="O88"/>
  <c r="K96"/>
  <c r="I98"/>
  <c r="G100"/>
  <c r="O100"/>
  <c r="M102"/>
  <c r="K104"/>
  <c r="I106"/>
  <c r="G108"/>
  <c r="O108"/>
  <c r="M110"/>
  <c r="K112"/>
  <c r="I114"/>
  <c r="G116"/>
  <c r="O116"/>
  <c r="M118"/>
  <c r="K120"/>
  <c r="I122"/>
  <c r="G124"/>
  <c r="O124"/>
  <c r="M126"/>
  <c r="M96"/>
  <c r="I100"/>
  <c r="M112"/>
  <c r="I96"/>
  <c r="G98"/>
  <c r="O98"/>
  <c r="M100"/>
  <c r="K102"/>
  <c r="I104"/>
  <c r="G106"/>
  <c r="O106"/>
  <c r="M108"/>
  <c r="K110"/>
  <c r="I112"/>
  <c r="G114"/>
  <c r="O114"/>
  <c r="M116"/>
  <c r="K118"/>
  <c r="I120"/>
  <c r="G122"/>
  <c r="O122"/>
  <c r="M124"/>
  <c r="K126"/>
  <c r="F88"/>
  <c r="J88"/>
  <c r="N88"/>
  <c r="H97"/>
  <c r="L97"/>
  <c r="P97"/>
  <c r="E99"/>
  <c r="J99"/>
  <c r="N99"/>
  <c r="H101"/>
  <c r="L101"/>
  <c r="P101"/>
  <c r="E103"/>
  <c r="J103"/>
  <c r="N103"/>
  <c r="H105"/>
  <c r="L105"/>
  <c r="P105"/>
  <c r="E107"/>
  <c r="J107"/>
  <c r="N107"/>
  <c r="H109"/>
  <c r="L109"/>
  <c r="P109"/>
  <c r="E111"/>
  <c r="J111"/>
  <c r="N111"/>
  <c r="H113"/>
  <c r="L113"/>
  <c r="P113"/>
  <c r="E115"/>
  <c r="J115"/>
  <c r="N115"/>
  <c r="H117"/>
  <c r="L117"/>
  <c r="P117"/>
  <c r="E119"/>
  <c r="J119"/>
  <c r="N119"/>
  <c r="H121"/>
  <c r="L121"/>
  <c r="P121"/>
  <c r="E123"/>
  <c r="J123"/>
  <c r="N123"/>
  <c r="H125"/>
  <c r="L125"/>
  <c r="P125"/>
  <c r="E127"/>
  <c r="J127"/>
  <c r="N127"/>
  <c r="E88"/>
  <c r="I88"/>
  <c r="M88"/>
  <c r="E96"/>
  <c r="J96"/>
  <c r="N96"/>
  <c r="G97"/>
  <c r="K97"/>
  <c r="O97"/>
  <c r="H98"/>
  <c r="L98"/>
  <c r="P98"/>
  <c r="I99"/>
  <c r="M99"/>
  <c r="E100"/>
  <c r="J100"/>
  <c r="N100"/>
  <c r="G101"/>
  <c r="K101"/>
  <c r="O101"/>
  <c r="H102"/>
  <c r="L102"/>
  <c r="P102"/>
  <c r="I103"/>
  <c r="M103"/>
  <c r="E104"/>
  <c r="J104"/>
  <c r="N104"/>
  <c r="G105"/>
  <c r="K105"/>
  <c r="O105"/>
  <c r="H106"/>
  <c r="L106"/>
  <c r="P106"/>
  <c r="I107"/>
  <c r="M107"/>
  <c r="E108"/>
  <c r="J108"/>
  <c r="N108"/>
  <c r="G109"/>
  <c r="K109"/>
  <c r="O109"/>
  <c r="H110"/>
  <c r="L110"/>
  <c r="P110"/>
  <c r="I111"/>
  <c r="M111"/>
  <c r="E112"/>
  <c r="J112"/>
  <c r="N112"/>
  <c r="G113"/>
  <c r="K113"/>
  <c r="O113"/>
  <c r="H114"/>
  <c r="L114"/>
  <c r="P114"/>
  <c r="I115"/>
  <c r="M115"/>
  <c r="E116"/>
  <c r="J116"/>
  <c r="N116"/>
  <c r="G117"/>
  <c r="K117"/>
  <c r="O117"/>
  <c r="H118"/>
  <c r="L118"/>
  <c r="P118"/>
  <c r="I119"/>
  <c r="M119"/>
  <c r="E120"/>
  <c r="J120"/>
  <c r="N120"/>
  <c r="G121"/>
  <c r="K121"/>
  <c r="O121"/>
  <c r="H122"/>
  <c r="L122"/>
  <c r="P122"/>
  <c r="I123"/>
  <c r="M123"/>
  <c r="E124"/>
  <c r="J124"/>
  <c r="N124"/>
  <c r="G125"/>
  <c r="K125"/>
  <c r="O125"/>
  <c r="H126"/>
  <c r="L126"/>
  <c r="P126"/>
  <c r="I127"/>
  <c r="M127"/>
  <c r="E129"/>
  <c r="J129"/>
  <c r="N129"/>
  <c r="S45"/>
  <c r="I131" s="1"/>
  <c r="H88"/>
  <c r="L88"/>
  <c r="E97"/>
  <c r="J97"/>
  <c r="N97"/>
  <c r="H99"/>
  <c r="L99"/>
  <c r="P99"/>
  <c r="E101"/>
  <c r="J101"/>
  <c r="N101"/>
  <c r="H103"/>
  <c r="L103"/>
  <c r="P103"/>
  <c r="E105"/>
  <c r="J105"/>
  <c r="N105"/>
  <c r="H107"/>
  <c r="L107"/>
  <c r="P107"/>
  <c r="E109"/>
  <c r="J109"/>
  <c r="N109"/>
  <c r="H111"/>
  <c r="L111"/>
  <c r="P111"/>
  <c r="E113"/>
  <c r="J113"/>
  <c r="N113"/>
  <c r="H115"/>
  <c r="L115"/>
  <c r="P115"/>
  <c r="E117"/>
  <c r="J117"/>
  <c r="N117"/>
  <c r="H119"/>
  <c r="L119"/>
  <c r="P119"/>
  <c r="E121"/>
  <c r="J121"/>
  <c r="N121"/>
  <c r="H123"/>
  <c r="L123"/>
  <c r="P123"/>
  <c r="E125"/>
  <c r="J125"/>
  <c r="N125"/>
  <c r="H127"/>
  <c r="L127"/>
  <c r="P127"/>
  <c r="H96"/>
  <c r="L96"/>
  <c r="I97"/>
  <c r="E98"/>
  <c r="J98"/>
  <c r="G99"/>
  <c r="K99"/>
  <c r="H100"/>
  <c r="L100"/>
  <c r="I101"/>
  <c r="E102"/>
  <c r="J102"/>
  <c r="G103"/>
  <c r="K103"/>
  <c r="H104"/>
  <c r="L104"/>
  <c r="I105"/>
  <c r="E106"/>
  <c r="J106"/>
  <c r="G107"/>
  <c r="K107"/>
  <c r="H108"/>
  <c r="L108"/>
  <c r="I109"/>
  <c r="E110"/>
  <c r="J110"/>
  <c r="G111"/>
  <c r="K111"/>
  <c r="H112"/>
  <c r="L112"/>
  <c r="I113"/>
  <c r="E114"/>
  <c r="J114"/>
  <c r="G115"/>
  <c r="K115"/>
  <c r="H116"/>
  <c r="L116"/>
  <c r="I117"/>
  <c r="E118"/>
  <c r="J118"/>
  <c r="G119"/>
  <c r="K119"/>
  <c r="H120"/>
  <c r="L120"/>
  <c r="I121"/>
  <c r="E122"/>
  <c r="J122"/>
  <c r="G123"/>
  <c r="K123"/>
  <c r="H124"/>
  <c r="L124"/>
  <c r="I125"/>
  <c r="E126"/>
  <c r="J126"/>
  <c r="G127"/>
  <c r="K127"/>
  <c r="H129"/>
  <c r="L129"/>
  <c r="E117" i="1"/>
  <c r="G102"/>
  <c r="G118"/>
  <c r="E109"/>
  <c r="J101"/>
  <c r="J109"/>
  <c r="J117"/>
  <c r="J125"/>
  <c r="G98"/>
  <c r="G106"/>
  <c r="G114"/>
  <c r="G122"/>
  <c r="G110"/>
  <c r="G126"/>
  <c r="J97"/>
  <c r="J105"/>
  <c r="J113"/>
  <c r="J121"/>
  <c r="E125"/>
  <c r="K98"/>
  <c r="K102"/>
  <c r="K106"/>
  <c r="K110"/>
  <c r="K114"/>
  <c r="K118"/>
  <c r="K122"/>
  <c r="K126"/>
  <c r="E101"/>
  <c r="I97"/>
  <c r="I101"/>
  <c r="I105"/>
  <c r="I109"/>
  <c r="I113"/>
  <c r="I117"/>
  <c r="I121"/>
  <c r="I125"/>
  <c r="M88"/>
  <c r="L96"/>
  <c r="L104"/>
  <c r="L112"/>
  <c r="L124"/>
  <c r="L129"/>
  <c r="E108"/>
  <c r="E124"/>
  <c r="I100"/>
  <c r="I108"/>
  <c r="I116"/>
  <c r="I124"/>
  <c r="I129"/>
  <c r="E97"/>
  <c r="E105"/>
  <c r="E113"/>
  <c r="E121"/>
  <c r="H96"/>
  <c r="P96"/>
  <c r="N97"/>
  <c r="H100"/>
  <c r="P100"/>
  <c r="N101"/>
  <c r="H104"/>
  <c r="P104"/>
  <c r="N105"/>
  <c r="H108"/>
  <c r="P108"/>
  <c r="N109"/>
  <c r="H112"/>
  <c r="P112"/>
  <c r="N113"/>
  <c r="H116"/>
  <c r="P116"/>
  <c r="N117"/>
  <c r="H120"/>
  <c r="P120"/>
  <c r="N121"/>
  <c r="H124"/>
  <c r="P124"/>
  <c r="N125"/>
  <c r="H129"/>
  <c r="P129"/>
  <c r="I88"/>
  <c r="L100"/>
  <c r="L108"/>
  <c r="L116"/>
  <c r="L120"/>
  <c r="H88"/>
  <c r="P88"/>
  <c r="E100"/>
  <c r="E116"/>
  <c r="I96"/>
  <c r="I104"/>
  <c r="I112"/>
  <c r="I120"/>
  <c r="F88"/>
  <c r="J88"/>
  <c r="N88"/>
  <c r="E96"/>
  <c r="E104"/>
  <c r="E112"/>
  <c r="E120"/>
  <c r="E129"/>
  <c r="M96"/>
  <c r="M97"/>
  <c r="O98"/>
  <c r="M100"/>
  <c r="M101"/>
  <c r="O102"/>
  <c r="M104"/>
  <c r="M105"/>
  <c r="O106"/>
  <c r="M108"/>
  <c r="M109"/>
  <c r="O110"/>
  <c r="M112"/>
  <c r="M113"/>
  <c r="O114"/>
  <c r="M116"/>
  <c r="M117"/>
  <c r="O118"/>
  <c r="M120"/>
  <c r="M121"/>
  <c r="O122"/>
  <c r="M124"/>
  <c r="M125"/>
  <c r="O126"/>
  <c r="M129"/>
  <c r="L88"/>
  <c r="L99"/>
  <c r="H103"/>
  <c r="P103"/>
  <c r="H107"/>
  <c r="P107"/>
  <c r="P115"/>
  <c r="P119"/>
  <c r="L123"/>
  <c r="H127"/>
  <c r="L127"/>
  <c r="P127"/>
  <c r="G88"/>
  <c r="O88"/>
  <c r="N98"/>
  <c r="K99"/>
  <c r="J102"/>
  <c r="G103"/>
  <c r="N106"/>
  <c r="K107"/>
  <c r="J110"/>
  <c r="G111"/>
  <c r="O111"/>
  <c r="J114"/>
  <c r="K115"/>
  <c r="J118"/>
  <c r="K119"/>
  <c r="N122"/>
  <c r="K123"/>
  <c r="N126"/>
  <c r="K127"/>
  <c r="S45"/>
  <c r="L131" s="1"/>
  <c r="E99"/>
  <c r="E103"/>
  <c r="E107"/>
  <c r="E111"/>
  <c r="E115"/>
  <c r="E119"/>
  <c r="E123"/>
  <c r="E127"/>
  <c r="G96"/>
  <c r="K96"/>
  <c r="O96"/>
  <c r="H97"/>
  <c r="L97"/>
  <c r="P97"/>
  <c r="I98"/>
  <c r="M98"/>
  <c r="J99"/>
  <c r="N99"/>
  <c r="G100"/>
  <c r="K100"/>
  <c r="O100"/>
  <c r="H101"/>
  <c r="L101"/>
  <c r="P101"/>
  <c r="I102"/>
  <c r="M102"/>
  <c r="J103"/>
  <c r="N103"/>
  <c r="G104"/>
  <c r="K104"/>
  <c r="O104"/>
  <c r="H105"/>
  <c r="L105"/>
  <c r="P105"/>
  <c r="I106"/>
  <c r="M106"/>
  <c r="J107"/>
  <c r="N107"/>
  <c r="G108"/>
  <c r="K108"/>
  <c r="O108"/>
  <c r="H109"/>
  <c r="L109"/>
  <c r="P109"/>
  <c r="I110"/>
  <c r="M110"/>
  <c r="J111"/>
  <c r="N111"/>
  <c r="G112"/>
  <c r="K112"/>
  <c r="O112"/>
  <c r="H113"/>
  <c r="L113"/>
  <c r="P113"/>
  <c r="I114"/>
  <c r="M114"/>
  <c r="J115"/>
  <c r="N115"/>
  <c r="G116"/>
  <c r="K116"/>
  <c r="O116"/>
  <c r="H117"/>
  <c r="L117"/>
  <c r="P117"/>
  <c r="I118"/>
  <c r="M118"/>
  <c r="J119"/>
  <c r="N119"/>
  <c r="G120"/>
  <c r="K120"/>
  <c r="O120"/>
  <c r="H121"/>
  <c r="L121"/>
  <c r="P121"/>
  <c r="I122"/>
  <c r="M122"/>
  <c r="J123"/>
  <c r="N123"/>
  <c r="G124"/>
  <c r="K124"/>
  <c r="O124"/>
  <c r="H125"/>
  <c r="L125"/>
  <c r="P125"/>
  <c r="I126"/>
  <c r="M126"/>
  <c r="J127"/>
  <c r="N127"/>
  <c r="G129"/>
  <c r="K129"/>
  <c r="O129"/>
  <c r="H131"/>
  <c r="H99"/>
  <c r="P99"/>
  <c r="L103"/>
  <c r="L107"/>
  <c r="H111"/>
  <c r="L111"/>
  <c r="P111"/>
  <c r="H115"/>
  <c r="L115"/>
  <c r="H119"/>
  <c r="L119"/>
  <c r="H123"/>
  <c r="P123"/>
  <c r="K88"/>
  <c r="J98"/>
  <c r="G99"/>
  <c r="O99"/>
  <c r="N102"/>
  <c r="K103"/>
  <c r="O103"/>
  <c r="J106"/>
  <c r="G107"/>
  <c r="O107"/>
  <c r="N110"/>
  <c r="K111"/>
  <c r="N114"/>
  <c r="G115"/>
  <c r="O115"/>
  <c r="N118"/>
  <c r="G119"/>
  <c r="O119"/>
  <c r="J122"/>
  <c r="G123"/>
  <c r="O123"/>
  <c r="J126"/>
  <c r="G127"/>
  <c r="O127"/>
  <c r="E98"/>
  <c r="E102"/>
  <c r="E106"/>
  <c r="E110"/>
  <c r="E114"/>
  <c r="E118"/>
  <c r="E122"/>
  <c r="E126"/>
  <c r="J96"/>
  <c r="G97"/>
  <c r="K97"/>
  <c r="H98"/>
  <c r="L98"/>
  <c r="I99"/>
  <c r="J100"/>
  <c r="G101"/>
  <c r="K101"/>
  <c r="H102"/>
  <c r="L102"/>
  <c r="I103"/>
  <c r="J104"/>
  <c r="G105"/>
  <c r="K105"/>
  <c r="H106"/>
  <c r="L106"/>
  <c r="I107"/>
  <c r="J108"/>
  <c r="G109"/>
  <c r="K109"/>
  <c r="H110"/>
  <c r="L110"/>
  <c r="I111"/>
  <c r="J112"/>
  <c r="G113"/>
  <c r="K113"/>
  <c r="H114"/>
  <c r="L114"/>
  <c r="I115"/>
  <c r="J116"/>
  <c r="G117"/>
  <c r="K117"/>
  <c r="H118"/>
  <c r="L118"/>
  <c r="I119"/>
  <c r="J120"/>
  <c r="G121"/>
  <c r="K121"/>
  <c r="H122"/>
  <c r="L122"/>
  <c r="I123"/>
  <c r="J124"/>
  <c r="G125"/>
  <c r="K125"/>
  <c r="H126"/>
  <c r="L126"/>
  <c r="I127"/>
  <c r="J129"/>
  <c r="L123" i="3" l="1"/>
  <c r="P129"/>
  <c r="G129"/>
  <c r="I118"/>
  <c r="J118"/>
  <c r="O118"/>
  <c r="J129"/>
  <c r="K117"/>
  <c r="E112"/>
  <c r="H112"/>
  <c r="J113"/>
  <c r="O129"/>
  <c r="M118"/>
  <c r="H117"/>
  <c r="N118"/>
  <c r="O114"/>
  <c r="H118"/>
  <c r="J112"/>
  <c r="P112"/>
  <c r="J117"/>
  <c r="E119"/>
  <c r="L117"/>
  <c r="K112"/>
  <c r="I117"/>
  <c r="E117"/>
  <c r="J98"/>
  <c r="K118"/>
  <c r="E118"/>
  <c r="N126"/>
  <c r="K126"/>
  <c r="H126"/>
  <c r="J126"/>
  <c r="G126"/>
  <c r="E126"/>
  <c r="L126"/>
  <c r="I126"/>
  <c r="E114"/>
  <c r="E106"/>
  <c r="G106"/>
  <c r="K106"/>
  <c r="H106"/>
  <c r="I106"/>
  <c r="N106"/>
  <c r="O106"/>
  <c r="L106"/>
  <c r="M106"/>
  <c r="L104"/>
  <c r="E103"/>
  <c r="J96"/>
  <c r="O96"/>
  <c r="H96"/>
  <c r="E129"/>
  <c r="H129"/>
  <c r="O124"/>
  <c r="L114"/>
  <c r="H98"/>
  <c r="L124"/>
  <c r="I105"/>
  <c r="I114"/>
  <c r="O108"/>
  <c r="J103"/>
  <c r="I98"/>
  <c r="P108"/>
  <c r="N114"/>
  <c r="K98"/>
  <c r="G98"/>
  <c r="G103"/>
  <c r="J124"/>
  <c r="E120"/>
  <c r="G113"/>
  <c r="I107"/>
  <c r="L98"/>
  <c r="M113"/>
  <c r="L96"/>
  <c r="J123"/>
  <c r="M114"/>
  <c r="H113"/>
  <c r="E107"/>
  <c r="L105"/>
  <c r="M98"/>
  <c r="G96"/>
  <c r="L112"/>
  <c r="P96"/>
  <c r="E113"/>
  <c r="E97"/>
  <c r="E98"/>
  <c r="O98"/>
  <c r="K123"/>
  <c r="K113"/>
  <c r="J108"/>
  <c r="G105"/>
  <c r="E96"/>
  <c r="N105"/>
  <c r="L113"/>
  <c r="J107"/>
  <c r="P105"/>
  <c r="I113"/>
  <c r="N113"/>
  <c r="N98"/>
  <c r="J114"/>
  <c r="G114"/>
  <c r="L107"/>
  <c r="I99"/>
  <c r="I97"/>
  <c r="O103"/>
  <c r="E104"/>
  <c r="K97"/>
  <c r="J97"/>
  <c r="J119"/>
  <c r="J111"/>
  <c r="G104"/>
  <c r="M121"/>
  <c r="J105"/>
  <c r="H103"/>
  <c r="K115"/>
  <c r="J120"/>
  <c r="G97"/>
  <c r="I115"/>
  <c r="J104"/>
  <c r="H104"/>
  <c r="K124"/>
  <c r="K108"/>
  <c r="H97"/>
  <c r="H124"/>
  <c r="P103"/>
  <c r="M127"/>
  <c r="L127"/>
  <c r="K127"/>
  <c r="M111"/>
  <c r="K111"/>
  <c r="L111"/>
  <c r="N116"/>
  <c r="I116"/>
  <c r="M116"/>
  <c r="N100"/>
  <c r="I100"/>
  <c r="M100"/>
  <c r="M115"/>
  <c r="O115"/>
  <c r="H115"/>
  <c r="G115"/>
  <c r="P115"/>
  <c r="M99"/>
  <c r="O99"/>
  <c r="P99"/>
  <c r="G99"/>
  <c r="H99"/>
  <c r="N120"/>
  <c r="I120"/>
  <c r="M120"/>
  <c r="N104"/>
  <c r="I104"/>
  <c r="M104"/>
  <c r="M123"/>
  <c r="O123"/>
  <c r="P123"/>
  <c r="G123"/>
  <c r="H123"/>
  <c r="M107"/>
  <c r="G107"/>
  <c r="H107"/>
  <c r="O107"/>
  <c r="P107"/>
  <c r="N129"/>
  <c r="I129"/>
  <c r="M129"/>
  <c r="N112"/>
  <c r="M112"/>
  <c r="I112"/>
  <c r="N96"/>
  <c r="I96"/>
  <c r="M96"/>
  <c r="P111"/>
  <c r="I127"/>
  <c r="E116"/>
  <c r="I111"/>
  <c r="E100"/>
  <c r="I121"/>
  <c r="H116"/>
  <c r="S45"/>
  <c r="M131" s="1"/>
  <c r="N127"/>
  <c r="P121"/>
  <c r="G116"/>
  <c r="N111"/>
  <c r="G100"/>
  <c r="H127"/>
  <c r="L115"/>
  <c r="G127"/>
  <c r="E124"/>
  <c r="K121"/>
  <c r="I119"/>
  <c r="E108"/>
  <c r="K105"/>
  <c r="I103"/>
  <c r="P124"/>
  <c r="L108"/>
  <c r="E105"/>
  <c r="P88"/>
  <c r="E127"/>
  <c r="H121"/>
  <c r="N119"/>
  <c r="O116"/>
  <c r="J115"/>
  <c r="E111"/>
  <c r="H105"/>
  <c r="O100"/>
  <c r="J99"/>
  <c r="P97"/>
  <c r="P120"/>
  <c r="M105"/>
  <c r="H100"/>
  <c r="E121"/>
  <c r="P119"/>
  <c r="H111"/>
  <c r="L99"/>
  <c r="G111"/>
  <c r="K99"/>
  <c r="M119"/>
  <c r="L119"/>
  <c r="K119"/>
  <c r="M103"/>
  <c r="K103"/>
  <c r="L103"/>
  <c r="N124"/>
  <c r="I124"/>
  <c r="M124"/>
  <c r="N108"/>
  <c r="I108"/>
  <c r="M108"/>
  <c r="G121"/>
  <c r="J116"/>
  <c r="J100"/>
  <c r="P116"/>
  <c r="L100"/>
  <c r="H88"/>
  <c r="O120"/>
  <c r="K116"/>
  <c r="E115"/>
  <c r="O104"/>
  <c r="K100"/>
  <c r="E99"/>
  <c r="L97"/>
  <c r="H120"/>
  <c r="P104"/>
  <c r="M97"/>
  <c r="N97"/>
  <c r="P127"/>
  <c r="H119"/>
  <c r="O127"/>
  <c r="G119"/>
  <c r="E131"/>
  <c r="M131" i="2"/>
  <c r="O131"/>
  <c r="K131"/>
  <c r="N131"/>
  <c r="J131"/>
  <c r="E131"/>
  <c r="P131"/>
  <c r="L131"/>
  <c r="H131"/>
  <c r="G131"/>
  <c r="O131" i="1"/>
  <c r="I131"/>
  <c r="M131"/>
  <c r="N131"/>
  <c r="J131"/>
  <c r="E131"/>
  <c r="G131"/>
  <c r="P131"/>
  <c r="K131"/>
  <c r="N131" i="3" l="1"/>
  <c r="L131"/>
  <c r="G131"/>
  <c r="J131"/>
  <c r="H131"/>
  <c r="O131"/>
  <c r="I131"/>
  <c r="K131"/>
  <c r="P131"/>
</calcChain>
</file>

<file path=xl/sharedStrings.xml><?xml version="1.0" encoding="utf-8"?>
<sst xmlns="http://schemas.openxmlformats.org/spreadsheetml/2006/main" count="3040" uniqueCount="243">
  <si>
    <t>Train</t>
  </si>
  <si>
    <t>Bicycle</t>
  </si>
  <si>
    <t>On foot</t>
  </si>
  <si>
    <t>Other</t>
  </si>
  <si>
    <t>S92000003</t>
  </si>
  <si>
    <t>S12000005</t>
  </si>
  <si>
    <t>S12000006</t>
  </si>
  <si>
    <t>S12000008</t>
  </si>
  <si>
    <t>S12000010</t>
  </si>
  <si>
    <t>S12000011</t>
  </si>
  <si>
    <t>S12000013</t>
  </si>
  <si>
    <t>S12000014</t>
  </si>
  <si>
    <t>S12000015</t>
  </si>
  <si>
    <t>S12000017</t>
  </si>
  <si>
    <t>S12000018</t>
  </si>
  <si>
    <t>S12000019</t>
  </si>
  <si>
    <t>S12000020</t>
  </si>
  <si>
    <t>S12000021</t>
  </si>
  <si>
    <t>S12000023</t>
  </si>
  <si>
    <t>S12000024</t>
  </si>
  <si>
    <t>S12000026</t>
  </si>
  <si>
    <t>S12000027</t>
  </si>
  <si>
    <t>S12000028</t>
  </si>
  <si>
    <t>S12000029</t>
  </si>
  <si>
    <t>S12000030</t>
  </si>
  <si>
    <t>S12000033</t>
  </si>
  <si>
    <t>S12000034</t>
  </si>
  <si>
    <t>S12000035</t>
  </si>
  <si>
    <t>S12000036</t>
  </si>
  <si>
    <t>S12000038</t>
  </si>
  <si>
    <t>S12000039</t>
  </si>
  <si>
    <t>S12000040</t>
  </si>
  <si>
    <t>S12000041</t>
  </si>
  <si>
    <t>S12000042</t>
  </si>
  <si>
    <t>S12000044</t>
  </si>
  <si>
    <t>S12000045</t>
  </si>
  <si>
    <t>S12000046</t>
  </si>
  <si>
    <t>Aberdeen City</t>
  </si>
  <si>
    <t>Aberdeenshire</t>
  </si>
  <si>
    <t>Angus</t>
  </si>
  <si>
    <t>Argyll and Bute</t>
  </si>
  <si>
    <t>Clackmannanshire</t>
  </si>
  <si>
    <t>Dumfries and Galloway</t>
  </si>
  <si>
    <t>Dundee City</t>
  </si>
  <si>
    <t>East Ayrshire</t>
  </si>
  <si>
    <t>East Dunbartonshire</t>
  </si>
  <si>
    <t>East Lothian</t>
  </si>
  <si>
    <t>East Renfrewshire</t>
  </si>
  <si>
    <t>City of Edinburgh</t>
  </si>
  <si>
    <t>Comhairle nan Eilean Siar</t>
  </si>
  <si>
    <t>Falkirk</t>
  </si>
  <si>
    <t>Fife</t>
  </si>
  <si>
    <t>Glasgow City</t>
  </si>
  <si>
    <t>Highland</t>
  </si>
  <si>
    <t>Inverclyde</t>
  </si>
  <si>
    <t>Midlothian</t>
  </si>
  <si>
    <t>Moray</t>
  </si>
  <si>
    <t>North Ayrshire</t>
  </si>
  <si>
    <t>North Lanarkshire</t>
  </si>
  <si>
    <t>Orkney Islands</t>
  </si>
  <si>
    <t>Perth and Kinross</t>
  </si>
  <si>
    <t>Renfrewshire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</si>
  <si>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</si>
  <si>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</si>
  <si>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</si>
  <si>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</si>
  <si>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</si>
  <si>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</si>
  <si>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</si>
  <si>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Scotland</t>
  </si>
  <si>
    <t>Edinburgh &amp; Lothians</t>
  </si>
  <si>
    <t>Total excl. those working from home</t>
  </si>
  <si>
    <t>local authority area</t>
  </si>
  <si>
    <t>LA code</t>
  </si>
  <si>
    <t>Works
mainly at
or from
home</t>
  </si>
  <si>
    <t>Under-
ground / 
metro /
light rail /
tram</t>
  </si>
  <si>
    <t>Bus
minibus
or coach</t>
  </si>
  <si>
    <t>Taxi or
minicab</t>
  </si>
  <si>
    <t>Driving
a car
or van</t>
  </si>
  <si>
    <t>Passenger
in a car
or van</t>
  </si>
  <si>
    <t xml:space="preserve">n/a </t>
  </si>
  <si>
    <t>Motor
cycle,
scooter or
moped</t>
  </si>
  <si>
    <t>All residents aged 16-74 in employment in the week before Census; main mode of travel by distance</t>
  </si>
  <si>
    <t>All people aged 4 and over who are studying or aged 16 to 74 in employment in the week before the census ; main mode of travel by distance</t>
  </si>
  <si>
    <t>All
residents
aged
16 to 74
in employ't</t>
  </si>
  <si>
    <t>Persons
aged 4+
studying or
working</t>
  </si>
  <si>
    <t>All people aged 4 and over who are studying but were not in employment in the week before the census ; main mode of travel by distance</t>
  </si>
  <si>
    <t>Studies
mainly at
home</t>
  </si>
  <si>
    <t>Households</t>
  </si>
  <si>
    <t>All households</t>
  </si>
  <si>
    <t>No cars
or vans</t>
  </si>
  <si>
    <t>one car
or van</t>
  </si>
  <si>
    <t>two cars
or vans</t>
  </si>
  <si>
    <t>three cars
or vans</t>
  </si>
  <si>
    <t>total no. of 
cars or vans
in h'holds</t>
  </si>
  <si>
    <t>1 or more
cars or
vans</t>
  </si>
  <si>
    <t>2 or more cars or
vans</t>
  </si>
  <si>
    <t>3 or more cars or
vans</t>
  </si>
  <si>
    <t>four or
more cars
or vans</t>
  </si>
  <si>
    <t>average
cars or vans
per h'hold</t>
  </si>
  <si>
    <t>Change between 2001 and 2011 Censuses  :  Usual method of travel to work, Scottish council areas  (residence based)</t>
  </si>
  <si>
    <t>Car total</t>
  </si>
  <si>
    <t>car total</t>
  </si>
  <si>
    <t>Change between 2001 and 2011 Censuses  :  Car or van availability within households</t>
  </si>
  <si>
    <t>% of h'holds with no car 2001</t>
  </si>
  <si>
    <t>% of h'holds with no car 2011</t>
  </si>
  <si>
    <t>change 2001-2011</t>
  </si>
  <si>
    <t>DATA FOR GRAPHING</t>
  </si>
  <si>
    <t>Eilean Siar</t>
  </si>
  <si>
    <t>Dumfries &amp; Galloway</t>
  </si>
  <si>
    <t>Perth &amp; Kinross</t>
  </si>
  <si>
    <t>% growth in no. of cars 2001-2011</t>
  </si>
  <si>
    <t>growth in average no. of cars per h'hold 2001-2011</t>
  </si>
  <si>
    <t>average no. of cars per h'hold 2011</t>
  </si>
  <si>
    <t>growth in no. of cars available to h'holds</t>
  </si>
  <si>
    <t>% travelling to work by bus or coach 2001</t>
  </si>
  <si>
    <t>% travelling to work by bus or coach 2011</t>
  </si>
  <si>
    <t>change</t>
  </si>
  <si>
    <t>% travelling to work by train 2001</t>
  </si>
  <si>
    <t>% travelling to work by  train 2011</t>
  </si>
  <si>
    <t>% travelling to work by public transport 2001</t>
  </si>
  <si>
    <t>% travelling to work by  public transport 2011</t>
  </si>
  <si>
    <t>% walking to work 2001</t>
  </si>
  <si>
    <t>% walking to work 2011</t>
  </si>
  <si>
    <t>% cycling to work 2001</t>
  </si>
  <si>
    <t>% cycling to work 2011</t>
  </si>
  <si>
    <t>% travelling by active modes 2001</t>
  </si>
  <si>
    <t>% travelling by active modes 2011</t>
  </si>
  <si>
    <t>% driving car or van to work 2001</t>
  </si>
  <si>
    <t>% driving car or van to work 2011</t>
  </si>
  <si>
    <t>% car or van passengers 2001</t>
  </si>
  <si>
    <t>% car or van passengers 2011</t>
  </si>
  <si>
    <t>toyal % travelling by car or van</t>
  </si>
  <si>
    <t>% change in no. travelling to work by bus or coach 2001-2011</t>
  </si>
  <si>
    <t>% change in no. travelling to work by train 2001-2011</t>
  </si>
  <si>
    <t>% change in no. travelling to work by public transport 2001-2011</t>
  </si>
  <si>
    <t>Public transport total</t>
  </si>
  <si>
    <t>% change in no. walking to work 2001-2011</t>
  </si>
  <si>
    <t>% change in no. cycling to work 2001-2011</t>
  </si>
  <si>
    <t>Active transport total</t>
  </si>
  <si>
    <t>% change in active transport to work 2001-2011</t>
  </si>
  <si>
    <t>% change in no. of car drivers 2001-2011</t>
  </si>
  <si>
    <t>% change in no. of car passengers 2001-2011</t>
  </si>
  <si>
    <t>% change in total nos. travelling by car 2001-2011</t>
  </si>
  <si>
    <r>
      <t xml:space="preserve">2011 Census  :  Usual method of travel to work, Scottish council areas  (residence based)    </t>
    </r>
    <r>
      <rPr>
        <sz val="12"/>
        <color theme="1"/>
        <rFont val="Arial"/>
        <family val="2"/>
      </rPr>
      <t>(Census Table QS701SC)</t>
    </r>
  </si>
  <si>
    <t>TABLE 1  :  Number of households with cars or vans</t>
  </si>
  <si>
    <r>
      <t xml:space="preserve">2011 Census  :  Car or van availability within households, Scottish council areas    </t>
    </r>
    <r>
      <rPr>
        <sz val="12"/>
        <color theme="1"/>
        <rFont val="Arial"/>
        <family val="2"/>
      </rPr>
      <t>(Census Table KS404SC)</t>
    </r>
  </si>
  <si>
    <t>TABLE 2  :  % of households with cars or vans</t>
  </si>
  <si>
    <t>TABLE 3  :  Number of persons using each transport mode</t>
  </si>
  <si>
    <r>
      <t xml:space="preserve">TABLE 4  :  % of persons using each transport mode, </t>
    </r>
    <r>
      <rPr>
        <b/>
        <u/>
        <sz val="11"/>
        <color theme="1"/>
        <rFont val="Arial"/>
        <family val="2"/>
      </rPr>
      <t>including</t>
    </r>
    <r>
      <rPr>
        <b/>
        <sz val="11"/>
        <color theme="1"/>
        <rFont val="Arial"/>
        <family val="2"/>
      </rPr>
      <t xml:space="preserve"> those who work mainly at or from home</t>
    </r>
  </si>
  <si>
    <r>
      <t xml:space="preserve">TABLE 5  :  % of persons using each transport mode, </t>
    </r>
    <r>
      <rPr>
        <b/>
        <u/>
        <sz val="11"/>
        <color theme="1"/>
        <rFont val="Arial"/>
        <family val="2"/>
      </rPr>
      <t>excluding</t>
    </r>
    <r>
      <rPr>
        <b/>
        <sz val="11"/>
        <color theme="1"/>
        <rFont val="Arial"/>
        <family val="2"/>
      </rPr>
      <t xml:space="preserve"> those who work mainly at or from home</t>
    </r>
  </si>
  <si>
    <t>TABLE 6  :  Number of persons using each transport mode</t>
  </si>
  <si>
    <r>
      <t xml:space="preserve">TABLE 7  :  % of persons using each transport mode, </t>
    </r>
    <r>
      <rPr>
        <b/>
        <u/>
        <sz val="11"/>
        <color theme="1"/>
        <rFont val="Arial"/>
        <family val="2"/>
      </rPr>
      <t>including</t>
    </r>
    <r>
      <rPr>
        <b/>
        <sz val="11"/>
        <color theme="1"/>
        <rFont val="Arial"/>
        <family val="2"/>
      </rPr>
      <t xml:space="preserve"> those who study mainly at or from home</t>
    </r>
  </si>
  <si>
    <r>
      <t xml:space="preserve">TABLE 8  :  % of persons using each transport mode, </t>
    </r>
    <r>
      <rPr>
        <b/>
        <u/>
        <sz val="11"/>
        <color theme="1"/>
        <rFont val="Arial"/>
        <family val="2"/>
      </rPr>
      <t>excluding</t>
    </r>
    <r>
      <rPr>
        <b/>
        <sz val="11"/>
        <color theme="1"/>
        <rFont val="Arial"/>
        <family val="2"/>
      </rPr>
      <t xml:space="preserve"> those who study mainly at or from home</t>
    </r>
  </si>
  <si>
    <t>TABLE 9  :  Number of persons using each transport mode</t>
  </si>
  <si>
    <r>
      <t xml:space="preserve">2011 Census  :  Usual method of travel to study, Scottish council areas  (residence based)    </t>
    </r>
    <r>
      <rPr>
        <sz val="12"/>
        <color theme="1"/>
        <rFont val="Arial"/>
        <family val="2"/>
      </rPr>
      <t>(Census Table QS702SC minus Table QS701SC)</t>
    </r>
  </si>
  <si>
    <r>
      <t xml:space="preserve">2011 Census  :  Usual method of travel to work or study, Scottish council areas  (residence based)    </t>
    </r>
    <r>
      <rPr>
        <sz val="12"/>
        <color theme="1"/>
        <rFont val="Arial"/>
        <family val="2"/>
      </rPr>
      <t>(Census Table QS702SC)</t>
    </r>
  </si>
  <si>
    <r>
      <t xml:space="preserve">TABLE 10  :  % of persons using each transport mode, </t>
    </r>
    <r>
      <rPr>
        <b/>
        <u/>
        <sz val="11"/>
        <color theme="1"/>
        <rFont val="Arial"/>
        <family val="2"/>
      </rPr>
      <t>including</t>
    </r>
    <r>
      <rPr>
        <b/>
        <sz val="11"/>
        <color theme="1"/>
        <rFont val="Arial"/>
        <family val="2"/>
      </rPr>
      <t xml:space="preserve"> those who work or study mainly at or from home</t>
    </r>
  </si>
  <si>
    <r>
      <t xml:space="preserve">TABLE 11  :  % of persons using each transport mode, </t>
    </r>
    <r>
      <rPr>
        <b/>
        <u/>
        <sz val="11"/>
        <color theme="1"/>
        <rFont val="Arial"/>
        <family val="2"/>
      </rPr>
      <t>excluding</t>
    </r>
    <r>
      <rPr>
        <b/>
        <sz val="11"/>
        <color theme="1"/>
        <rFont val="Arial"/>
        <family val="2"/>
      </rPr>
      <t xml:space="preserve"> those who work or study mainly at or from home</t>
    </r>
  </si>
  <si>
    <t>TABLE 12  :  Number of households with cars or vans</t>
  </si>
  <si>
    <r>
      <t xml:space="preserve">2001 Census  :  Usual method of travel to work, Scottish council areas  (residence based)    </t>
    </r>
    <r>
      <rPr>
        <sz val="12"/>
        <color theme="1"/>
        <rFont val="Arial"/>
        <family val="2"/>
      </rPr>
      <t>(Census Standard Table ST204)</t>
    </r>
  </si>
  <si>
    <t>TABLE 13  :  % of households with cars or vans</t>
  </si>
  <si>
    <r>
      <t xml:space="preserve">2001 Census  :  Car or van availability within households    </t>
    </r>
    <r>
      <rPr>
        <sz val="12"/>
        <color theme="1"/>
        <rFont val="Arial"/>
        <family val="2"/>
      </rPr>
      <t>(Census Table UV062)</t>
    </r>
  </si>
  <si>
    <t>TABLE 14  :  Number of persons using each transport mode</t>
  </si>
  <si>
    <r>
      <t xml:space="preserve">TABLE 15  :  % of persons using each transport mode, </t>
    </r>
    <r>
      <rPr>
        <b/>
        <u/>
        <sz val="11"/>
        <color theme="1"/>
        <rFont val="Arial"/>
        <family val="2"/>
      </rPr>
      <t>including</t>
    </r>
    <r>
      <rPr>
        <b/>
        <sz val="11"/>
        <color theme="1"/>
        <rFont val="Arial"/>
        <family val="2"/>
      </rPr>
      <t xml:space="preserve"> those who work mainly at or from home</t>
    </r>
  </si>
  <si>
    <r>
      <t xml:space="preserve">TABLE 16  :  % of persons using each transport mode, </t>
    </r>
    <r>
      <rPr>
        <b/>
        <u/>
        <sz val="11"/>
        <color theme="1"/>
        <rFont val="Arial"/>
        <family val="2"/>
      </rPr>
      <t>excluding</t>
    </r>
    <r>
      <rPr>
        <b/>
        <sz val="11"/>
        <color theme="1"/>
        <rFont val="Arial"/>
        <family val="2"/>
      </rPr>
      <t xml:space="preserve"> those who work mainly at or from home</t>
    </r>
  </si>
  <si>
    <t>TABLE 17  :  Number of households with cars or vans in 2011 minus number of households with cars or vans in 2001</t>
  </si>
  <si>
    <t>TABLE 18  :  % of households with cars or vans in 2011 minus % of households with cars or vans in 2001</t>
  </si>
  <si>
    <t>TABLE 19  :  % change in the number of households with cars or vans between 2001 and 2011</t>
  </si>
  <si>
    <t>TABLE 20  :  Number of persons using each transport mode in 2011 minus number of persons using the same mode in 2001</t>
  </si>
  <si>
    <r>
      <t>TABLE 21  :  % of persons using each transport mode in 2011 minus % of persons using the same mode in 2001   (</t>
    </r>
    <r>
      <rPr>
        <b/>
        <u/>
        <sz val="11"/>
        <color theme="1"/>
        <rFont val="Arial"/>
        <family val="2"/>
      </rPr>
      <t>including</t>
    </r>
    <r>
      <rPr>
        <b/>
        <sz val="11"/>
        <color theme="1"/>
        <rFont val="Arial"/>
        <family val="2"/>
      </rPr>
      <t xml:space="preserve"> those who work mainly at / from home)</t>
    </r>
  </si>
  <si>
    <r>
      <t>TABLE 22  :  % of persons using each transport mode in 2011 minus % of persons using the same mode in 2001   (</t>
    </r>
    <r>
      <rPr>
        <b/>
        <u/>
        <sz val="11"/>
        <color theme="1"/>
        <rFont val="Arial"/>
        <family val="2"/>
      </rPr>
      <t>excluding</t>
    </r>
    <r>
      <rPr>
        <b/>
        <sz val="11"/>
        <color theme="1"/>
        <rFont val="Arial"/>
        <family val="2"/>
      </rPr>
      <t xml:space="preserve"> those who work mainly at / from home)</t>
    </r>
  </si>
  <si>
    <t>TABLE 23  :  % change in the number of persons travelling by each mode between 2001 and 2011</t>
  </si>
  <si>
    <t>Cars available for use by household members</t>
  </si>
  <si>
    <t>Numbers</t>
  </si>
  <si>
    <t>H'holds with no
car</t>
  </si>
  <si>
    <t>H'holds with 1 or
more
cars</t>
  </si>
  <si>
    <t>H'holds with 1
car</t>
  </si>
  <si>
    <t>H'holds with 2
cars</t>
  </si>
  <si>
    <t>H'holds with 3 or
more
cars</t>
  </si>
  <si>
    <t>Total no.
of cars in h'holds</t>
  </si>
  <si>
    <t>Average cars per h'hold</t>
  </si>
  <si>
    <t>Percent</t>
  </si>
  <si>
    <t>growth over last decade</t>
  </si>
  <si>
    <t>% growth in no. of h'holds with cars</t>
  </si>
  <si>
    <t>change in proportion of h'holds with cars</t>
  </si>
  <si>
    <t xml:space="preserve">growth in total no. of cars in h'holds </t>
  </si>
  <si>
    <t>2001-2011</t>
  </si>
  <si>
    <t>1991-2001</t>
  </si>
  <si>
    <t>1981-1991</t>
  </si>
  <si>
    <t>1971-1981</t>
  </si>
  <si>
    <t>1961-1971</t>
  </si>
  <si>
    <t xml:space="preserve"> Note :  For 1981 and 1991 the total number of cars is derived by assuming that households with more than 3 cars have just 3 cars.    The 2001 figure is based on more precise data on multiple cars.</t>
  </si>
  <si>
    <t>Usual mode of travel to work</t>
  </si>
  <si>
    <t>car
(total)</t>
  </si>
  <si>
    <t>car
driver</t>
  </si>
  <si>
    <t>car
passenger</t>
  </si>
  <si>
    <t>motor cycle</t>
  </si>
  <si>
    <t>bus</t>
  </si>
  <si>
    <t>train</t>
  </si>
  <si>
    <t>walk</t>
  </si>
  <si>
    <t>pedal cycle</t>
  </si>
  <si>
    <t>works mainly at home</t>
  </si>
  <si>
    <t xml:space="preserve"> % car
(total)</t>
  </si>
  <si>
    <t>% car
driver</t>
  </si>
  <si>
    <t>% car
passen
-ger</t>
  </si>
  <si>
    <t>% motor cycle</t>
  </si>
  <si>
    <t>% bus</t>
  </si>
  <si>
    <t>% train</t>
  </si>
  <si>
    <t>% walk</t>
  </si>
  <si>
    <t>% pedal cycle</t>
  </si>
  <si>
    <t xml:space="preserve"> Note :  1981 and 1991 figures relate purely to travel to work, and %s are based on the resident population who are employed or self-employed.   The 2001 census asked about to travel to place of work OR study.     In order to be as consistent as possible, the 2001 figures presented</t>
  </si>
  <si>
    <t xml:space="preserve"> here relate ONLY to the population (of any age) who were working but NOT in full-time education.</t>
  </si>
  <si>
    <t>chart data</t>
  </si>
  <si>
    <t>no car</t>
  </si>
  <si>
    <t>1 or more cars</t>
  </si>
  <si>
    <t>1 car</t>
  </si>
  <si>
    <t>2 cars</t>
  </si>
  <si>
    <t>3 or more cars</t>
  </si>
  <si>
    <t>car (total)</t>
  </si>
  <si>
    <t>car driver</t>
  </si>
  <si>
    <t>car passenger</t>
  </si>
  <si>
    <t>TABLE 24  :  Long-term trends in car availability and travel to work, 1971 - 2011</t>
  </si>
  <si>
    <t>Edinburgh 2001</t>
  </si>
  <si>
    <t>Edinburgh 2011</t>
  </si>
  <si>
    <t>Scotland 2001</t>
  </si>
  <si>
    <t>Scotland 2011</t>
  </si>
  <si>
    <t>(TOTAL)</t>
  </si>
  <si>
    <t>Mode of travel to work excluding those who work mainly at or from home</t>
  </si>
  <si>
    <t>U'ground / 
light rail /
tram</t>
  </si>
  <si>
    <t>Bus / coach</t>
  </si>
  <si>
    <t>Taxi / minicab</t>
  </si>
  <si>
    <t>Car driver</t>
  </si>
  <si>
    <t>Car passenger</t>
  </si>
  <si>
    <t>Motor cycle etc.</t>
  </si>
  <si>
    <t>Car availability</t>
  </si>
  <si>
    <t>No car</t>
  </si>
  <si>
    <t>3 cars</t>
  </si>
  <si>
    <t>4 or more cars</t>
  </si>
  <si>
    <t>Graphs 1(a) - 1(d)  :  Availability of cars within households, Edinburgh and Scotland, 2001 and 2011</t>
  </si>
  <si>
    <t>(% of households)</t>
  </si>
  <si>
    <t>Graphs 7(a) - 7(d)  :  Comparative modes of travel to work, Edinburgh and Scotland, 2001 and 2011</t>
  </si>
  <si>
    <t>(% of employed persons aged 16-74, excluding those who work mainly at / from home)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</si>
</sst>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#,##0_ ;\-#,##0\ "/>
  </numFmts>
  <fonts count="38"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rgb="FFCC0000"/>
      <name val="Arial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4"/>
      <color rgb="FF106EBC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i/>
      <sz val="12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2E1FA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FFFD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BBDF3"/>
        <bgColor indexed="64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thick">
        <color rgb="FF08365C"/>
      </left>
      <right/>
      <top style="thick">
        <color rgb="FF08365C"/>
      </top>
      <bottom/>
      <diagonal/>
    </border>
    <border>
      <left/>
      <right/>
      <top style="thick">
        <color rgb="FF08365C"/>
      </top>
      <bottom/>
      <diagonal/>
    </border>
    <border>
      <left/>
      <right style="thick">
        <color rgb="FF08365C"/>
      </right>
      <top style="thick">
        <color rgb="FF08365C"/>
      </top>
      <bottom/>
      <diagonal/>
    </border>
    <border>
      <left style="thick">
        <color rgb="FF08365C"/>
      </left>
      <right/>
      <top/>
      <bottom/>
      <diagonal/>
    </border>
    <border>
      <left/>
      <right style="thick">
        <color rgb="FF08365C"/>
      </right>
      <top/>
      <bottom/>
      <diagonal/>
    </border>
    <border>
      <left style="thick">
        <color rgb="FF08365C"/>
      </left>
      <right/>
      <top/>
      <bottom style="thick">
        <color rgb="FF08365C"/>
      </bottom>
      <diagonal/>
    </border>
    <border>
      <left/>
      <right/>
      <top/>
      <bottom style="thick">
        <color rgb="FF08365C"/>
      </bottom>
      <diagonal/>
    </border>
    <border>
      <left/>
      <right style="thick">
        <color rgb="FF08365C"/>
      </right>
      <top/>
      <bottom style="thick">
        <color rgb="FF08365C"/>
      </bottom>
      <diagonal/>
    </border>
    <border>
      <left style="thick">
        <color rgb="FF08365C"/>
      </left>
      <right/>
      <top style="medium">
        <color rgb="FFC2E1FA"/>
      </top>
      <bottom/>
      <diagonal/>
    </border>
    <border>
      <left/>
      <right/>
      <top style="medium">
        <color rgb="FFC2E1FA"/>
      </top>
      <bottom/>
      <diagonal/>
    </border>
    <border>
      <left/>
      <right style="thick">
        <color rgb="FF08365C"/>
      </right>
      <top style="medium">
        <color rgb="FFC2E1FA"/>
      </top>
      <bottom/>
      <diagonal/>
    </border>
    <border>
      <left style="thick">
        <color rgb="FF08365C"/>
      </left>
      <right/>
      <top style="thick">
        <color rgb="FFC2E1FA"/>
      </top>
      <bottom/>
      <diagonal/>
    </border>
    <border>
      <left/>
      <right/>
      <top style="thick">
        <color rgb="FFC2E1FA"/>
      </top>
      <bottom/>
      <diagonal/>
    </border>
    <border>
      <left/>
      <right style="thick">
        <color rgb="FF08365C"/>
      </right>
      <top style="thick">
        <color rgb="FFC2E1FA"/>
      </top>
      <bottom/>
      <diagonal/>
    </border>
  </borders>
  <cellStyleXfs count="4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2" fillId="32" borderId="7" applyNumberFormat="0" applyFont="0" applyAlignment="0" applyProtection="0"/>
    <xf numFmtId="0" fontId="15" fillId="27" borderId="8" applyNumberFormat="0" applyAlignment="0" applyProtection="0"/>
    <xf numFmtId="9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right" wrapText="1"/>
    </xf>
    <xf numFmtId="164" fontId="0" fillId="0" borderId="0" xfId="0" applyNumberFormat="1"/>
    <xf numFmtId="164" fontId="17" fillId="34" borderId="11" xfId="28" applyNumberFormat="1" applyFont="1" applyFill="1" applyBorder="1"/>
    <xf numFmtId="164" fontId="2" fillId="35" borderId="12" xfId="28" applyNumberFormat="1" applyFont="1" applyFill="1" applyBorder="1"/>
    <xf numFmtId="164" fontId="2" fillId="34" borderId="12" xfId="28" applyNumberFormat="1" applyFont="1" applyFill="1" applyBorder="1"/>
    <xf numFmtId="164" fontId="24" fillId="34" borderId="12" xfId="28" applyNumberFormat="1" applyFont="1" applyFill="1" applyBorder="1"/>
    <xf numFmtId="164" fontId="17" fillId="34" borderId="12" xfId="28" applyNumberFormat="1" applyFont="1" applyFill="1" applyBorder="1"/>
    <xf numFmtId="164" fontId="17" fillId="35" borderId="12" xfId="28" applyNumberFormat="1" applyFont="1" applyFill="1" applyBorder="1"/>
    <xf numFmtId="164" fontId="2" fillId="35" borderId="13" xfId="28" applyNumberFormat="1" applyFont="1" applyFill="1" applyBorder="1"/>
    <xf numFmtId="164" fontId="2" fillId="34" borderId="10" xfId="28" applyNumberFormat="1" applyFont="1" applyFill="1" applyBorder="1"/>
    <xf numFmtId="164" fontId="0" fillId="34" borderId="10" xfId="0" applyNumberFormat="1" applyFill="1" applyBorder="1"/>
    <xf numFmtId="165" fontId="17" fillId="34" borderId="11" xfId="41" applyNumberFormat="1" applyFont="1" applyFill="1" applyBorder="1"/>
    <xf numFmtId="165" fontId="2" fillId="35" borderId="12" xfId="41" applyNumberFormat="1" applyFont="1" applyFill="1" applyBorder="1"/>
    <xf numFmtId="165" fontId="2" fillId="34" borderId="12" xfId="41" applyNumberFormat="1" applyFont="1" applyFill="1" applyBorder="1"/>
    <xf numFmtId="165" fontId="24" fillId="34" borderId="12" xfId="41" applyNumberFormat="1" applyFont="1" applyFill="1" applyBorder="1"/>
    <xf numFmtId="165" fontId="17" fillId="34" borderId="12" xfId="41" applyNumberFormat="1" applyFont="1" applyFill="1" applyBorder="1"/>
    <xf numFmtId="165" fontId="17" fillId="35" borderId="12" xfId="41" applyNumberFormat="1" applyFont="1" applyFill="1" applyBorder="1"/>
    <xf numFmtId="165" fontId="2" fillId="35" borderId="13" xfId="41" applyNumberFormat="1" applyFont="1" applyFill="1" applyBorder="1"/>
    <xf numFmtId="165" fontId="2" fillId="34" borderId="10" xfId="41" applyNumberFormat="1" applyFont="1" applyFill="1" applyBorder="1"/>
    <xf numFmtId="165" fontId="0" fillId="35" borderId="12" xfId="41" applyNumberFormat="1" applyFont="1" applyFill="1" applyBorder="1" applyAlignment="1">
      <alignment horizontal="right"/>
    </xf>
    <xf numFmtId="165" fontId="0" fillId="34" borderId="12" xfId="41" applyNumberFormat="1" applyFont="1" applyFill="1" applyBorder="1" applyAlignment="1">
      <alignment horizontal="right"/>
    </xf>
    <xf numFmtId="165" fontId="24" fillId="34" borderId="12" xfId="41" applyNumberFormat="1" applyFont="1" applyFill="1" applyBorder="1" applyAlignment="1">
      <alignment horizontal="right"/>
    </xf>
    <xf numFmtId="165" fontId="0" fillId="35" borderId="13" xfId="41" applyNumberFormat="1" applyFont="1" applyFill="1" applyBorder="1" applyAlignment="1">
      <alignment horizontal="right"/>
    </xf>
    <xf numFmtId="165" fontId="0" fillId="34" borderId="10" xfId="41" applyNumberFormat="1" applyFont="1" applyFill="1" applyBorder="1" applyAlignment="1">
      <alignment horizontal="right"/>
    </xf>
    <xf numFmtId="0" fontId="0" fillId="33" borderId="14" xfId="0" applyFill="1" applyBorder="1"/>
    <xf numFmtId="0" fontId="22" fillId="33" borderId="15" xfId="0" applyFont="1" applyFill="1" applyBorder="1"/>
    <xf numFmtId="0" fontId="19" fillId="33" borderId="15" xfId="0" applyFont="1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22" fillId="33" borderId="0" xfId="0" applyFont="1" applyFill="1" applyBorder="1"/>
    <xf numFmtId="0" fontId="19" fillId="33" borderId="0" xfId="0" applyFont="1" applyFill="1" applyBorder="1"/>
    <xf numFmtId="0" fontId="0" fillId="33" borderId="0" xfId="0" applyFill="1" applyBorder="1"/>
    <xf numFmtId="0" fontId="0" fillId="33" borderId="18" xfId="0" applyFill="1" applyBorder="1"/>
    <xf numFmtId="0" fontId="20" fillId="33" borderId="0" xfId="0" applyFont="1" applyFill="1" applyBorder="1"/>
    <xf numFmtId="164" fontId="0" fillId="33" borderId="0" xfId="0" applyNumberFormat="1" applyFill="1" applyBorder="1"/>
    <xf numFmtId="164" fontId="0" fillId="33" borderId="18" xfId="0" applyNumberFormat="1" applyFill="1" applyBorder="1"/>
    <xf numFmtId="0" fontId="17" fillId="33" borderId="0" xfId="0" applyFont="1" applyFill="1" applyBorder="1"/>
    <xf numFmtId="0" fontId="0" fillId="33" borderId="0" xfId="0" applyFill="1" applyBorder="1" applyAlignment="1">
      <alignment horizontal="right" wrapText="1"/>
    </xf>
    <xf numFmtId="0" fontId="0" fillId="33" borderId="18" xfId="0" applyFill="1" applyBorder="1" applyAlignment="1">
      <alignment horizontal="right" wrapText="1"/>
    </xf>
    <xf numFmtId="164" fontId="2" fillId="33" borderId="18" xfId="28" applyNumberFormat="1" applyFont="1" applyFill="1" applyBorder="1"/>
    <xf numFmtId="0" fontId="24" fillId="33" borderId="0" xfId="0" applyFont="1" applyFill="1" applyBorder="1"/>
    <xf numFmtId="164" fontId="2" fillId="33" borderId="0" xfId="28" applyNumberFormat="1" applyFont="1" applyFill="1" applyBorder="1"/>
    <xf numFmtId="0" fontId="0" fillId="33" borderId="19" xfId="0" applyFill="1" applyBorder="1"/>
    <xf numFmtId="0" fontId="0" fillId="33" borderId="20" xfId="0" applyFill="1" applyBorder="1"/>
    <xf numFmtId="164" fontId="0" fillId="33" borderId="20" xfId="0" applyNumberFormat="1" applyFill="1" applyBorder="1"/>
    <xf numFmtId="164" fontId="0" fillId="33" borderId="21" xfId="0" applyNumberFormat="1" applyFill="1" applyBorder="1"/>
    <xf numFmtId="165" fontId="2" fillId="33" borderId="18" xfId="41" applyNumberFormat="1" applyFont="1" applyFill="1" applyBorder="1"/>
    <xf numFmtId="0" fontId="0" fillId="33" borderId="21" xfId="0" applyFill="1" applyBorder="1"/>
    <xf numFmtId="166" fontId="17" fillId="34" borderId="11" xfId="28" applyNumberFormat="1" applyFont="1" applyFill="1" applyBorder="1"/>
    <xf numFmtId="166" fontId="2" fillId="35" borderId="12" xfId="28" applyNumberFormat="1" applyFont="1" applyFill="1" applyBorder="1"/>
    <xf numFmtId="166" fontId="2" fillId="34" borderId="12" xfId="28" applyNumberFormat="1" applyFont="1" applyFill="1" applyBorder="1"/>
    <xf numFmtId="166" fontId="24" fillId="34" borderId="12" xfId="28" applyNumberFormat="1" applyFont="1" applyFill="1" applyBorder="1"/>
    <xf numFmtId="166" fontId="17" fillId="34" borderId="12" xfId="28" applyNumberFormat="1" applyFont="1" applyFill="1" applyBorder="1"/>
    <xf numFmtId="166" fontId="17" fillId="35" borderId="12" xfId="28" applyNumberFormat="1" applyFont="1" applyFill="1" applyBorder="1"/>
    <xf numFmtId="166" fontId="2" fillId="35" borderId="13" xfId="28" applyNumberFormat="1" applyFont="1" applyFill="1" applyBorder="1"/>
    <xf numFmtId="166" fontId="2" fillId="34" borderId="10" xfId="28" applyNumberFormat="1" applyFont="1" applyFill="1" applyBorder="1"/>
    <xf numFmtId="166" fontId="0" fillId="34" borderId="10" xfId="0" applyNumberFormat="1" applyFill="1" applyBorder="1"/>
    <xf numFmtId="165" fontId="0" fillId="0" borderId="0" xfId="0" applyNumberFormat="1"/>
    <xf numFmtId="165" fontId="17" fillId="34" borderId="11" xfId="41" applyNumberFormat="1" applyFont="1" applyFill="1" applyBorder="1" applyAlignment="1">
      <alignment horizontal="right"/>
    </xf>
    <xf numFmtId="165" fontId="17" fillId="34" borderId="12" xfId="41" applyNumberFormat="1" applyFont="1" applyFill="1" applyBorder="1" applyAlignment="1">
      <alignment horizontal="right"/>
    </xf>
    <xf numFmtId="165" fontId="17" fillId="35" borderId="12" xfId="41" applyNumberFormat="1" applyFont="1" applyFill="1" applyBorder="1" applyAlignment="1">
      <alignment horizontal="right"/>
    </xf>
    <xf numFmtId="3" fontId="0" fillId="0" borderId="0" xfId="0" applyNumberFormat="1"/>
    <xf numFmtId="166" fontId="0" fillId="0" borderId="0" xfId="0" applyNumberFormat="1"/>
    <xf numFmtId="165" fontId="2" fillId="33" borderId="0" xfId="41" applyNumberFormat="1" applyFont="1" applyFill="1" applyBorder="1"/>
    <xf numFmtId="165" fontId="0" fillId="33" borderId="0" xfId="41" applyNumberFormat="1" applyFont="1" applyFill="1" applyBorder="1"/>
    <xf numFmtId="165" fontId="0" fillId="34" borderId="10" xfId="41" applyNumberFormat="1" applyFont="1" applyFill="1" applyBorder="1"/>
    <xf numFmtId="43" fontId="17" fillId="34" borderId="11" xfId="28" applyNumberFormat="1" applyFont="1" applyFill="1" applyBorder="1"/>
    <xf numFmtId="43" fontId="2" fillId="35" borderId="12" xfId="28" applyNumberFormat="1" applyFont="1" applyFill="1" applyBorder="1"/>
    <xf numFmtId="43" fontId="2" fillId="34" borderId="12" xfId="28" applyNumberFormat="1" applyFont="1" applyFill="1" applyBorder="1"/>
    <xf numFmtId="43" fontId="24" fillId="34" borderId="12" xfId="28" applyNumberFormat="1" applyFont="1" applyFill="1" applyBorder="1"/>
    <xf numFmtId="43" fontId="17" fillId="34" borderId="12" xfId="28" applyNumberFormat="1" applyFont="1" applyFill="1" applyBorder="1"/>
    <xf numFmtId="43" fontId="17" fillId="35" borderId="12" xfId="28" applyNumberFormat="1" applyFont="1" applyFill="1" applyBorder="1"/>
    <xf numFmtId="43" fontId="2" fillId="35" borderId="13" xfId="28" applyNumberFormat="1" applyFont="1" applyFill="1" applyBorder="1"/>
    <xf numFmtId="43" fontId="0" fillId="34" borderId="10" xfId="0" applyNumberFormat="1" applyFill="1" applyBorder="1"/>
    <xf numFmtId="0" fontId="0" fillId="33" borderId="22" xfId="0" applyFill="1" applyBorder="1"/>
    <xf numFmtId="0" fontId="0" fillId="33" borderId="23" xfId="0" applyFill="1" applyBorder="1"/>
    <xf numFmtId="164" fontId="0" fillId="33" borderId="23" xfId="0" applyNumberFormat="1" applyFill="1" applyBorder="1"/>
    <xf numFmtId="164" fontId="0" fillId="33" borderId="24" xfId="0" applyNumberFormat="1" applyFill="1" applyBorder="1"/>
    <xf numFmtId="0" fontId="0" fillId="33" borderId="25" xfId="0" applyFill="1" applyBorder="1"/>
    <xf numFmtId="0" fontId="0" fillId="33" borderId="26" xfId="0" applyFill="1" applyBorder="1"/>
    <xf numFmtId="0" fontId="0" fillId="33" borderId="27" xfId="0" applyFill="1" applyBorder="1"/>
    <xf numFmtId="3" fontId="17" fillId="34" borderId="11" xfId="28" applyNumberFormat="1" applyFont="1" applyFill="1" applyBorder="1"/>
    <xf numFmtId="3" fontId="2" fillId="35" borderId="12" xfId="28" applyNumberFormat="1" applyFont="1" applyFill="1" applyBorder="1"/>
    <xf numFmtId="3" fontId="2" fillId="34" borderId="12" xfId="28" applyNumberFormat="1" applyFont="1" applyFill="1" applyBorder="1"/>
    <xf numFmtId="3" fontId="24" fillId="34" borderId="12" xfId="28" applyNumberFormat="1" applyFont="1" applyFill="1" applyBorder="1"/>
    <xf numFmtId="3" fontId="17" fillId="34" borderId="12" xfId="28" applyNumberFormat="1" applyFont="1" applyFill="1" applyBorder="1"/>
    <xf numFmtId="3" fontId="17" fillId="35" borderId="12" xfId="28" applyNumberFormat="1" applyFont="1" applyFill="1" applyBorder="1"/>
    <xf numFmtId="3" fontId="2" fillId="35" borderId="13" xfId="28" applyNumberFormat="1" applyFont="1" applyFill="1" applyBorder="1"/>
    <xf numFmtId="3" fontId="2" fillId="33" borderId="0" xfId="28" applyNumberFormat="1" applyFont="1" applyFill="1" applyBorder="1"/>
    <xf numFmtId="3" fontId="2" fillId="34" borderId="10" xfId="28" applyNumberFormat="1" applyFont="1" applyFill="1" applyBorder="1"/>
    <xf numFmtId="3" fontId="0" fillId="34" borderId="10" xfId="0" applyNumberFormat="1" applyFill="1" applyBorder="1"/>
    <xf numFmtId="3" fontId="0" fillId="33" borderId="0" xfId="0" applyNumberFormat="1" applyFill="1" applyBorder="1"/>
    <xf numFmtId="0" fontId="0" fillId="0" borderId="0" xfId="0" applyAlignment="1">
      <alignment horizontal="right"/>
    </xf>
    <xf numFmtId="165" fontId="0" fillId="0" borderId="0" xfId="41" applyNumberFormat="1" applyFont="1"/>
    <xf numFmtId="165" fontId="17" fillId="34" borderId="11" xfId="28" applyNumberFormat="1" applyFont="1" applyFill="1" applyBorder="1"/>
    <xf numFmtId="165" fontId="2" fillId="35" borderId="12" xfId="28" applyNumberFormat="1" applyFont="1" applyFill="1" applyBorder="1"/>
    <xf numFmtId="165" fontId="2" fillId="34" borderId="12" xfId="28" applyNumberFormat="1" applyFont="1" applyFill="1" applyBorder="1"/>
    <xf numFmtId="165" fontId="24" fillId="34" borderId="12" xfId="28" applyNumberFormat="1" applyFont="1" applyFill="1" applyBorder="1"/>
    <xf numFmtId="165" fontId="17" fillId="34" borderId="12" xfId="28" applyNumberFormat="1" applyFont="1" applyFill="1" applyBorder="1"/>
    <xf numFmtId="165" fontId="17" fillId="35" borderId="12" xfId="28" applyNumberFormat="1" applyFont="1" applyFill="1" applyBorder="1"/>
    <xf numFmtId="165" fontId="2" fillId="35" borderId="13" xfId="28" applyNumberFormat="1" applyFont="1" applyFill="1" applyBorder="1"/>
    <xf numFmtId="165" fontId="0" fillId="34" borderId="10" xfId="0" applyNumberFormat="1" applyFill="1" applyBorder="1"/>
    <xf numFmtId="0" fontId="0" fillId="0" borderId="0" xfId="0" applyFont="1"/>
    <xf numFmtId="2" fontId="0" fillId="0" borderId="0" xfId="0" applyNumberFormat="1"/>
    <xf numFmtId="164" fontId="0" fillId="0" borderId="0" xfId="28" applyNumberFormat="1" applyFont="1"/>
    <xf numFmtId="0" fontId="25" fillId="0" borderId="0" xfId="0" applyFont="1"/>
    <xf numFmtId="0" fontId="21" fillId="36" borderId="0" xfId="0" quotePrefix="1" applyFont="1" applyFill="1" applyBorder="1"/>
    <xf numFmtId="0" fontId="0" fillId="36" borderId="0" xfId="0" applyFill="1" applyBorder="1"/>
    <xf numFmtId="0" fontId="21" fillId="36" borderId="0" xfId="0" applyFont="1" applyFill="1" applyBorder="1"/>
    <xf numFmtId="0" fontId="0" fillId="37" borderId="14" xfId="0" applyFill="1" applyBorder="1"/>
    <xf numFmtId="0" fontId="0" fillId="37" borderId="15" xfId="0" applyFill="1" applyBorder="1"/>
    <xf numFmtId="0" fontId="0" fillId="37" borderId="16" xfId="0" applyFill="1" applyBorder="1"/>
    <xf numFmtId="0" fontId="0" fillId="37" borderId="17" xfId="0" applyFill="1" applyBorder="1"/>
    <xf numFmtId="0" fontId="29" fillId="37" borderId="0" xfId="0" applyFont="1" applyFill="1" applyBorder="1" applyAlignment="1">
      <alignment horizontal="right"/>
    </xf>
    <xf numFmtId="0" fontId="0" fillId="37" borderId="18" xfId="0" applyFill="1" applyBorder="1"/>
    <xf numFmtId="0" fontId="0" fillId="37" borderId="19" xfId="0" applyFill="1" applyBorder="1"/>
    <xf numFmtId="0" fontId="0" fillId="37" borderId="20" xfId="0" applyFill="1" applyBorder="1"/>
    <xf numFmtId="0" fontId="0" fillId="37" borderId="21" xfId="0" applyFill="1" applyBorder="1"/>
    <xf numFmtId="0" fontId="0" fillId="33" borderId="17" xfId="0" applyFill="1" applyBorder="1" applyAlignment="1">
      <alignment vertical="center"/>
    </xf>
    <xf numFmtId="0" fontId="0" fillId="33" borderId="0" xfId="0" applyFill="1" applyBorder="1" applyAlignment="1">
      <alignment vertical="center"/>
    </xf>
    <xf numFmtId="0" fontId="0" fillId="33" borderId="18" xfId="0" applyFill="1" applyBorder="1" applyAlignment="1">
      <alignment vertical="center"/>
    </xf>
    <xf numFmtId="0" fontId="30" fillId="33" borderId="0" xfId="0" applyFont="1" applyFill="1" applyBorder="1" applyAlignment="1">
      <alignment vertical="center"/>
    </xf>
    <xf numFmtId="0" fontId="28" fillId="33" borderId="0" xfId="0" applyFont="1" applyFill="1" applyBorder="1" applyAlignment="1">
      <alignment vertical="center"/>
    </xf>
    <xf numFmtId="3" fontId="31" fillId="33" borderId="0" xfId="0" applyNumberFormat="1" applyFont="1" applyFill="1" applyBorder="1" applyAlignment="1">
      <alignment horizontal="left" vertical="center"/>
    </xf>
    <xf numFmtId="1" fontId="32" fillId="33" borderId="0" xfId="0" applyNumberFormat="1" applyFont="1" applyFill="1" applyBorder="1" applyAlignment="1">
      <alignment horizontal="left" vertical="center"/>
    </xf>
    <xf numFmtId="3" fontId="0" fillId="33" borderId="0" xfId="0" applyNumberFormat="1" applyFill="1" applyBorder="1" applyAlignment="1">
      <alignment horizontal="right" vertical="center"/>
    </xf>
    <xf numFmtId="1" fontId="32" fillId="33" borderId="0" xfId="0" applyNumberFormat="1" applyFont="1" applyFill="1" applyBorder="1" applyAlignment="1">
      <alignment horizontal="center" vertical="center"/>
    </xf>
    <xf numFmtId="3" fontId="33" fillId="34" borderId="11" xfId="0" applyNumberFormat="1" applyFont="1" applyFill="1" applyBorder="1" applyAlignment="1">
      <alignment horizontal="right" vertical="center"/>
    </xf>
    <xf numFmtId="4" fontId="33" fillId="34" borderId="11" xfId="0" applyNumberFormat="1" applyFont="1" applyFill="1" applyBorder="1" applyAlignment="1">
      <alignment horizontal="right" vertical="center"/>
    </xf>
    <xf numFmtId="165" fontId="33" fillId="34" borderId="11" xfId="41" applyNumberFormat="1" applyFont="1" applyFill="1" applyBorder="1" applyAlignment="1">
      <alignment horizontal="right" vertical="center"/>
    </xf>
    <xf numFmtId="3" fontId="33" fillId="35" borderId="12" xfId="0" applyNumberFormat="1" applyFont="1" applyFill="1" applyBorder="1" applyAlignment="1">
      <alignment vertical="center"/>
    </xf>
    <xf numFmtId="2" fontId="33" fillId="35" borderId="12" xfId="0" applyNumberFormat="1" applyFont="1" applyFill="1" applyBorder="1" applyAlignment="1">
      <alignment horizontal="right" vertical="center"/>
    </xf>
    <xf numFmtId="165" fontId="33" fillId="35" borderId="12" xfId="0" applyNumberFormat="1" applyFont="1" applyFill="1" applyBorder="1" applyAlignment="1">
      <alignment vertical="center"/>
    </xf>
    <xf numFmtId="165" fontId="33" fillId="35" borderId="12" xfId="0" applyNumberFormat="1" applyFont="1" applyFill="1" applyBorder="1" applyAlignment="1">
      <alignment horizontal="right" vertical="center"/>
    </xf>
    <xf numFmtId="3" fontId="33" fillId="34" borderId="12" xfId="0" applyNumberFormat="1" applyFont="1" applyFill="1" applyBorder="1" applyAlignment="1">
      <alignment vertical="center"/>
    </xf>
    <xf numFmtId="2" fontId="33" fillId="34" borderId="12" xfId="0" applyNumberFormat="1" applyFont="1" applyFill="1" applyBorder="1" applyAlignment="1">
      <alignment horizontal="right" vertical="center"/>
    </xf>
    <xf numFmtId="165" fontId="33" fillId="34" borderId="12" xfId="0" applyNumberFormat="1" applyFont="1" applyFill="1" applyBorder="1" applyAlignment="1">
      <alignment vertical="center"/>
    </xf>
    <xf numFmtId="165" fontId="33" fillId="34" borderId="12" xfId="0" applyNumberFormat="1" applyFont="1" applyFill="1" applyBorder="1" applyAlignment="1">
      <alignment horizontal="right" vertical="center"/>
    </xf>
    <xf numFmtId="3" fontId="33" fillId="34" borderId="13" xfId="0" applyNumberFormat="1" applyFont="1" applyFill="1" applyBorder="1" applyAlignment="1">
      <alignment horizontal="right" vertical="center"/>
    </xf>
    <xf numFmtId="165" fontId="33" fillId="34" borderId="13" xfId="0" applyNumberFormat="1" applyFont="1" applyFill="1" applyBorder="1" applyAlignment="1">
      <alignment horizontal="right" vertical="center"/>
    </xf>
    <xf numFmtId="0" fontId="34" fillId="33" borderId="0" xfId="0" applyFont="1" applyFill="1" applyBorder="1"/>
    <xf numFmtId="0" fontId="28" fillId="33" borderId="0" xfId="0" applyFont="1" applyFill="1" applyBorder="1" applyAlignment="1">
      <alignment horizontal="centerContinuous"/>
    </xf>
    <xf numFmtId="0" fontId="0" fillId="33" borderId="0" xfId="0" applyFill="1" applyBorder="1" applyAlignment="1">
      <alignment horizontal="centerContinuous"/>
    </xf>
    <xf numFmtId="0" fontId="0" fillId="33" borderId="0" xfId="0" applyFill="1" applyBorder="1" applyAlignment="1">
      <alignment horizontal="right"/>
    </xf>
    <xf numFmtId="3" fontId="33" fillId="35" borderId="12" xfId="0" applyNumberFormat="1" applyFont="1" applyFill="1" applyBorder="1" applyAlignment="1">
      <alignment horizontal="right" vertical="center"/>
    </xf>
    <xf numFmtId="165" fontId="35" fillId="33" borderId="0" xfId="0" applyNumberFormat="1" applyFont="1" applyFill="1" applyBorder="1"/>
    <xf numFmtId="3" fontId="33" fillId="34" borderId="12" xfId="0" applyNumberFormat="1" applyFont="1" applyFill="1" applyBorder="1" applyAlignment="1">
      <alignment horizontal="right" vertical="center"/>
    </xf>
    <xf numFmtId="0" fontId="0" fillId="33" borderId="19" xfId="0" applyFill="1" applyBorder="1" applyAlignment="1">
      <alignment vertical="center"/>
    </xf>
    <xf numFmtId="0" fontId="0" fillId="33" borderId="20" xfId="0" applyFill="1" applyBorder="1" applyAlignment="1">
      <alignment vertical="center"/>
    </xf>
    <xf numFmtId="0" fontId="0" fillId="33" borderId="21" xfId="0" applyFill="1" applyBorder="1" applyAlignment="1">
      <alignment vertical="center"/>
    </xf>
    <xf numFmtId="0" fontId="1" fillId="0" borderId="0" xfId="0" applyFont="1"/>
    <xf numFmtId="165" fontId="0" fillId="0" borderId="0" xfId="41" applyNumberFormat="1" applyFont="1" applyAlignment="1">
      <alignment horizontal="right"/>
    </xf>
    <xf numFmtId="0" fontId="27" fillId="36" borderId="0" xfId="0" applyFont="1" applyFill="1" applyBorder="1"/>
    <xf numFmtId="0" fontId="28" fillId="36" borderId="0" xfId="0" applyFont="1" applyFill="1" applyBorder="1"/>
    <xf numFmtId="0" fontId="28" fillId="36" borderId="0" xfId="0" applyFont="1" applyFill="1" applyBorder="1" applyAlignment="1">
      <alignment horizontal="right"/>
    </xf>
    <xf numFmtId="0" fontId="29" fillId="36" borderId="0" xfId="0" applyFont="1" applyFill="1" applyBorder="1" applyAlignment="1">
      <alignment horizontal="right"/>
    </xf>
    <xf numFmtId="0" fontId="36" fillId="36" borderId="0" xfId="0" applyFont="1" applyFill="1" applyBorder="1"/>
    <xf numFmtId="0" fontId="0" fillId="0" borderId="0" xfId="0" quotePrefix="1" applyAlignment="1">
      <alignment horizontal="right" wrapText="1"/>
    </xf>
    <xf numFmtId="0" fontId="37" fillId="0" borderId="0" xfId="0" applyFont="1"/>
    <xf numFmtId="165" fontId="1" fillId="33" borderId="0" xfId="0" applyNumberFormat="1" applyFont="1" applyFill="1" applyBorder="1" applyAlignment="1">
      <alignment horizontal="right" vertical="top" wrapText="1"/>
    </xf>
    <xf numFmtId="165" fontId="0" fillId="33" borderId="0" xfId="0" applyNumberFormat="1" applyFill="1" applyBorder="1" applyAlignment="1">
      <alignment horizontal="right" vertical="top" wrapText="1"/>
    </xf>
    <xf numFmtId="165" fontId="0" fillId="33" borderId="0" xfId="0" applyNumberFormat="1" applyFill="1" applyBorder="1" applyAlignment="1">
      <alignment horizontal="right" vertical="top"/>
    </xf>
    <xf numFmtId="3" fontId="31" fillId="33" borderId="0" xfId="0" applyNumberFormat="1" applyFont="1" applyFill="1" applyBorder="1" applyAlignment="1">
      <alignment horizontal="left" vertical="top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eadings" xfId="35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Percent" xfId="41" builtinId="5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colors>
    <mruColors>
      <color rgb="FFEE0000"/>
      <color rgb="FFEF9011"/>
      <color rgb="FF57C985"/>
      <color rgb="FFC2E1FA"/>
      <color rgb="FFEA6716"/>
      <color rgb="FF558ED5"/>
      <color rgb="FF2860A4"/>
      <color rgb="FF0C518A"/>
      <color rgb="FF08365C"/>
      <color rgb="FFB1CA8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algn="l">
              <a:defRPr sz="1400"/>
            </a:pPr>
            <a:r>
              <a:rPr lang="en-US" sz="1800"/>
              <a:t>Edinburgh 2001</a:t>
            </a:r>
          </a:p>
        </c:rich>
      </c:tx>
      <c:layout>
        <c:manualLayout>
          <c:xMode val="edge"/>
          <c:yMode val="edge"/>
          <c:x val="0.66396871183181305"/>
          <c:y val="9.9750597325427397E-3"/>
        </c:manualLayout>
      </c:layout>
    </c:title>
    <c:plotArea>
      <c:layout>
        <c:manualLayout>
          <c:layoutTarget val="inner"/>
          <c:xMode val="edge"/>
          <c:yMode val="edge"/>
          <c:x val="8.0317559314986645E-2"/>
          <c:y val="0.11057759523040291"/>
          <c:w val="0.88226943166757643"/>
          <c:h val="0.88886971838914064"/>
        </c:manualLayout>
      </c:layout>
      <c:pieChart>
        <c:varyColors val="1"/>
        <c:ser>
          <c:idx val="0"/>
          <c:order val="0"/>
          <c:tx>
            <c:strRef>
              <c:f>graphdata!$CL$4</c:f>
              <c:strCache>
                <c:ptCount val="1"/>
                <c:pt idx="0">
                  <c:v>Edinburgh 2001</c:v>
                </c:pt>
              </c:strCache>
            </c:strRef>
          </c:tx>
          <c:dPt>
            <c:idx val="0"/>
            <c:spPr>
              <a:solidFill>
                <a:schemeClr val="accent4">
                  <a:lumMod val="75000"/>
                </a:schemeClr>
              </a:solidFill>
            </c:spPr>
          </c:dPt>
          <c:dPt>
            <c:idx val="1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3"/>
            <c:spPr>
              <a:solidFill>
                <a:srgbClr val="7030A0"/>
              </a:solidFill>
            </c:spPr>
          </c:dPt>
          <c:dPt>
            <c:idx val="4"/>
            <c:spPr>
              <a:solidFill>
                <a:srgbClr val="EE0000"/>
              </a:solidFill>
            </c:spPr>
          </c:dPt>
          <c:dPt>
            <c:idx val="5"/>
            <c:spPr>
              <a:solidFill>
                <a:srgbClr val="EF9011"/>
              </a:solidFill>
            </c:spPr>
          </c:dPt>
          <c:dPt>
            <c:idx val="6"/>
            <c:spPr>
              <a:solidFill>
                <a:srgbClr val="FFFF00"/>
              </a:solidFill>
            </c:spPr>
          </c:dPt>
          <c:dPt>
            <c:idx val="7"/>
            <c:spPr>
              <a:solidFill>
                <a:srgbClr val="92D050"/>
              </a:solidFill>
            </c:spPr>
          </c:dPt>
          <c:dPt>
            <c:idx val="8"/>
            <c:spPr>
              <a:solidFill>
                <a:srgbClr val="57C985"/>
              </a:solidFill>
            </c:spPr>
          </c:dPt>
          <c:dPt>
            <c:idx val="9"/>
            <c:spPr>
              <a:solidFill>
                <a:srgbClr val="C2E1FA"/>
              </a:solidFill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-1.297393518879447E-3"/>
                  <c:y val="9.7605304951452213E-2"/>
                </c:manualLayout>
              </c:layout>
              <c:showVal val="1"/>
            </c:dLbl>
            <c:dLbl>
              <c:idx val="2"/>
              <c:layout>
                <c:manualLayout>
                  <c:x val="-0.16022192770458135"/>
                  <c:y val="0.10571625903318901"/>
                </c:manualLayout>
              </c:layout>
              <c:showVal val="1"/>
            </c:dLbl>
            <c:dLbl>
              <c:idx val="3"/>
              <c:layout>
                <c:manualLayout>
                  <c:x val="-7.590759075907595E-4"/>
                  <c:y val="-4.5542300274955556E-3"/>
                </c:manualLayout>
              </c:layout>
              <c:showVal val="1"/>
            </c:dLbl>
            <c:dLbl>
              <c:idx val="4"/>
              <c:layout>
                <c:manualLayout>
                  <c:x val="3.1410956056235555E-2"/>
                  <c:y val="-0.10556964398200204"/>
                </c:manualLayout>
              </c:layout>
              <c:showVal val="1"/>
            </c:dLbl>
            <c:dLbl>
              <c:idx val="5"/>
              <c:layout>
                <c:manualLayout>
                  <c:x val="0.13937293729372938"/>
                  <c:y val="7.3831150776300517E-3"/>
                </c:manualLayout>
              </c:layout>
              <c:showVal val="1"/>
            </c:dLbl>
            <c:dLbl>
              <c:idx val="7"/>
              <c:layout>
                <c:manualLayout>
                  <c:x val="0.14308580858085809"/>
                  <c:y val="3.8379107774106025E-2"/>
                </c:manualLayout>
              </c:layout>
              <c:showVal val="1"/>
            </c:dLbl>
            <c:dLbl>
              <c:idx val="8"/>
              <c:layout>
                <c:manualLayout>
                  <c:x val="0.12763935448662986"/>
                  <c:y val="0.13605248399932357"/>
                </c:manualLayout>
              </c:layout>
              <c:showVal val="1"/>
            </c:dLbl>
            <c:txPr>
              <a:bodyPr/>
              <a:lstStyle/>
              <a:p>
                <a:pPr>
                  <a:defRPr sz="1000" b="1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  <c:showLeaderLines val="1"/>
          </c:dLbls>
          <c:cat>
            <c:strRef>
              <c:f>graphdata!$CM$3:$CV$3</c:f>
              <c:strCache>
                <c:ptCount val="10"/>
                <c:pt idx="0">
                  <c:v>U'ground / 
light rail /
tram</c:v>
                </c:pt>
                <c:pt idx="1">
                  <c:v>Train</c:v>
                </c:pt>
                <c:pt idx="2">
                  <c:v>Bus / coach</c:v>
                </c:pt>
                <c:pt idx="3">
                  <c:v>Taxi / minicab</c:v>
                </c:pt>
                <c:pt idx="4">
                  <c:v>Car driver</c:v>
                </c:pt>
                <c:pt idx="5">
                  <c:v>Car passenger</c:v>
                </c:pt>
                <c:pt idx="6">
                  <c:v>Motor cycle etc.</c:v>
                </c:pt>
                <c:pt idx="7">
                  <c:v>Bicycle</c:v>
                </c:pt>
                <c:pt idx="8">
                  <c:v>On foot</c:v>
                </c:pt>
                <c:pt idx="9">
                  <c:v>Other</c:v>
                </c:pt>
              </c:strCache>
            </c:strRef>
          </c:cat>
          <c:val>
            <c:numRef>
              <c:f>graphdata!$CM$4:$CV$4</c:f>
              <c:numCache>
                <c:formatCode>0.0%</c:formatCode>
                <c:ptCount val="10"/>
                <c:pt idx="0">
                  <c:v>5.6760131683505509E-4</c:v>
                </c:pt>
                <c:pt idx="1">
                  <c:v>1.5794796643928213E-2</c:v>
                </c:pt>
                <c:pt idx="2">
                  <c:v>0.27046202747190373</c:v>
                </c:pt>
                <c:pt idx="3">
                  <c:v>5.2735322345947846E-3</c:v>
                </c:pt>
                <c:pt idx="4">
                  <c:v>0.44162994458147142</c:v>
                </c:pt>
                <c:pt idx="5">
                  <c:v>5.0691957605341648E-2</c:v>
                </c:pt>
                <c:pt idx="6">
                  <c:v>6.0114139464803561E-3</c:v>
                </c:pt>
                <c:pt idx="7">
                  <c:v>3.1331592689295036E-2</c:v>
                </c:pt>
                <c:pt idx="8">
                  <c:v>0.17112663701379788</c:v>
                </c:pt>
                <c:pt idx="9">
                  <c:v>7.1104964963518719E-3</c:v>
                </c:pt>
              </c:numCache>
            </c:numRef>
          </c:val>
        </c:ser>
        <c:firstSliceAng val="0"/>
      </c:pieChart>
    </c:plotArea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56006089491521138"/>
          <c:y val="0.7342073714598103"/>
          <c:w val="6.9338083642072074E-3"/>
          <c:h val="7.0182640081074121E-3"/>
        </c:manualLayout>
      </c:layout>
      <c:pieChart>
        <c:varyColors val="1"/>
        <c:ser>
          <c:idx val="0"/>
          <c:order val="0"/>
          <c:tx>
            <c:strRef>
              <c:f>graphdata!$CL$18</c:f>
              <c:strCache>
                <c:ptCount val="1"/>
                <c:pt idx="0">
                  <c:v>Scotland 2011</c:v>
                </c:pt>
              </c:strCache>
            </c:strRef>
          </c:tx>
          <c:dPt>
            <c:idx val="0"/>
            <c:spPr>
              <a:solidFill>
                <a:srgbClr val="57C985"/>
              </a:solidFill>
            </c:spPr>
          </c:dPt>
          <c:dPt>
            <c:idx val="1"/>
            <c:spPr>
              <a:solidFill>
                <a:srgbClr val="FFC000"/>
              </a:solidFill>
            </c:spPr>
          </c:dPt>
          <c:dPt>
            <c:idx val="2"/>
            <c:spPr>
              <a:solidFill>
                <a:srgbClr val="EF9011"/>
              </a:solidFill>
            </c:spPr>
          </c:dPt>
          <c:dPt>
            <c:idx val="3"/>
            <c:spPr>
              <a:solidFill>
                <a:srgbClr val="EE0000"/>
              </a:solidFill>
            </c:spPr>
          </c:dPt>
          <c:dPt>
            <c:idx val="4"/>
            <c:spPr>
              <a:solidFill>
                <a:srgbClr val="7030A0"/>
              </a:solidFill>
            </c:spPr>
          </c:dPt>
          <c:dPt>
            <c:idx val="5"/>
            <c:spPr>
              <a:solidFill>
                <a:srgbClr val="EF9011"/>
              </a:solidFill>
            </c:spPr>
          </c:dPt>
          <c:dPt>
            <c:idx val="6"/>
            <c:spPr>
              <a:solidFill>
                <a:srgbClr val="FFFF00"/>
              </a:solidFill>
            </c:spPr>
          </c:dPt>
          <c:dPt>
            <c:idx val="7"/>
            <c:spPr>
              <a:solidFill>
                <a:srgbClr val="92D050"/>
              </a:solidFill>
            </c:spPr>
          </c:dPt>
          <c:dPt>
            <c:idx val="8"/>
            <c:spPr>
              <a:solidFill>
                <a:srgbClr val="57C985"/>
              </a:solidFill>
            </c:spPr>
          </c:dPt>
          <c:dPt>
            <c:idx val="9"/>
            <c:spPr>
              <a:solidFill>
                <a:srgbClr val="C2E1FA"/>
              </a:solidFill>
            </c:spPr>
          </c:dPt>
          <c:cat>
            <c:strRef>
              <c:f>graphdata!$CM$14:$CQ$14</c:f>
              <c:strCache>
                <c:ptCount val="5"/>
                <c:pt idx="0">
                  <c:v>No car</c:v>
                </c:pt>
                <c:pt idx="1">
                  <c:v>1 car</c:v>
                </c:pt>
                <c:pt idx="2">
                  <c:v>2 cars</c:v>
                </c:pt>
                <c:pt idx="3">
                  <c:v>3 cars</c:v>
                </c:pt>
                <c:pt idx="4">
                  <c:v>4 or more cars</c:v>
                </c:pt>
              </c:strCache>
            </c:strRef>
          </c:cat>
          <c:val>
            <c:numRef>
              <c:f>graphdata!$CM$18:$CQ$18</c:f>
              <c:numCache>
                <c:formatCode>0.0%</c:formatCode>
                <c:ptCount val="5"/>
                <c:pt idx="0">
                  <c:v>0.30518839317811997</c:v>
                </c:pt>
                <c:pt idx="1">
                  <c:v>0.4224349780868577</c:v>
                </c:pt>
                <c:pt idx="2">
                  <c:v>0.21613324808863202</c:v>
                </c:pt>
                <c:pt idx="3">
                  <c:v>4.2854848980751245E-2</c:v>
                </c:pt>
                <c:pt idx="4">
                  <c:v>1.3388531665639037E-2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7472937880162317E-2"/>
          <c:y val="3.8053842538866581E-2"/>
          <c:w val="0.95301901465085082"/>
          <c:h val="0.43830550413841401"/>
        </c:manualLayout>
      </c:layout>
      <c:txPr>
        <a:bodyPr/>
        <a:lstStyle/>
        <a:p>
          <a:pPr>
            <a:defRPr sz="16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b="1"/>
            </a:pPr>
            <a:r>
              <a:rPr lang="en-GB" b="1"/>
              <a:t>Graph 2  :  % of households without a car, Scottish local authority areas, 2001 and</a:t>
            </a:r>
            <a:r>
              <a:rPr lang="en-GB" b="1" baseline="0"/>
              <a:t> 2011</a:t>
            </a:r>
            <a:endParaRPr lang="en-GB" b="1"/>
          </a:p>
        </c:rich>
      </c:tx>
      <c:layout>
        <c:manualLayout>
          <c:xMode val="edge"/>
          <c:yMode val="edge"/>
          <c:x val="0.24952690556860899"/>
          <c:y val="3.8461532914895312E-2"/>
        </c:manualLayout>
      </c:layout>
      <c:overlay val="1"/>
      <c:spPr>
        <a:solidFill>
          <a:srgbClr val="FFFF00"/>
        </a:solidFill>
      </c:spPr>
    </c:title>
    <c:plotArea>
      <c:layout>
        <c:manualLayout>
          <c:layoutTarget val="inner"/>
          <c:xMode val="edge"/>
          <c:yMode val="edge"/>
          <c:x val="4.9447603441269757E-2"/>
          <c:y val="2.4807616623746583E-2"/>
          <c:w val="0.93869070811171373"/>
          <c:h val="0.75453970832400163"/>
        </c:manualLayout>
      </c:layout>
      <c:barChart>
        <c:barDir val="col"/>
        <c:grouping val="clustered"/>
        <c:ser>
          <c:idx val="0"/>
          <c:order val="0"/>
          <c:tx>
            <c:strRef>
              <c:f>graphdata!$B$3</c:f>
              <c:strCache>
                <c:ptCount val="1"/>
                <c:pt idx="0">
                  <c:v>% of h'holds with no car 2001</c:v>
                </c:pt>
              </c:strCache>
            </c:strRef>
          </c:tx>
          <c:spPr>
            <a:solidFill>
              <a:srgbClr val="B1CA80"/>
            </a:solidFill>
            <a:ln w="19050">
              <a:noFill/>
            </a:ln>
          </c:spPr>
          <c:dPt>
            <c:idx val="0"/>
            <c:spPr>
              <a:solidFill>
                <a:srgbClr val="B1CA80"/>
              </a:solidFill>
              <a:ln w="31750">
                <a:solidFill>
                  <a:srgbClr val="EA6716"/>
                </a:solidFill>
              </a:ln>
            </c:spPr>
          </c:dPt>
          <c:dPt>
            <c:idx val="1"/>
            <c:spPr>
              <a:solidFill>
                <a:srgbClr val="B1CA80"/>
              </a:solidFill>
              <a:ln w="31750">
                <a:solidFill>
                  <a:srgbClr val="EA6716"/>
                </a:solidFill>
              </a:ln>
            </c:spPr>
          </c:dPt>
          <c:dPt>
            <c:idx val="2"/>
            <c:spPr>
              <a:solidFill>
                <a:srgbClr val="B1CA80"/>
              </a:solidFill>
              <a:ln w="31750">
                <a:solidFill>
                  <a:srgbClr val="C00000"/>
                </a:solidFill>
              </a:ln>
            </c:spPr>
          </c:dPt>
          <c:dPt>
            <c:idx val="8"/>
            <c:spPr>
              <a:solidFill>
                <a:srgbClr val="B1CA80"/>
              </a:solidFill>
              <a:ln w="31750">
                <a:solidFill>
                  <a:srgbClr val="EA6716"/>
                </a:solidFill>
              </a:ln>
            </c:spPr>
          </c:dPt>
          <c:dLbls>
            <c:dLbl>
              <c:idx val="0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dLbl>
            <c:dLbl>
              <c:idx val="8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graphdata!$A$4:$A$35</c:f>
              <c:strCache>
                <c:ptCount val="32"/>
                <c:pt idx="0">
                  <c:v>Glasgow City</c:v>
                </c:pt>
                <c:pt idx="1">
                  <c:v>Dundee City</c:v>
                </c:pt>
                <c:pt idx="2">
                  <c:v>City of Edinburgh</c:v>
                </c:pt>
                <c:pt idx="3">
                  <c:v>Inverclyde</c:v>
                </c:pt>
                <c:pt idx="4">
                  <c:v>West Dunbartonshire</c:v>
                </c:pt>
                <c:pt idx="5">
                  <c:v>Renfrewshire</c:v>
                </c:pt>
                <c:pt idx="6">
                  <c:v>North Ayrshire</c:v>
                </c:pt>
                <c:pt idx="7">
                  <c:v>North Lanarkshire</c:v>
                </c:pt>
                <c:pt idx="8">
                  <c:v>Aberdeen City</c:v>
                </c:pt>
                <c:pt idx="9">
                  <c:v>East Ayrshire</c:v>
                </c:pt>
                <c:pt idx="10">
                  <c:v>South Lanarkshire</c:v>
                </c:pt>
                <c:pt idx="11">
                  <c:v>South Ayrshire</c:v>
                </c:pt>
                <c:pt idx="12">
                  <c:v>Fife</c:v>
                </c:pt>
                <c:pt idx="13">
                  <c:v>Falkirk</c:v>
                </c:pt>
                <c:pt idx="14">
                  <c:v>Clackmannanshire</c:v>
                </c:pt>
                <c:pt idx="15">
                  <c:v>Midlothian</c:v>
                </c:pt>
                <c:pt idx="16">
                  <c:v>West Lothian</c:v>
                </c:pt>
                <c:pt idx="17">
                  <c:v>East Lothian</c:v>
                </c:pt>
                <c:pt idx="18">
                  <c:v>Angus</c:v>
                </c:pt>
                <c:pt idx="19">
                  <c:v>Argyll and Bute</c:v>
                </c:pt>
                <c:pt idx="20">
                  <c:v>Eilean Siar</c:v>
                </c:pt>
                <c:pt idx="21">
                  <c:v>Stirling</c:v>
                </c:pt>
                <c:pt idx="22">
                  <c:v>Dumfries &amp; Galloway</c:v>
                </c:pt>
                <c:pt idx="23">
                  <c:v>Perth &amp; Kinross</c:v>
                </c:pt>
                <c:pt idx="24">
                  <c:v>Highland</c:v>
                </c:pt>
                <c:pt idx="25">
                  <c:v>Scottish Borders</c:v>
                </c:pt>
                <c:pt idx="26">
                  <c:v>Moray</c:v>
                </c:pt>
                <c:pt idx="27">
                  <c:v>Shetland Islands</c:v>
                </c:pt>
                <c:pt idx="28">
                  <c:v>East Dunbartonshire</c:v>
                </c:pt>
                <c:pt idx="29">
                  <c:v>East Renfrewshire</c:v>
                </c:pt>
                <c:pt idx="30">
                  <c:v>Orkney Islands</c:v>
                </c:pt>
                <c:pt idx="31">
                  <c:v>Aberdeenshire</c:v>
                </c:pt>
              </c:strCache>
            </c:strRef>
          </c:cat>
          <c:val>
            <c:numRef>
              <c:f>graphdata!$B$4:$B$35</c:f>
              <c:numCache>
                <c:formatCode>0.0%</c:formatCode>
                <c:ptCount val="32"/>
                <c:pt idx="0">
                  <c:v>0.56218795563999469</c:v>
                </c:pt>
                <c:pt idx="1">
                  <c:v>0.45516231242900701</c:v>
                </c:pt>
                <c:pt idx="2">
                  <c:v>0.39520136015203999</c:v>
                </c:pt>
                <c:pt idx="3">
                  <c:v>0.42762530320787112</c:v>
                </c:pt>
                <c:pt idx="4">
                  <c:v>0.43221107868860498</c:v>
                </c:pt>
                <c:pt idx="5">
                  <c:v>0.37197266272974588</c:v>
                </c:pt>
                <c:pt idx="6">
                  <c:v>0.36058985798453835</c:v>
                </c:pt>
                <c:pt idx="7">
                  <c:v>0.36531718682843334</c:v>
                </c:pt>
                <c:pt idx="8">
                  <c:v>0.33837733087318195</c:v>
                </c:pt>
                <c:pt idx="9">
                  <c:v>0.33488261232272676</c:v>
                </c:pt>
                <c:pt idx="10">
                  <c:v>0.32435808246901088</c:v>
                </c:pt>
                <c:pt idx="11">
                  <c:v>0.29199146631656686</c:v>
                </c:pt>
                <c:pt idx="12">
                  <c:v>0.29537378388809776</c:v>
                </c:pt>
                <c:pt idx="13">
                  <c:v>0.30774146138854275</c:v>
                </c:pt>
                <c:pt idx="14">
                  <c:v>0.29467847066835295</c:v>
                </c:pt>
                <c:pt idx="15">
                  <c:v>0.27698803231881419</c:v>
                </c:pt>
                <c:pt idx="16">
                  <c:v>0.27639607988165682</c:v>
                </c:pt>
                <c:pt idx="17">
                  <c:v>0.2719029273789868</c:v>
                </c:pt>
                <c:pt idx="18">
                  <c:v>0.26428799659175634</c:v>
                </c:pt>
                <c:pt idx="19">
                  <c:v>0.27865739433909004</c:v>
                </c:pt>
                <c:pt idx="20">
                  <c:v>0.2983592017738359</c:v>
                </c:pt>
                <c:pt idx="21">
                  <c:v>0.2439450264729075</c:v>
                </c:pt>
                <c:pt idx="22">
                  <c:v>0.25316971492156032</c:v>
                </c:pt>
                <c:pt idx="23">
                  <c:v>0.2366990724071121</c:v>
                </c:pt>
                <c:pt idx="24">
                  <c:v>0.25124814314275185</c:v>
                </c:pt>
                <c:pt idx="25">
                  <c:v>0.23738152033944818</c:v>
                </c:pt>
                <c:pt idx="26">
                  <c:v>0.23629304806859761</c:v>
                </c:pt>
                <c:pt idx="27">
                  <c:v>0.23499067061793436</c:v>
                </c:pt>
                <c:pt idx="28">
                  <c:v>0.20667677581386532</c:v>
                </c:pt>
                <c:pt idx="29">
                  <c:v>0.19836909871244635</c:v>
                </c:pt>
                <c:pt idx="30">
                  <c:v>0.22416686645888276</c:v>
                </c:pt>
                <c:pt idx="31">
                  <c:v>0.17865014988538178</c:v>
                </c:pt>
              </c:numCache>
            </c:numRef>
          </c:val>
        </c:ser>
        <c:ser>
          <c:idx val="1"/>
          <c:order val="1"/>
          <c:tx>
            <c:strRef>
              <c:f>graphdata!$C$3</c:f>
              <c:strCache>
                <c:ptCount val="1"/>
                <c:pt idx="0">
                  <c:v>% of h'holds with no car 2011</c:v>
                </c:pt>
              </c:strCache>
            </c:strRef>
          </c:tx>
          <c:spPr>
            <a:solidFill>
              <a:srgbClr val="558ED5"/>
            </a:solidFill>
            <a:ln w="22225">
              <a:noFill/>
            </a:ln>
          </c:spPr>
          <c:dPt>
            <c:idx val="0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1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2"/>
            <c:spPr>
              <a:solidFill>
                <a:srgbClr val="558ED5"/>
              </a:solidFill>
              <a:ln w="31750">
                <a:solidFill>
                  <a:srgbClr val="C00000"/>
                </a:solidFill>
              </a:ln>
            </c:spPr>
          </c:dPt>
          <c:dPt>
            <c:idx val="8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Lbls>
            <c:dLbl>
              <c:idx val="0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dLbl>
            <c:dLbl>
              <c:idx val="8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graphdata!$A$4:$A$35</c:f>
              <c:strCache>
                <c:ptCount val="32"/>
                <c:pt idx="0">
                  <c:v>Glasgow City</c:v>
                </c:pt>
                <c:pt idx="1">
                  <c:v>Dundee City</c:v>
                </c:pt>
                <c:pt idx="2">
                  <c:v>City of Edinburgh</c:v>
                </c:pt>
                <c:pt idx="3">
                  <c:v>Inverclyde</c:v>
                </c:pt>
                <c:pt idx="4">
                  <c:v>West Dunbartonshire</c:v>
                </c:pt>
                <c:pt idx="5">
                  <c:v>Renfrewshire</c:v>
                </c:pt>
                <c:pt idx="6">
                  <c:v>North Ayrshire</c:v>
                </c:pt>
                <c:pt idx="7">
                  <c:v>North Lanarkshire</c:v>
                </c:pt>
                <c:pt idx="8">
                  <c:v>Aberdeen City</c:v>
                </c:pt>
                <c:pt idx="9">
                  <c:v>East Ayrshire</c:v>
                </c:pt>
                <c:pt idx="10">
                  <c:v>South Lanarkshire</c:v>
                </c:pt>
                <c:pt idx="11">
                  <c:v>South Ayrshire</c:v>
                </c:pt>
                <c:pt idx="12">
                  <c:v>Fife</c:v>
                </c:pt>
                <c:pt idx="13">
                  <c:v>Falkirk</c:v>
                </c:pt>
                <c:pt idx="14">
                  <c:v>Clackmannanshire</c:v>
                </c:pt>
                <c:pt idx="15">
                  <c:v>Midlothian</c:v>
                </c:pt>
                <c:pt idx="16">
                  <c:v>West Lothian</c:v>
                </c:pt>
                <c:pt idx="17">
                  <c:v>East Lothian</c:v>
                </c:pt>
                <c:pt idx="18">
                  <c:v>Angus</c:v>
                </c:pt>
                <c:pt idx="19">
                  <c:v>Argyll and Bute</c:v>
                </c:pt>
                <c:pt idx="20">
                  <c:v>Eilean Siar</c:v>
                </c:pt>
                <c:pt idx="21">
                  <c:v>Stirling</c:v>
                </c:pt>
                <c:pt idx="22">
                  <c:v>Dumfries &amp; Galloway</c:v>
                </c:pt>
                <c:pt idx="23">
                  <c:v>Perth &amp; Kinross</c:v>
                </c:pt>
                <c:pt idx="24">
                  <c:v>Highland</c:v>
                </c:pt>
                <c:pt idx="25">
                  <c:v>Scottish Borders</c:v>
                </c:pt>
                <c:pt idx="26">
                  <c:v>Moray</c:v>
                </c:pt>
                <c:pt idx="27">
                  <c:v>Shetland Islands</c:v>
                </c:pt>
                <c:pt idx="28">
                  <c:v>East Dunbartonshire</c:v>
                </c:pt>
                <c:pt idx="29">
                  <c:v>East Renfrewshire</c:v>
                </c:pt>
                <c:pt idx="30">
                  <c:v>Orkney Islands</c:v>
                </c:pt>
                <c:pt idx="31">
                  <c:v>Aberdeenshire</c:v>
                </c:pt>
              </c:strCache>
            </c:strRef>
          </c:cat>
          <c:val>
            <c:numRef>
              <c:f>graphdata!$C$4:$C$35</c:f>
              <c:numCache>
                <c:formatCode>0.0%</c:formatCode>
                <c:ptCount val="32"/>
                <c:pt idx="0">
                  <c:v>0.50821336189546118</c:v>
                </c:pt>
                <c:pt idx="1">
                  <c:v>0.41761449857644561</c:v>
                </c:pt>
                <c:pt idx="2">
                  <c:v>0.39916431668093844</c:v>
                </c:pt>
                <c:pt idx="3">
                  <c:v>0.3830474969279265</c:v>
                </c:pt>
                <c:pt idx="4">
                  <c:v>0.379633362582114</c:v>
                </c:pt>
                <c:pt idx="5">
                  <c:v>0.3435020147833181</c:v>
                </c:pt>
                <c:pt idx="6">
                  <c:v>0.32116227719287016</c:v>
                </c:pt>
                <c:pt idx="7">
                  <c:v>0.31928519568761216</c:v>
                </c:pt>
                <c:pt idx="8">
                  <c:v>0.31376304766327112</c:v>
                </c:pt>
                <c:pt idx="9">
                  <c:v>0.28429681559376102</c:v>
                </c:pt>
                <c:pt idx="10">
                  <c:v>0.28227289708882952</c:v>
                </c:pt>
                <c:pt idx="11">
                  <c:v>0.26032445501696372</c:v>
                </c:pt>
                <c:pt idx="12">
                  <c:v>0.25620060639196779</c:v>
                </c:pt>
                <c:pt idx="13">
                  <c:v>0.25161496828260488</c:v>
                </c:pt>
                <c:pt idx="14">
                  <c:v>0.24896630597343186</c:v>
                </c:pt>
                <c:pt idx="15">
                  <c:v>0.24832752015552634</c:v>
                </c:pt>
                <c:pt idx="16">
                  <c:v>0.24388947927736451</c:v>
                </c:pt>
                <c:pt idx="17">
                  <c:v>0.23479780911315698</c:v>
                </c:pt>
                <c:pt idx="18">
                  <c:v>0.23450092994420335</c:v>
                </c:pt>
                <c:pt idx="19">
                  <c:v>0.23389408099688475</c:v>
                </c:pt>
                <c:pt idx="20">
                  <c:v>0.22829198473282442</c:v>
                </c:pt>
                <c:pt idx="21">
                  <c:v>0.22286109780120322</c:v>
                </c:pt>
                <c:pt idx="22">
                  <c:v>0.21902030008826126</c:v>
                </c:pt>
                <c:pt idx="23">
                  <c:v>0.21127869459839141</c:v>
                </c:pt>
                <c:pt idx="24">
                  <c:v>0.20633552418920376</c:v>
                </c:pt>
                <c:pt idx="25">
                  <c:v>0.20492209227018171</c:v>
                </c:pt>
                <c:pt idx="26">
                  <c:v>0.19891667914732164</c:v>
                </c:pt>
                <c:pt idx="27">
                  <c:v>0.19105527638190956</c:v>
                </c:pt>
                <c:pt idx="28">
                  <c:v>0.18981896809513951</c:v>
                </c:pt>
                <c:pt idx="29">
                  <c:v>0.18595030221625253</c:v>
                </c:pt>
                <c:pt idx="30">
                  <c:v>0.1838560411311054</c:v>
                </c:pt>
                <c:pt idx="31">
                  <c:v>0.14306587466814372</c:v>
                </c:pt>
              </c:numCache>
            </c:numRef>
          </c:val>
        </c:ser>
        <c:gapWidth val="75"/>
        <c:axId val="96703232"/>
        <c:axId val="96704768"/>
      </c:barChart>
      <c:catAx>
        <c:axId val="9670323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96704768"/>
        <c:crosses val="autoZero"/>
        <c:auto val="1"/>
        <c:lblAlgn val="ctr"/>
        <c:lblOffset val="100"/>
      </c:catAx>
      <c:valAx>
        <c:axId val="96704768"/>
        <c:scaling>
          <c:orientation val="minMax"/>
        </c:scaling>
        <c:axPos val="l"/>
        <c:majorGridlines>
          <c:spPr>
            <a:ln>
              <a:solidFill>
                <a:srgbClr val="0C518A"/>
              </a:solidFill>
              <a:prstDash val="sysDash"/>
            </a:ln>
          </c:spPr>
        </c:majorGridlines>
        <c:numFmt formatCode="0%" sourceLinked="0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6703232"/>
        <c:crosses val="autoZero"/>
        <c:crossBetween val="between"/>
        <c:majorUnit val="0.1"/>
      </c:valAx>
      <c:spPr>
        <a:gradFill>
          <a:gsLst>
            <a:gs pos="0">
              <a:srgbClr val="FFFFD1"/>
            </a:gs>
            <a:gs pos="50000">
              <a:srgbClr val="FFFFF0"/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056051322120353"/>
          <c:y val="0.17154838747824031"/>
          <c:w val="0.61636171388782213"/>
          <c:h val="4.6400443252221889E-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spPr>
    <a:solidFill>
      <a:srgbClr val="C2E1FA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algn="r">
              <a:defRPr b="1"/>
            </a:pPr>
            <a:r>
              <a:rPr lang="en-GB" b="1"/>
              <a:t>Graph 5  :  % growth in number of</a:t>
            </a:r>
            <a:r>
              <a:rPr lang="en-GB" b="1" baseline="0"/>
              <a:t> cars and vans available to</a:t>
            </a:r>
            <a:r>
              <a:rPr lang="en-GB" b="1"/>
              <a:t> households,</a:t>
            </a:r>
            <a:br>
              <a:rPr lang="en-GB" b="1"/>
            </a:br>
            <a:r>
              <a:rPr lang="en-GB" b="1"/>
              <a:t>Scottish local authority areas, 2001 -</a:t>
            </a:r>
            <a:r>
              <a:rPr lang="en-GB" b="1" baseline="0"/>
              <a:t> 2011</a:t>
            </a:r>
            <a:endParaRPr lang="en-GB" b="1"/>
          </a:p>
        </c:rich>
      </c:tx>
      <c:layout>
        <c:manualLayout>
          <c:xMode val="edge"/>
          <c:yMode val="edge"/>
          <c:x val="0.37163484358783688"/>
          <c:y val="3.296702821276741E-2"/>
        </c:manualLayout>
      </c:layout>
      <c:overlay val="1"/>
      <c:spPr>
        <a:solidFill>
          <a:srgbClr val="FFFF00"/>
        </a:solidFill>
      </c:spPr>
    </c:title>
    <c:plotArea>
      <c:layout>
        <c:manualLayout>
          <c:layoutTarget val="inner"/>
          <c:xMode val="edge"/>
          <c:yMode val="edge"/>
          <c:x val="4.9447603441269777E-2"/>
          <c:y val="2.4807616623746597E-2"/>
          <c:w val="0.93869070811171373"/>
          <c:h val="0.75453970832400163"/>
        </c:manualLayout>
      </c:layout>
      <c:barChart>
        <c:barDir val="col"/>
        <c:grouping val="clustered"/>
        <c:ser>
          <c:idx val="0"/>
          <c:order val="0"/>
          <c:tx>
            <c:strRef>
              <c:f>graphdata!$G$3</c:f>
              <c:strCache>
                <c:ptCount val="1"/>
                <c:pt idx="0">
                  <c:v>% growth in no. of cars 2001-2011</c:v>
                </c:pt>
              </c:strCache>
            </c:strRef>
          </c:tx>
          <c:spPr>
            <a:solidFill>
              <a:srgbClr val="558ED5"/>
            </a:solidFill>
            <a:ln w="19050">
              <a:noFill/>
            </a:ln>
          </c:spPr>
          <c:dPt>
            <c:idx val="2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4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26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27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30"/>
            <c:spPr>
              <a:solidFill>
                <a:srgbClr val="558ED5"/>
              </a:solidFill>
              <a:ln w="31750">
                <a:solidFill>
                  <a:srgbClr val="C00000"/>
                </a:solidFill>
              </a:ln>
            </c:spPr>
          </c:dPt>
          <c:dLbls>
            <c:dLbl>
              <c:idx val="14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26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27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30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11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graphdata!$F$4:$F$35</c:f>
              <c:strCache>
                <c:ptCount val="32"/>
                <c:pt idx="0">
                  <c:v>Eilean Siar</c:v>
                </c:pt>
                <c:pt idx="1">
                  <c:v>Orkney Islands</c:v>
                </c:pt>
                <c:pt idx="2">
                  <c:v>Aberdeenshire</c:v>
                </c:pt>
                <c:pt idx="3">
                  <c:v>Highland</c:v>
                </c:pt>
                <c:pt idx="4">
                  <c:v>Moray</c:v>
                </c:pt>
                <c:pt idx="5">
                  <c:v>Clackmannanshire</c:v>
                </c:pt>
                <c:pt idx="6">
                  <c:v>Falkirk</c:v>
                </c:pt>
                <c:pt idx="7">
                  <c:v>North Lanarkshire</c:v>
                </c:pt>
                <c:pt idx="8">
                  <c:v>West Lothian</c:v>
                </c:pt>
                <c:pt idx="9">
                  <c:v>East Lothian</c:v>
                </c:pt>
                <c:pt idx="10">
                  <c:v>East Ayrshire</c:v>
                </c:pt>
                <c:pt idx="11">
                  <c:v>South Lanarkshire</c:v>
                </c:pt>
                <c:pt idx="12">
                  <c:v>Scottish Borders</c:v>
                </c:pt>
                <c:pt idx="13">
                  <c:v>Shetland Islands</c:v>
                </c:pt>
                <c:pt idx="14">
                  <c:v>Glasgow City</c:v>
                </c:pt>
                <c:pt idx="15">
                  <c:v>Angus</c:v>
                </c:pt>
                <c:pt idx="16">
                  <c:v>Dumfries &amp; Galloway</c:v>
                </c:pt>
                <c:pt idx="17">
                  <c:v>Perth &amp; Kinross</c:v>
                </c:pt>
                <c:pt idx="18">
                  <c:v>North Ayrshire</c:v>
                </c:pt>
                <c:pt idx="19">
                  <c:v>Fife</c:v>
                </c:pt>
                <c:pt idx="20">
                  <c:v>West Dunbartonshire</c:v>
                </c:pt>
                <c:pt idx="21">
                  <c:v>Renfrewshire</c:v>
                </c:pt>
                <c:pt idx="22">
                  <c:v>Inverclyde</c:v>
                </c:pt>
                <c:pt idx="23">
                  <c:v>Argyll and Bute</c:v>
                </c:pt>
                <c:pt idx="24">
                  <c:v>South Ayrshire</c:v>
                </c:pt>
                <c:pt idx="25">
                  <c:v>Midlothian</c:v>
                </c:pt>
                <c:pt idx="26">
                  <c:v>Dundee City</c:v>
                </c:pt>
                <c:pt idx="27">
                  <c:v>Aberdeen City</c:v>
                </c:pt>
                <c:pt idx="28">
                  <c:v>Stirling</c:v>
                </c:pt>
                <c:pt idx="29">
                  <c:v>East Renfrewshire</c:v>
                </c:pt>
                <c:pt idx="30">
                  <c:v>City of Edinburgh</c:v>
                </c:pt>
                <c:pt idx="31">
                  <c:v>East Dunbartonshire</c:v>
                </c:pt>
              </c:strCache>
            </c:strRef>
          </c:cat>
          <c:val>
            <c:numRef>
              <c:f>graphdata!$G$4:$G$35</c:f>
              <c:numCache>
                <c:formatCode>0.0%</c:formatCode>
                <c:ptCount val="32"/>
                <c:pt idx="0">
                  <c:v>0.3462325415888266</c:v>
                </c:pt>
                <c:pt idx="1">
                  <c:v>0.32237113402061857</c:v>
                </c:pt>
                <c:pt idx="2">
                  <c:v>0.31406366533324293</c:v>
                </c:pt>
                <c:pt idx="3">
                  <c:v>0.31251241830065357</c:v>
                </c:pt>
                <c:pt idx="4">
                  <c:v>0.27541067761806981</c:v>
                </c:pt>
                <c:pt idx="5">
                  <c:v>0.26805655403786244</c:v>
                </c:pt>
                <c:pt idx="6">
                  <c:v>0.26494649720126939</c:v>
                </c:pt>
                <c:pt idx="7">
                  <c:v>0.26109733970509313</c:v>
                </c:pt>
                <c:pt idx="8">
                  <c:v>0.25554163875214819</c:v>
                </c:pt>
                <c:pt idx="9">
                  <c:v>0.25471604693766403</c:v>
                </c:pt>
                <c:pt idx="10">
                  <c:v>0.24859963220528863</c:v>
                </c:pt>
                <c:pt idx="11">
                  <c:v>0.23859922938106617</c:v>
                </c:pt>
                <c:pt idx="12">
                  <c:v>0.2303503698974802</c:v>
                </c:pt>
                <c:pt idx="13">
                  <c:v>0.22857142857142856</c:v>
                </c:pt>
                <c:pt idx="14">
                  <c:v>0.22732972567006646</c:v>
                </c:pt>
                <c:pt idx="15">
                  <c:v>0.22383703732917906</c:v>
                </c:pt>
                <c:pt idx="16">
                  <c:v>0.20582965520255211</c:v>
                </c:pt>
                <c:pt idx="17">
                  <c:v>0.20570905983418539</c:v>
                </c:pt>
                <c:pt idx="18">
                  <c:v>0.20005772005772005</c:v>
                </c:pt>
                <c:pt idx="19">
                  <c:v>0.19876561081209124</c:v>
                </c:pt>
                <c:pt idx="20">
                  <c:v>0.18955556272794757</c:v>
                </c:pt>
                <c:pt idx="21">
                  <c:v>0.18076928862614136</c:v>
                </c:pt>
                <c:pt idx="22">
                  <c:v>0.17775695095282723</c:v>
                </c:pt>
                <c:pt idx="23">
                  <c:v>0.17305577768892444</c:v>
                </c:pt>
                <c:pt idx="24">
                  <c:v>0.17075151785895587</c:v>
                </c:pt>
                <c:pt idx="25">
                  <c:v>0.16336376242200137</c:v>
                </c:pt>
                <c:pt idx="26">
                  <c:v>0.15976269118296763</c:v>
                </c:pt>
                <c:pt idx="27">
                  <c:v>0.14647810961008448</c:v>
                </c:pt>
                <c:pt idx="28">
                  <c:v>0.13538730683253961</c:v>
                </c:pt>
                <c:pt idx="29">
                  <c:v>0.13226962654642155</c:v>
                </c:pt>
                <c:pt idx="30">
                  <c:v>9.6332888835010302E-2</c:v>
                </c:pt>
                <c:pt idx="31">
                  <c:v>9.4715034008287083E-2</c:v>
                </c:pt>
              </c:numCache>
            </c:numRef>
          </c:val>
        </c:ser>
        <c:gapWidth val="75"/>
        <c:axId val="96646656"/>
        <c:axId val="96648192"/>
      </c:barChart>
      <c:catAx>
        <c:axId val="9664665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96648192"/>
        <c:crosses val="autoZero"/>
        <c:auto val="1"/>
        <c:lblAlgn val="ctr"/>
        <c:lblOffset val="100"/>
      </c:catAx>
      <c:valAx>
        <c:axId val="96648192"/>
        <c:scaling>
          <c:orientation val="minMax"/>
        </c:scaling>
        <c:axPos val="l"/>
        <c:majorGridlines>
          <c:spPr>
            <a:ln>
              <a:solidFill>
                <a:srgbClr val="0C518A"/>
              </a:solidFill>
              <a:prstDash val="sysDash"/>
            </a:ln>
          </c:spPr>
        </c:majorGridlines>
        <c:numFmt formatCode="0%" sourceLinked="0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6646656"/>
        <c:crosses val="autoZero"/>
        <c:crossBetween val="between"/>
        <c:majorUnit val="0.05"/>
      </c:valAx>
      <c:spPr>
        <a:gradFill>
          <a:gsLst>
            <a:gs pos="0">
              <a:srgbClr val="FFFFD1"/>
            </a:gs>
            <a:gs pos="50000">
              <a:srgbClr val="FFFFF0"/>
            </a:gs>
          </a:gsLst>
          <a:lin ang="5400000" scaled="0"/>
        </a:gradFill>
      </c:spPr>
    </c:plotArea>
    <c:plotVisOnly val="1"/>
  </c:chart>
  <c:spPr>
    <a:solidFill>
      <a:srgbClr val="C2E1FA"/>
    </a:solidFill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algn="r">
              <a:defRPr b="1"/>
            </a:pPr>
            <a:r>
              <a:rPr lang="en-GB" b="1"/>
              <a:t>Graph 6  :  Growth in average number of</a:t>
            </a:r>
            <a:r>
              <a:rPr lang="en-GB" b="1" baseline="0"/>
              <a:t> cars per</a:t>
            </a:r>
            <a:r>
              <a:rPr lang="en-GB" b="1"/>
              <a:t> household,</a:t>
            </a:r>
            <a:br>
              <a:rPr lang="en-GB" b="1"/>
            </a:br>
            <a:r>
              <a:rPr lang="en-GB" b="1"/>
              <a:t>Scottish local authority areas, 2001 -</a:t>
            </a:r>
            <a:r>
              <a:rPr lang="en-GB" b="1" baseline="0"/>
              <a:t> 2011</a:t>
            </a:r>
            <a:endParaRPr lang="en-GB" b="1"/>
          </a:p>
        </c:rich>
      </c:tx>
      <c:layout>
        <c:manualLayout>
          <c:xMode val="edge"/>
          <c:yMode val="edge"/>
          <c:x val="0.4723264152929218"/>
          <c:y val="4.0293034482271325E-2"/>
        </c:manualLayout>
      </c:layout>
      <c:overlay val="1"/>
      <c:spPr>
        <a:solidFill>
          <a:srgbClr val="FFFF00"/>
        </a:solidFill>
      </c:spPr>
    </c:title>
    <c:plotArea>
      <c:layout>
        <c:manualLayout>
          <c:layoutTarget val="inner"/>
          <c:xMode val="edge"/>
          <c:yMode val="edge"/>
          <c:x val="4.9447603441269784E-2"/>
          <c:y val="2.4807616623746611E-2"/>
          <c:w val="0.93869070811171373"/>
          <c:h val="0.75453970832400163"/>
        </c:manualLayout>
      </c:layout>
      <c:barChart>
        <c:barDir val="col"/>
        <c:grouping val="clustered"/>
        <c:ser>
          <c:idx val="0"/>
          <c:order val="0"/>
          <c:tx>
            <c:strRef>
              <c:f>graphdata!$J$3</c:f>
              <c:strCache>
                <c:ptCount val="1"/>
                <c:pt idx="0">
                  <c:v>growth in average no. of cars per h'hold 2001-2011</c:v>
                </c:pt>
              </c:strCache>
            </c:strRef>
          </c:tx>
          <c:spPr>
            <a:solidFill>
              <a:srgbClr val="558ED5"/>
            </a:solidFill>
            <a:ln w="19050">
              <a:noFill/>
            </a:ln>
          </c:spPr>
          <c:dPt>
            <c:idx val="2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4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26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30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31"/>
            <c:spPr>
              <a:solidFill>
                <a:srgbClr val="558ED5"/>
              </a:solidFill>
              <a:ln w="31750">
                <a:solidFill>
                  <a:srgbClr val="C00000"/>
                </a:solidFill>
              </a:ln>
            </c:spPr>
          </c:dPt>
          <c:dLbls>
            <c:dLbl>
              <c:idx val="24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26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30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31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11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graphdata!$I$4:$I$35</c:f>
              <c:strCache>
                <c:ptCount val="32"/>
                <c:pt idx="0">
                  <c:v>Eilean Siar</c:v>
                </c:pt>
                <c:pt idx="1">
                  <c:v>Aberdeenshire</c:v>
                </c:pt>
                <c:pt idx="2">
                  <c:v>Highland</c:v>
                </c:pt>
                <c:pt idx="3">
                  <c:v>Orkney Islands</c:v>
                </c:pt>
                <c:pt idx="4">
                  <c:v>East Ayrshire</c:v>
                </c:pt>
                <c:pt idx="5">
                  <c:v>Falkirk</c:v>
                </c:pt>
                <c:pt idx="6">
                  <c:v>Moray</c:v>
                </c:pt>
                <c:pt idx="7">
                  <c:v>Clackmannanshire</c:v>
                </c:pt>
                <c:pt idx="8">
                  <c:v>Shetland Islands</c:v>
                </c:pt>
                <c:pt idx="9">
                  <c:v>Argyll and Bute</c:v>
                </c:pt>
                <c:pt idx="10">
                  <c:v>Dumfries &amp; Galloway</c:v>
                </c:pt>
                <c:pt idx="11">
                  <c:v>North Lanarkshire</c:v>
                </c:pt>
                <c:pt idx="12">
                  <c:v>Scottish Borders</c:v>
                </c:pt>
                <c:pt idx="13">
                  <c:v>East Lothian</c:v>
                </c:pt>
                <c:pt idx="14">
                  <c:v>South Lanarkshire</c:v>
                </c:pt>
                <c:pt idx="15">
                  <c:v>Angus</c:v>
                </c:pt>
                <c:pt idx="16">
                  <c:v>Inverclyde</c:v>
                </c:pt>
                <c:pt idx="17">
                  <c:v>Fife</c:v>
                </c:pt>
                <c:pt idx="18">
                  <c:v>West Lothian</c:v>
                </c:pt>
                <c:pt idx="19">
                  <c:v>West Dunbartonshire</c:v>
                </c:pt>
                <c:pt idx="20">
                  <c:v>South Ayrshire</c:v>
                </c:pt>
                <c:pt idx="21">
                  <c:v>North Ayrshire</c:v>
                </c:pt>
                <c:pt idx="22">
                  <c:v>Midlothian</c:v>
                </c:pt>
                <c:pt idx="23">
                  <c:v>Perth &amp; Kinross</c:v>
                </c:pt>
                <c:pt idx="24">
                  <c:v>Glasgow City</c:v>
                </c:pt>
                <c:pt idx="25">
                  <c:v>Renfrewshire</c:v>
                </c:pt>
                <c:pt idx="26">
                  <c:v>Dundee City</c:v>
                </c:pt>
                <c:pt idx="27">
                  <c:v>Stirling</c:v>
                </c:pt>
                <c:pt idx="28">
                  <c:v>East Renfrewshire</c:v>
                </c:pt>
                <c:pt idx="29">
                  <c:v>East Dunbartonshire</c:v>
                </c:pt>
                <c:pt idx="30">
                  <c:v>Aberdeen City</c:v>
                </c:pt>
                <c:pt idx="31">
                  <c:v>City of Edinburgh</c:v>
                </c:pt>
              </c:strCache>
            </c:strRef>
          </c:cat>
          <c:val>
            <c:numRef>
              <c:f>graphdata!$J$4:$J$35</c:f>
              <c:numCache>
                <c:formatCode>0.00</c:formatCode>
                <c:ptCount val="32"/>
                <c:pt idx="0">
                  <c:v>0.20633931241290215</c:v>
                </c:pt>
                <c:pt idx="1">
                  <c:v>0.18030232245695621</c:v>
                </c:pt>
                <c:pt idx="2">
                  <c:v>0.16134163813837965</c:v>
                </c:pt>
                <c:pt idx="3">
                  <c:v>0.1561810246906199</c:v>
                </c:pt>
                <c:pt idx="4">
                  <c:v>0.15585475500025547</c:v>
                </c:pt>
                <c:pt idx="5">
                  <c:v>0.15232088476585703</c:v>
                </c:pt>
                <c:pt idx="6">
                  <c:v>0.15215052397633211</c:v>
                </c:pt>
                <c:pt idx="7">
                  <c:v>0.14887415369996493</c:v>
                </c:pt>
                <c:pt idx="8">
                  <c:v>0.14835021336514642</c:v>
                </c:pt>
                <c:pt idx="9">
                  <c:v>0.1430016488063961</c:v>
                </c:pt>
                <c:pt idx="10">
                  <c:v>0.14181129031113548</c:v>
                </c:pt>
                <c:pt idx="11">
                  <c:v>0.12882398568565578</c:v>
                </c:pt>
                <c:pt idx="12">
                  <c:v>0.12388748967312591</c:v>
                </c:pt>
                <c:pt idx="13">
                  <c:v>0.12265803033735168</c:v>
                </c:pt>
                <c:pt idx="14">
                  <c:v>0.12220138076184295</c:v>
                </c:pt>
                <c:pt idx="15">
                  <c:v>0.12215757141375216</c:v>
                </c:pt>
                <c:pt idx="16">
                  <c:v>0.1212163289376712</c:v>
                </c:pt>
                <c:pt idx="17">
                  <c:v>0.12058824428683179</c:v>
                </c:pt>
                <c:pt idx="18">
                  <c:v>0.11649660465491607</c:v>
                </c:pt>
                <c:pt idx="19">
                  <c:v>0.11430737061078466</c:v>
                </c:pt>
                <c:pt idx="20">
                  <c:v>0.11396911879403393</c:v>
                </c:pt>
                <c:pt idx="21">
                  <c:v>0.11295753569825495</c:v>
                </c:pt>
                <c:pt idx="22">
                  <c:v>9.9868735042039747E-2</c:v>
                </c:pt>
                <c:pt idx="23">
                  <c:v>9.7872606785860183E-2</c:v>
                </c:pt>
                <c:pt idx="24">
                  <c:v>9.1569158495998559E-2</c:v>
                </c:pt>
                <c:pt idx="25">
                  <c:v>8.8051266164821729E-2</c:v>
                </c:pt>
                <c:pt idx="26">
                  <c:v>8.6290272616363128E-2</c:v>
                </c:pt>
                <c:pt idx="27">
                  <c:v>8.4828005852653154E-2</c:v>
                </c:pt>
                <c:pt idx="28">
                  <c:v>7.8040393500837357E-2</c:v>
                </c:pt>
                <c:pt idx="29">
                  <c:v>7.6141190148880211E-2</c:v>
                </c:pt>
                <c:pt idx="30">
                  <c:v>6.932141951336579E-2</c:v>
                </c:pt>
                <c:pt idx="31">
                  <c:v>4.8773520733159659E-3</c:v>
                </c:pt>
              </c:numCache>
            </c:numRef>
          </c:val>
        </c:ser>
        <c:gapWidth val="75"/>
        <c:axId val="96745728"/>
        <c:axId val="96768000"/>
      </c:barChart>
      <c:catAx>
        <c:axId val="9674572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96768000"/>
        <c:crosses val="autoZero"/>
        <c:auto val="1"/>
        <c:lblAlgn val="ctr"/>
        <c:lblOffset val="100"/>
      </c:catAx>
      <c:valAx>
        <c:axId val="96768000"/>
        <c:scaling>
          <c:orientation val="minMax"/>
        </c:scaling>
        <c:axPos val="l"/>
        <c:majorGridlines>
          <c:spPr>
            <a:ln>
              <a:solidFill>
                <a:srgbClr val="0C518A"/>
              </a:solidFill>
              <a:prstDash val="sysDash"/>
            </a:ln>
          </c:spPr>
        </c:majorGridlines>
        <c:numFmt formatCode="#,##0.00" sourceLinked="0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6745728"/>
        <c:crosses val="autoZero"/>
        <c:crossBetween val="between"/>
        <c:majorUnit val="0.05"/>
      </c:valAx>
      <c:spPr>
        <a:gradFill>
          <a:gsLst>
            <a:gs pos="0">
              <a:srgbClr val="FFFFD1"/>
            </a:gs>
            <a:gs pos="50000">
              <a:srgbClr val="FFFFF0"/>
            </a:gs>
          </a:gsLst>
          <a:lin ang="5400000" scaled="0"/>
        </a:gradFill>
      </c:spPr>
    </c:plotArea>
    <c:plotVisOnly val="1"/>
  </c:chart>
  <c:spPr>
    <a:solidFill>
      <a:srgbClr val="C2E1FA"/>
    </a:solidFill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algn="r">
              <a:defRPr b="1"/>
            </a:pPr>
            <a:r>
              <a:rPr lang="en-GB" b="1"/>
              <a:t>Graph 4  :  Average number of</a:t>
            </a:r>
            <a:r>
              <a:rPr lang="en-GB" b="1" baseline="0"/>
              <a:t> cars per</a:t>
            </a:r>
            <a:r>
              <a:rPr lang="en-GB" b="1"/>
              <a:t> household,</a:t>
            </a:r>
            <a:br>
              <a:rPr lang="en-GB" b="1"/>
            </a:br>
            <a:r>
              <a:rPr lang="en-GB" b="1"/>
              <a:t>Scottish local authority areas, </a:t>
            </a:r>
            <a:r>
              <a:rPr lang="en-GB" b="1" baseline="0"/>
              <a:t>2011</a:t>
            </a:r>
            <a:endParaRPr lang="en-GB" b="1"/>
          </a:p>
        </c:rich>
      </c:tx>
      <c:layout>
        <c:manualLayout>
          <c:xMode val="edge"/>
          <c:yMode val="edge"/>
          <c:x val="0.55088797123864652"/>
          <c:y val="4.0293034482271346E-2"/>
        </c:manualLayout>
      </c:layout>
      <c:overlay val="1"/>
      <c:spPr>
        <a:solidFill>
          <a:srgbClr val="FFFF00"/>
        </a:solidFill>
      </c:spPr>
    </c:title>
    <c:plotArea>
      <c:layout>
        <c:manualLayout>
          <c:layoutTarget val="inner"/>
          <c:xMode val="edge"/>
          <c:yMode val="edge"/>
          <c:x val="4.9447603441269784E-2"/>
          <c:y val="2.4807616623746628E-2"/>
          <c:w val="0.93869070811171373"/>
          <c:h val="0.75453970832400163"/>
        </c:manualLayout>
      </c:layout>
      <c:barChart>
        <c:barDir val="col"/>
        <c:grouping val="clustered"/>
        <c:ser>
          <c:idx val="0"/>
          <c:order val="0"/>
          <c:tx>
            <c:strRef>
              <c:f>graphdata!$M$3</c:f>
              <c:strCache>
                <c:ptCount val="1"/>
                <c:pt idx="0">
                  <c:v>average no. of cars per h'hold 2011</c:v>
                </c:pt>
              </c:strCache>
            </c:strRef>
          </c:tx>
          <c:spPr>
            <a:solidFill>
              <a:srgbClr val="558ED5"/>
            </a:solidFill>
            <a:ln w="19050">
              <a:noFill/>
            </a:ln>
          </c:spPr>
          <c:dPt>
            <c:idx val="2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4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5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26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9"/>
            <c:spPr>
              <a:solidFill>
                <a:srgbClr val="558ED5"/>
              </a:solidFill>
              <a:ln w="31750">
                <a:solidFill>
                  <a:srgbClr val="C00000"/>
                </a:solidFill>
              </a:ln>
            </c:spPr>
          </c:dPt>
          <c:dPt>
            <c:idx val="30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31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Lbls>
            <c:dLbl>
              <c:idx val="25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29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dLbl>
            <c:dLbl>
              <c:idx val="30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31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11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graphdata!$L$4:$L$35</c:f>
              <c:strCache>
                <c:ptCount val="32"/>
                <c:pt idx="0">
                  <c:v>Aberdeenshire</c:v>
                </c:pt>
                <c:pt idx="1">
                  <c:v>Shetland Islands</c:v>
                </c:pt>
                <c:pt idx="2">
                  <c:v>Orkney Islands</c:v>
                </c:pt>
                <c:pt idx="3">
                  <c:v>East Renfrewshire</c:v>
                </c:pt>
                <c:pt idx="4">
                  <c:v>East Dunbartonshire</c:v>
                </c:pt>
                <c:pt idx="5">
                  <c:v>Scottish Borders</c:v>
                </c:pt>
                <c:pt idx="6">
                  <c:v>Stirling</c:v>
                </c:pt>
                <c:pt idx="7">
                  <c:v>Perth &amp; Kinross</c:v>
                </c:pt>
                <c:pt idx="8">
                  <c:v>Moray</c:v>
                </c:pt>
                <c:pt idx="9">
                  <c:v>Highland</c:v>
                </c:pt>
                <c:pt idx="10">
                  <c:v>Dumfries &amp; Galloway</c:v>
                </c:pt>
                <c:pt idx="11">
                  <c:v>Eilean Siar</c:v>
                </c:pt>
                <c:pt idx="12">
                  <c:v>Angus</c:v>
                </c:pt>
                <c:pt idx="13">
                  <c:v>East Lothian</c:v>
                </c:pt>
                <c:pt idx="14">
                  <c:v>West Lothian</c:v>
                </c:pt>
                <c:pt idx="15">
                  <c:v>Argyll and Bute</c:v>
                </c:pt>
                <c:pt idx="16">
                  <c:v>Clackmannanshire</c:v>
                </c:pt>
                <c:pt idx="17">
                  <c:v>Falkirk</c:v>
                </c:pt>
                <c:pt idx="18">
                  <c:v>Midlothian</c:v>
                </c:pt>
                <c:pt idx="19">
                  <c:v>Fife</c:v>
                </c:pt>
                <c:pt idx="20">
                  <c:v>South Ayrshire</c:v>
                </c:pt>
                <c:pt idx="21">
                  <c:v>East Ayrshire</c:v>
                </c:pt>
                <c:pt idx="22">
                  <c:v>South Lanarkshire</c:v>
                </c:pt>
                <c:pt idx="23">
                  <c:v>North Lanarkshire</c:v>
                </c:pt>
                <c:pt idx="24">
                  <c:v>North Ayrshire</c:v>
                </c:pt>
                <c:pt idx="25">
                  <c:v>Aberdeen City</c:v>
                </c:pt>
                <c:pt idx="26">
                  <c:v>Renfrewshire</c:v>
                </c:pt>
                <c:pt idx="27">
                  <c:v>Inverclyde</c:v>
                </c:pt>
                <c:pt idx="28">
                  <c:v>West Dunbartonshire</c:v>
                </c:pt>
                <c:pt idx="29">
                  <c:v>City of Edinburgh</c:v>
                </c:pt>
                <c:pt idx="30">
                  <c:v>Dundee City</c:v>
                </c:pt>
                <c:pt idx="31">
                  <c:v>Glasgow City</c:v>
                </c:pt>
              </c:strCache>
            </c:strRef>
          </c:cat>
          <c:val>
            <c:numRef>
              <c:f>graphdata!$M$4:$M$35</c:f>
              <c:numCache>
                <c:formatCode>0.00</c:formatCode>
                <c:ptCount val="32"/>
                <c:pt idx="0">
                  <c:v>1.4806902610921175</c:v>
                </c:pt>
                <c:pt idx="1">
                  <c:v>1.3353768844221106</c:v>
                </c:pt>
                <c:pt idx="2">
                  <c:v>1.3189717223650386</c:v>
                </c:pt>
                <c:pt idx="3">
                  <c:v>1.3153794492948288</c:v>
                </c:pt>
                <c:pt idx="4">
                  <c:v>1.2883858946932578</c:v>
                </c:pt>
                <c:pt idx="5">
                  <c:v>1.2481618347365613</c:v>
                </c:pt>
                <c:pt idx="6">
                  <c:v>1.2438907522759943</c:v>
                </c:pt>
                <c:pt idx="7">
                  <c:v>1.2415209101996079</c:v>
                </c:pt>
                <c:pt idx="8">
                  <c:v>1.2403274923868004</c:v>
                </c:pt>
                <c:pt idx="9">
                  <c:v>1.2293835891508555</c:v>
                </c:pt>
                <c:pt idx="10">
                  <c:v>1.2176963812886143</c:v>
                </c:pt>
                <c:pt idx="11">
                  <c:v>1.2033237913486006</c:v>
                </c:pt>
                <c:pt idx="12">
                  <c:v>1.2023791072535648</c:v>
                </c:pt>
                <c:pt idx="13">
                  <c:v>1.1812842326069222</c:v>
                </c:pt>
                <c:pt idx="14">
                  <c:v>1.174527916291997</c:v>
                </c:pt>
                <c:pt idx="15">
                  <c:v>1.1698691588785046</c:v>
                </c:pt>
                <c:pt idx="16">
                  <c:v>1.1638075129761591</c:v>
                </c:pt>
                <c:pt idx="17">
                  <c:v>1.1540621544549845</c:v>
                </c:pt>
                <c:pt idx="18">
                  <c:v>1.1513236891760534</c:v>
                </c:pt>
                <c:pt idx="19">
                  <c:v>1.131927531189423</c:v>
                </c:pt>
                <c:pt idx="20">
                  <c:v>1.124205436181414</c:v>
                </c:pt>
                <c:pt idx="21">
                  <c:v>1.0955321871696433</c:v>
                </c:pt>
                <c:pt idx="22">
                  <c:v>1.094706440210363</c:v>
                </c:pt>
                <c:pt idx="23">
                  <c:v>1.014013890601241</c:v>
                </c:pt>
                <c:pt idx="24">
                  <c:v>0.99799993599795189</c:v>
                </c:pt>
                <c:pt idx="25">
                  <c:v>0.98190014607578524</c:v>
                </c:pt>
                <c:pt idx="26">
                  <c:v>0.97023559368124401</c:v>
                </c:pt>
                <c:pt idx="27">
                  <c:v>0.90639525564994394</c:v>
                </c:pt>
                <c:pt idx="28">
                  <c:v>0.8740484264946522</c:v>
                </c:pt>
                <c:pt idx="29">
                  <c:v>0.81090423266427858</c:v>
                </c:pt>
                <c:pt idx="30">
                  <c:v>0.79671354038703335</c:v>
                </c:pt>
                <c:pt idx="31">
                  <c:v>0.64064572810674392</c:v>
                </c:pt>
              </c:numCache>
            </c:numRef>
          </c:val>
        </c:ser>
        <c:gapWidth val="75"/>
        <c:axId val="96817152"/>
        <c:axId val="96818688"/>
      </c:barChart>
      <c:catAx>
        <c:axId val="9681715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96818688"/>
        <c:crosses val="autoZero"/>
        <c:auto val="1"/>
        <c:lblAlgn val="ctr"/>
        <c:lblOffset val="100"/>
      </c:catAx>
      <c:valAx>
        <c:axId val="96818688"/>
        <c:scaling>
          <c:orientation val="minMax"/>
        </c:scaling>
        <c:axPos val="l"/>
        <c:majorGridlines>
          <c:spPr>
            <a:ln>
              <a:solidFill>
                <a:srgbClr val="0C518A"/>
              </a:solidFill>
              <a:prstDash val="sysDash"/>
            </a:ln>
          </c:spPr>
        </c:majorGridlines>
        <c:numFmt formatCode="#,##0.00" sourceLinked="0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6817152"/>
        <c:crosses val="autoZero"/>
        <c:crossBetween val="between"/>
        <c:majorUnit val="0.2"/>
      </c:valAx>
      <c:spPr>
        <a:gradFill>
          <a:gsLst>
            <a:gs pos="0">
              <a:srgbClr val="FFFFD1"/>
            </a:gs>
            <a:gs pos="50000">
              <a:srgbClr val="FFFFF0"/>
            </a:gs>
          </a:gsLst>
          <a:lin ang="5400000" scaled="0"/>
        </a:gradFill>
      </c:spPr>
    </c:plotArea>
    <c:plotVisOnly val="1"/>
  </c:chart>
  <c:spPr>
    <a:solidFill>
      <a:srgbClr val="C2E1FA"/>
    </a:solidFill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algn="r">
              <a:defRPr b="1"/>
            </a:pPr>
            <a:r>
              <a:rPr lang="en-GB" b="1"/>
              <a:t>Graph 3  :  Growth in total number of cars available to households,</a:t>
            </a:r>
            <a:br>
              <a:rPr lang="en-GB" b="1"/>
            </a:br>
            <a:r>
              <a:rPr lang="en-GB" b="1"/>
              <a:t>Scottish local authority areas, 2001 - </a:t>
            </a:r>
            <a:r>
              <a:rPr lang="en-GB" b="1" baseline="0"/>
              <a:t>2011</a:t>
            </a:r>
            <a:endParaRPr lang="en-GB" b="1"/>
          </a:p>
        </c:rich>
      </c:tx>
      <c:layout>
        <c:manualLayout>
          <c:xMode val="edge"/>
          <c:yMode val="edge"/>
          <c:x val="0.42297090408258747"/>
          <c:y val="3.4798529780143382E-2"/>
        </c:manualLayout>
      </c:layout>
      <c:overlay val="1"/>
      <c:spPr>
        <a:solidFill>
          <a:srgbClr val="FFFF00"/>
        </a:solidFill>
      </c:spPr>
    </c:title>
    <c:plotArea>
      <c:layout>
        <c:manualLayout>
          <c:layoutTarget val="inner"/>
          <c:xMode val="edge"/>
          <c:yMode val="edge"/>
          <c:x val="4.9447603441269784E-2"/>
          <c:y val="2.4807616623746642E-2"/>
          <c:w val="0.93869070811171373"/>
          <c:h val="0.75453970832400163"/>
        </c:manualLayout>
      </c:layout>
      <c:barChart>
        <c:barDir val="col"/>
        <c:grouping val="clustered"/>
        <c:ser>
          <c:idx val="0"/>
          <c:order val="0"/>
          <c:tx>
            <c:strRef>
              <c:f>graphdata!$P$3</c:f>
              <c:strCache>
                <c:ptCount val="1"/>
                <c:pt idx="0">
                  <c:v>growth in no. of cars available to h'holds</c:v>
                </c:pt>
              </c:strCache>
            </c:strRef>
          </c:tx>
          <c:spPr>
            <a:solidFill>
              <a:srgbClr val="558ED5"/>
            </a:solidFill>
            <a:ln w="19050">
              <a:noFill/>
            </a:ln>
          </c:spPr>
          <c:dPt>
            <c:idx val="1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2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8"/>
            <c:spPr>
              <a:solidFill>
                <a:srgbClr val="558ED5"/>
              </a:solidFill>
              <a:ln w="31750">
                <a:solidFill>
                  <a:srgbClr val="C00000"/>
                </a:solidFill>
              </a:ln>
            </c:spPr>
          </c:dPt>
          <c:dPt>
            <c:idx val="11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20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24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5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6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9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30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31"/>
            <c:spPr>
              <a:solidFill>
                <a:srgbClr val="558ED5"/>
              </a:solidFill>
              <a:ln w="31750">
                <a:noFill/>
              </a:ln>
            </c:spPr>
          </c:dPt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8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dLbl>
            <c:dLbl>
              <c:idx val="11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20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11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graphdata!$O$4:$O$35</c:f>
              <c:strCache>
                <c:ptCount val="32"/>
                <c:pt idx="0">
                  <c:v>Aberdeenshire</c:v>
                </c:pt>
                <c:pt idx="1">
                  <c:v>Glasgow City</c:v>
                </c:pt>
                <c:pt idx="2">
                  <c:v>North Lanarkshire</c:v>
                </c:pt>
                <c:pt idx="3">
                  <c:v>Fife</c:v>
                </c:pt>
                <c:pt idx="4">
                  <c:v>Highland</c:v>
                </c:pt>
                <c:pt idx="5">
                  <c:v>South Lanarkshire</c:v>
                </c:pt>
                <c:pt idx="6">
                  <c:v>West Lothian</c:v>
                </c:pt>
                <c:pt idx="7">
                  <c:v>Falkirk</c:v>
                </c:pt>
                <c:pt idx="8">
                  <c:v>City of Edinburgh</c:v>
                </c:pt>
                <c:pt idx="9">
                  <c:v>Dumfries &amp; Galloway</c:v>
                </c:pt>
                <c:pt idx="10">
                  <c:v>Perth &amp; Kinross</c:v>
                </c:pt>
                <c:pt idx="11">
                  <c:v>Aberdeen City</c:v>
                </c:pt>
                <c:pt idx="12">
                  <c:v>Scottish Borders</c:v>
                </c:pt>
                <c:pt idx="13">
                  <c:v>Renfrewshire</c:v>
                </c:pt>
                <c:pt idx="14">
                  <c:v>East Ayrshire</c:v>
                </c:pt>
                <c:pt idx="15">
                  <c:v>Angus</c:v>
                </c:pt>
                <c:pt idx="16">
                  <c:v>Moray</c:v>
                </c:pt>
                <c:pt idx="17">
                  <c:v>North Ayrshire</c:v>
                </c:pt>
                <c:pt idx="18">
                  <c:v>East Lothian</c:v>
                </c:pt>
                <c:pt idx="19">
                  <c:v>South Ayrshire</c:v>
                </c:pt>
                <c:pt idx="20">
                  <c:v>Dundee City</c:v>
                </c:pt>
                <c:pt idx="21">
                  <c:v>Argyll and Bute</c:v>
                </c:pt>
                <c:pt idx="22">
                  <c:v>West Dunbartonshire</c:v>
                </c:pt>
                <c:pt idx="23">
                  <c:v>East Renfrewshire</c:v>
                </c:pt>
                <c:pt idx="24">
                  <c:v>Midlothian</c:v>
                </c:pt>
                <c:pt idx="25">
                  <c:v>Clackmannanshire</c:v>
                </c:pt>
                <c:pt idx="26">
                  <c:v>Stirling</c:v>
                </c:pt>
                <c:pt idx="27">
                  <c:v>Inverclyde</c:v>
                </c:pt>
                <c:pt idx="28">
                  <c:v>East Dunbartonshire</c:v>
                </c:pt>
                <c:pt idx="29">
                  <c:v>Eilean Siar</c:v>
                </c:pt>
                <c:pt idx="30">
                  <c:v>Orkney Islands</c:v>
                </c:pt>
                <c:pt idx="31">
                  <c:v>Shetland Islands</c:v>
                </c:pt>
              </c:strCache>
            </c:strRef>
          </c:cat>
          <c:val>
            <c:numRef>
              <c:f>graphdata!$P$4:$P$35</c:f>
              <c:numCache>
                <c:formatCode>_-* #,##0_-;\-* #,##0_-;_-* "-"??_-;_-@_-</c:formatCode>
                <c:ptCount val="32"/>
                <c:pt idx="0">
                  <c:v>37057</c:v>
                </c:pt>
                <c:pt idx="1">
                  <c:v>33901</c:v>
                </c:pt>
                <c:pt idx="2">
                  <c:v>30651</c:v>
                </c:pt>
                <c:pt idx="3">
                  <c:v>30208</c:v>
                </c:pt>
                <c:pt idx="4">
                  <c:v>29884</c:v>
                </c:pt>
                <c:pt idx="5">
                  <c:v>29352</c:v>
                </c:pt>
                <c:pt idx="6">
                  <c:v>17546</c:v>
                </c:pt>
                <c:pt idx="7">
                  <c:v>16614</c:v>
                </c:pt>
                <c:pt idx="8">
                  <c:v>15893</c:v>
                </c:pt>
                <c:pt idx="9">
                  <c:v>14130</c:v>
                </c:pt>
                <c:pt idx="10">
                  <c:v>13721</c:v>
                </c:pt>
                <c:pt idx="11">
                  <c:v>12968</c:v>
                </c:pt>
                <c:pt idx="12">
                  <c:v>12268</c:v>
                </c:pt>
                <c:pt idx="13">
                  <c:v>12017</c:v>
                </c:pt>
                <c:pt idx="14">
                  <c:v>11761</c:v>
                </c:pt>
                <c:pt idx="15">
                  <c:v>11351</c:v>
                </c:pt>
                <c:pt idx="16">
                  <c:v>10730</c:v>
                </c:pt>
                <c:pt idx="17">
                  <c:v>10398</c:v>
                </c:pt>
                <c:pt idx="18">
                  <c:v>10289</c:v>
                </c:pt>
                <c:pt idx="19">
                  <c:v>8409</c:v>
                </c:pt>
                <c:pt idx="20">
                  <c:v>7594</c:v>
                </c:pt>
                <c:pt idx="21">
                  <c:v>6925</c:v>
                </c:pt>
                <c:pt idx="22">
                  <c:v>5873</c:v>
                </c:pt>
                <c:pt idx="23">
                  <c:v>5720</c:v>
                </c:pt>
                <c:pt idx="24">
                  <c:v>5655</c:v>
                </c:pt>
                <c:pt idx="25">
                  <c:v>5593</c:v>
                </c:pt>
                <c:pt idx="26">
                  <c:v>5572</c:v>
                </c:pt>
                <c:pt idx="27">
                  <c:v>5121</c:v>
                </c:pt>
                <c:pt idx="28">
                  <c:v>4846</c:v>
                </c:pt>
                <c:pt idx="29">
                  <c:v>3892</c:v>
                </c:pt>
                <c:pt idx="30">
                  <c:v>3127</c:v>
                </c:pt>
                <c:pt idx="31">
                  <c:v>2472</c:v>
                </c:pt>
              </c:numCache>
            </c:numRef>
          </c:val>
        </c:ser>
        <c:gapWidth val="75"/>
        <c:axId val="97930240"/>
        <c:axId val="97932032"/>
      </c:barChart>
      <c:catAx>
        <c:axId val="97930240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97932032"/>
        <c:crosses val="autoZero"/>
        <c:auto val="1"/>
        <c:lblAlgn val="ctr"/>
        <c:lblOffset val="100"/>
      </c:catAx>
      <c:valAx>
        <c:axId val="97932032"/>
        <c:scaling>
          <c:orientation val="minMax"/>
          <c:max val="40000"/>
        </c:scaling>
        <c:axPos val="l"/>
        <c:majorGridlines>
          <c:spPr>
            <a:ln>
              <a:solidFill>
                <a:srgbClr val="0C518A"/>
              </a:solidFill>
              <a:prstDash val="sysDash"/>
            </a:ln>
          </c:spPr>
        </c:majorGridlines>
        <c:numFmt formatCode="#,##0" sourceLinked="0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7930240"/>
        <c:crosses val="autoZero"/>
        <c:crossBetween val="between"/>
        <c:majorUnit val="4000"/>
      </c:valAx>
      <c:spPr>
        <a:gradFill>
          <a:gsLst>
            <a:gs pos="0">
              <a:srgbClr val="FFFFD1"/>
            </a:gs>
            <a:gs pos="50000">
              <a:srgbClr val="FFFFF0"/>
            </a:gs>
          </a:gsLst>
          <a:lin ang="5400000" scaled="0"/>
        </a:gradFill>
      </c:spPr>
    </c:plotArea>
    <c:plotVisOnly val="1"/>
  </c:chart>
  <c:spPr>
    <a:solidFill>
      <a:srgbClr val="C2E1FA"/>
    </a:solidFill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algn="r">
              <a:defRPr b="1"/>
            </a:pPr>
            <a:r>
              <a:rPr lang="en-GB" b="1"/>
              <a:t>Graph 8  :  % of residents travelling to work by bus or coach,</a:t>
            </a:r>
            <a:br>
              <a:rPr lang="en-GB" b="1"/>
            </a:br>
            <a:r>
              <a:rPr lang="en-GB" b="1"/>
              <a:t>Scottish local authority areas, 2001 and</a:t>
            </a:r>
            <a:r>
              <a:rPr lang="en-GB" b="1" baseline="0"/>
              <a:t> 2011</a:t>
            </a:r>
            <a:endParaRPr lang="en-GB" b="1"/>
          </a:p>
        </c:rich>
      </c:tx>
      <c:layout>
        <c:manualLayout>
          <c:xMode val="edge"/>
          <c:yMode val="edge"/>
          <c:x val="0.47082706316220202"/>
          <c:y val="3.8461532914895312E-2"/>
        </c:manualLayout>
      </c:layout>
      <c:overlay val="1"/>
      <c:spPr>
        <a:solidFill>
          <a:srgbClr val="FFFF00"/>
        </a:solidFill>
      </c:spPr>
    </c:title>
    <c:plotArea>
      <c:layout>
        <c:manualLayout>
          <c:layoutTarget val="inner"/>
          <c:xMode val="edge"/>
          <c:yMode val="edge"/>
          <c:x val="4.9447603441269777E-2"/>
          <c:y val="2.4807616623746597E-2"/>
          <c:w val="0.93869070811171373"/>
          <c:h val="0.75453970832400163"/>
        </c:manualLayout>
      </c:layout>
      <c:barChart>
        <c:barDir val="col"/>
        <c:grouping val="clustered"/>
        <c:ser>
          <c:idx val="0"/>
          <c:order val="0"/>
          <c:tx>
            <c:strRef>
              <c:f>graphdata!$S$3</c:f>
              <c:strCache>
                <c:ptCount val="1"/>
                <c:pt idx="0">
                  <c:v>% travelling to work by bus or coach 2001</c:v>
                </c:pt>
              </c:strCache>
            </c:strRef>
          </c:tx>
          <c:spPr>
            <a:solidFill>
              <a:srgbClr val="B1CA80"/>
            </a:solidFill>
            <a:ln w="19050">
              <a:noFill/>
            </a:ln>
          </c:spPr>
          <c:dPt>
            <c:idx val="0"/>
            <c:spPr>
              <a:solidFill>
                <a:srgbClr val="B1CA80"/>
              </a:solidFill>
              <a:ln w="31750">
                <a:solidFill>
                  <a:srgbClr val="C00000"/>
                </a:solidFill>
              </a:ln>
            </c:spPr>
          </c:dPt>
          <c:dPt>
            <c:idx val="1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2"/>
            <c:spPr>
              <a:solidFill>
                <a:srgbClr val="B1CA80"/>
              </a:solidFill>
              <a:ln w="31750">
                <a:solidFill>
                  <a:srgbClr val="EA6716"/>
                </a:solidFill>
              </a:ln>
            </c:spPr>
          </c:dPt>
          <c:dPt>
            <c:idx val="3"/>
            <c:spPr>
              <a:solidFill>
                <a:srgbClr val="B1CA80"/>
              </a:solidFill>
              <a:ln w="31750">
                <a:solidFill>
                  <a:srgbClr val="EA6716"/>
                </a:solidFill>
              </a:ln>
            </c:spPr>
          </c:dPt>
          <c:dPt>
            <c:idx val="4"/>
            <c:spPr>
              <a:solidFill>
                <a:srgbClr val="B1CA80"/>
              </a:solidFill>
              <a:ln w="31750">
                <a:solidFill>
                  <a:srgbClr val="EA6716"/>
                </a:solidFill>
              </a:ln>
            </c:spPr>
          </c:dPt>
          <c:dPt>
            <c:idx val="8"/>
            <c:spPr>
              <a:solidFill>
                <a:srgbClr val="B1CA80"/>
              </a:solidFill>
              <a:ln w="31750">
                <a:noFill/>
              </a:ln>
            </c:spPr>
          </c:dPt>
          <c:dLbls>
            <c:dLbl>
              <c:idx val="0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4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8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graphdata!$R$4:$R$35</c:f>
              <c:strCache>
                <c:ptCount val="32"/>
                <c:pt idx="0">
                  <c:v>City of Edinburgh</c:v>
                </c:pt>
                <c:pt idx="1">
                  <c:v>Midlothian</c:v>
                </c:pt>
                <c:pt idx="2">
                  <c:v>Glasgow City</c:v>
                </c:pt>
                <c:pt idx="3">
                  <c:v>Dundee City</c:v>
                </c:pt>
                <c:pt idx="4">
                  <c:v>Aberdeen City</c:v>
                </c:pt>
                <c:pt idx="5">
                  <c:v>East Lothian</c:v>
                </c:pt>
                <c:pt idx="6">
                  <c:v>Renfrewshire</c:v>
                </c:pt>
                <c:pt idx="7">
                  <c:v>West Dunbartonshire</c:v>
                </c:pt>
                <c:pt idx="8">
                  <c:v>Inverclyde</c:v>
                </c:pt>
                <c:pt idx="9">
                  <c:v>North Lanarkshire</c:v>
                </c:pt>
                <c:pt idx="10">
                  <c:v>North Ayrshire</c:v>
                </c:pt>
                <c:pt idx="11">
                  <c:v>South Lanarkshire</c:v>
                </c:pt>
                <c:pt idx="12">
                  <c:v>East Ayrshire</c:v>
                </c:pt>
                <c:pt idx="13">
                  <c:v>East Dunbartonshire</c:v>
                </c:pt>
                <c:pt idx="14">
                  <c:v>West Lothian</c:v>
                </c:pt>
                <c:pt idx="15">
                  <c:v>Perth &amp; Kinross</c:v>
                </c:pt>
                <c:pt idx="16">
                  <c:v>East Renfrewshire</c:v>
                </c:pt>
                <c:pt idx="17">
                  <c:v>South Ayrshire</c:v>
                </c:pt>
                <c:pt idx="18">
                  <c:v>Fife</c:v>
                </c:pt>
                <c:pt idx="19">
                  <c:v>Falkirk</c:v>
                </c:pt>
                <c:pt idx="20">
                  <c:v>Stirling</c:v>
                </c:pt>
                <c:pt idx="21">
                  <c:v>Eilean Siar</c:v>
                </c:pt>
                <c:pt idx="22">
                  <c:v>Clackmannanshire</c:v>
                </c:pt>
                <c:pt idx="23">
                  <c:v>Highland</c:v>
                </c:pt>
                <c:pt idx="24">
                  <c:v>Angus</c:v>
                </c:pt>
                <c:pt idx="25">
                  <c:v>Aberdeenshire</c:v>
                </c:pt>
                <c:pt idx="26">
                  <c:v>Moray</c:v>
                </c:pt>
                <c:pt idx="27">
                  <c:v>Dumfries &amp; Galloway</c:v>
                </c:pt>
                <c:pt idx="28">
                  <c:v>Shetland Islands</c:v>
                </c:pt>
                <c:pt idx="29">
                  <c:v>Scottish Borders</c:v>
                </c:pt>
                <c:pt idx="30">
                  <c:v>Argyll and Bute</c:v>
                </c:pt>
                <c:pt idx="31">
                  <c:v>Orkney Islands</c:v>
                </c:pt>
              </c:strCache>
            </c:strRef>
          </c:cat>
          <c:val>
            <c:numRef>
              <c:f>graphdata!$S$4:$S$35</c:f>
              <c:numCache>
                <c:formatCode>0.0%</c:formatCode>
                <c:ptCount val="32"/>
                <c:pt idx="0">
                  <c:v>0.27046202747190373</c:v>
                </c:pt>
                <c:pt idx="1">
                  <c:v>0.19625290151431413</c:v>
                </c:pt>
                <c:pt idx="2">
                  <c:v>0.23572018585441404</c:v>
                </c:pt>
                <c:pt idx="3">
                  <c:v>0.17315800619934157</c:v>
                </c:pt>
                <c:pt idx="4">
                  <c:v>0.14184142411916961</c:v>
                </c:pt>
                <c:pt idx="5">
                  <c:v>0.14459123610202748</c:v>
                </c:pt>
                <c:pt idx="6">
                  <c:v>0.14154015250395</c:v>
                </c:pt>
                <c:pt idx="7">
                  <c:v>0.13546112962300003</c:v>
                </c:pt>
                <c:pt idx="8">
                  <c:v>0.14342130006895254</c:v>
                </c:pt>
                <c:pt idx="9">
                  <c:v>0.11821011124089652</c:v>
                </c:pt>
                <c:pt idx="10">
                  <c:v>9.9614651199745746E-2</c:v>
                </c:pt>
                <c:pt idx="11">
                  <c:v>0.1103372701814197</c:v>
                </c:pt>
                <c:pt idx="12">
                  <c:v>9.3765575226991998E-2</c:v>
                </c:pt>
                <c:pt idx="13">
                  <c:v>9.5515714724060841E-2</c:v>
                </c:pt>
                <c:pt idx="14">
                  <c:v>0.10119270248929893</c:v>
                </c:pt>
                <c:pt idx="15">
                  <c:v>7.1753801853684879E-2</c:v>
                </c:pt>
                <c:pt idx="16">
                  <c:v>9.3711167540115617E-2</c:v>
                </c:pt>
                <c:pt idx="17">
                  <c:v>8.3753573005507662E-2</c:v>
                </c:pt>
                <c:pt idx="18">
                  <c:v>8.0626650237634226E-2</c:v>
                </c:pt>
                <c:pt idx="19">
                  <c:v>7.3229408800533163E-2</c:v>
                </c:pt>
                <c:pt idx="20">
                  <c:v>6.7781065088757392E-2</c:v>
                </c:pt>
                <c:pt idx="21">
                  <c:v>7.4771915906386349E-2</c:v>
                </c:pt>
                <c:pt idx="22">
                  <c:v>7.6657274998670991E-2</c:v>
                </c:pt>
                <c:pt idx="23">
                  <c:v>6.1577620026153558E-2</c:v>
                </c:pt>
                <c:pt idx="24">
                  <c:v>5.1945741605514788E-2</c:v>
                </c:pt>
                <c:pt idx="25">
                  <c:v>4.6133458215840813E-2</c:v>
                </c:pt>
                <c:pt idx="26">
                  <c:v>4.0771780430623301E-2</c:v>
                </c:pt>
                <c:pt idx="27">
                  <c:v>4.5941616233535064E-2</c:v>
                </c:pt>
                <c:pt idx="28">
                  <c:v>4.2230382682643987E-2</c:v>
                </c:pt>
                <c:pt idx="29">
                  <c:v>3.7415966862083795E-2</c:v>
                </c:pt>
                <c:pt idx="30">
                  <c:v>4.319182089062628E-2</c:v>
                </c:pt>
                <c:pt idx="31">
                  <c:v>2.6224450443501735E-2</c:v>
                </c:pt>
              </c:numCache>
            </c:numRef>
          </c:val>
        </c:ser>
        <c:ser>
          <c:idx val="1"/>
          <c:order val="1"/>
          <c:tx>
            <c:strRef>
              <c:f>graphdata!$T$3</c:f>
              <c:strCache>
                <c:ptCount val="1"/>
                <c:pt idx="0">
                  <c:v>% travelling to work by bus or coach 2011</c:v>
                </c:pt>
              </c:strCache>
            </c:strRef>
          </c:tx>
          <c:spPr>
            <a:solidFill>
              <a:srgbClr val="558ED5"/>
            </a:solidFill>
            <a:ln w="22225">
              <a:noFill/>
            </a:ln>
          </c:spPr>
          <c:dPt>
            <c:idx val="0"/>
            <c:spPr>
              <a:solidFill>
                <a:srgbClr val="558ED5"/>
              </a:solidFill>
              <a:ln w="31750">
                <a:solidFill>
                  <a:srgbClr val="C00000"/>
                </a:solidFill>
              </a:ln>
            </c:spPr>
          </c:dPt>
          <c:dPt>
            <c:idx val="1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3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4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8"/>
            <c:spPr>
              <a:solidFill>
                <a:srgbClr val="558ED5"/>
              </a:solidFill>
              <a:ln w="31750">
                <a:noFill/>
              </a:ln>
            </c:spPr>
          </c:dPt>
          <c:dLbls>
            <c:dLbl>
              <c:idx val="0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4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8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graphdata!$R$4:$R$35</c:f>
              <c:strCache>
                <c:ptCount val="32"/>
                <c:pt idx="0">
                  <c:v>City of Edinburgh</c:v>
                </c:pt>
                <c:pt idx="1">
                  <c:v>Midlothian</c:v>
                </c:pt>
                <c:pt idx="2">
                  <c:v>Glasgow City</c:v>
                </c:pt>
                <c:pt idx="3">
                  <c:v>Dundee City</c:v>
                </c:pt>
                <c:pt idx="4">
                  <c:v>Aberdeen City</c:v>
                </c:pt>
                <c:pt idx="5">
                  <c:v>East Lothian</c:v>
                </c:pt>
                <c:pt idx="6">
                  <c:v>Renfrewshire</c:v>
                </c:pt>
                <c:pt idx="7">
                  <c:v>West Dunbartonshire</c:v>
                </c:pt>
                <c:pt idx="8">
                  <c:v>Inverclyde</c:v>
                </c:pt>
                <c:pt idx="9">
                  <c:v>North Lanarkshire</c:v>
                </c:pt>
                <c:pt idx="10">
                  <c:v>North Ayrshire</c:v>
                </c:pt>
                <c:pt idx="11">
                  <c:v>South Lanarkshire</c:v>
                </c:pt>
                <c:pt idx="12">
                  <c:v>East Ayrshire</c:v>
                </c:pt>
                <c:pt idx="13">
                  <c:v>East Dunbartonshire</c:v>
                </c:pt>
                <c:pt idx="14">
                  <c:v>West Lothian</c:v>
                </c:pt>
                <c:pt idx="15">
                  <c:v>Perth &amp; Kinross</c:v>
                </c:pt>
                <c:pt idx="16">
                  <c:v>East Renfrewshire</c:v>
                </c:pt>
                <c:pt idx="17">
                  <c:v>South Ayrshire</c:v>
                </c:pt>
                <c:pt idx="18">
                  <c:v>Fife</c:v>
                </c:pt>
                <c:pt idx="19">
                  <c:v>Falkirk</c:v>
                </c:pt>
                <c:pt idx="20">
                  <c:v>Stirling</c:v>
                </c:pt>
                <c:pt idx="21">
                  <c:v>Eilean Siar</c:v>
                </c:pt>
                <c:pt idx="22">
                  <c:v>Clackmannanshire</c:v>
                </c:pt>
                <c:pt idx="23">
                  <c:v>Highland</c:v>
                </c:pt>
                <c:pt idx="24">
                  <c:v>Angus</c:v>
                </c:pt>
                <c:pt idx="25">
                  <c:v>Aberdeenshire</c:v>
                </c:pt>
                <c:pt idx="26">
                  <c:v>Moray</c:v>
                </c:pt>
                <c:pt idx="27">
                  <c:v>Dumfries &amp; Galloway</c:v>
                </c:pt>
                <c:pt idx="28">
                  <c:v>Shetland Islands</c:v>
                </c:pt>
                <c:pt idx="29">
                  <c:v>Scottish Borders</c:v>
                </c:pt>
                <c:pt idx="30">
                  <c:v>Argyll and Bute</c:v>
                </c:pt>
                <c:pt idx="31">
                  <c:v>Orkney Islands</c:v>
                </c:pt>
              </c:strCache>
            </c:strRef>
          </c:cat>
          <c:val>
            <c:numRef>
              <c:f>graphdata!$T$4:$T$35</c:f>
              <c:numCache>
                <c:formatCode>0.0%</c:formatCode>
                <c:ptCount val="32"/>
                <c:pt idx="0">
                  <c:v>0.28593375716350478</c:v>
                </c:pt>
                <c:pt idx="1">
                  <c:v>0.19968238047475761</c:v>
                </c:pt>
                <c:pt idx="2">
                  <c:v>0.19860228015127396</c:v>
                </c:pt>
                <c:pt idx="3">
                  <c:v>0.15804994234513525</c:v>
                </c:pt>
                <c:pt idx="4">
                  <c:v>0.13379348535490379</c:v>
                </c:pt>
                <c:pt idx="5">
                  <c:v>0.1251450676982592</c:v>
                </c:pt>
                <c:pt idx="6">
                  <c:v>0.1213711478338544</c:v>
                </c:pt>
                <c:pt idx="7">
                  <c:v>0.12072356574974376</c:v>
                </c:pt>
                <c:pt idx="8">
                  <c:v>0.10506419865736819</c:v>
                </c:pt>
                <c:pt idx="9">
                  <c:v>9.4322087016664141E-2</c:v>
                </c:pt>
                <c:pt idx="10">
                  <c:v>8.9300476321694286E-2</c:v>
                </c:pt>
                <c:pt idx="11">
                  <c:v>8.8890581559203263E-2</c:v>
                </c:pt>
                <c:pt idx="12">
                  <c:v>8.1974364833703808E-2</c:v>
                </c:pt>
                <c:pt idx="13">
                  <c:v>8.1612677697506408E-2</c:v>
                </c:pt>
                <c:pt idx="14">
                  <c:v>7.9792188709444656E-2</c:v>
                </c:pt>
                <c:pt idx="15">
                  <c:v>7.7393109451903433E-2</c:v>
                </c:pt>
                <c:pt idx="16">
                  <c:v>7.5389321468298104E-2</c:v>
                </c:pt>
                <c:pt idx="17">
                  <c:v>7.3546744613643869E-2</c:v>
                </c:pt>
                <c:pt idx="18">
                  <c:v>7.1996041454765375E-2</c:v>
                </c:pt>
                <c:pt idx="19">
                  <c:v>6.1174346146445437E-2</c:v>
                </c:pt>
                <c:pt idx="20">
                  <c:v>5.7183239598362828E-2</c:v>
                </c:pt>
                <c:pt idx="21">
                  <c:v>5.6294406995809801E-2</c:v>
                </c:pt>
                <c:pt idx="22">
                  <c:v>5.4327409333911288E-2</c:v>
                </c:pt>
                <c:pt idx="23">
                  <c:v>5.0199320832718143E-2</c:v>
                </c:pt>
                <c:pt idx="24">
                  <c:v>4.7694888619906138E-2</c:v>
                </c:pt>
                <c:pt idx="25">
                  <c:v>4.0240974374645307E-2</c:v>
                </c:pt>
                <c:pt idx="26">
                  <c:v>3.9183321059447926E-2</c:v>
                </c:pt>
                <c:pt idx="27">
                  <c:v>3.8438742068196079E-2</c:v>
                </c:pt>
                <c:pt idx="28">
                  <c:v>3.8211968276856523E-2</c:v>
                </c:pt>
                <c:pt idx="29">
                  <c:v>3.8032318542987234E-2</c:v>
                </c:pt>
                <c:pt idx="30">
                  <c:v>3.7561484572961691E-2</c:v>
                </c:pt>
                <c:pt idx="31">
                  <c:v>2.4499141385231828E-2</c:v>
                </c:pt>
              </c:numCache>
            </c:numRef>
          </c:val>
        </c:ser>
        <c:gapWidth val="75"/>
        <c:axId val="97980416"/>
        <c:axId val="97981952"/>
      </c:barChart>
      <c:catAx>
        <c:axId val="9798041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97981952"/>
        <c:crosses val="autoZero"/>
        <c:auto val="1"/>
        <c:lblAlgn val="ctr"/>
        <c:lblOffset val="100"/>
      </c:catAx>
      <c:valAx>
        <c:axId val="97981952"/>
        <c:scaling>
          <c:orientation val="minMax"/>
          <c:max val="0.35000000000000026"/>
        </c:scaling>
        <c:axPos val="l"/>
        <c:majorGridlines>
          <c:spPr>
            <a:ln>
              <a:solidFill>
                <a:srgbClr val="0C518A"/>
              </a:solidFill>
              <a:prstDash val="sysDash"/>
            </a:ln>
          </c:spPr>
        </c:majorGridlines>
        <c:numFmt formatCode="0%" sourceLinked="0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7980416"/>
        <c:crosses val="autoZero"/>
        <c:crossBetween val="between"/>
        <c:majorUnit val="0.05"/>
      </c:valAx>
      <c:spPr>
        <a:gradFill>
          <a:gsLst>
            <a:gs pos="0">
              <a:srgbClr val="FFFFD1"/>
            </a:gs>
            <a:gs pos="50000">
              <a:srgbClr val="FFFFF0"/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118744785506134"/>
          <c:y val="0.25030295487540682"/>
          <c:w val="0.6683672509223163"/>
          <c:h val="4.640044325222191E-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spPr>
    <a:solidFill>
      <a:srgbClr val="C2E1FA"/>
    </a:solidFill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algn="r">
              <a:defRPr b="1"/>
            </a:pPr>
            <a:r>
              <a:rPr lang="en-GB" b="1"/>
              <a:t>Graph 9  :  % of residents travelling to work by train,</a:t>
            </a:r>
            <a:br>
              <a:rPr lang="en-GB" b="1"/>
            </a:br>
            <a:r>
              <a:rPr lang="en-GB" b="1"/>
              <a:t>Scottish local authority areas, 2001 and</a:t>
            </a:r>
            <a:r>
              <a:rPr lang="en-GB" b="1" baseline="0"/>
              <a:t> 2011</a:t>
            </a:r>
            <a:endParaRPr lang="en-GB" b="1"/>
          </a:p>
        </c:rich>
      </c:tx>
      <c:layout>
        <c:manualLayout>
          <c:xMode val="edge"/>
          <c:yMode val="edge"/>
          <c:x val="0.54053661280418364"/>
          <c:y val="3.8461532914895312E-2"/>
        </c:manualLayout>
      </c:layout>
      <c:overlay val="1"/>
      <c:spPr>
        <a:solidFill>
          <a:srgbClr val="FFFF00"/>
        </a:solidFill>
      </c:spPr>
    </c:title>
    <c:plotArea>
      <c:layout>
        <c:manualLayout>
          <c:layoutTarget val="inner"/>
          <c:xMode val="edge"/>
          <c:yMode val="edge"/>
          <c:x val="4.9447603441269784E-2"/>
          <c:y val="2.4807616623746611E-2"/>
          <c:w val="0.93869070811171373"/>
          <c:h val="0.75453970832400163"/>
        </c:manualLayout>
      </c:layout>
      <c:barChart>
        <c:barDir val="col"/>
        <c:grouping val="clustered"/>
        <c:ser>
          <c:idx val="0"/>
          <c:order val="0"/>
          <c:tx>
            <c:strRef>
              <c:f>graphdata!$X$3</c:f>
              <c:strCache>
                <c:ptCount val="1"/>
                <c:pt idx="0">
                  <c:v>% travelling to work by train 2001</c:v>
                </c:pt>
              </c:strCache>
            </c:strRef>
          </c:tx>
          <c:spPr>
            <a:solidFill>
              <a:srgbClr val="B1CA80"/>
            </a:solidFill>
            <a:ln w="19050">
              <a:noFill/>
            </a:ln>
          </c:spPr>
          <c:dPt>
            <c:idx val="0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1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2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3"/>
            <c:spPr>
              <a:solidFill>
                <a:srgbClr val="B1CA80"/>
              </a:solidFill>
              <a:ln w="31750">
                <a:solidFill>
                  <a:srgbClr val="EA6716"/>
                </a:solidFill>
              </a:ln>
            </c:spPr>
          </c:dPt>
          <c:dPt>
            <c:idx val="4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8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19"/>
            <c:spPr>
              <a:solidFill>
                <a:srgbClr val="B1CA80"/>
              </a:solidFill>
              <a:ln w="31750">
                <a:solidFill>
                  <a:srgbClr val="C00000"/>
                </a:solidFill>
              </a:ln>
            </c:spPr>
          </c:dPt>
          <c:dPt>
            <c:idx val="24"/>
            <c:spPr>
              <a:solidFill>
                <a:srgbClr val="B1CA80"/>
              </a:solidFill>
              <a:ln w="31750">
                <a:solidFill>
                  <a:srgbClr val="EA6716"/>
                </a:solidFill>
              </a:ln>
            </c:spPr>
          </c:dPt>
          <c:dPt>
            <c:idx val="26"/>
            <c:spPr>
              <a:solidFill>
                <a:srgbClr val="B1CA80"/>
              </a:solidFill>
              <a:ln w="31750">
                <a:solidFill>
                  <a:srgbClr val="EA6716"/>
                </a:solidFill>
              </a:ln>
            </c:spPr>
          </c:dPt>
          <c:dLbls>
            <c:dLbl>
              <c:idx val="0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4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8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19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dLbl>
            <c:dLbl>
              <c:idx val="24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26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graphdata!$W$4:$W$35</c:f>
              <c:strCache>
                <c:ptCount val="32"/>
                <c:pt idx="0">
                  <c:v>East Renfrewshire</c:v>
                </c:pt>
                <c:pt idx="1">
                  <c:v>East Dunbartonshire</c:v>
                </c:pt>
                <c:pt idx="2">
                  <c:v>West Dunbartonshire</c:v>
                </c:pt>
                <c:pt idx="3">
                  <c:v>Glasgow City</c:v>
                </c:pt>
                <c:pt idx="4">
                  <c:v>South Lanarkshire</c:v>
                </c:pt>
                <c:pt idx="5">
                  <c:v>North Ayrshire</c:v>
                </c:pt>
                <c:pt idx="6">
                  <c:v>North Lanarkshire</c:v>
                </c:pt>
                <c:pt idx="7">
                  <c:v>Renfrewshire</c:v>
                </c:pt>
                <c:pt idx="8">
                  <c:v>East Lothian</c:v>
                </c:pt>
                <c:pt idx="9">
                  <c:v>Inverclyde</c:v>
                </c:pt>
                <c:pt idx="10">
                  <c:v>Falkirk</c:v>
                </c:pt>
                <c:pt idx="11">
                  <c:v>West Lothian</c:v>
                </c:pt>
                <c:pt idx="12">
                  <c:v>Stirling</c:v>
                </c:pt>
                <c:pt idx="13">
                  <c:v>Argyll and Bute</c:v>
                </c:pt>
                <c:pt idx="14">
                  <c:v>Fife</c:v>
                </c:pt>
                <c:pt idx="15">
                  <c:v>South Ayrshire</c:v>
                </c:pt>
                <c:pt idx="16">
                  <c:v>Clackmannanshire</c:v>
                </c:pt>
                <c:pt idx="17">
                  <c:v>Moray</c:v>
                </c:pt>
                <c:pt idx="18">
                  <c:v>Angus</c:v>
                </c:pt>
                <c:pt idx="19">
                  <c:v>City of Edinburgh</c:v>
                </c:pt>
                <c:pt idx="20">
                  <c:v>East Ayrshire</c:v>
                </c:pt>
                <c:pt idx="21">
                  <c:v>Highland</c:v>
                </c:pt>
                <c:pt idx="22">
                  <c:v>Perth &amp; Kinross</c:v>
                </c:pt>
                <c:pt idx="23">
                  <c:v>Aberdeenshire</c:v>
                </c:pt>
                <c:pt idx="24">
                  <c:v>Dundee City</c:v>
                </c:pt>
                <c:pt idx="25">
                  <c:v>Eilean Siar</c:v>
                </c:pt>
                <c:pt idx="26">
                  <c:v>Dumfries &amp; Galloway</c:v>
                </c:pt>
                <c:pt idx="27">
                  <c:v>Aberdeen City</c:v>
                </c:pt>
                <c:pt idx="28">
                  <c:v>Scottish Borders</c:v>
                </c:pt>
                <c:pt idx="29">
                  <c:v>Midlothian</c:v>
                </c:pt>
                <c:pt idx="30">
                  <c:v>Orkney Islands</c:v>
                </c:pt>
                <c:pt idx="31">
                  <c:v>Shetland Islands</c:v>
                </c:pt>
              </c:strCache>
            </c:strRef>
          </c:cat>
          <c:val>
            <c:numRef>
              <c:f>graphdata!$X$4:$X$35</c:f>
              <c:numCache>
                <c:formatCode>0.0%</c:formatCode>
                <c:ptCount val="32"/>
                <c:pt idx="0">
                  <c:v>7.7070614295748019E-2</c:v>
                </c:pt>
                <c:pt idx="1">
                  <c:v>7.4212072064173934E-2</c:v>
                </c:pt>
                <c:pt idx="2">
                  <c:v>9.0793930548288493E-2</c:v>
                </c:pt>
                <c:pt idx="3">
                  <c:v>6.4310789881259683E-2</c:v>
                </c:pt>
                <c:pt idx="4">
                  <c:v>4.2591014245708027E-2</c:v>
                </c:pt>
                <c:pt idx="5">
                  <c:v>4.6857619577308121E-2</c:v>
                </c:pt>
                <c:pt idx="6">
                  <c:v>4.8666912300781587E-2</c:v>
                </c:pt>
                <c:pt idx="7">
                  <c:v>5.5341073023287765E-2</c:v>
                </c:pt>
                <c:pt idx="8">
                  <c:v>3.9712230215827336E-2</c:v>
                </c:pt>
                <c:pt idx="9">
                  <c:v>3.6012035353851939E-2</c:v>
                </c:pt>
                <c:pt idx="10">
                  <c:v>4.0410279750971244E-2</c:v>
                </c:pt>
                <c:pt idx="11">
                  <c:v>3.702780201969829E-2</c:v>
                </c:pt>
                <c:pt idx="12">
                  <c:v>3.7514792899408282E-2</c:v>
                </c:pt>
                <c:pt idx="13">
                  <c:v>3.5018178836007767E-2</c:v>
                </c:pt>
                <c:pt idx="14">
                  <c:v>3.2353458898081326E-2</c:v>
                </c:pt>
                <c:pt idx="15">
                  <c:v>3.3533963886500429E-2</c:v>
                </c:pt>
                <c:pt idx="16">
                  <c:v>1.0047312742544256E-2</c:v>
                </c:pt>
                <c:pt idx="17">
                  <c:v>2.2124013042658115E-2</c:v>
                </c:pt>
                <c:pt idx="18">
                  <c:v>1.6588837002446077E-2</c:v>
                </c:pt>
                <c:pt idx="19">
                  <c:v>1.5794796643928213E-2</c:v>
                </c:pt>
                <c:pt idx="20">
                  <c:v>1.7595943398270742E-2</c:v>
                </c:pt>
                <c:pt idx="21">
                  <c:v>1.3788996824210724E-2</c:v>
                </c:pt>
                <c:pt idx="22">
                  <c:v>9.5203815351390265E-3</c:v>
                </c:pt>
                <c:pt idx="23">
                  <c:v>7.0844252249379737E-3</c:v>
                </c:pt>
                <c:pt idx="24">
                  <c:v>8.1438555283879794E-3</c:v>
                </c:pt>
                <c:pt idx="25">
                  <c:v>1.1602538675128917E-2</c:v>
                </c:pt>
                <c:pt idx="26">
                  <c:v>4.8415806336774654E-3</c:v>
                </c:pt>
                <c:pt idx="27">
                  <c:v>4.4054725054143993E-3</c:v>
                </c:pt>
                <c:pt idx="28">
                  <c:v>4.9797415061454539E-3</c:v>
                </c:pt>
                <c:pt idx="29">
                  <c:v>3.0396816624295346E-3</c:v>
                </c:pt>
                <c:pt idx="30">
                  <c:v>1.0284098213137935E-3</c:v>
                </c:pt>
                <c:pt idx="31">
                  <c:v>5.7982218786238886E-4</c:v>
                </c:pt>
              </c:numCache>
            </c:numRef>
          </c:val>
        </c:ser>
        <c:ser>
          <c:idx val="1"/>
          <c:order val="1"/>
          <c:tx>
            <c:strRef>
              <c:f>graphdata!$Y$3</c:f>
              <c:strCache>
                <c:ptCount val="1"/>
                <c:pt idx="0">
                  <c:v>% travelling to work by  train 2011</c:v>
                </c:pt>
              </c:strCache>
            </c:strRef>
          </c:tx>
          <c:spPr>
            <a:solidFill>
              <a:srgbClr val="558ED5"/>
            </a:solidFill>
            <a:ln w="22225">
              <a:noFill/>
            </a:ln>
          </c:spPr>
          <c:dPt>
            <c:idx val="0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3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4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8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9"/>
            <c:spPr>
              <a:solidFill>
                <a:srgbClr val="558ED5"/>
              </a:solidFill>
              <a:ln w="31750">
                <a:solidFill>
                  <a:srgbClr val="C00000"/>
                </a:solidFill>
              </a:ln>
            </c:spPr>
          </c:dPt>
          <c:dPt>
            <c:idx val="24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26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Lbls>
            <c:dLbl>
              <c:idx val="0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4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8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19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dLbl>
            <c:dLbl>
              <c:idx val="24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26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graphdata!$W$4:$W$35</c:f>
              <c:strCache>
                <c:ptCount val="32"/>
                <c:pt idx="0">
                  <c:v>East Renfrewshire</c:v>
                </c:pt>
                <c:pt idx="1">
                  <c:v>East Dunbartonshire</c:v>
                </c:pt>
                <c:pt idx="2">
                  <c:v>West Dunbartonshire</c:v>
                </c:pt>
                <c:pt idx="3">
                  <c:v>Glasgow City</c:v>
                </c:pt>
                <c:pt idx="4">
                  <c:v>South Lanarkshire</c:v>
                </c:pt>
                <c:pt idx="5">
                  <c:v>North Ayrshire</c:v>
                </c:pt>
                <c:pt idx="6">
                  <c:v>North Lanarkshire</c:v>
                </c:pt>
                <c:pt idx="7">
                  <c:v>Renfrewshire</c:v>
                </c:pt>
                <c:pt idx="8">
                  <c:v>East Lothian</c:v>
                </c:pt>
                <c:pt idx="9">
                  <c:v>Inverclyde</c:v>
                </c:pt>
                <c:pt idx="10">
                  <c:v>Falkirk</c:v>
                </c:pt>
                <c:pt idx="11">
                  <c:v>West Lothian</c:v>
                </c:pt>
                <c:pt idx="12">
                  <c:v>Stirling</c:v>
                </c:pt>
                <c:pt idx="13">
                  <c:v>Argyll and Bute</c:v>
                </c:pt>
                <c:pt idx="14">
                  <c:v>Fife</c:v>
                </c:pt>
                <c:pt idx="15">
                  <c:v>South Ayrshire</c:v>
                </c:pt>
                <c:pt idx="16">
                  <c:v>Clackmannanshire</c:v>
                </c:pt>
                <c:pt idx="17">
                  <c:v>Moray</c:v>
                </c:pt>
                <c:pt idx="18">
                  <c:v>Angus</c:v>
                </c:pt>
                <c:pt idx="19">
                  <c:v>City of Edinburgh</c:v>
                </c:pt>
                <c:pt idx="20">
                  <c:v>East Ayrshire</c:v>
                </c:pt>
                <c:pt idx="21">
                  <c:v>Highland</c:v>
                </c:pt>
                <c:pt idx="22">
                  <c:v>Perth &amp; Kinross</c:v>
                </c:pt>
                <c:pt idx="23">
                  <c:v>Aberdeenshire</c:v>
                </c:pt>
                <c:pt idx="24">
                  <c:v>Dundee City</c:v>
                </c:pt>
                <c:pt idx="25">
                  <c:v>Eilean Siar</c:v>
                </c:pt>
                <c:pt idx="26">
                  <c:v>Dumfries &amp; Galloway</c:v>
                </c:pt>
                <c:pt idx="27">
                  <c:v>Aberdeen City</c:v>
                </c:pt>
                <c:pt idx="28">
                  <c:v>Scottish Borders</c:v>
                </c:pt>
                <c:pt idx="29">
                  <c:v>Midlothian</c:v>
                </c:pt>
                <c:pt idx="30">
                  <c:v>Orkney Islands</c:v>
                </c:pt>
                <c:pt idx="31">
                  <c:v>Shetland Islands</c:v>
                </c:pt>
              </c:strCache>
            </c:strRef>
          </c:cat>
          <c:val>
            <c:numRef>
              <c:f>graphdata!$Y$4:$Y$35</c:f>
              <c:numCache>
                <c:formatCode>0.0%</c:formatCode>
                <c:ptCount val="32"/>
                <c:pt idx="0">
                  <c:v>9.4716351501668516E-2</c:v>
                </c:pt>
                <c:pt idx="1">
                  <c:v>9.293870892565835E-2</c:v>
                </c:pt>
                <c:pt idx="2">
                  <c:v>9.1249065071054597E-2</c:v>
                </c:pt>
                <c:pt idx="3">
                  <c:v>8.5491870404961492E-2</c:v>
                </c:pt>
                <c:pt idx="4">
                  <c:v>6.4287618539817959E-2</c:v>
                </c:pt>
                <c:pt idx="5">
                  <c:v>6.2098964689209939E-2</c:v>
                </c:pt>
                <c:pt idx="6">
                  <c:v>6.1404456740225218E-2</c:v>
                </c:pt>
                <c:pt idx="7">
                  <c:v>6.1188030370701203E-2</c:v>
                </c:pt>
                <c:pt idx="8">
                  <c:v>6.1121856866537719E-2</c:v>
                </c:pt>
                <c:pt idx="9">
                  <c:v>5.8332790197484198E-2</c:v>
                </c:pt>
                <c:pt idx="10">
                  <c:v>5.7029943310489779E-2</c:v>
                </c:pt>
                <c:pt idx="11">
                  <c:v>5.0680240872177693E-2</c:v>
                </c:pt>
                <c:pt idx="12">
                  <c:v>4.7583993404198936E-2</c:v>
                </c:pt>
                <c:pt idx="13">
                  <c:v>3.9469369503651812E-2</c:v>
                </c:pt>
                <c:pt idx="14">
                  <c:v>3.8039145613986858E-2</c:v>
                </c:pt>
                <c:pt idx="15">
                  <c:v>3.6136910093819245E-2</c:v>
                </c:pt>
                <c:pt idx="16">
                  <c:v>2.5574338968357174E-2</c:v>
                </c:pt>
                <c:pt idx="17">
                  <c:v>2.4810178013662105E-2</c:v>
                </c:pt>
                <c:pt idx="18">
                  <c:v>2.170266080567412E-2</c:v>
                </c:pt>
                <c:pt idx="19">
                  <c:v>2.1068537179474222E-2</c:v>
                </c:pt>
                <c:pt idx="20">
                  <c:v>2.0628622473357294E-2</c:v>
                </c:pt>
                <c:pt idx="21">
                  <c:v>1.7116281031828058E-2</c:v>
                </c:pt>
                <c:pt idx="22">
                  <c:v>1.2036696019017645E-2</c:v>
                </c:pt>
                <c:pt idx="23">
                  <c:v>1.1184354127559261E-2</c:v>
                </c:pt>
                <c:pt idx="24">
                  <c:v>9.8863915615961893E-3</c:v>
                </c:pt>
                <c:pt idx="25">
                  <c:v>8.9269447986882848E-3</c:v>
                </c:pt>
                <c:pt idx="26">
                  <c:v>7.0253120423959276E-3</c:v>
                </c:pt>
                <c:pt idx="27">
                  <c:v>6.6649526333484961E-3</c:v>
                </c:pt>
                <c:pt idx="28">
                  <c:v>6.5395946790465136E-3</c:v>
                </c:pt>
                <c:pt idx="29">
                  <c:v>4.2627883650952856E-3</c:v>
                </c:pt>
                <c:pt idx="30">
                  <c:v>1.9461934745277618E-3</c:v>
                </c:pt>
                <c:pt idx="31">
                  <c:v>2.7036770007209804E-4</c:v>
                </c:pt>
              </c:numCache>
            </c:numRef>
          </c:val>
        </c:ser>
        <c:gapWidth val="75"/>
        <c:axId val="98133120"/>
        <c:axId val="98134656"/>
      </c:barChart>
      <c:catAx>
        <c:axId val="98133120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98134656"/>
        <c:crosses val="autoZero"/>
        <c:auto val="1"/>
        <c:lblAlgn val="ctr"/>
        <c:lblOffset val="100"/>
      </c:catAx>
      <c:valAx>
        <c:axId val="98134656"/>
        <c:scaling>
          <c:orientation val="minMax"/>
          <c:max val="0.16"/>
        </c:scaling>
        <c:axPos val="l"/>
        <c:majorGridlines>
          <c:spPr>
            <a:ln>
              <a:solidFill>
                <a:srgbClr val="0C518A"/>
              </a:solidFill>
              <a:prstDash val="sysDash"/>
            </a:ln>
          </c:spPr>
        </c:majorGridlines>
        <c:numFmt formatCode="0%" sourceLinked="0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8133120"/>
        <c:crosses val="autoZero"/>
        <c:crossBetween val="between"/>
        <c:majorUnit val="2.0000000000000011E-2"/>
      </c:valAx>
      <c:spPr>
        <a:gradFill>
          <a:gsLst>
            <a:gs pos="0">
              <a:srgbClr val="FFFFD1"/>
            </a:gs>
            <a:gs pos="50000">
              <a:srgbClr val="FFFFF0"/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1187447855061362"/>
          <c:y val="0.25030295487540682"/>
          <c:w val="0.6683672509223163"/>
          <c:h val="4.6400443252221923E-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spPr>
    <a:solidFill>
      <a:srgbClr val="C2E1FA"/>
    </a:solidFill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algn="r">
              <a:defRPr b="1"/>
            </a:pPr>
            <a:r>
              <a:rPr lang="en-GB" b="1"/>
              <a:t>Graph 10  :  total % of residents travelling to work by public transport,</a:t>
            </a:r>
            <a:br>
              <a:rPr lang="en-GB" b="1"/>
            </a:br>
            <a:r>
              <a:rPr lang="en-GB" b="1"/>
              <a:t>Scottish local authority areas, 2001 and</a:t>
            </a:r>
            <a:r>
              <a:rPr lang="en-GB" b="1" baseline="0"/>
              <a:t> 2011</a:t>
            </a:r>
            <a:endParaRPr lang="en-GB" b="1"/>
          </a:p>
        </c:rich>
      </c:tx>
      <c:layout>
        <c:manualLayout>
          <c:xMode val="edge"/>
          <c:yMode val="edge"/>
          <c:x val="0.39991700372829803"/>
          <c:y val="3.296702821276741E-2"/>
        </c:manualLayout>
      </c:layout>
      <c:overlay val="1"/>
      <c:spPr>
        <a:solidFill>
          <a:srgbClr val="FFFF00"/>
        </a:solidFill>
      </c:spPr>
    </c:title>
    <c:plotArea>
      <c:layout>
        <c:manualLayout>
          <c:layoutTarget val="inner"/>
          <c:xMode val="edge"/>
          <c:yMode val="edge"/>
          <c:x val="4.9447603441269784E-2"/>
          <c:y val="2.4807616623746611E-2"/>
          <c:w val="0.93869070811171373"/>
          <c:h val="0.75453970832400163"/>
        </c:manualLayout>
      </c:layout>
      <c:barChart>
        <c:barDir val="col"/>
        <c:grouping val="clustered"/>
        <c:ser>
          <c:idx val="0"/>
          <c:order val="0"/>
          <c:tx>
            <c:strRef>
              <c:f>graphdata!$AC$3</c:f>
              <c:strCache>
                <c:ptCount val="1"/>
                <c:pt idx="0">
                  <c:v>% travelling to work by public transport 2001</c:v>
                </c:pt>
              </c:strCache>
            </c:strRef>
          </c:tx>
          <c:spPr>
            <a:solidFill>
              <a:srgbClr val="B1CA80"/>
            </a:solidFill>
            <a:ln w="19050">
              <a:noFill/>
            </a:ln>
          </c:spPr>
          <c:dPt>
            <c:idx val="0"/>
            <c:spPr>
              <a:solidFill>
                <a:srgbClr val="B1CA80"/>
              </a:solidFill>
              <a:ln w="31750">
                <a:solidFill>
                  <a:srgbClr val="EA6716"/>
                </a:solidFill>
              </a:ln>
            </c:spPr>
          </c:dPt>
          <c:dPt>
            <c:idx val="1"/>
            <c:spPr>
              <a:solidFill>
                <a:srgbClr val="B1CA80"/>
              </a:solidFill>
              <a:ln w="31750">
                <a:solidFill>
                  <a:srgbClr val="C00000"/>
                </a:solidFill>
              </a:ln>
            </c:spPr>
          </c:dPt>
          <c:dPt>
            <c:idx val="2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3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4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8"/>
            <c:spPr>
              <a:solidFill>
                <a:srgbClr val="B1CA80"/>
              </a:solidFill>
              <a:ln w="31750">
                <a:solidFill>
                  <a:srgbClr val="EA6716"/>
                </a:solidFill>
              </a:ln>
            </c:spPr>
          </c:dPt>
          <c:dPt>
            <c:idx val="13"/>
            <c:spPr>
              <a:solidFill>
                <a:srgbClr val="B1CA80"/>
              </a:solidFill>
              <a:ln w="31750">
                <a:solidFill>
                  <a:srgbClr val="EA6716"/>
                </a:solidFill>
              </a:ln>
            </c:spPr>
          </c:dPt>
          <c:dLbls>
            <c:dLbl>
              <c:idx val="0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4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8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13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graphdata!$AB$4:$AB$35</c:f>
              <c:strCache>
                <c:ptCount val="32"/>
                <c:pt idx="0">
                  <c:v>Glasgow City</c:v>
                </c:pt>
                <c:pt idx="1">
                  <c:v>City of Edinburgh</c:v>
                </c:pt>
                <c:pt idx="2">
                  <c:v>West Dunbartonshire</c:v>
                </c:pt>
                <c:pt idx="3">
                  <c:v>Midlothian</c:v>
                </c:pt>
                <c:pt idx="4">
                  <c:v>East Lothian</c:v>
                </c:pt>
                <c:pt idx="5">
                  <c:v>Renfrewshire</c:v>
                </c:pt>
                <c:pt idx="6">
                  <c:v>East Dunbartonshire</c:v>
                </c:pt>
                <c:pt idx="7">
                  <c:v>East Renfrewshire</c:v>
                </c:pt>
                <c:pt idx="8">
                  <c:v>Dundee City</c:v>
                </c:pt>
                <c:pt idx="9">
                  <c:v>Inverclyde</c:v>
                </c:pt>
                <c:pt idx="10">
                  <c:v>North Lanarkshire</c:v>
                </c:pt>
                <c:pt idx="11">
                  <c:v>South Lanarkshire</c:v>
                </c:pt>
                <c:pt idx="12">
                  <c:v>North Ayrshire</c:v>
                </c:pt>
                <c:pt idx="13">
                  <c:v>Aberdeen City</c:v>
                </c:pt>
                <c:pt idx="14">
                  <c:v>West Lothian</c:v>
                </c:pt>
                <c:pt idx="15">
                  <c:v>Falkirk</c:v>
                </c:pt>
                <c:pt idx="16">
                  <c:v>Fife</c:v>
                </c:pt>
                <c:pt idx="17">
                  <c:v>South Ayrshire</c:v>
                </c:pt>
                <c:pt idx="18">
                  <c:v>Stirling</c:v>
                </c:pt>
                <c:pt idx="19">
                  <c:v>East Ayrshire</c:v>
                </c:pt>
                <c:pt idx="20">
                  <c:v>Perth &amp; Kinross</c:v>
                </c:pt>
                <c:pt idx="21">
                  <c:v>Clackmannanshire</c:v>
                </c:pt>
                <c:pt idx="22">
                  <c:v>Argyll and Bute</c:v>
                </c:pt>
                <c:pt idx="23">
                  <c:v>Angus</c:v>
                </c:pt>
                <c:pt idx="24">
                  <c:v>Highland</c:v>
                </c:pt>
                <c:pt idx="25">
                  <c:v>Eilean Siar</c:v>
                </c:pt>
                <c:pt idx="26">
                  <c:v>Moray</c:v>
                </c:pt>
                <c:pt idx="27">
                  <c:v>Aberdeenshire</c:v>
                </c:pt>
                <c:pt idx="28">
                  <c:v>Dumfries &amp; Galloway</c:v>
                </c:pt>
                <c:pt idx="29">
                  <c:v>Scottish Borders</c:v>
                </c:pt>
                <c:pt idx="30">
                  <c:v>Shetland Islands</c:v>
                </c:pt>
                <c:pt idx="31">
                  <c:v>Orkney Islands</c:v>
                </c:pt>
              </c:strCache>
            </c:strRef>
          </c:cat>
          <c:val>
            <c:numRef>
              <c:f>graphdata!$AC$4:$AC$35</c:f>
              <c:numCache>
                <c:formatCode>0.0%</c:formatCode>
                <c:ptCount val="32"/>
                <c:pt idx="0">
                  <c:v>0.33122870418172434</c:v>
                </c:pt>
                <c:pt idx="1">
                  <c:v>0.28682442543266701</c:v>
                </c:pt>
                <c:pt idx="2">
                  <c:v>0.22848566629030925</c:v>
                </c:pt>
                <c:pt idx="3">
                  <c:v>0.19959655134298662</c:v>
                </c:pt>
                <c:pt idx="4">
                  <c:v>0.18459123610202749</c:v>
                </c:pt>
                <c:pt idx="5">
                  <c:v>0.20092051933777566</c:v>
                </c:pt>
                <c:pt idx="6">
                  <c:v>0.17194143690001315</c:v>
                </c:pt>
                <c:pt idx="7">
                  <c:v>0.17434761467394241</c:v>
                </c:pt>
                <c:pt idx="8">
                  <c:v>0.18155214570377931</c:v>
                </c:pt>
                <c:pt idx="9">
                  <c:v>0.1802168871058735</c:v>
                </c:pt>
                <c:pt idx="10">
                  <c:v>0.16767664097960977</c:v>
                </c:pt>
                <c:pt idx="11">
                  <c:v>0.15406469418401722</c:v>
                </c:pt>
                <c:pt idx="12">
                  <c:v>0.14694899094231686</c:v>
                </c:pt>
                <c:pt idx="13">
                  <c:v>0.14660609582166817</c:v>
                </c:pt>
                <c:pt idx="14">
                  <c:v>0.13849755502915956</c:v>
                </c:pt>
                <c:pt idx="15">
                  <c:v>0.11399730164664575</c:v>
                </c:pt>
                <c:pt idx="16">
                  <c:v>0.11331103678929766</c:v>
                </c:pt>
                <c:pt idx="17">
                  <c:v>0.1178220352768934</c:v>
                </c:pt>
                <c:pt idx="18">
                  <c:v>0.10553254437869822</c:v>
                </c:pt>
                <c:pt idx="19">
                  <c:v>0.11157821743558627</c:v>
                </c:pt>
                <c:pt idx="20">
                  <c:v>8.1760100782866912E-2</c:v>
                </c:pt>
                <c:pt idx="21">
                  <c:v>8.6917229280739999E-2</c:v>
                </c:pt>
                <c:pt idx="22">
                  <c:v>7.9221453760148719E-2</c:v>
                </c:pt>
                <c:pt idx="23">
                  <c:v>6.8934845452523902E-2</c:v>
                </c:pt>
                <c:pt idx="24">
                  <c:v>7.5821968989351771E-2</c:v>
                </c:pt>
                <c:pt idx="25">
                  <c:v>8.6969456564855205E-2</c:v>
                </c:pt>
                <c:pt idx="26">
                  <c:v>6.3219165162090057E-2</c:v>
                </c:pt>
                <c:pt idx="27">
                  <c:v>5.339723597811899E-2</c:v>
                </c:pt>
                <c:pt idx="28">
                  <c:v>5.1067995728017089E-2</c:v>
                </c:pt>
                <c:pt idx="29">
                  <c:v>4.2893682518843797E-2</c:v>
                </c:pt>
                <c:pt idx="30">
                  <c:v>4.2906841901816775E-2</c:v>
                </c:pt>
                <c:pt idx="31">
                  <c:v>2.7767065175472425E-2</c:v>
                </c:pt>
              </c:numCache>
            </c:numRef>
          </c:val>
        </c:ser>
        <c:ser>
          <c:idx val="1"/>
          <c:order val="1"/>
          <c:tx>
            <c:strRef>
              <c:f>graphdata!$AD$3</c:f>
              <c:strCache>
                <c:ptCount val="1"/>
                <c:pt idx="0">
                  <c:v>% travelling to work by  public transport 2011</c:v>
                </c:pt>
              </c:strCache>
            </c:strRef>
          </c:tx>
          <c:spPr>
            <a:solidFill>
              <a:srgbClr val="558ED5"/>
            </a:solidFill>
            <a:ln w="22225">
              <a:noFill/>
            </a:ln>
          </c:spPr>
          <c:dPt>
            <c:idx val="0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1"/>
            <c:spPr>
              <a:solidFill>
                <a:srgbClr val="558ED5"/>
              </a:solidFill>
              <a:ln w="31750">
                <a:solidFill>
                  <a:srgbClr val="C00000"/>
                </a:solidFill>
              </a:ln>
            </c:spPr>
          </c:dPt>
          <c:dPt>
            <c:idx val="2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3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4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8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13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Lbls>
            <c:dLbl>
              <c:idx val="0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4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8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13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graphdata!$AB$4:$AB$35</c:f>
              <c:strCache>
                <c:ptCount val="32"/>
                <c:pt idx="0">
                  <c:v>Glasgow City</c:v>
                </c:pt>
                <c:pt idx="1">
                  <c:v>City of Edinburgh</c:v>
                </c:pt>
                <c:pt idx="2">
                  <c:v>West Dunbartonshire</c:v>
                </c:pt>
                <c:pt idx="3">
                  <c:v>Midlothian</c:v>
                </c:pt>
                <c:pt idx="4">
                  <c:v>East Lothian</c:v>
                </c:pt>
                <c:pt idx="5">
                  <c:v>Renfrewshire</c:v>
                </c:pt>
                <c:pt idx="6">
                  <c:v>East Dunbartonshire</c:v>
                </c:pt>
                <c:pt idx="7">
                  <c:v>East Renfrewshire</c:v>
                </c:pt>
                <c:pt idx="8">
                  <c:v>Dundee City</c:v>
                </c:pt>
                <c:pt idx="9">
                  <c:v>Inverclyde</c:v>
                </c:pt>
                <c:pt idx="10">
                  <c:v>North Lanarkshire</c:v>
                </c:pt>
                <c:pt idx="11">
                  <c:v>South Lanarkshire</c:v>
                </c:pt>
                <c:pt idx="12">
                  <c:v>North Ayrshire</c:v>
                </c:pt>
                <c:pt idx="13">
                  <c:v>Aberdeen City</c:v>
                </c:pt>
                <c:pt idx="14">
                  <c:v>West Lothian</c:v>
                </c:pt>
                <c:pt idx="15">
                  <c:v>Falkirk</c:v>
                </c:pt>
                <c:pt idx="16">
                  <c:v>Fife</c:v>
                </c:pt>
                <c:pt idx="17">
                  <c:v>South Ayrshire</c:v>
                </c:pt>
                <c:pt idx="18">
                  <c:v>Stirling</c:v>
                </c:pt>
                <c:pt idx="19">
                  <c:v>East Ayrshire</c:v>
                </c:pt>
                <c:pt idx="20">
                  <c:v>Perth &amp; Kinross</c:v>
                </c:pt>
                <c:pt idx="21">
                  <c:v>Clackmannanshire</c:v>
                </c:pt>
                <c:pt idx="22">
                  <c:v>Argyll and Bute</c:v>
                </c:pt>
                <c:pt idx="23">
                  <c:v>Angus</c:v>
                </c:pt>
                <c:pt idx="24">
                  <c:v>Highland</c:v>
                </c:pt>
                <c:pt idx="25">
                  <c:v>Eilean Siar</c:v>
                </c:pt>
                <c:pt idx="26">
                  <c:v>Moray</c:v>
                </c:pt>
                <c:pt idx="27">
                  <c:v>Aberdeenshire</c:v>
                </c:pt>
                <c:pt idx="28">
                  <c:v>Dumfries &amp; Galloway</c:v>
                </c:pt>
                <c:pt idx="29">
                  <c:v>Scottish Borders</c:v>
                </c:pt>
                <c:pt idx="30">
                  <c:v>Shetland Islands</c:v>
                </c:pt>
                <c:pt idx="31">
                  <c:v>Orkney Islands</c:v>
                </c:pt>
              </c:strCache>
            </c:strRef>
          </c:cat>
          <c:val>
            <c:numRef>
              <c:f>graphdata!$AD$4:$AD$35</c:f>
              <c:numCache>
                <c:formatCode>0.0%</c:formatCode>
                <c:ptCount val="32"/>
                <c:pt idx="0">
                  <c:v>0.30873137830451702</c:v>
                </c:pt>
                <c:pt idx="1">
                  <c:v>0.30787657041207206</c:v>
                </c:pt>
                <c:pt idx="2">
                  <c:v>0.21310839635446965</c:v>
                </c:pt>
                <c:pt idx="3">
                  <c:v>0.20416805973475985</c:v>
                </c:pt>
                <c:pt idx="4">
                  <c:v>0.18682301740812379</c:v>
                </c:pt>
                <c:pt idx="5">
                  <c:v>0.18508541759714159</c:v>
                </c:pt>
                <c:pt idx="6">
                  <c:v>0.17597296667443485</c:v>
                </c:pt>
                <c:pt idx="7">
                  <c:v>0.17230255839822023</c:v>
                </c:pt>
                <c:pt idx="8">
                  <c:v>0.16825768889056919</c:v>
                </c:pt>
                <c:pt idx="9">
                  <c:v>0.16411392817571532</c:v>
                </c:pt>
                <c:pt idx="10">
                  <c:v>0.15626688568526165</c:v>
                </c:pt>
                <c:pt idx="11">
                  <c:v>0.15371900826446283</c:v>
                </c:pt>
                <c:pt idx="12">
                  <c:v>0.15193087430618429</c:v>
                </c:pt>
                <c:pt idx="13">
                  <c:v>0.14073532029349525</c:v>
                </c:pt>
                <c:pt idx="14">
                  <c:v>0.13082665337234167</c:v>
                </c:pt>
                <c:pt idx="15">
                  <c:v>0.11855952398573141</c:v>
                </c:pt>
                <c:pt idx="16">
                  <c:v>0.11045440800505814</c:v>
                </c:pt>
                <c:pt idx="17">
                  <c:v>0.11024939889679883</c:v>
                </c:pt>
                <c:pt idx="18">
                  <c:v>0.10520891610965519</c:v>
                </c:pt>
                <c:pt idx="19">
                  <c:v>0.10287304983692379</c:v>
                </c:pt>
                <c:pt idx="20">
                  <c:v>9.0065959085278063E-2</c:v>
                </c:pt>
                <c:pt idx="21">
                  <c:v>8.0287049077686273E-2</c:v>
                </c:pt>
                <c:pt idx="22">
                  <c:v>7.7895364435832462E-2</c:v>
                </c:pt>
                <c:pt idx="23">
                  <c:v>6.9885965471109132E-2</c:v>
                </c:pt>
                <c:pt idx="24">
                  <c:v>6.7779629199974684E-2</c:v>
                </c:pt>
                <c:pt idx="25">
                  <c:v>6.5858990708690113E-2</c:v>
                </c:pt>
                <c:pt idx="26">
                  <c:v>6.442520124939688E-2</c:v>
                </c:pt>
                <c:pt idx="27">
                  <c:v>5.168725717029729E-2</c:v>
                </c:pt>
                <c:pt idx="28">
                  <c:v>4.5620946935360153E-2</c:v>
                </c:pt>
                <c:pt idx="29">
                  <c:v>4.4884385322739043E-2</c:v>
                </c:pt>
                <c:pt idx="30">
                  <c:v>3.857245854361932E-2</c:v>
                </c:pt>
                <c:pt idx="31">
                  <c:v>2.6674298797939325E-2</c:v>
                </c:pt>
              </c:numCache>
            </c:numRef>
          </c:val>
        </c:ser>
        <c:gapWidth val="75"/>
        <c:axId val="98475008"/>
        <c:axId val="98497280"/>
      </c:barChart>
      <c:catAx>
        <c:axId val="9847500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98497280"/>
        <c:crosses val="autoZero"/>
        <c:auto val="1"/>
        <c:lblAlgn val="ctr"/>
        <c:lblOffset val="100"/>
      </c:catAx>
      <c:valAx>
        <c:axId val="98497280"/>
        <c:scaling>
          <c:orientation val="minMax"/>
          <c:max val="0.4"/>
        </c:scaling>
        <c:axPos val="l"/>
        <c:majorGridlines>
          <c:spPr>
            <a:ln>
              <a:solidFill>
                <a:srgbClr val="0C518A"/>
              </a:solidFill>
              <a:prstDash val="sysDash"/>
            </a:ln>
          </c:spPr>
        </c:majorGridlines>
        <c:numFmt formatCode="0%" sourceLinked="0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8475008"/>
        <c:crosses val="autoZero"/>
        <c:crossBetween val="between"/>
        <c:majorUnit val="0.05"/>
      </c:valAx>
      <c:spPr>
        <a:gradFill>
          <a:gsLst>
            <a:gs pos="0">
              <a:srgbClr val="FFFFD1"/>
            </a:gs>
            <a:gs pos="50000">
              <a:srgbClr val="FFFFF0"/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19126589266210509"/>
          <c:y val="0.2374824439037749"/>
          <c:w val="0.80778635020627954"/>
          <c:h val="4.6400443252221923E-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spPr>
    <a:solidFill>
      <a:srgbClr val="C2E1FA"/>
    </a:solidFill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algn="r">
              <a:defRPr b="1"/>
            </a:pPr>
            <a:r>
              <a:rPr lang="en-GB" b="1"/>
              <a:t>Graph 11  :  % of residents walking to work,</a:t>
            </a:r>
            <a:br>
              <a:rPr lang="en-GB" b="1"/>
            </a:br>
            <a:r>
              <a:rPr lang="en-GB" b="1"/>
              <a:t>Scottish local authority areas, 2001 and</a:t>
            </a:r>
            <a:r>
              <a:rPr lang="en-GB" b="1" baseline="0"/>
              <a:t> 2011</a:t>
            </a:r>
            <a:endParaRPr lang="en-GB" b="1"/>
          </a:p>
        </c:rich>
      </c:tx>
      <c:layout>
        <c:manualLayout>
          <c:xMode val="edge"/>
          <c:yMode val="edge"/>
          <c:x val="0.59586165220258192"/>
          <c:y val="3.8461532914895312E-2"/>
        </c:manualLayout>
      </c:layout>
      <c:overlay val="1"/>
      <c:spPr>
        <a:solidFill>
          <a:srgbClr val="FFFF00"/>
        </a:solidFill>
      </c:spPr>
    </c:title>
    <c:plotArea>
      <c:layout>
        <c:manualLayout>
          <c:layoutTarget val="inner"/>
          <c:xMode val="edge"/>
          <c:yMode val="edge"/>
          <c:x val="4.9447603441269784E-2"/>
          <c:y val="2.4807616623746611E-2"/>
          <c:w val="0.93869070811171373"/>
          <c:h val="0.75453970832400163"/>
        </c:manualLayout>
      </c:layout>
      <c:barChart>
        <c:barDir val="col"/>
        <c:grouping val="clustered"/>
        <c:ser>
          <c:idx val="0"/>
          <c:order val="0"/>
          <c:tx>
            <c:strRef>
              <c:f>graphdata!$AH$3</c:f>
              <c:strCache>
                <c:ptCount val="1"/>
                <c:pt idx="0">
                  <c:v>% walking to work 2001</c:v>
                </c:pt>
              </c:strCache>
            </c:strRef>
          </c:tx>
          <c:spPr>
            <a:solidFill>
              <a:srgbClr val="B1CA80"/>
            </a:solidFill>
            <a:ln w="19050">
              <a:noFill/>
            </a:ln>
          </c:spPr>
          <c:dPt>
            <c:idx val="0"/>
            <c:spPr>
              <a:solidFill>
                <a:srgbClr val="B1CA80"/>
              </a:solidFill>
              <a:ln w="31750">
                <a:solidFill>
                  <a:srgbClr val="C00000"/>
                </a:solidFill>
              </a:ln>
            </c:spPr>
          </c:dPt>
          <c:dPt>
            <c:idx val="1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2"/>
            <c:spPr>
              <a:solidFill>
                <a:srgbClr val="B1CA80"/>
              </a:solidFill>
              <a:ln w="31750">
                <a:solidFill>
                  <a:srgbClr val="EA6716"/>
                </a:solidFill>
              </a:ln>
            </c:spPr>
          </c:dPt>
          <c:dPt>
            <c:idx val="3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4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7"/>
            <c:spPr>
              <a:solidFill>
                <a:srgbClr val="B1CA80"/>
              </a:solidFill>
              <a:ln w="31750">
                <a:solidFill>
                  <a:srgbClr val="EA6716"/>
                </a:solidFill>
              </a:ln>
            </c:spPr>
          </c:dPt>
          <c:dPt>
            <c:idx val="8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10"/>
            <c:spPr>
              <a:solidFill>
                <a:srgbClr val="B1CA80"/>
              </a:solidFill>
              <a:ln w="31750">
                <a:solidFill>
                  <a:srgbClr val="EA6716"/>
                </a:solidFill>
              </a:ln>
            </c:spPr>
          </c:dPt>
          <c:dLbls>
            <c:dLbl>
              <c:idx val="0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4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7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8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10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90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graphdata!$AG$4:$AG$35</c:f>
              <c:strCache>
                <c:ptCount val="32"/>
                <c:pt idx="0">
                  <c:v>City of Edinburgh</c:v>
                </c:pt>
                <c:pt idx="1">
                  <c:v>Argyll and Bute</c:v>
                </c:pt>
                <c:pt idx="2">
                  <c:v>Aberdeen City</c:v>
                </c:pt>
                <c:pt idx="3">
                  <c:v>Orkney Islands</c:v>
                </c:pt>
                <c:pt idx="4">
                  <c:v>Scottish Borders</c:v>
                </c:pt>
                <c:pt idx="5">
                  <c:v>Dumfries &amp; Galloway</c:v>
                </c:pt>
                <c:pt idx="6">
                  <c:v>Perth &amp; Kinross</c:v>
                </c:pt>
                <c:pt idx="7">
                  <c:v>Dundee City</c:v>
                </c:pt>
                <c:pt idx="8">
                  <c:v>Moray</c:v>
                </c:pt>
                <c:pt idx="9">
                  <c:v>Highland</c:v>
                </c:pt>
                <c:pt idx="10">
                  <c:v>Glasgow City</c:v>
                </c:pt>
                <c:pt idx="11">
                  <c:v>Angus</c:v>
                </c:pt>
                <c:pt idx="12">
                  <c:v>Stirling</c:v>
                </c:pt>
                <c:pt idx="13">
                  <c:v>Shetland Islands</c:v>
                </c:pt>
                <c:pt idx="14">
                  <c:v>South Ayrshire</c:v>
                </c:pt>
                <c:pt idx="15">
                  <c:v>Inverclyde</c:v>
                </c:pt>
                <c:pt idx="16">
                  <c:v>Aberdeenshire</c:v>
                </c:pt>
                <c:pt idx="17">
                  <c:v>Fife</c:v>
                </c:pt>
                <c:pt idx="18">
                  <c:v>Eilean Siar</c:v>
                </c:pt>
                <c:pt idx="19">
                  <c:v>East Lothian</c:v>
                </c:pt>
                <c:pt idx="20">
                  <c:v>West Dunbartonshire</c:v>
                </c:pt>
                <c:pt idx="21">
                  <c:v>North Ayrshire</c:v>
                </c:pt>
                <c:pt idx="22">
                  <c:v>East Ayrshire</c:v>
                </c:pt>
                <c:pt idx="23">
                  <c:v>Clackmannanshire</c:v>
                </c:pt>
                <c:pt idx="24">
                  <c:v>South Lanarkshire</c:v>
                </c:pt>
                <c:pt idx="25">
                  <c:v>Midlothian</c:v>
                </c:pt>
                <c:pt idx="26">
                  <c:v>Falkirk</c:v>
                </c:pt>
                <c:pt idx="27">
                  <c:v>Renfrewshire</c:v>
                </c:pt>
                <c:pt idx="28">
                  <c:v>North Lanarkshire</c:v>
                </c:pt>
                <c:pt idx="29">
                  <c:v>West Lothian</c:v>
                </c:pt>
                <c:pt idx="30">
                  <c:v>East Dunbartonshire</c:v>
                </c:pt>
                <c:pt idx="31">
                  <c:v>East Renfrewshire</c:v>
                </c:pt>
              </c:strCache>
            </c:strRef>
          </c:cat>
          <c:val>
            <c:numRef>
              <c:f>graphdata!$AH$4:$AH$35</c:f>
              <c:numCache>
                <c:formatCode>0.0%</c:formatCode>
                <c:ptCount val="32"/>
                <c:pt idx="0">
                  <c:v>0.17112663701379788</c:v>
                </c:pt>
                <c:pt idx="1">
                  <c:v>0.21522101637462071</c:v>
                </c:pt>
                <c:pt idx="2">
                  <c:v>0.15176166076805239</c:v>
                </c:pt>
                <c:pt idx="3">
                  <c:v>0.19616917341560611</c:v>
                </c:pt>
                <c:pt idx="4">
                  <c:v>0.21021299712533104</c:v>
                </c:pt>
                <c:pt idx="5">
                  <c:v>0.18428266286934852</c:v>
                </c:pt>
                <c:pt idx="6">
                  <c:v>0.16866732655448574</c:v>
                </c:pt>
                <c:pt idx="7">
                  <c:v>0.14427908588590901</c:v>
                </c:pt>
                <c:pt idx="8">
                  <c:v>0.16219784957826941</c:v>
                </c:pt>
                <c:pt idx="9">
                  <c:v>0.16731272183822155</c:v>
                </c:pt>
                <c:pt idx="10">
                  <c:v>0.12702632937532266</c:v>
                </c:pt>
                <c:pt idx="11">
                  <c:v>0.16104069379586392</c:v>
                </c:pt>
                <c:pt idx="12">
                  <c:v>0.11905325443786982</c:v>
                </c:pt>
                <c:pt idx="13">
                  <c:v>0.12688442211055276</c:v>
                </c:pt>
                <c:pt idx="14">
                  <c:v>0.11066440473147265</c:v>
                </c:pt>
                <c:pt idx="15">
                  <c:v>0.10311540149188241</c:v>
                </c:pt>
                <c:pt idx="16">
                  <c:v>0.11925947330138201</c:v>
                </c:pt>
                <c:pt idx="17">
                  <c:v>0.10989614504488647</c:v>
                </c:pt>
                <c:pt idx="18">
                  <c:v>0.10938119793732645</c:v>
                </c:pt>
                <c:pt idx="19">
                  <c:v>0.10145192936559844</c:v>
                </c:pt>
                <c:pt idx="20">
                  <c:v>0.10070773552171398</c:v>
                </c:pt>
                <c:pt idx="21">
                  <c:v>0.10307087239790243</c:v>
                </c:pt>
                <c:pt idx="22">
                  <c:v>0.11454699113701866</c:v>
                </c:pt>
                <c:pt idx="23">
                  <c:v>0.10185529743235341</c:v>
                </c:pt>
                <c:pt idx="24">
                  <c:v>8.7982466820893709E-2</c:v>
                </c:pt>
                <c:pt idx="25">
                  <c:v>8.7763899635238202E-2</c:v>
                </c:pt>
                <c:pt idx="26">
                  <c:v>8.9630845754970004E-2</c:v>
                </c:pt>
                <c:pt idx="27">
                  <c:v>7.9013533008174763E-2</c:v>
                </c:pt>
                <c:pt idx="28">
                  <c:v>8.2258684080557531E-2</c:v>
                </c:pt>
                <c:pt idx="29">
                  <c:v>7.8585380044051037E-2</c:v>
                </c:pt>
                <c:pt idx="30">
                  <c:v>5.6919300398895367E-2</c:v>
                </c:pt>
                <c:pt idx="31">
                  <c:v>4.6950132368037169E-2</c:v>
                </c:pt>
              </c:numCache>
            </c:numRef>
          </c:val>
        </c:ser>
        <c:ser>
          <c:idx val="1"/>
          <c:order val="1"/>
          <c:tx>
            <c:strRef>
              <c:f>graphdata!$AI$3</c:f>
              <c:strCache>
                <c:ptCount val="1"/>
                <c:pt idx="0">
                  <c:v>% walking to work 2011</c:v>
                </c:pt>
              </c:strCache>
            </c:strRef>
          </c:tx>
          <c:spPr>
            <a:solidFill>
              <a:srgbClr val="558ED5"/>
            </a:solidFill>
            <a:ln w="22225">
              <a:noFill/>
            </a:ln>
          </c:spPr>
          <c:dPt>
            <c:idx val="0"/>
            <c:spPr>
              <a:solidFill>
                <a:srgbClr val="558ED5"/>
              </a:solidFill>
              <a:ln w="31750">
                <a:solidFill>
                  <a:srgbClr val="C00000"/>
                </a:solidFill>
              </a:ln>
            </c:spPr>
          </c:dPt>
          <c:dPt>
            <c:idx val="1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3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4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7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8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0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Lbls>
            <c:dLbl>
              <c:idx val="0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4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7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8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10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graphdata!$AG$4:$AG$35</c:f>
              <c:strCache>
                <c:ptCount val="32"/>
                <c:pt idx="0">
                  <c:v>City of Edinburgh</c:v>
                </c:pt>
                <c:pt idx="1">
                  <c:v>Argyll and Bute</c:v>
                </c:pt>
                <c:pt idx="2">
                  <c:v>Aberdeen City</c:v>
                </c:pt>
                <c:pt idx="3">
                  <c:v>Orkney Islands</c:v>
                </c:pt>
                <c:pt idx="4">
                  <c:v>Scottish Borders</c:v>
                </c:pt>
                <c:pt idx="5">
                  <c:v>Dumfries &amp; Galloway</c:v>
                </c:pt>
                <c:pt idx="6">
                  <c:v>Perth &amp; Kinross</c:v>
                </c:pt>
                <c:pt idx="7">
                  <c:v>Dundee City</c:v>
                </c:pt>
                <c:pt idx="8">
                  <c:v>Moray</c:v>
                </c:pt>
                <c:pt idx="9">
                  <c:v>Highland</c:v>
                </c:pt>
                <c:pt idx="10">
                  <c:v>Glasgow City</c:v>
                </c:pt>
                <c:pt idx="11">
                  <c:v>Angus</c:v>
                </c:pt>
                <c:pt idx="12">
                  <c:v>Stirling</c:v>
                </c:pt>
                <c:pt idx="13">
                  <c:v>Shetland Islands</c:v>
                </c:pt>
                <c:pt idx="14">
                  <c:v>South Ayrshire</c:v>
                </c:pt>
                <c:pt idx="15">
                  <c:v>Inverclyde</c:v>
                </c:pt>
                <c:pt idx="16">
                  <c:v>Aberdeenshire</c:v>
                </c:pt>
                <c:pt idx="17">
                  <c:v>Fife</c:v>
                </c:pt>
                <c:pt idx="18">
                  <c:v>Eilean Siar</c:v>
                </c:pt>
                <c:pt idx="19">
                  <c:v>East Lothian</c:v>
                </c:pt>
                <c:pt idx="20">
                  <c:v>West Dunbartonshire</c:v>
                </c:pt>
                <c:pt idx="21">
                  <c:v>North Ayrshire</c:v>
                </c:pt>
                <c:pt idx="22">
                  <c:v>East Ayrshire</c:v>
                </c:pt>
                <c:pt idx="23">
                  <c:v>Clackmannanshire</c:v>
                </c:pt>
                <c:pt idx="24">
                  <c:v>South Lanarkshire</c:v>
                </c:pt>
                <c:pt idx="25">
                  <c:v>Midlothian</c:v>
                </c:pt>
                <c:pt idx="26">
                  <c:v>Falkirk</c:v>
                </c:pt>
                <c:pt idx="27">
                  <c:v>Renfrewshire</c:v>
                </c:pt>
                <c:pt idx="28">
                  <c:v>North Lanarkshire</c:v>
                </c:pt>
                <c:pt idx="29">
                  <c:v>West Lothian</c:v>
                </c:pt>
                <c:pt idx="30">
                  <c:v>East Dunbartonshire</c:v>
                </c:pt>
                <c:pt idx="31">
                  <c:v>East Renfrewshire</c:v>
                </c:pt>
              </c:strCache>
            </c:strRef>
          </c:cat>
          <c:val>
            <c:numRef>
              <c:f>graphdata!$AI$4:$AI$35</c:f>
              <c:numCache>
                <c:formatCode>0.0%</c:formatCode>
                <c:ptCount val="32"/>
                <c:pt idx="0">
                  <c:v>0.18222844378859701</c:v>
                </c:pt>
                <c:pt idx="1">
                  <c:v>0.17677746310925621</c:v>
                </c:pt>
                <c:pt idx="2">
                  <c:v>0.16773134505468426</c:v>
                </c:pt>
                <c:pt idx="3">
                  <c:v>0.1594733829421866</c:v>
                </c:pt>
                <c:pt idx="4">
                  <c:v>0.15889206320864208</c:v>
                </c:pt>
                <c:pt idx="5">
                  <c:v>0.15183738930339585</c:v>
                </c:pt>
                <c:pt idx="6">
                  <c:v>0.14783875179964509</c:v>
                </c:pt>
                <c:pt idx="7">
                  <c:v>0.14572503355324096</c:v>
                </c:pt>
                <c:pt idx="8">
                  <c:v>0.13880494679905533</c:v>
                </c:pt>
                <c:pt idx="9">
                  <c:v>0.13680369534496215</c:v>
                </c:pt>
                <c:pt idx="10">
                  <c:v>0.13399339326628448</c:v>
                </c:pt>
                <c:pt idx="11">
                  <c:v>0.12223142426365972</c:v>
                </c:pt>
                <c:pt idx="12">
                  <c:v>0.10544448043343836</c:v>
                </c:pt>
                <c:pt idx="13">
                  <c:v>0.10472242249459264</c:v>
                </c:pt>
                <c:pt idx="14">
                  <c:v>9.6600820329074535E-2</c:v>
                </c:pt>
                <c:pt idx="15">
                  <c:v>9.2257055334680316E-2</c:v>
                </c:pt>
                <c:pt idx="16">
                  <c:v>8.836600165888156E-2</c:v>
                </c:pt>
                <c:pt idx="17">
                  <c:v>8.7204827225994444E-2</c:v>
                </c:pt>
                <c:pt idx="18">
                  <c:v>8.6354527236290765E-2</c:v>
                </c:pt>
                <c:pt idx="19">
                  <c:v>8.5203094777562868E-2</c:v>
                </c:pt>
                <c:pt idx="20">
                  <c:v>8.421285908196903E-2</c:v>
                </c:pt>
                <c:pt idx="21">
                  <c:v>8.3927095224973422E-2</c:v>
                </c:pt>
                <c:pt idx="22">
                  <c:v>8.3386999605293222E-2</c:v>
                </c:pt>
                <c:pt idx="23">
                  <c:v>8.0816837643885753E-2</c:v>
                </c:pt>
                <c:pt idx="24">
                  <c:v>7.307765548234757E-2</c:v>
                </c:pt>
                <c:pt idx="25">
                  <c:v>7.0712136409227688E-2</c:v>
                </c:pt>
                <c:pt idx="26">
                  <c:v>7.011441512114977E-2</c:v>
                </c:pt>
                <c:pt idx="27">
                  <c:v>6.9464604734256363E-2</c:v>
                </c:pt>
                <c:pt idx="28">
                  <c:v>6.9192585067830922E-2</c:v>
                </c:pt>
                <c:pt idx="29">
                  <c:v>6.7630505228080756E-2</c:v>
                </c:pt>
                <c:pt idx="30">
                  <c:v>5.2761594034024702E-2</c:v>
                </c:pt>
                <c:pt idx="31">
                  <c:v>3.9293659621802E-2</c:v>
                </c:pt>
              </c:numCache>
            </c:numRef>
          </c:val>
        </c:ser>
        <c:gapWidth val="75"/>
        <c:axId val="98572928"/>
        <c:axId val="98574720"/>
      </c:barChart>
      <c:catAx>
        <c:axId val="9857292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98574720"/>
        <c:crosses val="autoZero"/>
        <c:auto val="1"/>
        <c:lblAlgn val="ctr"/>
        <c:lblOffset val="100"/>
      </c:catAx>
      <c:valAx>
        <c:axId val="98574720"/>
        <c:scaling>
          <c:orientation val="minMax"/>
          <c:max val="0.35000000000000031"/>
        </c:scaling>
        <c:axPos val="l"/>
        <c:majorGridlines>
          <c:spPr>
            <a:ln>
              <a:solidFill>
                <a:srgbClr val="0C518A"/>
              </a:solidFill>
              <a:prstDash val="sysDash"/>
            </a:ln>
          </c:spPr>
        </c:majorGridlines>
        <c:numFmt formatCode="0%" sourceLinked="0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8572928"/>
        <c:crosses val="autoZero"/>
        <c:crossBetween val="between"/>
        <c:majorUnit val="0.05"/>
      </c:valAx>
      <c:spPr>
        <a:gradFill>
          <a:gsLst>
            <a:gs pos="0">
              <a:srgbClr val="FFFFD1"/>
            </a:gs>
            <a:gs pos="50000">
              <a:srgbClr val="FFFFF0"/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52210962826452623"/>
          <c:y val="0.25030295487540682"/>
          <c:w val="0.45813210120840342"/>
          <c:h val="4.6400443252221923E-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spPr>
    <a:solidFill>
      <a:srgbClr val="C2E1FA"/>
    </a:solidFill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algn="l">
              <a:defRPr sz="1400"/>
            </a:pPr>
            <a:r>
              <a:rPr lang="en-US" sz="1800"/>
              <a:t>Edinburgh 2011</a:t>
            </a:r>
          </a:p>
        </c:rich>
      </c:tx>
      <c:layout>
        <c:manualLayout>
          <c:xMode val="edge"/>
          <c:yMode val="edge"/>
          <c:x val="0.66396871183181305"/>
          <c:y val="9.9750597325427483E-3"/>
        </c:manualLayout>
      </c:layout>
    </c:title>
    <c:plotArea>
      <c:layout>
        <c:manualLayout>
          <c:layoutTarget val="inner"/>
          <c:xMode val="edge"/>
          <c:yMode val="edge"/>
          <c:x val="8.0317559314986645E-2"/>
          <c:y val="0.11057759523040291"/>
          <c:w val="0.88226943166757665"/>
          <c:h val="0.88886971838914064"/>
        </c:manualLayout>
      </c:layout>
      <c:pieChart>
        <c:varyColors val="1"/>
        <c:ser>
          <c:idx val="0"/>
          <c:order val="0"/>
          <c:tx>
            <c:strRef>
              <c:f>graphdata!$CL$5</c:f>
              <c:strCache>
                <c:ptCount val="1"/>
                <c:pt idx="0">
                  <c:v>Edinburgh 2011</c:v>
                </c:pt>
              </c:strCache>
            </c:strRef>
          </c:tx>
          <c:dPt>
            <c:idx val="0"/>
            <c:spPr>
              <a:solidFill>
                <a:schemeClr val="accent4">
                  <a:lumMod val="75000"/>
                </a:schemeClr>
              </a:solidFill>
            </c:spPr>
          </c:dPt>
          <c:dPt>
            <c:idx val="1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3"/>
            <c:spPr>
              <a:solidFill>
                <a:srgbClr val="7030A0"/>
              </a:solidFill>
            </c:spPr>
          </c:dPt>
          <c:dPt>
            <c:idx val="4"/>
            <c:spPr>
              <a:solidFill>
                <a:srgbClr val="EE0000"/>
              </a:solidFill>
            </c:spPr>
          </c:dPt>
          <c:dPt>
            <c:idx val="5"/>
            <c:spPr>
              <a:solidFill>
                <a:srgbClr val="EF9011"/>
              </a:solidFill>
            </c:spPr>
          </c:dPt>
          <c:dPt>
            <c:idx val="6"/>
            <c:spPr>
              <a:solidFill>
                <a:srgbClr val="FFFF00"/>
              </a:solidFill>
            </c:spPr>
          </c:dPt>
          <c:dPt>
            <c:idx val="7"/>
            <c:spPr>
              <a:solidFill>
                <a:srgbClr val="92D050"/>
              </a:solidFill>
            </c:spPr>
          </c:dPt>
          <c:dPt>
            <c:idx val="8"/>
            <c:spPr>
              <a:solidFill>
                <a:srgbClr val="57C985"/>
              </a:solidFill>
            </c:spPr>
          </c:dPt>
          <c:dPt>
            <c:idx val="9"/>
            <c:spPr>
              <a:solidFill>
                <a:srgbClr val="C2E1FA"/>
              </a:solidFill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-1.297393518879447E-3"/>
                  <c:y val="9.7605304951452282E-2"/>
                </c:manualLayout>
              </c:layout>
              <c:showVal val="1"/>
            </c:dLbl>
            <c:dLbl>
              <c:idx val="2"/>
              <c:layout>
                <c:manualLayout>
                  <c:x val="-0.1602219277045813"/>
                  <c:y val="0.1057162590331891"/>
                </c:manualLayout>
              </c:layout>
              <c:showVal val="1"/>
            </c:dLbl>
            <c:dLbl>
              <c:idx val="3"/>
              <c:layout>
                <c:manualLayout>
                  <c:x val="-7.5907590759075982E-4"/>
                  <c:y val="-4.5542300274955556E-3"/>
                </c:manualLayout>
              </c:layout>
              <c:showVal val="1"/>
            </c:dLbl>
            <c:dLbl>
              <c:idx val="4"/>
              <c:layout>
                <c:manualLayout>
                  <c:x val="3.1410956056235555E-2"/>
                  <c:y val="-0.1055696439820021"/>
                </c:manualLayout>
              </c:layout>
              <c:showVal val="1"/>
            </c:dLbl>
            <c:dLbl>
              <c:idx val="5"/>
              <c:layout>
                <c:manualLayout>
                  <c:x val="0.13937293729372938"/>
                  <c:y val="7.3831150776300517E-3"/>
                </c:manualLayout>
              </c:layout>
              <c:showVal val="1"/>
            </c:dLbl>
            <c:dLbl>
              <c:idx val="7"/>
              <c:layout>
                <c:manualLayout>
                  <c:x val="0.14308580858085809"/>
                  <c:y val="3.8379107774106039E-2"/>
                </c:manualLayout>
              </c:layout>
              <c:showVal val="1"/>
            </c:dLbl>
            <c:dLbl>
              <c:idx val="8"/>
              <c:layout>
                <c:manualLayout>
                  <c:x val="0.12763935448662991"/>
                  <c:y val="0.13605248399932368"/>
                </c:manualLayout>
              </c:layout>
              <c:showVal val="1"/>
            </c:dLbl>
            <c:txPr>
              <a:bodyPr/>
              <a:lstStyle/>
              <a:p>
                <a:pPr>
                  <a:defRPr sz="1000" b="1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  <c:showLeaderLines val="1"/>
          </c:dLbls>
          <c:cat>
            <c:strRef>
              <c:f>graphdata!$CM$3:$CV$3</c:f>
              <c:strCache>
                <c:ptCount val="10"/>
                <c:pt idx="0">
                  <c:v>U'ground / 
light rail /
tram</c:v>
                </c:pt>
                <c:pt idx="1">
                  <c:v>Train</c:v>
                </c:pt>
                <c:pt idx="2">
                  <c:v>Bus / coach</c:v>
                </c:pt>
                <c:pt idx="3">
                  <c:v>Taxi / minicab</c:v>
                </c:pt>
                <c:pt idx="4">
                  <c:v>Car driver</c:v>
                </c:pt>
                <c:pt idx="5">
                  <c:v>Car passenger</c:v>
                </c:pt>
                <c:pt idx="6">
                  <c:v>Motor cycle etc.</c:v>
                </c:pt>
                <c:pt idx="7">
                  <c:v>Bicycle</c:v>
                </c:pt>
                <c:pt idx="8">
                  <c:v>On foot</c:v>
                </c:pt>
                <c:pt idx="9">
                  <c:v>Other</c:v>
                </c:pt>
              </c:strCache>
            </c:strRef>
          </c:cat>
          <c:val>
            <c:numRef>
              <c:f>graphdata!$CM$5:$CV$5</c:f>
              <c:numCache>
                <c:formatCode>0.0%</c:formatCode>
                <c:ptCount val="10"/>
                <c:pt idx="0">
                  <c:v>8.7427606909307751E-4</c:v>
                </c:pt>
                <c:pt idx="1">
                  <c:v>2.1068537179474222E-2</c:v>
                </c:pt>
                <c:pt idx="2">
                  <c:v>0.28593375716350478</c:v>
                </c:pt>
                <c:pt idx="3">
                  <c:v>4.0580559738828976E-3</c:v>
                </c:pt>
                <c:pt idx="4">
                  <c:v>0.40957559708507263</c:v>
                </c:pt>
                <c:pt idx="5">
                  <c:v>3.5380385894338937E-2</c:v>
                </c:pt>
                <c:pt idx="6">
                  <c:v>4.8615813784250901E-3</c:v>
                </c:pt>
                <c:pt idx="7">
                  <c:v>4.7898199900949068E-2</c:v>
                </c:pt>
                <c:pt idx="8">
                  <c:v>0.18222844378859701</c:v>
                </c:pt>
                <c:pt idx="9">
                  <c:v>8.1211655666622862E-3</c:v>
                </c:pt>
              </c:numCache>
            </c:numRef>
          </c:val>
        </c:ser>
        <c:firstSliceAng val="0"/>
      </c:pieChart>
    </c:plotArea>
    <c:plotVisOnly val="1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algn="r">
              <a:defRPr b="1"/>
            </a:pPr>
            <a:r>
              <a:rPr lang="en-GB" b="1"/>
              <a:t>Graph 12  :  % of residents cycling to work,</a:t>
            </a:r>
            <a:br>
              <a:rPr lang="en-GB" b="1"/>
            </a:br>
            <a:r>
              <a:rPr lang="en-GB" b="1"/>
              <a:t>Scottish local authority areas, 2001 and</a:t>
            </a:r>
            <a:r>
              <a:rPr lang="en-GB" b="1" baseline="0"/>
              <a:t> 2011</a:t>
            </a:r>
            <a:endParaRPr lang="en-GB" b="1"/>
          </a:p>
        </c:rich>
      </c:tx>
      <c:layout>
        <c:manualLayout>
          <c:xMode val="edge"/>
          <c:yMode val="edge"/>
          <c:x val="0.59475515141461333"/>
          <c:y val="3.4798529780143382E-2"/>
        </c:manualLayout>
      </c:layout>
      <c:overlay val="1"/>
      <c:spPr>
        <a:solidFill>
          <a:srgbClr val="FFFF00"/>
        </a:solidFill>
      </c:spPr>
    </c:title>
    <c:plotArea>
      <c:layout>
        <c:manualLayout>
          <c:layoutTarget val="inner"/>
          <c:xMode val="edge"/>
          <c:yMode val="edge"/>
          <c:x val="4.9447603441269784E-2"/>
          <c:y val="2.4807616623746618E-2"/>
          <c:w val="0.93869070811171373"/>
          <c:h val="0.75453970832400163"/>
        </c:manualLayout>
      </c:layout>
      <c:barChart>
        <c:barDir val="col"/>
        <c:grouping val="clustered"/>
        <c:ser>
          <c:idx val="0"/>
          <c:order val="0"/>
          <c:tx>
            <c:strRef>
              <c:f>graphdata!$AM$3</c:f>
              <c:strCache>
                <c:ptCount val="1"/>
                <c:pt idx="0">
                  <c:v>% cycling to work 2001</c:v>
                </c:pt>
              </c:strCache>
            </c:strRef>
          </c:tx>
          <c:spPr>
            <a:solidFill>
              <a:srgbClr val="B1CA80"/>
            </a:solidFill>
            <a:ln w="19050">
              <a:noFill/>
            </a:ln>
          </c:spPr>
          <c:dPt>
            <c:idx val="0"/>
            <c:spPr>
              <a:solidFill>
                <a:srgbClr val="B1CA80"/>
              </a:solidFill>
              <a:ln w="31750">
                <a:solidFill>
                  <a:srgbClr val="C00000"/>
                </a:solidFill>
              </a:ln>
            </c:spPr>
          </c:dPt>
          <c:dPt>
            <c:idx val="1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2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3"/>
            <c:spPr>
              <a:solidFill>
                <a:srgbClr val="B1CA80"/>
              </a:solidFill>
              <a:ln w="31750">
                <a:solidFill>
                  <a:srgbClr val="EA6716"/>
                </a:solidFill>
              </a:ln>
            </c:spPr>
          </c:dPt>
          <c:dPt>
            <c:idx val="4"/>
            <c:spPr>
              <a:solidFill>
                <a:srgbClr val="B1CA80"/>
              </a:solidFill>
              <a:ln w="31750">
                <a:solidFill>
                  <a:srgbClr val="EA6716"/>
                </a:solidFill>
              </a:ln>
            </c:spPr>
          </c:dPt>
          <c:dPt>
            <c:idx val="8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11"/>
            <c:spPr>
              <a:solidFill>
                <a:srgbClr val="B1CA80"/>
              </a:solidFill>
              <a:ln w="31750">
                <a:solidFill>
                  <a:srgbClr val="EA6716"/>
                </a:solidFill>
              </a:ln>
            </c:spPr>
          </c:dPt>
          <c:dPt>
            <c:idx val="19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24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26"/>
            <c:spPr>
              <a:solidFill>
                <a:srgbClr val="B1CA80"/>
              </a:solidFill>
              <a:ln w="31750">
                <a:noFill/>
              </a:ln>
            </c:spPr>
          </c:dPt>
          <c:dLbls>
            <c:dLbl>
              <c:idx val="0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4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8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11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19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24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26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graphdata!$AL$4:$AL$35</c:f>
              <c:strCache>
                <c:ptCount val="32"/>
                <c:pt idx="0">
                  <c:v>City of Edinburgh</c:v>
                </c:pt>
                <c:pt idx="1">
                  <c:v>Highland</c:v>
                </c:pt>
                <c:pt idx="2">
                  <c:v>Moray</c:v>
                </c:pt>
                <c:pt idx="3">
                  <c:v>Aberdeen City</c:v>
                </c:pt>
                <c:pt idx="4">
                  <c:v>Glasgow City</c:v>
                </c:pt>
                <c:pt idx="5">
                  <c:v>Orkney Islands</c:v>
                </c:pt>
                <c:pt idx="6">
                  <c:v>Dumfries &amp; Galloway</c:v>
                </c:pt>
                <c:pt idx="7">
                  <c:v>Angus</c:v>
                </c:pt>
                <c:pt idx="8">
                  <c:v>Argyll and Bute</c:v>
                </c:pt>
                <c:pt idx="9">
                  <c:v>East Lothian</c:v>
                </c:pt>
                <c:pt idx="10">
                  <c:v>South Ayrshire</c:v>
                </c:pt>
                <c:pt idx="11">
                  <c:v>Dundee City</c:v>
                </c:pt>
                <c:pt idx="12">
                  <c:v>Perth &amp; Kinross</c:v>
                </c:pt>
                <c:pt idx="13">
                  <c:v>Stirling</c:v>
                </c:pt>
                <c:pt idx="14">
                  <c:v>Scottish Borders</c:v>
                </c:pt>
                <c:pt idx="15">
                  <c:v>Fife</c:v>
                </c:pt>
                <c:pt idx="16">
                  <c:v>Falkirk</c:v>
                </c:pt>
                <c:pt idx="17">
                  <c:v>Midlothian</c:v>
                </c:pt>
                <c:pt idx="18">
                  <c:v>Clackmannanshire</c:v>
                </c:pt>
                <c:pt idx="19">
                  <c:v>East Dunbartonshire</c:v>
                </c:pt>
                <c:pt idx="20">
                  <c:v>Aberdeenshire</c:v>
                </c:pt>
                <c:pt idx="21">
                  <c:v>East Renfrewshire</c:v>
                </c:pt>
                <c:pt idx="22">
                  <c:v>Renfrewshire</c:v>
                </c:pt>
                <c:pt idx="23">
                  <c:v>North Ayrshire</c:v>
                </c:pt>
                <c:pt idx="24">
                  <c:v>West Lothian</c:v>
                </c:pt>
                <c:pt idx="25">
                  <c:v>West Dunbartonshire</c:v>
                </c:pt>
                <c:pt idx="26">
                  <c:v>Eilean Siar</c:v>
                </c:pt>
                <c:pt idx="27">
                  <c:v>East Ayrshire</c:v>
                </c:pt>
                <c:pt idx="28">
                  <c:v>Shetland Islands</c:v>
                </c:pt>
                <c:pt idx="29">
                  <c:v>South Lanarkshire</c:v>
                </c:pt>
                <c:pt idx="30">
                  <c:v>North Lanarkshire</c:v>
                </c:pt>
                <c:pt idx="31">
                  <c:v>Inverclyde</c:v>
                </c:pt>
              </c:strCache>
            </c:strRef>
          </c:cat>
          <c:val>
            <c:numRef>
              <c:f>graphdata!$AM$4:$AM$35</c:f>
              <c:numCache>
                <c:formatCode>0.0%</c:formatCode>
                <c:ptCount val="32"/>
                <c:pt idx="0">
                  <c:v>3.1331592689295036E-2</c:v>
                </c:pt>
                <c:pt idx="1">
                  <c:v>3.2084812254810385E-2</c:v>
                </c:pt>
                <c:pt idx="2">
                  <c:v>5.6643940822980951E-2</c:v>
                </c:pt>
                <c:pt idx="3">
                  <c:v>1.7558501928054512E-2</c:v>
                </c:pt>
                <c:pt idx="4">
                  <c:v>1.1533298915849251E-2</c:v>
                </c:pt>
                <c:pt idx="5">
                  <c:v>2.7381411492479753E-2</c:v>
                </c:pt>
                <c:pt idx="6">
                  <c:v>2.4029903880384479E-2</c:v>
                </c:pt>
                <c:pt idx="7">
                  <c:v>2.5817211474316211E-2</c:v>
                </c:pt>
                <c:pt idx="8">
                  <c:v>1.5691205817227522E-2</c:v>
                </c:pt>
                <c:pt idx="9">
                  <c:v>1.2871157619359058E-2</c:v>
                </c:pt>
                <c:pt idx="10">
                  <c:v>1.5244823499337687E-2</c:v>
                </c:pt>
                <c:pt idx="11">
                  <c:v>1.2629714483741167E-2</c:v>
                </c:pt>
                <c:pt idx="12">
                  <c:v>1.2633852245118329E-2</c:v>
                </c:pt>
                <c:pt idx="13">
                  <c:v>1.2159763313609467E-2</c:v>
                </c:pt>
                <c:pt idx="14">
                  <c:v>1.7451730460173384E-2</c:v>
                </c:pt>
                <c:pt idx="15">
                  <c:v>1.4321422284809012E-2</c:v>
                </c:pt>
                <c:pt idx="16">
                  <c:v>1.5328597669012825E-2</c:v>
                </c:pt>
                <c:pt idx="17">
                  <c:v>9.4230131535315582E-3</c:v>
                </c:pt>
                <c:pt idx="18">
                  <c:v>1.1801605443623412E-2</c:v>
                </c:pt>
                <c:pt idx="19">
                  <c:v>6.9039582694077938E-3</c:v>
                </c:pt>
                <c:pt idx="20">
                  <c:v>1.4816512390271121E-2</c:v>
                </c:pt>
                <c:pt idx="21">
                  <c:v>6.0781241558160891E-3</c:v>
                </c:pt>
                <c:pt idx="22">
                  <c:v>8.9853678642577463E-3</c:v>
                </c:pt>
                <c:pt idx="23">
                  <c:v>1.2434450977276339E-2</c:v>
                </c:pt>
                <c:pt idx="24">
                  <c:v>8.2838105528543135E-3</c:v>
                </c:pt>
                <c:pt idx="25">
                  <c:v>6.9396634813978465E-3</c:v>
                </c:pt>
                <c:pt idx="26">
                  <c:v>9.4208647362157873E-3</c:v>
                </c:pt>
                <c:pt idx="27">
                  <c:v>4.9840726374412204E-3</c:v>
                </c:pt>
                <c:pt idx="28">
                  <c:v>4.4453034402783149E-3</c:v>
                </c:pt>
                <c:pt idx="29">
                  <c:v>4.2290677381387233E-3</c:v>
                </c:pt>
                <c:pt idx="30">
                  <c:v>2.9084124458102398E-3</c:v>
                </c:pt>
                <c:pt idx="31">
                  <c:v>2.820786059048455E-3</c:v>
                </c:pt>
              </c:numCache>
            </c:numRef>
          </c:val>
        </c:ser>
        <c:ser>
          <c:idx val="1"/>
          <c:order val="1"/>
          <c:tx>
            <c:strRef>
              <c:f>graphdata!$AN$3</c:f>
              <c:strCache>
                <c:ptCount val="1"/>
                <c:pt idx="0">
                  <c:v>% cycling to work 2011</c:v>
                </c:pt>
              </c:strCache>
            </c:strRef>
          </c:tx>
          <c:spPr>
            <a:solidFill>
              <a:srgbClr val="558ED5"/>
            </a:solidFill>
            <a:ln w="22225">
              <a:noFill/>
            </a:ln>
          </c:spPr>
          <c:dPt>
            <c:idx val="0"/>
            <c:spPr>
              <a:solidFill>
                <a:srgbClr val="558ED5"/>
              </a:solidFill>
              <a:ln w="31750">
                <a:solidFill>
                  <a:srgbClr val="C00000"/>
                </a:solidFill>
              </a:ln>
            </c:spPr>
          </c:dPt>
          <c:dPt>
            <c:idx val="1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3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4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8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1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19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4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6"/>
            <c:spPr>
              <a:solidFill>
                <a:srgbClr val="558ED5"/>
              </a:solidFill>
              <a:ln w="31750">
                <a:noFill/>
              </a:ln>
            </c:spPr>
          </c:dPt>
          <c:dLbls>
            <c:dLbl>
              <c:idx val="0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4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8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11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19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24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26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graphdata!$AL$4:$AL$35</c:f>
              <c:strCache>
                <c:ptCount val="32"/>
                <c:pt idx="0">
                  <c:v>City of Edinburgh</c:v>
                </c:pt>
                <c:pt idx="1">
                  <c:v>Highland</c:v>
                </c:pt>
                <c:pt idx="2">
                  <c:v>Moray</c:v>
                </c:pt>
                <c:pt idx="3">
                  <c:v>Aberdeen City</c:v>
                </c:pt>
                <c:pt idx="4">
                  <c:v>Glasgow City</c:v>
                </c:pt>
                <c:pt idx="5">
                  <c:v>Orkney Islands</c:v>
                </c:pt>
                <c:pt idx="6">
                  <c:v>Dumfries &amp; Galloway</c:v>
                </c:pt>
                <c:pt idx="7">
                  <c:v>Angus</c:v>
                </c:pt>
                <c:pt idx="8">
                  <c:v>Argyll and Bute</c:v>
                </c:pt>
                <c:pt idx="9">
                  <c:v>East Lothian</c:v>
                </c:pt>
                <c:pt idx="10">
                  <c:v>South Ayrshire</c:v>
                </c:pt>
                <c:pt idx="11">
                  <c:v>Dundee City</c:v>
                </c:pt>
                <c:pt idx="12">
                  <c:v>Perth &amp; Kinross</c:v>
                </c:pt>
                <c:pt idx="13">
                  <c:v>Stirling</c:v>
                </c:pt>
                <c:pt idx="14">
                  <c:v>Scottish Borders</c:v>
                </c:pt>
                <c:pt idx="15">
                  <c:v>Fife</c:v>
                </c:pt>
                <c:pt idx="16">
                  <c:v>Falkirk</c:v>
                </c:pt>
                <c:pt idx="17">
                  <c:v>Midlothian</c:v>
                </c:pt>
                <c:pt idx="18">
                  <c:v>Clackmannanshire</c:v>
                </c:pt>
                <c:pt idx="19">
                  <c:v>East Dunbartonshire</c:v>
                </c:pt>
                <c:pt idx="20">
                  <c:v>Aberdeenshire</c:v>
                </c:pt>
                <c:pt idx="21">
                  <c:v>East Renfrewshire</c:v>
                </c:pt>
                <c:pt idx="22">
                  <c:v>Renfrewshire</c:v>
                </c:pt>
                <c:pt idx="23">
                  <c:v>North Ayrshire</c:v>
                </c:pt>
                <c:pt idx="24">
                  <c:v>West Lothian</c:v>
                </c:pt>
                <c:pt idx="25">
                  <c:v>West Dunbartonshire</c:v>
                </c:pt>
                <c:pt idx="26">
                  <c:v>Eilean Siar</c:v>
                </c:pt>
                <c:pt idx="27">
                  <c:v>East Ayrshire</c:v>
                </c:pt>
                <c:pt idx="28">
                  <c:v>Shetland Islands</c:v>
                </c:pt>
                <c:pt idx="29">
                  <c:v>South Lanarkshire</c:v>
                </c:pt>
                <c:pt idx="30">
                  <c:v>North Lanarkshire</c:v>
                </c:pt>
                <c:pt idx="31">
                  <c:v>Inverclyde</c:v>
                </c:pt>
              </c:strCache>
            </c:strRef>
          </c:cat>
          <c:val>
            <c:numRef>
              <c:f>graphdata!$AN$4:$AN$35</c:f>
              <c:numCache>
                <c:formatCode>0.0%</c:formatCode>
                <c:ptCount val="32"/>
                <c:pt idx="0">
                  <c:v>4.7898199900949068E-2</c:v>
                </c:pt>
                <c:pt idx="1">
                  <c:v>2.9381367193267387E-2</c:v>
                </c:pt>
                <c:pt idx="2">
                  <c:v>2.8949440056883109E-2</c:v>
                </c:pt>
                <c:pt idx="3">
                  <c:v>1.9955303285010779E-2</c:v>
                </c:pt>
                <c:pt idx="4">
                  <c:v>1.8232928770577032E-2</c:v>
                </c:pt>
                <c:pt idx="5">
                  <c:v>1.7859187178019462E-2</c:v>
                </c:pt>
                <c:pt idx="6">
                  <c:v>1.7694024126629942E-2</c:v>
                </c:pt>
                <c:pt idx="7">
                  <c:v>1.6627381028221953E-2</c:v>
                </c:pt>
                <c:pt idx="8">
                  <c:v>1.4994783127142645E-2</c:v>
                </c:pt>
                <c:pt idx="9">
                  <c:v>1.4917794970986459E-2</c:v>
                </c:pt>
                <c:pt idx="10">
                  <c:v>1.4167177407948706E-2</c:v>
                </c:pt>
                <c:pt idx="11">
                  <c:v>1.3856070773709381E-2</c:v>
                </c:pt>
                <c:pt idx="12">
                  <c:v>1.3560116516556735E-2</c:v>
                </c:pt>
                <c:pt idx="13">
                  <c:v>1.3132711050911339E-2</c:v>
                </c:pt>
                <c:pt idx="14">
                  <c:v>1.252120346397643E-2</c:v>
                </c:pt>
                <c:pt idx="15">
                  <c:v>1.1909998075707178E-2</c:v>
                </c:pt>
                <c:pt idx="16">
                  <c:v>1.092346176048312E-2</c:v>
                </c:pt>
                <c:pt idx="17">
                  <c:v>1.0698762955533266E-2</c:v>
                </c:pt>
                <c:pt idx="18">
                  <c:v>1.0017820160863073E-2</c:v>
                </c:pt>
                <c:pt idx="19">
                  <c:v>9.7646236308552778E-3</c:v>
                </c:pt>
                <c:pt idx="20">
                  <c:v>9.1675033832452953E-3</c:v>
                </c:pt>
                <c:pt idx="21">
                  <c:v>8.7319243604004441E-3</c:v>
                </c:pt>
                <c:pt idx="22">
                  <c:v>8.7092451987494414E-3</c:v>
                </c:pt>
                <c:pt idx="23">
                  <c:v>8.2273747195213166E-3</c:v>
                </c:pt>
                <c:pt idx="24">
                  <c:v>7.9634755913569402E-3</c:v>
                </c:pt>
                <c:pt idx="25">
                  <c:v>7.1193107842322505E-3</c:v>
                </c:pt>
                <c:pt idx="26">
                  <c:v>6.55857168883221E-3</c:v>
                </c:pt>
                <c:pt idx="27">
                  <c:v>4.549514926148285E-3</c:v>
                </c:pt>
                <c:pt idx="28">
                  <c:v>4.416005767844268E-3</c:v>
                </c:pt>
                <c:pt idx="29">
                  <c:v>4.3721674220207948E-3</c:v>
                </c:pt>
                <c:pt idx="30">
                  <c:v>3.2708698064134985E-3</c:v>
                </c:pt>
                <c:pt idx="31">
                  <c:v>2.9655217362966825E-3</c:v>
                </c:pt>
              </c:numCache>
            </c:numRef>
          </c:val>
        </c:ser>
        <c:gapWidth val="75"/>
        <c:axId val="98633216"/>
        <c:axId val="98634752"/>
      </c:barChart>
      <c:catAx>
        <c:axId val="9863321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98634752"/>
        <c:crosses val="autoZero"/>
        <c:auto val="1"/>
        <c:lblAlgn val="ctr"/>
        <c:lblOffset val="100"/>
      </c:catAx>
      <c:valAx>
        <c:axId val="98634752"/>
        <c:scaling>
          <c:orientation val="minMax"/>
          <c:max val="8.0000000000000043E-2"/>
        </c:scaling>
        <c:axPos val="l"/>
        <c:majorGridlines>
          <c:spPr>
            <a:ln>
              <a:solidFill>
                <a:srgbClr val="0C518A"/>
              </a:solidFill>
              <a:prstDash val="sysDash"/>
            </a:ln>
          </c:spPr>
        </c:majorGridlines>
        <c:numFmt formatCode="0%" sourceLinked="0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8633216"/>
        <c:crosses val="autoZero"/>
        <c:crossBetween val="between"/>
        <c:majorUnit val="1.0000000000000005E-2"/>
      </c:valAx>
      <c:spPr>
        <a:gradFill>
          <a:gsLst>
            <a:gs pos="0">
              <a:srgbClr val="FFFFD1"/>
            </a:gs>
            <a:gs pos="50000">
              <a:srgbClr val="FFFFF0"/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52764213220436562"/>
          <c:y val="0.25396595801015859"/>
          <c:w val="0.47235786779563477"/>
          <c:h val="4.6400443252221923E-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spPr>
    <a:solidFill>
      <a:srgbClr val="C2E1FA"/>
    </a:solidFill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algn="r">
              <a:defRPr b="1"/>
            </a:pPr>
            <a:r>
              <a:rPr lang="en-GB" b="1"/>
              <a:t>Graph 13  :  total % of residents travelling to work by 'active' travel modes,</a:t>
            </a:r>
            <a:br>
              <a:rPr lang="en-GB" b="1"/>
            </a:br>
            <a:r>
              <a:rPr lang="en-GB" b="1"/>
              <a:t>Scottish local authority areas, 2001 and</a:t>
            </a:r>
            <a:r>
              <a:rPr lang="en-GB" b="1" baseline="0"/>
              <a:t> 2011</a:t>
            </a:r>
            <a:endParaRPr lang="en-GB" b="1"/>
          </a:p>
        </c:rich>
      </c:tx>
      <c:layout>
        <c:manualLayout>
          <c:xMode val="edge"/>
          <c:yMode val="edge"/>
          <c:x val="0.35531395696530932"/>
          <c:y val="3.6630031347519368E-2"/>
        </c:manualLayout>
      </c:layout>
      <c:overlay val="1"/>
      <c:spPr>
        <a:solidFill>
          <a:srgbClr val="FFFF00"/>
        </a:solidFill>
      </c:spPr>
    </c:title>
    <c:plotArea>
      <c:layout>
        <c:manualLayout>
          <c:layoutTarget val="inner"/>
          <c:xMode val="edge"/>
          <c:yMode val="edge"/>
          <c:x val="4.9447603441269784E-2"/>
          <c:y val="2.4807616623746618E-2"/>
          <c:w val="0.93869070811171373"/>
          <c:h val="0.75453970832400163"/>
        </c:manualLayout>
      </c:layout>
      <c:barChart>
        <c:barDir val="col"/>
        <c:grouping val="clustered"/>
        <c:ser>
          <c:idx val="0"/>
          <c:order val="0"/>
          <c:tx>
            <c:strRef>
              <c:f>graphdata!$AR$3</c:f>
              <c:strCache>
                <c:ptCount val="1"/>
                <c:pt idx="0">
                  <c:v>% travelling by active modes 2001</c:v>
                </c:pt>
              </c:strCache>
            </c:strRef>
          </c:tx>
          <c:spPr>
            <a:solidFill>
              <a:srgbClr val="B1CA80"/>
            </a:solidFill>
            <a:ln w="19050">
              <a:noFill/>
            </a:ln>
          </c:spPr>
          <c:dPt>
            <c:idx val="0"/>
            <c:spPr>
              <a:solidFill>
                <a:srgbClr val="B1CA80"/>
              </a:solidFill>
              <a:ln w="31750">
                <a:solidFill>
                  <a:srgbClr val="C00000"/>
                </a:solidFill>
              </a:ln>
            </c:spPr>
          </c:dPt>
          <c:dPt>
            <c:idx val="1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2"/>
            <c:spPr>
              <a:solidFill>
                <a:srgbClr val="B1CA80"/>
              </a:solidFill>
              <a:ln w="31750">
                <a:solidFill>
                  <a:srgbClr val="EA6716"/>
                </a:solidFill>
              </a:ln>
            </c:spPr>
          </c:dPt>
          <c:dPt>
            <c:idx val="3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4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8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9"/>
            <c:spPr>
              <a:solidFill>
                <a:srgbClr val="B1CA80"/>
              </a:solidFill>
              <a:ln w="31750">
                <a:solidFill>
                  <a:srgbClr val="EA6716"/>
                </a:solidFill>
              </a:ln>
            </c:spPr>
          </c:dPt>
          <c:dPt>
            <c:idx val="10"/>
            <c:spPr>
              <a:solidFill>
                <a:srgbClr val="B1CA80"/>
              </a:solidFill>
              <a:ln w="31750">
                <a:solidFill>
                  <a:srgbClr val="EA6716"/>
                </a:solidFill>
              </a:ln>
            </c:spPr>
          </c:dPt>
          <c:dPt>
            <c:idx val="13"/>
            <c:spPr>
              <a:solidFill>
                <a:srgbClr val="B1CA80"/>
              </a:solidFill>
              <a:ln w="31750">
                <a:noFill/>
              </a:ln>
            </c:spPr>
          </c:dPt>
          <c:dLbls>
            <c:dLbl>
              <c:idx val="0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4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8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9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10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13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graphdata!$AQ$4:$AQ$35</c:f>
              <c:strCache>
                <c:ptCount val="32"/>
                <c:pt idx="0">
                  <c:v>City of Edinburgh</c:v>
                </c:pt>
                <c:pt idx="1">
                  <c:v>Argyll and Bute</c:v>
                </c:pt>
                <c:pt idx="2">
                  <c:v>Aberdeen City</c:v>
                </c:pt>
                <c:pt idx="3">
                  <c:v>Orkney Islands</c:v>
                </c:pt>
                <c:pt idx="4">
                  <c:v>Scottish Borders</c:v>
                </c:pt>
                <c:pt idx="5">
                  <c:v>Dumfries &amp; Galloway</c:v>
                </c:pt>
                <c:pt idx="6">
                  <c:v>Moray</c:v>
                </c:pt>
                <c:pt idx="7">
                  <c:v>Highland</c:v>
                </c:pt>
                <c:pt idx="8">
                  <c:v>Perth &amp; Kinross</c:v>
                </c:pt>
                <c:pt idx="9">
                  <c:v>Dundee City</c:v>
                </c:pt>
                <c:pt idx="10">
                  <c:v>Glasgow City</c:v>
                </c:pt>
                <c:pt idx="11">
                  <c:v>Angus</c:v>
                </c:pt>
                <c:pt idx="12">
                  <c:v>Stirling</c:v>
                </c:pt>
                <c:pt idx="13">
                  <c:v>South Ayrshire</c:v>
                </c:pt>
                <c:pt idx="14">
                  <c:v>Shetland Islands</c:v>
                </c:pt>
                <c:pt idx="15">
                  <c:v>East Lothian</c:v>
                </c:pt>
                <c:pt idx="16">
                  <c:v>Fife</c:v>
                </c:pt>
                <c:pt idx="17">
                  <c:v>Aberdeenshire</c:v>
                </c:pt>
                <c:pt idx="18">
                  <c:v>Inverclyde</c:v>
                </c:pt>
                <c:pt idx="19">
                  <c:v>Eilean Siar</c:v>
                </c:pt>
                <c:pt idx="20">
                  <c:v>North Ayrshire</c:v>
                </c:pt>
                <c:pt idx="21">
                  <c:v>West Dunbartonshire</c:v>
                </c:pt>
                <c:pt idx="22">
                  <c:v>Clackmannanshire</c:v>
                </c:pt>
                <c:pt idx="23">
                  <c:v>East Ayrshire</c:v>
                </c:pt>
                <c:pt idx="24">
                  <c:v>Midlothian</c:v>
                </c:pt>
                <c:pt idx="25">
                  <c:v>Falkirk</c:v>
                </c:pt>
                <c:pt idx="26">
                  <c:v>Renfrewshire</c:v>
                </c:pt>
                <c:pt idx="27">
                  <c:v>South Lanarkshire</c:v>
                </c:pt>
                <c:pt idx="28">
                  <c:v>West Lothian</c:v>
                </c:pt>
                <c:pt idx="29">
                  <c:v>North Lanarkshire</c:v>
                </c:pt>
                <c:pt idx="30">
                  <c:v>East Dunbartonshire</c:v>
                </c:pt>
                <c:pt idx="31">
                  <c:v>East Renfrewshire</c:v>
                </c:pt>
              </c:strCache>
            </c:strRef>
          </c:cat>
          <c:val>
            <c:numRef>
              <c:f>graphdata!$AR$4:$AR$35</c:f>
              <c:numCache>
                <c:formatCode>0.0%</c:formatCode>
                <c:ptCount val="32"/>
                <c:pt idx="0">
                  <c:v>0.20245822970309291</c:v>
                </c:pt>
                <c:pt idx="1">
                  <c:v>0.23091222219184823</c:v>
                </c:pt>
                <c:pt idx="2">
                  <c:v>0.16932016269610689</c:v>
                </c:pt>
                <c:pt idx="3">
                  <c:v>0.22355058490808585</c:v>
                </c:pt>
                <c:pt idx="4">
                  <c:v>0.22766472758550443</c:v>
                </c:pt>
                <c:pt idx="5">
                  <c:v>0.208312566749733</c:v>
                </c:pt>
                <c:pt idx="6">
                  <c:v>0.21884179040125035</c:v>
                </c:pt>
                <c:pt idx="7">
                  <c:v>0.19939753409303193</c:v>
                </c:pt>
                <c:pt idx="8">
                  <c:v>0.18130117879960406</c:v>
                </c:pt>
                <c:pt idx="9">
                  <c:v>0.15690880036965019</c:v>
                </c:pt>
                <c:pt idx="10">
                  <c:v>0.13855962829117191</c:v>
                </c:pt>
                <c:pt idx="11">
                  <c:v>0.18685790527018012</c:v>
                </c:pt>
                <c:pt idx="12">
                  <c:v>0.13121301775147928</c:v>
                </c:pt>
                <c:pt idx="13">
                  <c:v>0.12590922823081035</c:v>
                </c:pt>
                <c:pt idx="14">
                  <c:v>0.13132972555083108</c:v>
                </c:pt>
                <c:pt idx="15">
                  <c:v>0.11432308698495749</c:v>
                </c:pt>
                <c:pt idx="16">
                  <c:v>0.12421756732969548</c:v>
                </c:pt>
                <c:pt idx="17">
                  <c:v>0.13407598569165313</c:v>
                </c:pt>
                <c:pt idx="18">
                  <c:v>0.10593618755093086</c:v>
                </c:pt>
                <c:pt idx="19">
                  <c:v>0.11880206267354224</c:v>
                </c:pt>
                <c:pt idx="20">
                  <c:v>0.11550532337517877</c:v>
                </c:pt>
                <c:pt idx="21">
                  <c:v>0.10764739900311183</c:v>
                </c:pt>
                <c:pt idx="22">
                  <c:v>0.11365690287597682</c:v>
                </c:pt>
                <c:pt idx="23">
                  <c:v>0.11953106377445988</c:v>
                </c:pt>
                <c:pt idx="24">
                  <c:v>9.7186912788769758E-2</c:v>
                </c:pt>
                <c:pt idx="25">
                  <c:v>0.10495944342398283</c:v>
                </c:pt>
                <c:pt idx="26">
                  <c:v>8.7998900872432506E-2</c:v>
                </c:pt>
                <c:pt idx="27">
                  <c:v>9.2211534559032429E-2</c:v>
                </c:pt>
                <c:pt idx="28">
                  <c:v>8.6869190596905344E-2</c:v>
                </c:pt>
                <c:pt idx="29">
                  <c:v>8.5167096526367767E-2</c:v>
                </c:pt>
                <c:pt idx="30">
                  <c:v>6.3823258668303157E-2</c:v>
                </c:pt>
                <c:pt idx="31">
                  <c:v>5.3028256523853255E-2</c:v>
                </c:pt>
              </c:numCache>
            </c:numRef>
          </c:val>
        </c:ser>
        <c:ser>
          <c:idx val="1"/>
          <c:order val="1"/>
          <c:tx>
            <c:strRef>
              <c:f>graphdata!$AS$3</c:f>
              <c:strCache>
                <c:ptCount val="1"/>
                <c:pt idx="0">
                  <c:v>% travelling by active modes 2011</c:v>
                </c:pt>
              </c:strCache>
            </c:strRef>
          </c:tx>
          <c:spPr>
            <a:solidFill>
              <a:srgbClr val="558ED5"/>
            </a:solidFill>
            <a:ln w="22225">
              <a:noFill/>
            </a:ln>
          </c:spPr>
          <c:dPt>
            <c:idx val="0"/>
            <c:spPr>
              <a:solidFill>
                <a:srgbClr val="558ED5"/>
              </a:solidFill>
              <a:ln w="31750">
                <a:solidFill>
                  <a:srgbClr val="C00000"/>
                </a:solidFill>
              </a:ln>
            </c:spPr>
          </c:dPt>
          <c:dPt>
            <c:idx val="1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3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4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8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9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10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13"/>
            <c:spPr>
              <a:solidFill>
                <a:srgbClr val="558ED5"/>
              </a:solidFill>
              <a:ln w="31750">
                <a:noFill/>
              </a:ln>
            </c:spPr>
          </c:dPt>
          <c:dLbls>
            <c:dLbl>
              <c:idx val="0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4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8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9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10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13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graphdata!$AQ$4:$AQ$35</c:f>
              <c:strCache>
                <c:ptCount val="32"/>
                <c:pt idx="0">
                  <c:v>City of Edinburgh</c:v>
                </c:pt>
                <c:pt idx="1">
                  <c:v>Argyll and Bute</c:v>
                </c:pt>
                <c:pt idx="2">
                  <c:v>Aberdeen City</c:v>
                </c:pt>
                <c:pt idx="3">
                  <c:v>Orkney Islands</c:v>
                </c:pt>
                <c:pt idx="4">
                  <c:v>Scottish Borders</c:v>
                </c:pt>
                <c:pt idx="5">
                  <c:v>Dumfries &amp; Galloway</c:v>
                </c:pt>
                <c:pt idx="6">
                  <c:v>Moray</c:v>
                </c:pt>
                <c:pt idx="7">
                  <c:v>Highland</c:v>
                </c:pt>
                <c:pt idx="8">
                  <c:v>Perth &amp; Kinross</c:v>
                </c:pt>
                <c:pt idx="9">
                  <c:v>Dundee City</c:v>
                </c:pt>
                <c:pt idx="10">
                  <c:v>Glasgow City</c:v>
                </c:pt>
                <c:pt idx="11">
                  <c:v>Angus</c:v>
                </c:pt>
                <c:pt idx="12">
                  <c:v>Stirling</c:v>
                </c:pt>
                <c:pt idx="13">
                  <c:v>South Ayrshire</c:v>
                </c:pt>
                <c:pt idx="14">
                  <c:v>Shetland Islands</c:v>
                </c:pt>
                <c:pt idx="15">
                  <c:v>East Lothian</c:v>
                </c:pt>
                <c:pt idx="16">
                  <c:v>Fife</c:v>
                </c:pt>
                <c:pt idx="17">
                  <c:v>Aberdeenshire</c:v>
                </c:pt>
                <c:pt idx="18">
                  <c:v>Inverclyde</c:v>
                </c:pt>
                <c:pt idx="19">
                  <c:v>Eilean Siar</c:v>
                </c:pt>
                <c:pt idx="20">
                  <c:v>North Ayrshire</c:v>
                </c:pt>
                <c:pt idx="21">
                  <c:v>West Dunbartonshire</c:v>
                </c:pt>
                <c:pt idx="22">
                  <c:v>Clackmannanshire</c:v>
                </c:pt>
                <c:pt idx="23">
                  <c:v>East Ayrshire</c:v>
                </c:pt>
                <c:pt idx="24">
                  <c:v>Midlothian</c:v>
                </c:pt>
                <c:pt idx="25">
                  <c:v>Falkirk</c:v>
                </c:pt>
                <c:pt idx="26">
                  <c:v>Renfrewshire</c:v>
                </c:pt>
                <c:pt idx="27">
                  <c:v>South Lanarkshire</c:v>
                </c:pt>
                <c:pt idx="28">
                  <c:v>West Lothian</c:v>
                </c:pt>
                <c:pt idx="29">
                  <c:v>North Lanarkshire</c:v>
                </c:pt>
                <c:pt idx="30">
                  <c:v>East Dunbartonshire</c:v>
                </c:pt>
                <c:pt idx="31">
                  <c:v>East Renfrewshire</c:v>
                </c:pt>
              </c:strCache>
            </c:strRef>
          </c:cat>
          <c:val>
            <c:numRef>
              <c:f>graphdata!$AS$4:$AS$35</c:f>
              <c:numCache>
                <c:formatCode>0.0%</c:formatCode>
                <c:ptCount val="32"/>
                <c:pt idx="0">
                  <c:v>0.23012664368954608</c:v>
                </c:pt>
                <c:pt idx="1">
                  <c:v>0.19177224623639885</c:v>
                </c:pt>
                <c:pt idx="2">
                  <c:v>0.18768664833969503</c:v>
                </c:pt>
                <c:pt idx="3">
                  <c:v>0.17733257012020606</c:v>
                </c:pt>
                <c:pt idx="4">
                  <c:v>0.1714132666726185</c:v>
                </c:pt>
                <c:pt idx="5">
                  <c:v>0.16953141343002578</c:v>
                </c:pt>
                <c:pt idx="6">
                  <c:v>0.16775438685593844</c:v>
                </c:pt>
                <c:pt idx="7">
                  <c:v>0.16618506253822954</c:v>
                </c:pt>
                <c:pt idx="8">
                  <c:v>0.16139886831620182</c:v>
                </c:pt>
                <c:pt idx="9">
                  <c:v>0.15958110432695033</c:v>
                </c:pt>
                <c:pt idx="10">
                  <c:v>0.15222632203686151</c:v>
                </c:pt>
                <c:pt idx="11">
                  <c:v>0.13885880529188169</c:v>
                </c:pt>
                <c:pt idx="12">
                  <c:v>0.1185771914843497</c:v>
                </c:pt>
                <c:pt idx="13">
                  <c:v>0.11076799773702324</c:v>
                </c:pt>
                <c:pt idx="14">
                  <c:v>0.10913842826243692</c:v>
                </c:pt>
                <c:pt idx="15">
                  <c:v>0.10012088974854932</c:v>
                </c:pt>
                <c:pt idx="16">
                  <c:v>9.9114825301701626E-2</c:v>
                </c:pt>
                <c:pt idx="17">
                  <c:v>9.753350504212685E-2</c:v>
                </c:pt>
                <c:pt idx="18">
                  <c:v>9.5222577070977005E-2</c:v>
                </c:pt>
                <c:pt idx="19">
                  <c:v>9.2913098925122978E-2</c:v>
                </c:pt>
                <c:pt idx="20">
                  <c:v>9.2154469944494735E-2</c:v>
                </c:pt>
                <c:pt idx="21">
                  <c:v>9.1332169866201282E-2</c:v>
                </c:pt>
                <c:pt idx="22">
                  <c:v>9.0834657804748822E-2</c:v>
                </c:pt>
                <c:pt idx="23">
                  <c:v>8.7936514531441509E-2</c:v>
                </c:pt>
                <c:pt idx="24">
                  <c:v>8.1410899364760952E-2</c:v>
                </c:pt>
                <c:pt idx="25">
                  <c:v>8.1037876881632886E-2</c:v>
                </c:pt>
                <c:pt idx="26">
                  <c:v>7.8173849933005801E-2</c:v>
                </c:pt>
                <c:pt idx="27">
                  <c:v>7.7449822904368359E-2</c:v>
                </c:pt>
                <c:pt idx="28">
                  <c:v>7.5593980819437689E-2</c:v>
                </c:pt>
                <c:pt idx="29">
                  <c:v>7.2463454874244423E-2</c:v>
                </c:pt>
                <c:pt idx="30">
                  <c:v>6.2526217664879979E-2</c:v>
                </c:pt>
                <c:pt idx="31">
                  <c:v>4.8025583982202441E-2</c:v>
                </c:pt>
              </c:numCache>
            </c:numRef>
          </c:val>
        </c:ser>
        <c:gapWidth val="75"/>
        <c:axId val="98782592"/>
        <c:axId val="98784384"/>
      </c:barChart>
      <c:catAx>
        <c:axId val="9878259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98784384"/>
        <c:crosses val="autoZero"/>
        <c:auto val="1"/>
        <c:lblAlgn val="ctr"/>
        <c:lblOffset val="100"/>
      </c:catAx>
      <c:valAx>
        <c:axId val="98784384"/>
        <c:scaling>
          <c:orientation val="minMax"/>
          <c:max val="0.35000000000000026"/>
        </c:scaling>
        <c:axPos val="l"/>
        <c:majorGridlines>
          <c:spPr>
            <a:ln>
              <a:solidFill>
                <a:srgbClr val="0C518A"/>
              </a:solidFill>
              <a:prstDash val="sysDash"/>
            </a:ln>
          </c:spPr>
        </c:majorGridlines>
        <c:numFmt formatCode="0%" sourceLinked="0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8782592"/>
        <c:crosses val="autoZero"/>
        <c:crossBetween val="between"/>
        <c:majorUnit val="0.05"/>
      </c:valAx>
      <c:spPr>
        <a:gradFill>
          <a:gsLst>
            <a:gs pos="0">
              <a:srgbClr val="FFFFD1"/>
            </a:gs>
            <a:gs pos="50000">
              <a:srgbClr val="FFFFF0"/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9154253528430666"/>
          <c:y val="0.2374824439037749"/>
          <c:w val="0.60750970758407896"/>
          <c:h val="4.6400443252221923E-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spPr>
    <a:solidFill>
      <a:srgbClr val="C2E1FA"/>
    </a:solidFill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algn="r">
              <a:defRPr b="1"/>
            </a:pPr>
            <a:r>
              <a:rPr lang="en-GB" b="1"/>
              <a:t>Graph 14  :  % of residents driving car or van to work,</a:t>
            </a:r>
            <a:br>
              <a:rPr lang="en-GB" b="1"/>
            </a:br>
            <a:r>
              <a:rPr lang="en-GB" b="1"/>
              <a:t>Scottish local authority areas, 2001 and</a:t>
            </a:r>
            <a:r>
              <a:rPr lang="en-GB" b="1" baseline="0"/>
              <a:t> 2011</a:t>
            </a:r>
            <a:endParaRPr lang="en-GB" b="1"/>
          </a:p>
        </c:rich>
      </c:tx>
      <c:layout>
        <c:manualLayout>
          <c:xMode val="edge"/>
          <c:yMode val="edge"/>
          <c:x val="0.52716459434461349"/>
          <c:y val="2.7472523510639533E-2"/>
        </c:manualLayout>
      </c:layout>
      <c:overlay val="1"/>
      <c:spPr>
        <a:solidFill>
          <a:srgbClr val="FFFF00"/>
        </a:solidFill>
      </c:spPr>
    </c:title>
    <c:plotArea>
      <c:layout>
        <c:manualLayout>
          <c:layoutTarget val="inner"/>
          <c:xMode val="edge"/>
          <c:yMode val="edge"/>
          <c:x val="4.9447603441269784E-2"/>
          <c:y val="2.4807616623746618E-2"/>
          <c:w val="0.93869070811171373"/>
          <c:h val="0.75453970832400163"/>
        </c:manualLayout>
      </c:layout>
      <c:barChart>
        <c:barDir val="col"/>
        <c:grouping val="clustered"/>
        <c:ser>
          <c:idx val="0"/>
          <c:order val="0"/>
          <c:tx>
            <c:strRef>
              <c:f>graphdata!$AW$3</c:f>
              <c:strCache>
                <c:ptCount val="1"/>
                <c:pt idx="0">
                  <c:v>% driving car or van to work 2001</c:v>
                </c:pt>
              </c:strCache>
            </c:strRef>
          </c:tx>
          <c:spPr>
            <a:solidFill>
              <a:srgbClr val="B1CA80"/>
            </a:solidFill>
            <a:ln w="19050">
              <a:noFill/>
            </a:ln>
          </c:spPr>
          <c:dPt>
            <c:idx val="0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1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2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3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4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8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13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28"/>
            <c:spPr>
              <a:solidFill>
                <a:srgbClr val="B1CA80"/>
              </a:solidFill>
              <a:ln w="31750">
                <a:solidFill>
                  <a:srgbClr val="EA6716"/>
                </a:solidFill>
              </a:ln>
            </c:spPr>
          </c:dPt>
          <c:dPt>
            <c:idx val="29"/>
            <c:spPr>
              <a:solidFill>
                <a:srgbClr val="B1CA80"/>
              </a:solidFill>
              <a:ln w="31750">
                <a:solidFill>
                  <a:srgbClr val="EA6716"/>
                </a:solidFill>
              </a:ln>
            </c:spPr>
          </c:dPt>
          <c:dPt>
            <c:idx val="30"/>
            <c:spPr>
              <a:solidFill>
                <a:srgbClr val="B1CA80"/>
              </a:solidFill>
              <a:ln w="31750">
                <a:solidFill>
                  <a:srgbClr val="EA6716"/>
                </a:solidFill>
              </a:ln>
            </c:spPr>
          </c:dPt>
          <c:dPt>
            <c:idx val="31"/>
            <c:spPr>
              <a:solidFill>
                <a:srgbClr val="B1CA80"/>
              </a:solidFill>
              <a:ln w="31750">
                <a:solidFill>
                  <a:srgbClr val="C00000"/>
                </a:solidFill>
              </a:ln>
            </c:spPr>
          </c:dPt>
          <c:dLbls>
            <c:dLbl>
              <c:idx val="0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4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8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13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28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29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30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31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graphdata!$AV$4:$AV$35</c:f>
              <c:strCache>
                <c:ptCount val="32"/>
                <c:pt idx="0">
                  <c:v>Clackmannanshire</c:v>
                </c:pt>
                <c:pt idx="1">
                  <c:v>Aberdeenshire</c:v>
                </c:pt>
                <c:pt idx="2">
                  <c:v>East Ayrshire</c:v>
                </c:pt>
                <c:pt idx="3">
                  <c:v>East Renfrewshire</c:v>
                </c:pt>
                <c:pt idx="4">
                  <c:v>Shetland Islands</c:v>
                </c:pt>
                <c:pt idx="5">
                  <c:v>Falkirk</c:v>
                </c:pt>
                <c:pt idx="6">
                  <c:v>Scottish Borders</c:v>
                </c:pt>
                <c:pt idx="7">
                  <c:v>West Lothian</c:v>
                </c:pt>
                <c:pt idx="8">
                  <c:v>Fife</c:v>
                </c:pt>
                <c:pt idx="9">
                  <c:v>South Ayrshire</c:v>
                </c:pt>
                <c:pt idx="10">
                  <c:v>Dumfries &amp; Galloway</c:v>
                </c:pt>
                <c:pt idx="11">
                  <c:v>Stirling</c:v>
                </c:pt>
                <c:pt idx="12">
                  <c:v>Eilean Siar</c:v>
                </c:pt>
                <c:pt idx="13">
                  <c:v>Angus</c:v>
                </c:pt>
                <c:pt idx="14">
                  <c:v>East Dunbartonshire</c:v>
                </c:pt>
                <c:pt idx="15">
                  <c:v>South Lanarkshire</c:v>
                </c:pt>
                <c:pt idx="16">
                  <c:v>Perth &amp; Kinross</c:v>
                </c:pt>
                <c:pt idx="17">
                  <c:v>North Lanarkshire</c:v>
                </c:pt>
                <c:pt idx="18">
                  <c:v>North Ayrshire</c:v>
                </c:pt>
                <c:pt idx="19">
                  <c:v>Highland</c:v>
                </c:pt>
                <c:pt idx="20">
                  <c:v>Orkney Islands</c:v>
                </c:pt>
                <c:pt idx="21">
                  <c:v>Renfrewshire</c:v>
                </c:pt>
                <c:pt idx="22">
                  <c:v>Moray</c:v>
                </c:pt>
                <c:pt idx="23">
                  <c:v>Midlothian</c:v>
                </c:pt>
                <c:pt idx="24">
                  <c:v>East Lothian</c:v>
                </c:pt>
                <c:pt idx="25">
                  <c:v>Argyll and Bute</c:v>
                </c:pt>
                <c:pt idx="26">
                  <c:v>Inverclyde</c:v>
                </c:pt>
                <c:pt idx="27">
                  <c:v>West Dunbartonshire</c:v>
                </c:pt>
                <c:pt idx="28">
                  <c:v>Dundee City</c:v>
                </c:pt>
                <c:pt idx="29">
                  <c:v>Aberdeen City</c:v>
                </c:pt>
                <c:pt idx="30">
                  <c:v>Glasgow City</c:v>
                </c:pt>
                <c:pt idx="31">
                  <c:v>City of Edinburgh</c:v>
                </c:pt>
              </c:strCache>
            </c:strRef>
          </c:cat>
          <c:val>
            <c:numRef>
              <c:f>graphdata!$AW$4:$AW$35</c:f>
              <c:numCache>
                <c:formatCode>0.0%</c:formatCode>
                <c:ptCount val="32"/>
                <c:pt idx="0">
                  <c:v>0.67471160491201954</c:v>
                </c:pt>
                <c:pt idx="1">
                  <c:v>0.67780313069817955</c:v>
                </c:pt>
                <c:pt idx="2">
                  <c:v>0.64197022558346151</c:v>
                </c:pt>
                <c:pt idx="3">
                  <c:v>0.69031282078988598</c:v>
                </c:pt>
                <c:pt idx="4">
                  <c:v>0.67607267104754543</c:v>
                </c:pt>
                <c:pt idx="5">
                  <c:v>0.65436694354589642</c:v>
                </c:pt>
                <c:pt idx="6">
                  <c:v>0.62934878562212815</c:v>
                </c:pt>
                <c:pt idx="7">
                  <c:v>0.64505672609400322</c:v>
                </c:pt>
                <c:pt idx="8">
                  <c:v>0.63981693363844394</c:v>
                </c:pt>
                <c:pt idx="9">
                  <c:v>0.64276916641491022</c:v>
                </c:pt>
                <c:pt idx="10">
                  <c:v>0.62171591313634744</c:v>
                </c:pt>
                <c:pt idx="11">
                  <c:v>0.66248520710059167</c:v>
                </c:pt>
                <c:pt idx="12">
                  <c:v>0.61969456564855219</c:v>
                </c:pt>
                <c:pt idx="13">
                  <c:v>0.62799644207249272</c:v>
                </c:pt>
                <c:pt idx="14">
                  <c:v>0.67064831455748919</c:v>
                </c:pt>
                <c:pt idx="15">
                  <c:v>0.63591054831770766</c:v>
                </c:pt>
                <c:pt idx="16">
                  <c:v>0.6343741563934131</c:v>
                </c:pt>
                <c:pt idx="17">
                  <c:v>0.60607082101896348</c:v>
                </c:pt>
                <c:pt idx="18">
                  <c:v>0.61004290481487367</c:v>
                </c:pt>
                <c:pt idx="19">
                  <c:v>0.59645292359424618</c:v>
                </c:pt>
                <c:pt idx="20">
                  <c:v>0.61254659982002824</c:v>
                </c:pt>
                <c:pt idx="21">
                  <c:v>0.59521879508140418</c:v>
                </c:pt>
                <c:pt idx="22">
                  <c:v>0.58387453178474225</c:v>
                </c:pt>
                <c:pt idx="23">
                  <c:v>0.60343207693157952</c:v>
                </c:pt>
                <c:pt idx="24">
                  <c:v>0.60151733158927401</c:v>
                </c:pt>
                <c:pt idx="25">
                  <c:v>0.57084278723927717</c:v>
                </c:pt>
                <c:pt idx="26">
                  <c:v>0.55989469065379549</c:v>
                </c:pt>
                <c:pt idx="27">
                  <c:v>0.54754495635171974</c:v>
                </c:pt>
                <c:pt idx="28">
                  <c:v>0.53387497352765634</c:v>
                </c:pt>
                <c:pt idx="29">
                  <c:v>0.56620358142728855</c:v>
                </c:pt>
                <c:pt idx="30">
                  <c:v>0.43954568921011872</c:v>
                </c:pt>
                <c:pt idx="31">
                  <c:v>0.44162994458147142</c:v>
                </c:pt>
              </c:numCache>
            </c:numRef>
          </c:val>
        </c:ser>
        <c:ser>
          <c:idx val="1"/>
          <c:order val="1"/>
          <c:tx>
            <c:strRef>
              <c:f>graphdata!$AX$3</c:f>
              <c:strCache>
                <c:ptCount val="1"/>
                <c:pt idx="0">
                  <c:v>% driving car or van to work 2011</c:v>
                </c:pt>
              </c:strCache>
            </c:strRef>
          </c:tx>
          <c:spPr>
            <a:solidFill>
              <a:srgbClr val="558ED5"/>
            </a:solidFill>
            <a:ln w="22225">
              <a:noFill/>
            </a:ln>
          </c:spPr>
          <c:dPt>
            <c:idx val="0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3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4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8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3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8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29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30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31"/>
            <c:spPr>
              <a:solidFill>
                <a:srgbClr val="558ED5"/>
              </a:solidFill>
              <a:ln w="31750">
                <a:solidFill>
                  <a:srgbClr val="C00000"/>
                </a:solidFill>
              </a:ln>
            </c:spPr>
          </c:dPt>
          <c:dLbls>
            <c:dLbl>
              <c:idx val="0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4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8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13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28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29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30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31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graphdata!$AV$4:$AV$35</c:f>
              <c:strCache>
                <c:ptCount val="32"/>
                <c:pt idx="0">
                  <c:v>Clackmannanshire</c:v>
                </c:pt>
                <c:pt idx="1">
                  <c:v>Aberdeenshire</c:v>
                </c:pt>
                <c:pt idx="2">
                  <c:v>East Ayrshire</c:v>
                </c:pt>
                <c:pt idx="3">
                  <c:v>East Renfrewshire</c:v>
                </c:pt>
                <c:pt idx="4">
                  <c:v>Shetland Islands</c:v>
                </c:pt>
                <c:pt idx="5">
                  <c:v>Falkirk</c:v>
                </c:pt>
                <c:pt idx="6">
                  <c:v>Scottish Borders</c:v>
                </c:pt>
                <c:pt idx="7">
                  <c:v>West Lothian</c:v>
                </c:pt>
                <c:pt idx="8">
                  <c:v>Fife</c:v>
                </c:pt>
                <c:pt idx="9">
                  <c:v>South Ayrshire</c:v>
                </c:pt>
                <c:pt idx="10">
                  <c:v>Dumfries &amp; Galloway</c:v>
                </c:pt>
                <c:pt idx="11">
                  <c:v>Stirling</c:v>
                </c:pt>
                <c:pt idx="12">
                  <c:v>Eilean Siar</c:v>
                </c:pt>
                <c:pt idx="13">
                  <c:v>Angus</c:v>
                </c:pt>
                <c:pt idx="14">
                  <c:v>East Dunbartonshire</c:v>
                </c:pt>
                <c:pt idx="15">
                  <c:v>South Lanarkshire</c:v>
                </c:pt>
                <c:pt idx="16">
                  <c:v>Perth &amp; Kinross</c:v>
                </c:pt>
                <c:pt idx="17">
                  <c:v>North Lanarkshire</c:v>
                </c:pt>
                <c:pt idx="18">
                  <c:v>North Ayrshire</c:v>
                </c:pt>
                <c:pt idx="19">
                  <c:v>Highland</c:v>
                </c:pt>
                <c:pt idx="20">
                  <c:v>Orkney Islands</c:v>
                </c:pt>
                <c:pt idx="21">
                  <c:v>Renfrewshire</c:v>
                </c:pt>
                <c:pt idx="22">
                  <c:v>Moray</c:v>
                </c:pt>
                <c:pt idx="23">
                  <c:v>Midlothian</c:v>
                </c:pt>
                <c:pt idx="24">
                  <c:v>East Lothian</c:v>
                </c:pt>
                <c:pt idx="25">
                  <c:v>Argyll and Bute</c:v>
                </c:pt>
                <c:pt idx="26">
                  <c:v>Inverclyde</c:v>
                </c:pt>
                <c:pt idx="27">
                  <c:v>West Dunbartonshire</c:v>
                </c:pt>
                <c:pt idx="28">
                  <c:v>Dundee City</c:v>
                </c:pt>
                <c:pt idx="29">
                  <c:v>Aberdeen City</c:v>
                </c:pt>
                <c:pt idx="30">
                  <c:v>Glasgow City</c:v>
                </c:pt>
                <c:pt idx="31">
                  <c:v>City of Edinburgh</c:v>
                </c:pt>
              </c:strCache>
            </c:strRef>
          </c:cat>
          <c:val>
            <c:numRef>
              <c:f>graphdata!$AX$4:$AX$35</c:f>
              <c:numCache>
                <c:formatCode>0.0%</c:formatCode>
                <c:ptCount val="32"/>
                <c:pt idx="0">
                  <c:v>0.7396811636083418</c:v>
                </c:pt>
                <c:pt idx="1">
                  <c:v>0.73427336621993278</c:v>
                </c:pt>
                <c:pt idx="2">
                  <c:v>0.72050605563288117</c:v>
                </c:pt>
                <c:pt idx="3">
                  <c:v>0.71854838709677415</c:v>
                </c:pt>
                <c:pt idx="4">
                  <c:v>0.71494232155731796</c:v>
                </c:pt>
                <c:pt idx="5">
                  <c:v>0.70968458134130641</c:v>
                </c:pt>
                <c:pt idx="6">
                  <c:v>0.70754843317560934</c:v>
                </c:pt>
                <c:pt idx="7">
                  <c:v>0.70016924025556593</c:v>
                </c:pt>
                <c:pt idx="8">
                  <c:v>0.69937048134810453</c:v>
                </c:pt>
                <c:pt idx="9">
                  <c:v>0.6986233558059497</c:v>
                </c:pt>
                <c:pt idx="10">
                  <c:v>0.69817307021825536</c:v>
                </c:pt>
                <c:pt idx="11">
                  <c:v>0.69750596272194576</c:v>
                </c:pt>
                <c:pt idx="12">
                  <c:v>0.69557296411003822</c:v>
                </c:pt>
                <c:pt idx="13">
                  <c:v>0.69042916905565821</c:v>
                </c:pt>
                <c:pt idx="14">
                  <c:v>0.68867396877184806</c:v>
                </c:pt>
                <c:pt idx="15">
                  <c:v>0.68479262672811059</c:v>
                </c:pt>
                <c:pt idx="16">
                  <c:v>0.66658854253858779</c:v>
                </c:pt>
                <c:pt idx="17">
                  <c:v>0.66577330134509116</c:v>
                </c:pt>
                <c:pt idx="18">
                  <c:v>0.66466559067826636</c:v>
                </c:pt>
                <c:pt idx="19">
                  <c:v>0.66283141043217819</c:v>
                </c:pt>
                <c:pt idx="20">
                  <c:v>0.65678305666857473</c:v>
                </c:pt>
                <c:pt idx="21">
                  <c:v>0.65135104957570344</c:v>
                </c:pt>
                <c:pt idx="22">
                  <c:v>0.64376952182635416</c:v>
                </c:pt>
                <c:pt idx="23">
                  <c:v>0.63810877075671457</c:v>
                </c:pt>
                <c:pt idx="24">
                  <c:v>0.63675048355899422</c:v>
                </c:pt>
                <c:pt idx="25">
                  <c:v>0.6315993441645551</c:v>
                </c:pt>
                <c:pt idx="26">
                  <c:v>0.62820178583067199</c:v>
                </c:pt>
                <c:pt idx="27">
                  <c:v>0.61034931715559992</c:v>
                </c:pt>
                <c:pt idx="28">
                  <c:v>0.57102890304531106</c:v>
                </c:pt>
                <c:pt idx="29">
                  <c:v>0.57070387437454262</c:v>
                </c:pt>
                <c:pt idx="30">
                  <c:v>0.46602777036539472</c:v>
                </c:pt>
                <c:pt idx="31">
                  <c:v>0.40957559708507263</c:v>
                </c:pt>
              </c:numCache>
            </c:numRef>
          </c:val>
        </c:ser>
        <c:gapWidth val="75"/>
        <c:axId val="98910208"/>
        <c:axId val="98911744"/>
      </c:barChart>
      <c:catAx>
        <c:axId val="9891020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98911744"/>
        <c:crosses val="autoZero"/>
        <c:auto val="1"/>
        <c:lblAlgn val="ctr"/>
        <c:lblOffset val="100"/>
      </c:catAx>
      <c:valAx>
        <c:axId val="98911744"/>
        <c:scaling>
          <c:orientation val="minMax"/>
          <c:max val="1"/>
          <c:min val="0"/>
        </c:scaling>
        <c:axPos val="l"/>
        <c:majorGridlines>
          <c:spPr>
            <a:ln>
              <a:solidFill>
                <a:srgbClr val="0C518A"/>
              </a:solidFill>
              <a:prstDash val="sysDash"/>
            </a:ln>
          </c:spPr>
        </c:majorGridlines>
        <c:numFmt formatCode="0%" sourceLinked="0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8910208"/>
        <c:crosses val="autoZero"/>
        <c:crossBetween val="between"/>
        <c:majorUnit val="0.1"/>
      </c:valAx>
      <c:spPr>
        <a:gradFill>
          <a:gsLst>
            <a:gs pos="0">
              <a:srgbClr val="FFFFD1"/>
            </a:gs>
            <a:gs pos="50000">
              <a:srgbClr val="FFFFF0"/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434696066015057"/>
          <c:y val="0.12209784515908899"/>
          <c:w val="0.53116115321428892"/>
          <c:h val="4.6400443252221923E-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spPr>
    <a:solidFill>
      <a:srgbClr val="C2E1FA"/>
    </a:solidFill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algn="r">
              <a:defRPr b="1"/>
            </a:pPr>
            <a:r>
              <a:rPr lang="en-GB" b="1"/>
              <a:t>Graph 15  :  % of residents travelling to work as car or van passenger,</a:t>
            </a:r>
            <a:br>
              <a:rPr lang="en-GB" b="1"/>
            </a:br>
            <a:r>
              <a:rPr lang="en-GB" b="1"/>
              <a:t>Scottish local authority areas, 2001 and</a:t>
            </a:r>
            <a:r>
              <a:rPr lang="en-GB" b="1" baseline="0"/>
              <a:t> 2011</a:t>
            </a:r>
            <a:endParaRPr lang="en-GB" b="1"/>
          </a:p>
        </c:rich>
      </c:tx>
      <c:layout>
        <c:manualLayout>
          <c:xMode val="edge"/>
          <c:yMode val="edge"/>
          <c:x val="0.40052557916168047"/>
          <c:y val="2.7472523510639533E-2"/>
        </c:manualLayout>
      </c:layout>
      <c:overlay val="1"/>
      <c:spPr>
        <a:solidFill>
          <a:srgbClr val="FFFF00"/>
        </a:solidFill>
      </c:spPr>
    </c:title>
    <c:plotArea>
      <c:layout>
        <c:manualLayout>
          <c:layoutTarget val="inner"/>
          <c:xMode val="edge"/>
          <c:yMode val="edge"/>
          <c:x val="4.9447603441269784E-2"/>
          <c:y val="2.4807616623746628E-2"/>
          <c:w val="0.93869070811171373"/>
          <c:h val="0.75453970832400163"/>
        </c:manualLayout>
      </c:layout>
      <c:barChart>
        <c:barDir val="col"/>
        <c:grouping val="clustered"/>
        <c:ser>
          <c:idx val="0"/>
          <c:order val="0"/>
          <c:tx>
            <c:strRef>
              <c:f>graphdata!$BB$3</c:f>
              <c:strCache>
                <c:ptCount val="1"/>
                <c:pt idx="0">
                  <c:v>% car or van passengers 2001</c:v>
                </c:pt>
              </c:strCache>
            </c:strRef>
          </c:tx>
          <c:spPr>
            <a:solidFill>
              <a:srgbClr val="B1CA80"/>
            </a:solidFill>
            <a:ln w="19050">
              <a:noFill/>
            </a:ln>
          </c:spPr>
          <c:dPt>
            <c:idx val="0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1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2"/>
            <c:spPr>
              <a:solidFill>
                <a:srgbClr val="B1CA80"/>
              </a:solidFill>
              <a:ln w="31750">
                <a:solidFill>
                  <a:srgbClr val="EA6716"/>
                </a:solidFill>
              </a:ln>
            </c:spPr>
          </c:dPt>
          <c:dPt>
            <c:idx val="3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4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8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13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27"/>
            <c:spPr>
              <a:solidFill>
                <a:srgbClr val="B1CA80"/>
              </a:solidFill>
              <a:ln w="31750">
                <a:solidFill>
                  <a:srgbClr val="EA6716"/>
                </a:solidFill>
              </a:ln>
            </c:spPr>
          </c:dPt>
          <c:dPt>
            <c:idx val="28"/>
            <c:spPr>
              <a:solidFill>
                <a:srgbClr val="B1CA80"/>
              </a:solidFill>
              <a:ln w="31750">
                <a:solidFill>
                  <a:srgbClr val="EA6716"/>
                </a:solidFill>
              </a:ln>
            </c:spPr>
          </c:dPt>
          <c:dPt>
            <c:idx val="29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30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31"/>
            <c:spPr>
              <a:solidFill>
                <a:srgbClr val="B1CA80"/>
              </a:solidFill>
              <a:ln w="31750">
                <a:solidFill>
                  <a:srgbClr val="C00000"/>
                </a:solidFill>
              </a:ln>
            </c:spPr>
          </c:dPt>
          <c:dLbls>
            <c:dLbl>
              <c:idx val="0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4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8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13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27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28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29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30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31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graphdata!$BA$4:$BA$35</c:f>
              <c:strCache>
                <c:ptCount val="32"/>
                <c:pt idx="0">
                  <c:v>Shetland Islands</c:v>
                </c:pt>
                <c:pt idx="1">
                  <c:v>Eilean Siar</c:v>
                </c:pt>
                <c:pt idx="2">
                  <c:v>Dundee City</c:v>
                </c:pt>
                <c:pt idx="3">
                  <c:v>North Lanarkshire</c:v>
                </c:pt>
                <c:pt idx="4">
                  <c:v>Inverclyde</c:v>
                </c:pt>
                <c:pt idx="5">
                  <c:v>West Lothian</c:v>
                </c:pt>
                <c:pt idx="6">
                  <c:v>East Ayrshire</c:v>
                </c:pt>
                <c:pt idx="7">
                  <c:v>Orkney Islands</c:v>
                </c:pt>
                <c:pt idx="8">
                  <c:v>Highland</c:v>
                </c:pt>
                <c:pt idx="9">
                  <c:v>Falkirk</c:v>
                </c:pt>
                <c:pt idx="10">
                  <c:v>North Ayrshire</c:v>
                </c:pt>
                <c:pt idx="11">
                  <c:v>Fife</c:v>
                </c:pt>
                <c:pt idx="12">
                  <c:v>Moray</c:v>
                </c:pt>
                <c:pt idx="13">
                  <c:v>Clackmannanshire</c:v>
                </c:pt>
                <c:pt idx="14">
                  <c:v>Dumfries &amp; Galloway</c:v>
                </c:pt>
                <c:pt idx="15">
                  <c:v>Argyll and Bute</c:v>
                </c:pt>
                <c:pt idx="16">
                  <c:v>Angus</c:v>
                </c:pt>
                <c:pt idx="17">
                  <c:v>South Lanarkshire</c:v>
                </c:pt>
                <c:pt idx="18">
                  <c:v>West Dunbartonshire</c:v>
                </c:pt>
                <c:pt idx="19">
                  <c:v>Renfrewshire</c:v>
                </c:pt>
                <c:pt idx="20">
                  <c:v>Perth &amp; Kinross</c:v>
                </c:pt>
                <c:pt idx="21">
                  <c:v>Scottish Borders</c:v>
                </c:pt>
                <c:pt idx="22">
                  <c:v>Aberdeenshire</c:v>
                </c:pt>
                <c:pt idx="23">
                  <c:v>Stirling</c:v>
                </c:pt>
                <c:pt idx="24">
                  <c:v>South Ayrshire</c:v>
                </c:pt>
                <c:pt idx="25">
                  <c:v>East Lothian</c:v>
                </c:pt>
                <c:pt idx="26">
                  <c:v>Midlothian</c:v>
                </c:pt>
                <c:pt idx="27">
                  <c:v>Aberdeen City</c:v>
                </c:pt>
                <c:pt idx="28">
                  <c:v>Glasgow City</c:v>
                </c:pt>
                <c:pt idx="29">
                  <c:v>East Dunbartonshire</c:v>
                </c:pt>
                <c:pt idx="30">
                  <c:v>East Renfrewshire</c:v>
                </c:pt>
                <c:pt idx="31">
                  <c:v>City of Edinburgh</c:v>
                </c:pt>
              </c:strCache>
            </c:strRef>
          </c:cat>
          <c:val>
            <c:numRef>
              <c:f>graphdata!$BB$4:$BB$35</c:f>
              <c:numCache>
                <c:formatCode>0.0%</c:formatCode>
                <c:ptCount val="32"/>
                <c:pt idx="0">
                  <c:v>0.11064940085040588</c:v>
                </c:pt>
                <c:pt idx="1">
                  <c:v>0.1305037683458945</c:v>
                </c:pt>
                <c:pt idx="2">
                  <c:v>0.10939335014728249</c:v>
                </c:pt>
                <c:pt idx="3">
                  <c:v>0.11677550348460737</c:v>
                </c:pt>
                <c:pt idx="4">
                  <c:v>0.11947596063436344</c:v>
                </c:pt>
                <c:pt idx="5">
                  <c:v>0.11458809513914862</c:v>
                </c:pt>
                <c:pt idx="6">
                  <c:v>0.11300842958372158</c:v>
                </c:pt>
                <c:pt idx="7">
                  <c:v>8.7157732356343998E-2</c:v>
                </c:pt>
                <c:pt idx="8">
                  <c:v>9.7083411171305811E-2</c:v>
                </c:pt>
                <c:pt idx="9">
                  <c:v>0.10713763227620735</c:v>
                </c:pt>
                <c:pt idx="10">
                  <c:v>0.10757985062768155</c:v>
                </c:pt>
                <c:pt idx="11">
                  <c:v>0.10303115648653406</c:v>
                </c:pt>
                <c:pt idx="12">
                  <c:v>9.1244711525505937E-2</c:v>
                </c:pt>
                <c:pt idx="13">
                  <c:v>0.10578916591356122</c:v>
                </c:pt>
                <c:pt idx="14">
                  <c:v>9.583481666073336E-2</c:v>
                </c:pt>
                <c:pt idx="15">
                  <c:v>8.3403952871709361E-2</c:v>
                </c:pt>
                <c:pt idx="16">
                  <c:v>8.4322881921280859E-2</c:v>
                </c:pt>
                <c:pt idx="17">
                  <c:v>9.7796176792889322E-2</c:v>
                </c:pt>
                <c:pt idx="18">
                  <c:v>9.4979759314845924E-2</c:v>
                </c:pt>
                <c:pt idx="19">
                  <c:v>9.2340454764031049E-2</c:v>
                </c:pt>
                <c:pt idx="20">
                  <c:v>7.9924412849815538E-2</c:v>
                </c:pt>
                <c:pt idx="21">
                  <c:v>8.2980601643314694E-2</c:v>
                </c:pt>
                <c:pt idx="22">
                  <c:v>8.2412490907822766E-2</c:v>
                </c:pt>
                <c:pt idx="23">
                  <c:v>8.2840236686390539E-2</c:v>
                </c:pt>
                <c:pt idx="24">
                  <c:v>9.2119634681973456E-2</c:v>
                </c:pt>
                <c:pt idx="25">
                  <c:v>8.282537606278613E-2</c:v>
                </c:pt>
                <c:pt idx="26">
                  <c:v>8.4254448988615005E-2</c:v>
                </c:pt>
                <c:pt idx="27">
                  <c:v>6.9705773598859017E-2</c:v>
                </c:pt>
                <c:pt idx="28">
                  <c:v>6.9685080020650492E-2</c:v>
                </c:pt>
                <c:pt idx="29">
                  <c:v>7.2612107131898473E-2</c:v>
                </c:pt>
                <c:pt idx="30">
                  <c:v>6.2510130206926362E-2</c:v>
                </c:pt>
                <c:pt idx="31">
                  <c:v>5.0691957605341648E-2</c:v>
                </c:pt>
              </c:numCache>
            </c:numRef>
          </c:val>
        </c:ser>
        <c:ser>
          <c:idx val="1"/>
          <c:order val="1"/>
          <c:tx>
            <c:strRef>
              <c:f>graphdata!$BC$3</c:f>
              <c:strCache>
                <c:ptCount val="1"/>
                <c:pt idx="0">
                  <c:v>% car or van passengers 2011</c:v>
                </c:pt>
              </c:strCache>
            </c:strRef>
          </c:tx>
          <c:spPr>
            <a:solidFill>
              <a:srgbClr val="558ED5"/>
            </a:solidFill>
            <a:ln w="22225">
              <a:noFill/>
            </a:ln>
          </c:spPr>
          <c:dPt>
            <c:idx val="0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3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4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8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3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7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28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29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30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31"/>
            <c:spPr>
              <a:solidFill>
                <a:srgbClr val="558ED5"/>
              </a:solidFill>
              <a:ln w="31750">
                <a:solidFill>
                  <a:srgbClr val="C00000"/>
                </a:solidFill>
              </a:ln>
            </c:spPr>
          </c:dPt>
          <c:dLbls>
            <c:dLbl>
              <c:idx val="0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4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8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13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27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28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29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30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31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graphdata!$BA$4:$BA$35</c:f>
              <c:strCache>
                <c:ptCount val="32"/>
                <c:pt idx="0">
                  <c:v>Shetland Islands</c:v>
                </c:pt>
                <c:pt idx="1">
                  <c:v>Eilean Siar</c:v>
                </c:pt>
                <c:pt idx="2">
                  <c:v>Dundee City</c:v>
                </c:pt>
                <c:pt idx="3">
                  <c:v>North Lanarkshire</c:v>
                </c:pt>
                <c:pt idx="4">
                  <c:v>Inverclyde</c:v>
                </c:pt>
                <c:pt idx="5">
                  <c:v>West Lothian</c:v>
                </c:pt>
                <c:pt idx="6">
                  <c:v>East Ayrshire</c:v>
                </c:pt>
                <c:pt idx="7">
                  <c:v>Orkney Islands</c:v>
                </c:pt>
                <c:pt idx="8">
                  <c:v>Highland</c:v>
                </c:pt>
                <c:pt idx="9">
                  <c:v>Falkirk</c:v>
                </c:pt>
                <c:pt idx="10">
                  <c:v>North Ayrshire</c:v>
                </c:pt>
                <c:pt idx="11">
                  <c:v>Fife</c:v>
                </c:pt>
                <c:pt idx="12">
                  <c:v>Moray</c:v>
                </c:pt>
                <c:pt idx="13">
                  <c:v>Clackmannanshire</c:v>
                </c:pt>
                <c:pt idx="14">
                  <c:v>Dumfries &amp; Galloway</c:v>
                </c:pt>
                <c:pt idx="15">
                  <c:v>Argyll and Bute</c:v>
                </c:pt>
                <c:pt idx="16">
                  <c:v>Angus</c:v>
                </c:pt>
                <c:pt idx="17">
                  <c:v>South Lanarkshire</c:v>
                </c:pt>
                <c:pt idx="18">
                  <c:v>West Dunbartonshire</c:v>
                </c:pt>
                <c:pt idx="19">
                  <c:v>Renfrewshire</c:v>
                </c:pt>
                <c:pt idx="20">
                  <c:v>Perth &amp; Kinross</c:v>
                </c:pt>
                <c:pt idx="21">
                  <c:v>Scottish Borders</c:v>
                </c:pt>
                <c:pt idx="22">
                  <c:v>Aberdeenshire</c:v>
                </c:pt>
                <c:pt idx="23">
                  <c:v>Stirling</c:v>
                </c:pt>
                <c:pt idx="24">
                  <c:v>South Ayrshire</c:v>
                </c:pt>
                <c:pt idx="25">
                  <c:v>East Lothian</c:v>
                </c:pt>
                <c:pt idx="26">
                  <c:v>Midlothian</c:v>
                </c:pt>
                <c:pt idx="27">
                  <c:v>Aberdeen City</c:v>
                </c:pt>
                <c:pt idx="28">
                  <c:v>Glasgow City</c:v>
                </c:pt>
                <c:pt idx="29">
                  <c:v>East Dunbartonshire</c:v>
                </c:pt>
                <c:pt idx="30">
                  <c:v>East Renfrewshire</c:v>
                </c:pt>
                <c:pt idx="31">
                  <c:v>City of Edinburgh</c:v>
                </c:pt>
              </c:strCache>
            </c:strRef>
          </c:cat>
          <c:val>
            <c:numRef>
              <c:f>graphdata!$BC$4:$BC$35</c:f>
              <c:numCache>
                <c:formatCode>0.0%</c:formatCode>
                <c:ptCount val="32"/>
                <c:pt idx="0">
                  <c:v>9.8143475126171595E-2</c:v>
                </c:pt>
                <c:pt idx="1">
                  <c:v>9.0180360721442893E-2</c:v>
                </c:pt>
                <c:pt idx="2">
                  <c:v>8.4138296062456291E-2</c:v>
                </c:pt>
                <c:pt idx="3">
                  <c:v>8.4062794936635904E-2</c:v>
                </c:pt>
                <c:pt idx="4">
                  <c:v>8.3360490125790263E-2</c:v>
                </c:pt>
                <c:pt idx="5">
                  <c:v>7.9136218726631069E-2</c:v>
                </c:pt>
                <c:pt idx="6">
                  <c:v>7.6718532521760807E-2</c:v>
                </c:pt>
                <c:pt idx="7">
                  <c:v>7.658843732112193E-2</c:v>
                </c:pt>
                <c:pt idx="8">
                  <c:v>7.6068844782856304E-2</c:v>
                </c:pt>
                <c:pt idx="9">
                  <c:v>7.3888781989609395E-2</c:v>
                </c:pt>
                <c:pt idx="10">
                  <c:v>7.302287131441168E-2</c:v>
                </c:pt>
                <c:pt idx="11">
                  <c:v>7.2882590647936882E-2</c:v>
                </c:pt>
                <c:pt idx="12">
                  <c:v>7.1789532491937327E-2</c:v>
                </c:pt>
                <c:pt idx="13">
                  <c:v>7.0943505273804358E-2</c:v>
                </c:pt>
                <c:pt idx="14">
                  <c:v>7.0043929990935075E-2</c:v>
                </c:pt>
                <c:pt idx="15">
                  <c:v>6.9131018035474737E-2</c:v>
                </c:pt>
                <c:pt idx="16">
                  <c:v>6.8526894735724445E-2</c:v>
                </c:pt>
                <c:pt idx="17">
                  <c:v>6.6534638382145711E-2</c:v>
                </c:pt>
                <c:pt idx="18">
                  <c:v>6.634532812543284E-2</c:v>
                </c:pt>
                <c:pt idx="19">
                  <c:v>6.4872711031710578E-2</c:v>
                </c:pt>
                <c:pt idx="20">
                  <c:v>6.4100847088760168E-2</c:v>
                </c:pt>
                <c:pt idx="21">
                  <c:v>6.3521114186233366E-2</c:v>
                </c:pt>
                <c:pt idx="22">
                  <c:v>6.3081154232330724E-2</c:v>
                </c:pt>
                <c:pt idx="23">
                  <c:v>6.2925119990577427E-2</c:v>
                </c:pt>
                <c:pt idx="24">
                  <c:v>6.1312526519258878E-2</c:v>
                </c:pt>
                <c:pt idx="25">
                  <c:v>6.0904255319148934E-2</c:v>
                </c:pt>
                <c:pt idx="26">
                  <c:v>5.9511868940153798E-2</c:v>
                </c:pt>
                <c:pt idx="27">
                  <c:v>5.7433301030397725E-2</c:v>
                </c:pt>
                <c:pt idx="28">
                  <c:v>5.4427339731497923E-2</c:v>
                </c:pt>
                <c:pt idx="29">
                  <c:v>5.3320904218130974E-2</c:v>
                </c:pt>
                <c:pt idx="30">
                  <c:v>4.3993325917686316E-2</c:v>
                </c:pt>
                <c:pt idx="31">
                  <c:v>3.5380385894338937E-2</c:v>
                </c:pt>
              </c:numCache>
            </c:numRef>
          </c:val>
        </c:ser>
        <c:gapWidth val="75"/>
        <c:axId val="99010432"/>
        <c:axId val="99011968"/>
      </c:barChart>
      <c:catAx>
        <c:axId val="9901043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99011968"/>
        <c:crosses val="autoZero"/>
        <c:auto val="1"/>
        <c:lblAlgn val="ctr"/>
        <c:lblOffset val="100"/>
      </c:catAx>
      <c:valAx>
        <c:axId val="99011968"/>
        <c:scaling>
          <c:orientation val="minMax"/>
          <c:max val="0.18000000000000013"/>
          <c:min val="0"/>
        </c:scaling>
        <c:axPos val="l"/>
        <c:majorGridlines>
          <c:spPr>
            <a:ln>
              <a:solidFill>
                <a:srgbClr val="0C518A"/>
              </a:solidFill>
              <a:prstDash val="sysDash"/>
            </a:ln>
          </c:spPr>
        </c:majorGridlines>
        <c:numFmt formatCode="0%" sourceLinked="0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9010432"/>
        <c:crosses val="autoZero"/>
        <c:crossBetween val="between"/>
        <c:majorUnit val="2.0000000000000011E-2"/>
      </c:valAx>
      <c:spPr>
        <a:gradFill>
          <a:gsLst>
            <a:gs pos="0">
              <a:srgbClr val="FFFFD1"/>
            </a:gs>
            <a:gs pos="50000">
              <a:srgbClr val="FFFFF0"/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46014558413831974"/>
          <c:y val="0.19535790785412771"/>
          <c:w val="0.53116115321428892"/>
          <c:h val="4.6400443252221923E-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spPr>
    <a:solidFill>
      <a:srgbClr val="C2E1FA"/>
    </a:solidFill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algn="r">
              <a:defRPr b="1"/>
            </a:pPr>
            <a:r>
              <a:rPr lang="en-GB" b="1"/>
              <a:t>Graph 16  :  total % of residents</a:t>
            </a:r>
            <a:r>
              <a:rPr lang="en-GB" b="1" baseline="0"/>
              <a:t> travelling </a:t>
            </a:r>
            <a:r>
              <a:rPr lang="en-GB" b="1"/>
              <a:t>to work by car or van,</a:t>
            </a:r>
            <a:br>
              <a:rPr lang="en-GB" b="1"/>
            </a:br>
            <a:r>
              <a:rPr lang="en-GB" b="1"/>
              <a:t>Scottish local authority areas, 2001 and</a:t>
            </a:r>
            <a:r>
              <a:rPr lang="en-GB" b="1" baseline="0"/>
              <a:t> 2011</a:t>
            </a:r>
            <a:endParaRPr lang="en-GB" b="1"/>
          </a:p>
        </c:rich>
      </c:tx>
      <c:layout>
        <c:manualLayout>
          <c:xMode val="edge"/>
          <c:yMode val="edge"/>
          <c:x val="0.4447524156567596"/>
          <c:y val="2.7472523510639519E-2"/>
        </c:manualLayout>
      </c:layout>
      <c:overlay val="1"/>
      <c:spPr>
        <a:solidFill>
          <a:srgbClr val="FFFF00"/>
        </a:solidFill>
      </c:spPr>
    </c:title>
    <c:plotArea>
      <c:layout>
        <c:manualLayout>
          <c:layoutTarget val="inner"/>
          <c:xMode val="edge"/>
          <c:yMode val="edge"/>
          <c:x val="4.9447603441269784E-2"/>
          <c:y val="2.4807616623746628E-2"/>
          <c:w val="0.93869070811171373"/>
          <c:h val="0.75453970832400163"/>
        </c:manualLayout>
      </c:layout>
      <c:barChart>
        <c:barDir val="col"/>
        <c:grouping val="clustered"/>
        <c:ser>
          <c:idx val="0"/>
          <c:order val="0"/>
          <c:tx>
            <c:strRef>
              <c:f>graphdata!$BG$3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B1CA80"/>
            </a:solidFill>
            <a:ln w="19050">
              <a:noFill/>
            </a:ln>
          </c:spPr>
          <c:dPt>
            <c:idx val="0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1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2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3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4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8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13"/>
            <c:spPr>
              <a:solidFill>
                <a:srgbClr val="B1CA80"/>
              </a:solidFill>
              <a:ln w="31750">
                <a:noFill/>
              </a:ln>
            </c:spPr>
          </c:dPt>
          <c:dPt>
            <c:idx val="28"/>
            <c:spPr>
              <a:solidFill>
                <a:srgbClr val="B1CA80"/>
              </a:solidFill>
              <a:ln w="31750">
                <a:solidFill>
                  <a:srgbClr val="EA6716"/>
                </a:solidFill>
              </a:ln>
            </c:spPr>
          </c:dPt>
          <c:dPt>
            <c:idx val="29"/>
            <c:spPr>
              <a:solidFill>
                <a:srgbClr val="B1CA80"/>
              </a:solidFill>
              <a:ln w="31750">
                <a:solidFill>
                  <a:srgbClr val="EA6716"/>
                </a:solidFill>
              </a:ln>
            </c:spPr>
          </c:dPt>
          <c:dPt>
            <c:idx val="30"/>
            <c:spPr>
              <a:solidFill>
                <a:srgbClr val="B1CA80"/>
              </a:solidFill>
              <a:ln w="31750">
                <a:solidFill>
                  <a:srgbClr val="EA6716"/>
                </a:solidFill>
              </a:ln>
            </c:spPr>
          </c:dPt>
          <c:dPt>
            <c:idx val="31"/>
            <c:spPr>
              <a:solidFill>
                <a:srgbClr val="B1CA80"/>
              </a:solidFill>
              <a:ln w="31750">
                <a:solidFill>
                  <a:srgbClr val="C00000"/>
                </a:solidFill>
              </a:ln>
            </c:spPr>
          </c:dPt>
          <c:dLbls>
            <c:dLbl>
              <c:idx val="0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4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8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13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28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29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30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31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graphdata!$BF$4:$BF$35</c:f>
              <c:strCache>
                <c:ptCount val="32"/>
                <c:pt idx="0">
                  <c:v>Shetland Islands</c:v>
                </c:pt>
                <c:pt idx="1">
                  <c:v>Clackmannanshire</c:v>
                </c:pt>
                <c:pt idx="2">
                  <c:v>Aberdeenshire</c:v>
                </c:pt>
                <c:pt idx="3">
                  <c:v>East Ayrshire</c:v>
                </c:pt>
                <c:pt idx="4">
                  <c:v>Eilean Siar</c:v>
                </c:pt>
                <c:pt idx="5">
                  <c:v>Falkirk</c:v>
                </c:pt>
                <c:pt idx="6">
                  <c:v>West Lothian</c:v>
                </c:pt>
                <c:pt idx="7">
                  <c:v>Fife</c:v>
                </c:pt>
                <c:pt idx="8">
                  <c:v>Scottish Borders</c:v>
                </c:pt>
                <c:pt idx="9">
                  <c:v>Dumfries &amp; Galloway</c:v>
                </c:pt>
                <c:pt idx="10">
                  <c:v>East Renfrewshire</c:v>
                </c:pt>
                <c:pt idx="11">
                  <c:v>Stirling</c:v>
                </c:pt>
                <c:pt idx="12">
                  <c:v>South Ayrshire</c:v>
                </c:pt>
                <c:pt idx="13">
                  <c:v>Angus</c:v>
                </c:pt>
                <c:pt idx="14">
                  <c:v>South Lanarkshire</c:v>
                </c:pt>
                <c:pt idx="15">
                  <c:v>North Lanarkshire</c:v>
                </c:pt>
                <c:pt idx="16">
                  <c:v>East Dunbartonshire</c:v>
                </c:pt>
                <c:pt idx="17">
                  <c:v>Highland</c:v>
                </c:pt>
                <c:pt idx="18">
                  <c:v>North Ayrshire</c:v>
                </c:pt>
                <c:pt idx="19">
                  <c:v>Orkney Islands</c:v>
                </c:pt>
                <c:pt idx="20">
                  <c:v>Perth &amp; Kinross</c:v>
                </c:pt>
                <c:pt idx="21">
                  <c:v>Renfrewshire</c:v>
                </c:pt>
                <c:pt idx="22">
                  <c:v>Moray</c:v>
                </c:pt>
                <c:pt idx="23">
                  <c:v>Inverclyde</c:v>
                </c:pt>
                <c:pt idx="24">
                  <c:v>Argyll and Bute</c:v>
                </c:pt>
                <c:pt idx="25">
                  <c:v>East Lothian</c:v>
                </c:pt>
                <c:pt idx="26">
                  <c:v>Midlothian</c:v>
                </c:pt>
                <c:pt idx="27">
                  <c:v>West Dunbartonshire</c:v>
                </c:pt>
                <c:pt idx="28">
                  <c:v>Dundee City</c:v>
                </c:pt>
                <c:pt idx="29">
                  <c:v>Aberdeen City</c:v>
                </c:pt>
                <c:pt idx="30">
                  <c:v>Glasgow City</c:v>
                </c:pt>
                <c:pt idx="31">
                  <c:v>City of Edinburgh</c:v>
                </c:pt>
              </c:strCache>
            </c:strRef>
          </c:cat>
          <c:val>
            <c:numRef>
              <c:f>graphdata!$BG$4:$BG$35</c:f>
              <c:numCache>
                <c:formatCode>0.0%</c:formatCode>
                <c:ptCount val="32"/>
                <c:pt idx="0">
                  <c:v>0.78672207189795129</c:v>
                </c:pt>
                <c:pt idx="1">
                  <c:v>0.78050077082558078</c:v>
                </c:pt>
                <c:pt idx="2">
                  <c:v>0.76021562160600231</c:v>
                </c:pt>
                <c:pt idx="3">
                  <c:v>0.7549786551671831</c:v>
                </c:pt>
                <c:pt idx="4">
                  <c:v>0.75019833399444669</c:v>
                </c:pt>
                <c:pt idx="5">
                  <c:v>0.76150457582210374</c:v>
                </c:pt>
                <c:pt idx="6">
                  <c:v>0.7596448212331518</c:v>
                </c:pt>
                <c:pt idx="7">
                  <c:v>0.74284809012497799</c:v>
                </c:pt>
                <c:pt idx="8">
                  <c:v>0.71232938726544281</c:v>
                </c:pt>
                <c:pt idx="9">
                  <c:v>0.71755072979708079</c:v>
                </c:pt>
                <c:pt idx="10">
                  <c:v>0.75282295099681229</c:v>
                </c:pt>
                <c:pt idx="11">
                  <c:v>0.74532544378698218</c:v>
                </c:pt>
                <c:pt idx="12">
                  <c:v>0.7348888010968837</c:v>
                </c:pt>
                <c:pt idx="13">
                  <c:v>0.71231932399377362</c:v>
                </c:pt>
                <c:pt idx="14">
                  <c:v>0.73370672511059698</c:v>
                </c:pt>
                <c:pt idx="15">
                  <c:v>0.72284632450357089</c:v>
                </c:pt>
                <c:pt idx="16">
                  <c:v>0.74326042168938766</c:v>
                </c:pt>
                <c:pt idx="17">
                  <c:v>0.69353633476555199</c:v>
                </c:pt>
                <c:pt idx="18">
                  <c:v>0.71762275544255516</c:v>
                </c:pt>
                <c:pt idx="19">
                  <c:v>0.69970433217637229</c:v>
                </c:pt>
                <c:pt idx="20">
                  <c:v>0.71429856924322865</c:v>
                </c:pt>
                <c:pt idx="21">
                  <c:v>0.68755924984543526</c:v>
                </c:pt>
                <c:pt idx="22">
                  <c:v>0.6751192433102482</c:v>
                </c:pt>
                <c:pt idx="23">
                  <c:v>0.67937065128815899</c:v>
                </c:pt>
                <c:pt idx="24">
                  <c:v>0.65424674011098649</c:v>
                </c:pt>
                <c:pt idx="25">
                  <c:v>0.68434270765206018</c:v>
                </c:pt>
                <c:pt idx="26">
                  <c:v>0.68768652592019452</c:v>
                </c:pt>
                <c:pt idx="27">
                  <c:v>0.64252471566656566</c:v>
                </c:pt>
                <c:pt idx="28">
                  <c:v>0.6432683236749388</c:v>
                </c:pt>
                <c:pt idx="29">
                  <c:v>0.63590935502614754</c:v>
                </c:pt>
                <c:pt idx="30">
                  <c:v>0.50923076923076915</c:v>
                </c:pt>
                <c:pt idx="31">
                  <c:v>0.49232190218681304</c:v>
                </c:pt>
              </c:numCache>
            </c:numRef>
          </c:val>
        </c:ser>
        <c:ser>
          <c:idx val="1"/>
          <c:order val="1"/>
          <c:tx>
            <c:strRef>
              <c:f>graphdata!$BH$3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558ED5"/>
            </a:solidFill>
            <a:ln w="22225">
              <a:noFill/>
            </a:ln>
          </c:spPr>
          <c:dPt>
            <c:idx val="0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3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4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8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3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8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29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30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31"/>
            <c:spPr>
              <a:solidFill>
                <a:srgbClr val="558ED5"/>
              </a:solidFill>
              <a:ln w="31750">
                <a:solidFill>
                  <a:srgbClr val="C00000"/>
                </a:solidFill>
              </a:ln>
            </c:spPr>
          </c:dPt>
          <c:dLbls>
            <c:dLbl>
              <c:idx val="0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4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8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13"/>
              <c:spPr/>
              <c:txPr>
                <a:bodyPr rot="-5400000" vert="horz"/>
                <a:lstStyle/>
                <a:p>
                  <a:pPr>
                    <a:defRPr sz="9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28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29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30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31"/>
              <c:spPr/>
              <c:txPr>
                <a:bodyPr rot="-5400000" vert="horz"/>
                <a:lstStyle/>
                <a:p>
                  <a:pPr>
                    <a:defRPr sz="1100"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graphdata!$BF$4:$BF$35</c:f>
              <c:strCache>
                <c:ptCount val="32"/>
                <c:pt idx="0">
                  <c:v>Shetland Islands</c:v>
                </c:pt>
                <c:pt idx="1">
                  <c:v>Clackmannanshire</c:v>
                </c:pt>
                <c:pt idx="2">
                  <c:v>Aberdeenshire</c:v>
                </c:pt>
                <c:pt idx="3">
                  <c:v>East Ayrshire</c:v>
                </c:pt>
                <c:pt idx="4">
                  <c:v>Eilean Siar</c:v>
                </c:pt>
                <c:pt idx="5">
                  <c:v>Falkirk</c:v>
                </c:pt>
                <c:pt idx="6">
                  <c:v>West Lothian</c:v>
                </c:pt>
                <c:pt idx="7">
                  <c:v>Fife</c:v>
                </c:pt>
                <c:pt idx="8">
                  <c:v>Scottish Borders</c:v>
                </c:pt>
                <c:pt idx="9">
                  <c:v>Dumfries &amp; Galloway</c:v>
                </c:pt>
                <c:pt idx="10">
                  <c:v>East Renfrewshire</c:v>
                </c:pt>
                <c:pt idx="11">
                  <c:v>Stirling</c:v>
                </c:pt>
                <c:pt idx="12">
                  <c:v>South Ayrshire</c:v>
                </c:pt>
                <c:pt idx="13">
                  <c:v>Angus</c:v>
                </c:pt>
                <c:pt idx="14">
                  <c:v>South Lanarkshire</c:v>
                </c:pt>
                <c:pt idx="15">
                  <c:v>North Lanarkshire</c:v>
                </c:pt>
                <c:pt idx="16">
                  <c:v>East Dunbartonshire</c:v>
                </c:pt>
                <c:pt idx="17">
                  <c:v>Highland</c:v>
                </c:pt>
                <c:pt idx="18">
                  <c:v>North Ayrshire</c:v>
                </c:pt>
                <c:pt idx="19">
                  <c:v>Orkney Islands</c:v>
                </c:pt>
                <c:pt idx="20">
                  <c:v>Perth &amp; Kinross</c:v>
                </c:pt>
                <c:pt idx="21">
                  <c:v>Renfrewshire</c:v>
                </c:pt>
                <c:pt idx="22">
                  <c:v>Moray</c:v>
                </c:pt>
                <c:pt idx="23">
                  <c:v>Inverclyde</c:v>
                </c:pt>
                <c:pt idx="24">
                  <c:v>Argyll and Bute</c:v>
                </c:pt>
                <c:pt idx="25">
                  <c:v>East Lothian</c:v>
                </c:pt>
                <c:pt idx="26">
                  <c:v>Midlothian</c:v>
                </c:pt>
                <c:pt idx="27">
                  <c:v>West Dunbartonshire</c:v>
                </c:pt>
                <c:pt idx="28">
                  <c:v>Dundee City</c:v>
                </c:pt>
                <c:pt idx="29">
                  <c:v>Aberdeen City</c:v>
                </c:pt>
                <c:pt idx="30">
                  <c:v>Glasgow City</c:v>
                </c:pt>
                <c:pt idx="31">
                  <c:v>City of Edinburgh</c:v>
                </c:pt>
              </c:strCache>
            </c:strRef>
          </c:cat>
          <c:val>
            <c:numRef>
              <c:f>graphdata!$BH$4:$BH$35</c:f>
              <c:numCache>
                <c:formatCode>0.0%</c:formatCode>
                <c:ptCount val="32"/>
                <c:pt idx="0">
                  <c:v>0.81308579668348957</c:v>
                </c:pt>
                <c:pt idx="1">
                  <c:v>0.81062466888214613</c:v>
                </c:pt>
                <c:pt idx="2">
                  <c:v>0.79735452045226352</c:v>
                </c:pt>
                <c:pt idx="3">
                  <c:v>0.79722458815464203</c:v>
                </c:pt>
                <c:pt idx="4">
                  <c:v>0.78575332483148108</c:v>
                </c:pt>
                <c:pt idx="5">
                  <c:v>0.78357336333091576</c:v>
                </c:pt>
                <c:pt idx="6">
                  <c:v>0.77930545898219705</c:v>
                </c:pt>
                <c:pt idx="7">
                  <c:v>0.77225307199604143</c:v>
                </c:pt>
                <c:pt idx="8">
                  <c:v>0.77106954736184274</c:v>
                </c:pt>
                <c:pt idx="9">
                  <c:v>0.76821700020919048</c:v>
                </c:pt>
                <c:pt idx="10">
                  <c:v>0.7625417130144605</c:v>
                </c:pt>
                <c:pt idx="11">
                  <c:v>0.76043108271252313</c:v>
                </c:pt>
                <c:pt idx="12">
                  <c:v>0.75993588232520859</c:v>
                </c:pt>
                <c:pt idx="13">
                  <c:v>0.7589560637913827</c:v>
                </c:pt>
                <c:pt idx="14">
                  <c:v>0.75132726511025627</c:v>
                </c:pt>
                <c:pt idx="15">
                  <c:v>0.74983609628172709</c:v>
                </c:pt>
                <c:pt idx="16">
                  <c:v>0.74199487298997902</c:v>
                </c:pt>
                <c:pt idx="17">
                  <c:v>0.73890025521503455</c:v>
                </c:pt>
                <c:pt idx="18">
                  <c:v>0.73768846199267801</c:v>
                </c:pt>
                <c:pt idx="19">
                  <c:v>0.7333714939896967</c:v>
                </c:pt>
                <c:pt idx="20">
                  <c:v>0.73068938962734797</c:v>
                </c:pt>
                <c:pt idx="21">
                  <c:v>0.716223760607414</c:v>
                </c:pt>
                <c:pt idx="22">
                  <c:v>0.71555905431829148</c:v>
                </c:pt>
                <c:pt idx="23">
                  <c:v>0.71156227595646226</c:v>
                </c:pt>
                <c:pt idx="24">
                  <c:v>0.70073036220002982</c:v>
                </c:pt>
                <c:pt idx="25">
                  <c:v>0.69765473887814311</c:v>
                </c:pt>
                <c:pt idx="26">
                  <c:v>0.69762063969686838</c:v>
                </c:pt>
                <c:pt idx="27">
                  <c:v>0.67669464528103274</c:v>
                </c:pt>
                <c:pt idx="28">
                  <c:v>0.65516719910776733</c:v>
                </c:pt>
                <c:pt idx="29">
                  <c:v>0.6281371754049403</c:v>
                </c:pt>
                <c:pt idx="30">
                  <c:v>0.5204551100968926</c:v>
                </c:pt>
                <c:pt idx="31">
                  <c:v>0.44495598297941158</c:v>
                </c:pt>
              </c:numCache>
            </c:numRef>
          </c:val>
        </c:ser>
        <c:gapWidth val="75"/>
        <c:axId val="99116928"/>
        <c:axId val="99118464"/>
      </c:barChart>
      <c:catAx>
        <c:axId val="9911692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99118464"/>
        <c:crosses val="autoZero"/>
        <c:auto val="1"/>
        <c:lblAlgn val="ctr"/>
        <c:lblOffset val="100"/>
      </c:catAx>
      <c:valAx>
        <c:axId val="99118464"/>
        <c:scaling>
          <c:orientation val="minMax"/>
          <c:max val="1"/>
          <c:min val="0"/>
        </c:scaling>
        <c:axPos val="l"/>
        <c:majorGridlines>
          <c:spPr>
            <a:ln>
              <a:solidFill>
                <a:srgbClr val="0C518A"/>
              </a:solidFill>
              <a:prstDash val="sysDash"/>
            </a:ln>
          </c:spPr>
        </c:majorGridlines>
        <c:numFmt formatCode="0%" sourceLinked="0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9116928"/>
        <c:crosses val="autoZero"/>
        <c:crossBetween val="between"/>
        <c:majorUnit val="0.1"/>
      </c:valAx>
      <c:spPr>
        <a:gradFill>
          <a:gsLst>
            <a:gs pos="0">
              <a:srgbClr val="FFFFD1"/>
            </a:gs>
            <a:gs pos="50000">
              <a:srgbClr val="FFFFF0"/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83082334810758762"/>
          <c:y val="0.11294033732220915"/>
          <c:w val="0.1483118805773741"/>
          <c:h val="4.6400443252221923E-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spPr>
    <a:solidFill>
      <a:srgbClr val="C2E1FA"/>
    </a:solidFill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algn="r">
              <a:defRPr b="1"/>
            </a:pPr>
            <a:r>
              <a:rPr lang="en-GB" b="1"/>
              <a:t>Graph 17  :  % change in the number of</a:t>
            </a:r>
            <a:r>
              <a:rPr lang="en-GB" b="1" baseline="0"/>
              <a:t> residents travelling to work by bus or coach</a:t>
            </a:r>
            <a:r>
              <a:rPr lang="en-GB" b="1"/>
              <a:t>,</a:t>
            </a:r>
            <a:br>
              <a:rPr lang="en-GB" b="1"/>
            </a:br>
            <a:r>
              <a:rPr lang="en-GB" b="1"/>
              <a:t>Scottish local authority areas, 2001 -</a:t>
            </a:r>
            <a:r>
              <a:rPr lang="en-GB" b="1" baseline="0"/>
              <a:t> 2011</a:t>
            </a:r>
            <a:endParaRPr lang="en-GB" b="1"/>
          </a:p>
        </c:rich>
      </c:tx>
      <c:layout>
        <c:manualLayout>
          <c:xMode val="edge"/>
          <c:yMode val="edge"/>
          <c:x val="0.27863345235912929"/>
          <c:y val="3.296702821276741E-2"/>
        </c:manualLayout>
      </c:layout>
      <c:overlay val="1"/>
      <c:spPr>
        <a:solidFill>
          <a:srgbClr val="FFFF00"/>
        </a:solidFill>
      </c:spPr>
    </c:title>
    <c:plotArea>
      <c:layout>
        <c:manualLayout>
          <c:layoutTarget val="inner"/>
          <c:xMode val="edge"/>
          <c:yMode val="edge"/>
          <c:x val="4.9447603441269784E-2"/>
          <c:y val="2.4807616623746611E-2"/>
          <c:w val="0.93869070811171373"/>
          <c:h val="0.75453970832400163"/>
        </c:manualLayout>
      </c:layout>
      <c:barChart>
        <c:barDir val="col"/>
        <c:grouping val="clustered"/>
        <c:ser>
          <c:idx val="0"/>
          <c:order val="0"/>
          <c:tx>
            <c:strRef>
              <c:f>graphdata!$BL$3</c:f>
              <c:strCache>
                <c:ptCount val="1"/>
                <c:pt idx="0">
                  <c:v>% change in no. travelling to work by bus or coach 2001-2011</c:v>
                </c:pt>
              </c:strCache>
            </c:strRef>
          </c:tx>
          <c:spPr>
            <a:solidFill>
              <a:srgbClr val="558ED5"/>
            </a:solidFill>
            <a:ln w="19050">
              <a:noFill/>
            </a:ln>
          </c:spPr>
          <c:dPt>
            <c:idx val="1"/>
            <c:spPr>
              <a:solidFill>
                <a:srgbClr val="558ED5"/>
              </a:solidFill>
              <a:ln w="31750">
                <a:solidFill>
                  <a:srgbClr val="C00000"/>
                </a:solidFill>
              </a:ln>
            </c:spPr>
          </c:dPt>
          <c:dPt>
            <c:idx val="2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6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10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12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14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6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7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30"/>
            <c:spPr>
              <a:solidFill>
                <a:srgbClr val="558ED5"/>
              </a:solidFill>
              <a:ln w="31750">
                <a:noFill/>
              </a:ln>
            </c:spPr>
          </c:dPt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dLbl>
            <c:dLbl>
              <c:idx val="6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10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12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11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graphdata!$BK$4:$BK$35</c:f>
              <c:strCache>
                <c:ptCount val="32"/>
                <c:pt idx="0">
                  <c:v>Perth &amp; Kinross</c:v>
                </c:pt>
                <c:pt idx="1">
                  <c:v>City of Edinburgh</c:v>
                </c:pt>
                <c:pt idx="2">
                  <c:v>Orkney Islands</c:v>
                </c:pt>
                <c:pt idx="3">
                  <c:v>Scottish Borders</c:v>
                </c:pt>
                <c:pt idx="4">
                  <c:v>Moray</c:v>
                </c:pt>
                <c:pt idx="5">
                  <c:v>Midlothian</c:v>
                </c:pt>
                <c:pt idx="6">
                  <c:v>Aberdeen City</c:v>
                </c:pt>
                <c:pt idx="7">
                  <c:v>Aberdeenshire</c:v>
                </c:pt>
                <c:pt idx="8">
                  <c:v>Shetland Islands</c:v>
                </c:pt>
                <c:pt idx="9">
                  <c:v>Angus</c:v>
                </c:pt>
                <c:pt idx="10">
                  <c:v>Glasgow City</c:v>
                </c:pt>
                <c:pt idx="11">
                  <c:v>East Lothian</c:v>
                </c:pt>
                <c:pt idx="12">
                  <c:v>Dundee City</c:v>
                </c:pt>
                <c:pt idx="13">
                  <c:v>Falkirk</c:v>
                </c:pt>
                <c:pt idx="14">
                  <c:v>Fife</c:v>
                </c:pt>
                <c:pt idx="15">
                  <c:v>East Ayrshire</c:v>
                </c:pt>
                <c:pt idx="16">
                  <c:v>North Ayrshire</c:v>
                </c:pt>
                <c:pt idx="17">
                  <c:v>Highland</c:v>
                </c:pt>
                <c:pt idx="18">
                  <c:v>West Dunbartonshire</c:v>
                </c:pt>
                <c:pt idx="19">
                  <c:v>North Lanarkshire</c:v>
                </c:pt>
                <c:pt idx="20">
                  <c:v>South Ayrshire</c:v>
                </c:pt>
                <c:pt idx="21">
                  <c:v>South Lanarkshire</c:v>
                </c:pt>
                <c:pt idx="22">
                  <c:v>Dumfries &amp; Galloway</c:v>
                </c:pt>
                <c:pt idx="23">
                  <c:v>Stirling</c:v>
                </c:pt>
                <c:pt idx="24">
                  <c:v>Renfrewshire</c:v>
                </c:pt>
                <c:pt idx="25">
                  <c:v>West Lothian</c:v>
                </c:pt>
                <c:pt idx="26">
                  <c:v>Eilean Siar</c:v>
                </c:pt>
                <c:pt idx="27">
                  <c:v>East Dunbartonshire</c:v>
                </c:pt>
                <c:pt idx="28">
                  <c:v>Argyll and Bute</c:v>
                </c:pt>
                <c:pt idx="29">
                  <c:v>Clackmannanshire</c:v>
                </c:pt>
                <c:pt idx="30">
                  <c:v>East Renfrewshire</c:v>
                </c:pt>
                <c:pt idx="31">
                  <c:v>Inverclyde</c:v>
                </c:pt>
              </c:strCache>
            </c:strRef>
          </c:cat>
          <c:val>
            <c:numRef>
              <c:f>graphdata!$BL$4:$BL$35</c:f>
              <c:numCache>
                <c:formatCode>0.0%</c:formatCode>
                <c:ptCount val="32"/>
                <c:pt idx="0">
                  <c:v>0.15951843491346879</c:v>
                </c:pt>
                <c:pt idx="1">
                  <c:v>7.9461986072689117E-2</c:v>
                </c:pt>
                <c:pt idx="2">
                  <c:v>4.9019607843137254E-2</c:v>
                </c:pt>
                <c:pt idx="3">
                  <c:v>3.0852994555353903E-2</c:v>
                </c:pt>
                <c:pt idx="4">
                  <c:v>1.982815598149372E-2</c:v>
                </c:pt>
                <c:pt idx="5">
                  <c:v>9.1523514502956909E-3</c:v>
                </c:pt>
                <c:pt idx="6">
                  <c:v>7.7461641590942949E-3</c:v>
                </c:pt>
                <c:pt idx="7">
                  <c:v>-4.5356371490280776E-3</c:v>
                </c:pt>
                <c:pt idx="8">
                  <c:v>-2.9748283752860413E-2</c:v>
                </c:pt>
                <c:pt idx="9">
                  <c:v>-3.8527397260273974E-2</c:v>
                </c:pt>
                <c:pt idx="10">
                  <c:v>-5.4578505880549293E-2</c:v>
                </c:pt>
                <c:pt idx="11">
                  <c:v>-6.3506423014293462E-2</c:v>
                </c:pt>
                <c:pt idx="12">
                  <c:v>-7.0380253502334886E-2</c:v>
                </c:pt>
                <c:pt idx="13">
                  <c:v>-8.2574916759156486E-2</c:v>
                </c:pt>
                <c:pt idx="14">
                  <c:v>-8.5145402148283991E-2</c:v>
                </c:pt>
                <c:pt idx="15">
                  <c:v>-8.805176796856945E-2</c:v>
                </c:pt>
                <c:pt idx="16">
                  <c:v>-9.5314057826520443E-2</c:v>
                </c:pt>
                <c:pt idx="17">
                  <c:v>-9.7459233978005308E-2</c:v>
                </c:pt>
                <c:pt idx="18">
                  <c:v>-0.11404757064443993</c:v>
                </c:pt>
                <c:pt idx="19">
                  <c:v>-0.13177266396975926</c:v>
                </c:pt>
                <c:pt idx="20">
                  <c:v>-0.13429522752497225</c:v>
                </c:pt>
                <c:pt idx="21">
                  <c:v>-0.14146987419995585</c:v>
                </c:pt>
                <c:pt idx="22">
                  <c:v>-0.14567996900426192</c:v>
                </c:pt>
                <c:pt idx="23">
                  <c:v>-0.15233522479266695</c:v>
                </c:pt>
                <c:pt idx="24">
                  <c:v>-0.15589205979421472</c:v>
                </c:pt>
                <c:pt idx="25">
                  <c:v>-0.16741957563312798</c:v>
                </c:pt>
                <c:pt idx="26">
                  <c:v>-0.18037135278514588</c:v>
                </c:pt>
                <c:pt idx="27">
                  <c:v>-0.19642037631941259</c:v>
                </c:pt>
                <c:pt idx="28">
                  <c:v>-0.20253164556962025</c:v>
                </c:pt>
                <c:pt idx="29">
                  <c:v>-0.21775312066574201</c:v>
                </c:pt>
                <c:pt idx="30">
                  <c:v>-0.21850677428653792</c:v>
                </c:pt>
                <c:pt idx="31">
                  <c:v>-0.29545454545454547</c:v>
                </c:pt>
              </c:numCache>
            </c:numRef>
          </c:val>
        </c:ser>
        <c:gapWidth val="75"/>
        <c:axId val="99213696"/>
        <c:axId val="99215232"/>
      </c:barChart>
      <c:catAx>
        <c:axId val="99213696"/>
        <c:scaling>
          <c:orientation val="minMax"/>
        </c:scaling>
        <c:axPos val="b"/>
        <c:tickLblPos val="low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99215232"/>
        <c:crosses val="autoZero"/>
        <c:auto val="1"/>
        <c:lblAlgn val="ctr"/>
        <c:lblOffset val="100"/>
      </c:catAx>
      <c:valAx>
        <c:axId val="99215232"/>
        <c:scaling>
          <c:orientation val="minMax"/>
        </c:scaling>
        <c:axPos val="l"/>
        <c:majorGridlines>
          <c:spPr>
            <a:ln>
              <a:solidFill>
                <a:srgbClr val="0C518A"/>
              </a:solidFill>
              <a:prstDash val="sysDash"/>
            </a:ln>
          </c:spPr>
        </c:majorGridlines>
        <c:numFmt formatCode="0%" sourceLinked="0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9213696"/>
        <c:crosses val="autoZero"/>
        <c:crossBetween val="between"/>
        <c:majorUnit val="0.05"/>
      </c:valAx>
      <c:spPr>
        <a:gradFill>
          <a:gsLst>
            <a:gs pos="0">
              <a:srgbClr val="FFFFD1"/>
            </a:gs>
            <a:gs pos="50000">
              <a:srgbClr val="FFFFF0"/>
            </a:gs>
          </a:gsLst>
          <a:lin ang="5400000" scaled="0"/>
        </a:gradFill>
      </c:spPr>
    </c:plotArea>
    <c:plotVisOnly val="1"/>
  </c:chart>
  <c:spPr>
    <a:solidFill>
      <a:srgbClr val="C2E1FA"/>
    </a:solidFill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algn="r">
              <a:defRPr b="1"/>
            </a:pPr>
            <a:r>
              <a:rPr lang="en-GB" b="1"/>
              <a:t>Graph 18  :  % change in the number of</a:t>
            </a:r>
            <a:r>
              <a:rPr lang="en-GB" b="1" baseline="0"/>
              <a:t> residents travelling to work by train</a:t>
            </a:r>
            <a:r>
              <a:rPr lang="en-GB" b="1"/>
              <a:t>,</a:t>
            </a:r>
            <a:br>
              <a:rPr lang="en-GB" b="1"/>
            </a:br>
            <a:r>
              <a:rPr lang="en-GB" b="1"/>
              <a:t>Scottish local authority areas, 2001 -</a:t>
            </a:r>
            <a:r>
              <a:rPr lang="en-GB" b="1" baseline="0"/>
              <a:t> 2011</a:t>
            </a:r>
            <a:endParaRPr lang="en-GB" b="1"/>
          </a:p>
        </c:rich>
      </c:tx>
      <c:layout>
        <c:manualLayout>
          <c:xMode val="edge"/>
          <c:yMode val="edge"/>
          <c:x val="0.33949099569736779"/>
          <c:y val="3.1135526645391445E-2"/>
        </c:manualLayout>
      </c:layout>
      <c:overlay val="1"/>
      <c:spPr>
        <a:solidFill>
          <a:srgbClr val="FFFF00"/>
        </a:solidFill>
      </c:spPr>
    </c:title>
    <c:plotArea>
      <c:layout>
        <c:manualLayout>
          <c:layoutTarget val="inner"/>
          <c:xMode val="edge"/>
          <c:yMode val="edge"/>
          <c:x val="4.9447603441269784E-2"/>
          <c:y val="2.4807616623746618E-2"/>
          <c:w val="0.93869070811171373"/>
          <c:h val="0.75453970832400163"/>
        </c:manualLayout>
      </c:layout>
      <c:barChart>
        <c:barDir val="col"/>
        <c:grouping val="clustered"/>
        <c:ser>
          <c:idx val="0"/>
          <c:order val="0"/>
          <c:tx>
            <c:strRef>
              <c:f>graphdata!$BO$3</c:f>
              <c:strCache>
                <c:ptCount val="1"/>
                <c:pt idx="0">
                  <c:v>% change in no. travelling to work by train 2001-2011</c:v>
                </c:pt>
              </c:strCache>
            </c:strRef>
          </c:tx>
          <c:spPr>
            <a:solidFill>
              <a:srgbClr val="558ED5"/>
            </a:solidFill>
            <a:ln w="19050">
              <a:noFill/>
            </a:ln>
          </c:spPr>
          <c:dPt>
            <c:idx val="1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4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6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8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10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2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4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5"/>
            <c:spPr>
              <a:solidFill>
                <a:srgbClr val="558ED5"/>
              </a:solidFill>
              <a:ln w="31750">
                <a:solidFill>
                  <a:srgbClr val="C00000"/>
                </a:solidFill>
              </a:ln>
            </c:spPr>
          </c:dPt>
          <c:dPt>
            <c:idx val="20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26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7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30"/>
            <c:spPr>
              <a:solidFill>
                <a:srgbClr val="558ED5"/>
              </a:solidFill>
              <a:ln w="31750">
                <a:noFill/>
              </a:ln>
            </c:spPr>
          </c:dPt>
          <c:dLbls>
            <c:dLbl>
              <c:idx val="4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8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15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dLbl>
            <c:dLbl>
              <c:idx val="20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11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graphdata!$BN$4:$BN$35</c:f>
              <c:strCache>
                <c:ptCount val="32"/>
                <c:pt idx="0">
                  <c:v>Clackmannanshire</c:v>
                </c:pt>
                <c:pt idx="1">
                  <c:v>Orkney Islands</c:v>
                </c:pt>
                <c:pt idx="2">
                  <c:v>Aberdeenshire</c:v>
                </c:pt>
                <c:pt idx="3">
                  <c:v>East Lothian</c:v>
                </c:pt>
                <c:pt idx="4">
                  <c:v>Aberdeen City</c:v>
                </c:pt>
                <c:pt idx="5">
                  <c:v>South Lanarkshire</c:v>
                </c:pt>
                <c:pt idx="6">
                  <c:v>Inverclyde</c:v>
                </c:pt>
                <c:pt idx="7">
                  <c:v>Falkirk</c:v>
                </c:pt>
                <c:pt idx="8">
                  <c:v>Glasgow City</c:v>
                </c:pt>
                <c:pt idx="9">
                  <c:v>Dumfries &amp; Galloway</c:v>
                </c:pt>
                <c:pt idx="10">
                  <c:v>West Lothian</c:v>
                </c:pt>
                <c:pt idx="11">
                  <c:v>Midlothian</c:v>
                </c:pt>
                <c:pt idx="12">
                  <c:v>Highland</c:v>
                </c:pt>
                <c:pt idx="13">
                  <c:v>North Lanarkshire</c:v>
                </c:pt>
                <c:pt idx="14">
                  <c:v>Angus</c:v>
                </c:pt>
                <c:pt idx="15">
                  <c:v>City of Edinburgh</c:v>
                </c:pt>
                <c:pt idx="16">
                  <c:v>Perth &amp; Kinross</c:v>
                </c:pt>
                <c:pt idx="17">
                  <c:v>North Ayrshire</c:v>
                </c:pt>
                <c:pt idx="18">
                  <c:v>Scottish Borders</c:v>
                </c:pt>
                <c:pt idx="19">
                  <c:v>Stirling</c:v>
                </c:pt>
                <c:pt idx="20">
                  <c:v>Dundee City</c:v>
                </c:pt>
                <c:pt idx="21">
                  <c:v>East Ayrshire</c:v>
                </c:pt>
                <c:pt idx="22">
                  <c:v>Fife</c:v>
                </c:pt>
                <c:pt idx="23">
                  <c:v>East Renfrewshire</c:v>
                </c:pt>
                <c:pt idx="24">
                  <c:v>Moray</c:v>
                </c:pt>
                <c:pt idx="25">
                  <c:v>East Dunbartonshire</c:v>
                </c:pt>
                <c:pt idx="26">
                  <c:v>Renfrewshire</c:v>
                </c:pt>
                <c:pt idx="27">
                  <c:v>South Ayrshire</c:v>
                </c:pt>
                <c:pt idx="28">
                  <c:v>Argyll and Bute</c:v>
                </c:pt>
                <c:pt idx="29">
                  <c:v>West Dunbartonshire</c:v>
                </c:pt>
                <c:pt idx="30">
                  <c:v>Eilean Siar</c:v>
                </c:pt>
                <c:pt idx="31">
                  <c:v>Shetland Islands</c:v>
                </c:pt>
              </c:strCache>
            </c:strRef>
          </c:cat>
          <c:val>
            <c:numRef>
              <c:f>graphdata!$BO$4:$BO$35</c:f>
              <c:numCache>
                <c:formatCode>0.0%</c:formatCode>
                <c:ptCount val="32"/>
                <c:pt idx="0">
                  <c:v>1.8095238095238095</c:v>
                </c:pt>
                <c:pt idx="1">
                  <c:v>1.125</c:v>
                </c:pt>
                <c:pt idx="2">
                  <c:v>0.80168776371308015</c:v>
                </c:pt>
                <c:pt idx="3">
                  <c:v>0.66534914361001318</c:v>
                </c:pt>
                <c:pt idx="4">
                  <c:v>0.61630695443645089</c:v>
                </c:pt>
                <c:pt idx="5">
                  <c:v>0.60853821231179717</c:v>
                </c:pt>
                <c:pt idx="6">
                  <c:v>0.55787641427328116</c:v>
                </c:pt>
                <c:pt idx="7">
                  <c:v>0.54987932421560737</c:v>
                </c:pt>
                <c:pt idx="8">
                  <c:v>0.49169141847956971</c:v>
                </c:pt>
                <c:pt idx="9">
                  <c:v>0.48161764705882354</c:v>
                </c:pt>
                <c:pt idx="10">
                  <c:v>0.44519266741488966</c:v>
                </c:pt>
                <c:pt idx="11">
                  <c:v>0.39090909090909093</c:v>
                </c:pt>
                <c:pt idx="12">
                  <c:v>0.37425910245554617</c:v>
                </c:pt>
                <c:pt idx="13">
                  <c:v>0.37290592783505155</c:v>
                </c:pt>
                <c:pt idx="14">
                  <c:v>0.36997319034852549</c:v>
                </c:pt>
                <c:pt idx="15">
                  <c:v>0.3619732113688337</c:v>
                </c:pt>
                <c:pt idx="16">
                  <c:v>0.35916824196597352</c:v>
                </c:pt>
                <c:pt idx="17">
                  <c:v>0.33743111487918609</c:v>
                </c:pt>
                <c:pt idx="18">
                  <c:v>0.33181818181818185</c:v>
                </c:pt>
                <c:pt idx="19">
                  <c:v>0.27444794952681389</c:v>
                </c:pt>
                <c:pt idx="20">
                  <c:v>0.2364066193853428</c:v>
                </c:pt>
                <c:pt idx="21">
                  <c:v>0.2229064039408867</c:v>
                </c:pt>
                <c:pt idx="22">
                  <c:v>0.20457018498367791</c:v>
                </c:pt>
                <c:pt idx="23">
                  <c:v>0.1938310550297932</c:v>
                </c:pt>
                <c:pt idx="24">
                  <c:v>0.1900121802679659</c:v>
                </c:pt>
                <c:pt idx="25">
                  <c:v>0.17779090372120496</c:v>
                </c:pt>
                <c:pt idx="26">
                  <c:v>8.8381330685203568E-2</c:v>
                </c:pt>
                <c:pt idx="27">
                  <c:v>6.2370062370062374E-2</c:v>
                </c:pt>
                <c:pt idx="28">
                  <c:v>3.3567525370804062E-2</c:v>
                </c:pt>
                <c:pt idx="29">
                  <c:v>-9.099181073703367E-4</c:v>
                </c:pt>
                <c:pt idx="30">
                  <c:v>-0.1623931623931624</c:v>
                </c:pt>
                <c:pt idx="31">
                  <c:v>-0.5</c:v>
                </c:pt>
              </c:numCache>
            </c:numRef>
          </c:val>
        </c:ser>
        <c:gapWidth val="75"/>
        <c:axId val="84668800"/>
        <c:axId val="84670336"/>
      </c:barChart>
      <c:catAx>
        <c:axId val="84668800"/>
        <c:scaling>
          <c:orientation val="minMax"/>
        </c:scaling>
        <c:axPos val="b"/>
        <c:tickLblPos val="low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84670336"/>
        <c:crosses val="autoZero"/>
        <c:auto val="1"/>
        <c:lblAlgn val="ctr"/>
        <c:lblOffset val="100"/>
      </c:catAx>
      <c:valAx>
        <c:axId val="84670336"/>
        <c:scaling>
          <c:orientation val="minMax"/>
        </c:scaling>
        <c:axPos val="l"/>
        <c:majorGridlines>
          <c:spPr>
            <a:ln>
              <a:solidFill>
                <a:srgbClr val="0C518A"/>
              </a:solidFill>
              <a:prstDash val="sysDash"/>
            </a:ln>
          </c:spPr>
        </c:majorGridlines>
        <c:numFmt formatCode="0%" sourceLinked="0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4668800"/>
        <c:crosses val="autoZero"/>
        <c:crossBetween val="between"/>
        <c:majorUnit val="0.2"/>
      </c:valAx>
      <c:spPr>
        <a:gradFill>
          <a:gsLst>
            <a:gs pos="0">
              <a:srgbClr val="FFFFD1"/>
            </a:gs>
            <a:gs pos="50000">
              <a:srgbClr val="FFFFF0"/>
            </a:gs>
          </a:gsLst>
          <a:lin ang="5400000" scaled="0"/>
        </a:gradFill>
      </c:spPr>
    </c:plotArea>
    <c:plotVisOnly val="1"/>
  </c:chart>
  <c:spPr>
    <a:solidFill>
      <a:srgbClr val="C2E1FA"/>
    </a:solidFill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algn="r">
              <a:defRPr b="1"/>
            </a:pPr>
            <a:r>
              <a:rPr lang="en-GB" b="1"/>
              <a:t>Graph 19  :  % change in the number of</a:t>
            </a:r>
            <a:r>
              <a:rPr lang="en-GB" b="1" baseline="0"/>
              <a:t> residents travelling to work by public transport</a:t>
            </a:r>
            <a:r>
              <a:rPr lang="en-GB" b="1"/>
              <a:t>,</a:t>
            </a:r>
            <a:br>
              <a:rPr lang="en-GB" b="1"/>
            </a:br>
            <a:r>
              <a:rPr lang="en-GB" b="1"/>
              <a:t>Scottish local authority areas, 2001 -</a:t>
            </a:r>
            <a:r>
              <a:rPr lang="en-GB" b="1" baseline="0"/>
              <a:t> 2011</a:t>
            </a:r>
            <a:endParaRPr lang="en-GB" b="1"/>
          </a:p>
        </c:rich>
      </c:tx>
      <c:layout>
        <c:manualLayout>
          <c:xMode val="edge"/>
          <c:yMode val="edge"/>
          <c:x val="0.25442870405930734"/>
          <c:y val="3.296702821276741E-2"/>
        </c:manualLayout>
      </c:layout>
      <c:overlay val="1"/>
      <c:spPr>
        <a:solidFill>
          <a:srgbClr val="FFFF00"/>
        </a:solidFill>
      </c:spPr>
    </c:title>
    <c:plotArea>
      <c:layout>
        <c:manualLayout>
          <c:layoutTarget val="inner"/>
          <c:xMode val="edge"/>
          <c:yMode val="edge"/>
          <c:x val="4.9447603441269784E-2"/>
          <c:y val="2.4807616623746628E-2"/>
          <c:w val="0.93869070811171373"/>
          <c:h val="0.75453970832400163"/>
        </c:manualLayout>
      </c:layout>
      <c:barChart>
        <c:barDir val="col"/>
        <c:grouping val="clustered"/>
        <c:ser>
          <c:idx val="0"/>
          <c:order val="0"/>
          <c:tx>
            <c:strRef>
              <c:f>graphdata!$BR$3</c:f>
              <c:strCache>
                <c:ptCount val="1"/>
                <c:pt idx="0">
                  <c:v>% change in no. travelling to work by public transport 2001-2011</c:v>
                </c:pt>
              </c:strCache>
            </c:strRef>
          </c:tx>
          <c:spPr>
            <a:solidFill>
              <a:srgbClr val="558ED5"/>
            </a:solidFill>
            <a:ln w="19050">
              <a:noFill/>
            </a:ln>
          </c:spPr>
          <c:dPt>
            <c:idx val="1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3"/>
            <c:spPr>
              <a:solidFill>
                <a:srgbClr val="558ED5"/>
              </a:solidFill>
              <a:ln w="31750">
                <a:solidFill>
                  <a:srgbClr val="C00000"/>
                </a:solidFill>
              </a:ln>
            </c:spPr>
          </c:dPt>
          <c:dPt>
            <c:idx val="4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6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8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0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12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14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5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0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4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26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7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30"/>
            <c:spPr>
              <a:solidFill>
                <a:srgbClr val="558ED5"/>
              </a:solidFill>
              <a:ln w="31750">
                <a:noFill/>
              </a:ln>
            </c:spPr>
          </c:dPt>
          <c:dLbls>
            <c:dLbl>
              <c:idx val="3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dLbl>
            <c:dLbl>
              <c:idx val="10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12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24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11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graphdata!$BQ$4:$BQ$35</c:f>
              <c:strCache>
                <c:ptCount val="32"/>
                <c:pt idx="0">
                  <c:v>Perth &amp; Kinross</c:v>
                </c:pt>
                <c:pt idx="1">
                  <c:v>Falkirk</c:v>
                </c:pt>
                <c:pt idx="2">
                  <c:v>Aberdeenshire</c:v>
                </c:pt>
                <c:pt idx="3">
                  <c:v>City of Edinburgh</c:v>
                </c:pt>
                <c:pt idx="4">
                  <c:v>East Lothian</c:v>
                </c:pt>
                <c:pt idx="5">
                  <c:v>Moray</c:v>
                </c:pt>
                <c:pt idx="6">
                  <c:v>Orkney Islands</c:v>
                </c:pt>
                <c:pt idx="7">
                  <c:v>South Lanarkshire</c:v>
                </c:pt>
                <c:pt idx="8">
                  <c:v>Angus</c:v>
                </c:pt>
                <c:pt idx="9">
                  <c:v>Scottish Borders</c:v>
                </c:pt>
                <c:pt idx="10">
                  <c:v>Glasgow City</c:v>
                </c:pt>
                <c:pt idx="11">
                  <c:v>North Ayrshire</c:v>
                </c:pt>
                <c:pt idx="12">
                  <c:v>Aberdeen City</c:v>
                </c:pt>
                <c:pt idx="13">
                  <c:v>Clackmannanshire</c:v>
                </c:pt>
                <c:pt idx="14">
                  <c:v>Midlothian</c:v>
                </c:pt>
                <c:pt idx="15">
                  <c:v>North Lanarkshire</c:v>
                </c:pt>
                <c:pt idx="16">
                  <c:v>Stirling</c:v>
                </c:pt>
                <c:pt idx="17">
                  <c:v>Fife</c:v>
                </c:pt>
                <c:pt idx="18">
                  <c:v>West Lothian</c:v>
                </c:pt>
                <c:pt idx="19">
                  <c:v>Highland</c:v>
                </c:pt>
                <c:pt idx="20">
                  <c:v>Shetland Islands</c:v>
                </c:pt>
                <c:pt idx="21">
                  <c:v>East Dunbartonshire</c:v>
                </c:pt>
                <c:pt idx="22">
                  <c:v>East Ayrshire</c:v>
                </c:pt>
                <c:pt idx="23">
                  <c:v>East Renfrewshire</c:v>
                </c:pt>
                <c:pt idx="24">
                  <c:v>Dundee City</c:v>
                </c:pt>
                <c:pt idx="25">
                  <c:v>West Dunbartonshire</c:v>
                </c:pt>
                <c:pt idx="26">
                  <c:v>South Ayrshire</c:v>
                </c:pt>
                <c:pt idx="27">
                  <c:v>Dumfries &amp; Galloway</c:v>
                </c:pt>
                <c:pt idx="28">
                  <c:v>Renfrewshire</c:v>
                </c:pt>
                <c:pt idx="29">
                  <c:v>Argyll and Bute</c:v>
                </c:pt>
                <c:pt idx="30">
                  <c:v>Inverclyde</c:v>
                </c:pt>
                <c:pt idx="31">
                  <c:v>Eilean Siar</c:v>
                </c:pt>
              </c:strCache>
            </c:strRef>
          </c:cat>
          <c:val>
            <c:numRef>
              <c:f>graphdata!$BR$4:$BR$35</c:f>
              <c:numCache>
                <c:formatCode>0.0%</c:formatCode>
                <c:ptCount val="32"/>
                <c:pt idx="0">
                  <c:v>0.18423948932423509</c:v>
                </c:pt>
                <c:pt idx="1">
                  <c:v>0.14216455154712676</c:v>
                </c:pt>
                <c:pt idx="2">
                  <c:v>0.10468370964732227</c:v>
                </c:pt>
                <c:pt idx="3">
                  <c:v>9.5995394523800959E-2</c:v>
                </c:pt>
                <c:pt idx="4">
                  <c:v>9.5096371882086167E-2</c:v>
                </c:pt>
                <c:pt idx="5">
                  <c:v>8.1415174765558401E-2</c:v>
                </c:pt>
                <c:pt idx="6">
                  <c:v>7.8703703703703706E-2</c:v>
                </c:pt>
                <c:pt idx="7">
                  <c:v>6.3277133825079032E-2</c:v>
                </c:pt>
                <c:pt idx="8">
                  <c:v>6.1612903225806454E-2</c:v>
                </c:pt>
                <c:pt idx="9">
                  <c:v>6.1213720316622693E-2</c:v>
                </c:pt>
                <c:pt idx="10">
                  <c:v>4.5901588241711998E-2</c:v>
                </c:pt>
                <c:pt idx="11">
                  <c:v>4.3390105433901052E-2</c:v>
                </c:pt>
                <c:pt idx="12">
                  <c:v>2.5581898104777689E-2</c:v>
                </c:pt>
                <c:pt idx="13">
                  <c:v>1.9571865443425075E-2</c:v>
                </c:pt>
                <c:pt idx="14">
                  <c:v>1.4536896026581753E-2</c:v>
                </c:pt>
                <c:pt idx="15">
                  <c:v>1.4072654168030297E-2</c:v>
                </c:pt>
                <c:pt idx="16">
                  <c:v>1.6820857863751051E-3</c:v>
                </c:pt>
                <c:pt idx="17">
                  <c:v>-1.3049151805132667E-3</c:v>
                </c:pt>
                <c:pt idx="18">
                  <c:v>-2.600520104020804E-3</c:v>
                </c:pt>
                <c:pt idx="19">
                  <c:v>-1.0317215891592239E-2</c:v>
                </c:pt>
                <c:pt idx="20">
                  <c:v>-3.6036036036036036E-2</c:v>
                </c:pt>
                <c:pt idx="21">
                  <c:v>-3.7476099426386231E-2</c:v>
                </c:pt>
                <c:pt idx="22">
                  <c:v>-3.8259856282773355E-2</c:v>
                </c:pt>
                <c:pt idx="23">
                  <c:v>-3.9975209172606135E-2</c:v>
                </c:pt>
                <c:pt idx="24">
                  <c:v>-5.6097560975609757E-2</c:v>
                </c:pt>
                <c:pt idx="25">
                  <c:v>-7.2797396649391347E-2</c:v>
                </c:pt>
                <c:pt idx="26">
                  <c:v>-7.7514792899408283E-2</c:v>
                </c:pt>
                <c:pt idx="27">
                  <c:v>-8.7835482746601606E-2</c:v>
                </c:pt>
                <c:pt idx="28">
                  <c:v>-9.3202954048140038E-2</c:v>
                </c:pt>
                <c:pt idx="29">
                  <c:v>-9.834368530020704E-2</c:v>
                </c:pt>
                <c:pt idx="30">
                  <c:v>-0.12417391304347826</c:v>
                </c:pt>
                <c:pt idx="31">
                  <c:v>-0.17559863169897377</c:v>
                </c:pt>
              </c:numCache>
            </c:numRef>
          </c:val>
        </c:ser>
        <c:gapWidth val="75"/>
        <c:axId val="99337344"/>
        <c:axId val="99338880"/>
      </c:barChart>
      <c:catAx>
        <c:axId val="99337344"/>
        <c:scaling>
          <c:orientation val="minMax"/>
        </c:scaling>
        <c:axPos val="b"/>
        <c:tickLblPos val="low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99338880"/>
        <c:crosses val="autoZero"/>
        <c:auto val="1"/>
        <c:lblAlgn val="ctr"/>
        <c:lblOffset val="100"/>
      </c:catAx>
      <c:valAx>
        <c:axId val="99338880"/>
        <c:scaling>
          <c:orientation val="minMax"/>
          <c:max val="0.25"/>
          <c:min val="-0.25"/>
        </c:scaling>
        <c:axPos val="l"/>
        <c:majorGridlines>
          <c:spPr>
            <a:ln>
              <a:solidFill>
                <a:srgbClr val="0C518A"/>
              </a:solidFill>
              <a:prstDash val="sysDash"/>
            </a:ln>
          </c:spPr>
        </c:majorGridlines>
        <c:numFmt formatCode="0%" sourceLinked="0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9337344"/>
        <c:crosses val="autoZero"/>
        <c:crossBetween val="between"/>
        <c:majorUnit val="0.05"/>
      </c:valAx>
      <c:spPr>
        <a:gradFill>
          <a:gsLst>
            <a:gs pos="0">
              <a:srgbClr val="FFFFD1"/>
            </a:gs>
            <a:gs pos="50000">
              <a:srgbClr val="FFFFF0"/>
            </a:gs>
          </a:gsLst>
          <a:lin ang="5400000" scaled="0"/>
        </a:gradFill>
      </c:spPr>
    </c:plotArea>
    <c:plotVisOnly val="1"/>
  </c:chart>
  <c:spPr>
    <a:solidFill>
      <a:srgbClr val="C2E1FA"/>
    </a:solidFill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algn="r">
              <a:defRPr b="1"/>
            </a:pPr>
            <a:r>
              <a:rPr lang="en-GB" b="1"/>
              <a:t>Graph 20  :  % change in the number of</a:t>
            </a:r>
            <a:r>
              <a:rPr lang="en-GB" b="1" baseline="0"/>
              <a:t> residents walking to work</a:t>
            </a:r>
            <a:r>
              <a:rPr lang="en-GB" b="1"/>
              <a:t>,</a:t>
            </a:r>
            <a:br>
              <a:rPr lang="en-GB" b="1"/>
            </a:br>
            <a:r>
              <a:rPr lang="en-GB" b="1"/>
              <a:t>Scottish local authority areas, 2001 -</a:t>
            </a:r>
            <a:r>
              <a:rPr lang="en-GB" b="1" baseline="0"/>
              <a:t> 2011</a:t>
            </a:r>
            <a:endParaRPr lang="en-GB" b="1"/>
          </a:p>
        </c:rich>
      </c:tx>
      <c:layout>
        <c:manualLayout>
          <c:xMode val="edge"/>
          <c:yMode val="edge"/>
          <c:x val="0.42801105873480438"/>
          <c:y val="3.1135526645391445E-2"/>
        </c:manualLayout>
      </c:layout>
      <c:overlay val="1"/>
      <c:spPr>
        <a:solidFill>
          <a:srgbClr val="FFFF00"/>
        </a:solidFill>
      </c:spPr>
    </c:title>
    <c:plotArea>
      <c:layout>
        <c:manualLayout>
          <c:layoutTarget val="inner"/>
          <c:xMode val="edge"/>
          <c:yMode val="edge"/>
          <c:x val="4.9447603441269784E-2"/>
          <c:y val="2.4807616623746628E-2"/>
          <c:w val="0.93869070811171373"/>
          <c:h val="0.75453970832400163"/>
        </c:manualLayout>
      </c:layout>
      <c:barChart>
        <c:barDir val="col"/>
        <c:grouping val="clustered"/>
        <c:ser>
          <c:idx val="0"/>
          <c:order val="0"/>
          <c:tx>
            <c:strRef>
              <c:f>graphdata!$BU$3</c:f>
              <c:strCache>
                <c:ptCount val="1"/>
                <c:pt idx="0">
                  <c:v>% change in no. walking to work 2001-2011</c:v>
                </c:pt>
              </c:strCache>
            </c:strRef>
          </c:tx>
          <c:spPr>
            <a:solidFill>
              <a:srgbClr val="558ED5"/>
            </a:solidFill>
            <a:ln w="19050">
              <a:noFill/>
            </a:ln>
          </c:spPr>
          <c:dPt>
            <c:idx val="0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1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2"/>
            <c:spPr>
              <a:solidFill>
                <a:srgbClr val="558ED5"/>
              </a:solidFill>
              <a:ln w="31750">
                <a:solidFill>
                  <a:srgbClr val="C00000"/>
                </a:solidFill>
              </a:ln>
            </c:spPr>
          </c:dPt>
          <c:dPt>
            <c:idx val="3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4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6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8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0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2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4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5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0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6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7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30"/>
            <c:spPr>
              <a:solidFill>
                <a:srgbClr val="558ED5"/>
              </a:solidFill>
              <a:ln w="31750">
                <a:noFill/>
              </a:ln>
            </c:spPr>
          </c:dPt>
          <c:dLbls>
            <c:dLbl>
              <c:idx val="0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11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graphdata!$BT$4:$BT$35</c:f>
              <c:strCache>
                <c:ptCount val="32"/>
                <c:pt idx="0">
                  <c:v>Glasgow City</c:v>
                </c:pt>
                <c:pt idx="1">
                  <c:v>Aberdeen City</c:v>
                </c:pt>
                <c:pt idx="2">
                  <c:v>City of Edinburgh</c:v>
                </c:pt>
                <c:pt idx="3">
                  <c:v>Dundee City</c:v>
                </c:pt>
                <c:pt idx="4">
                  <c:v>Perth &amp; Kinross</c:v>
                </c:pt>
                <c:pt idx="5">
                  <c:v>North Lanarkshire</c:v>
                </c:pt>
                <c:pt idx="6">
                  <c:v>Orkney Islands</c:v>
                </c:pt>
                <c:pt idx="7">
                  <c:v>East Lothian</c:v>
                </c:pt>
                <c:pt idx="8">
                  <c:v>West Lothian</c:v>
                </c:pt>
                <c:pt idx="9">
                  <c:v>Moray</c:v>
                </c:pt>
                <c:pt idx="10">
                  <c:v>Highland</c:v>
                </c:pt>
                <c:pt idx="11">
                  <c:v>Stirling</c:v>
                </c:pt>
                <c:pt idx="12">
                  <c:v>South Lanarkshire</c:v>
                </c:pt>
                <c:pt idx="13">
                  <c:v>Shetland Islands</c:v>
                </c:pt>
                <c:pt idx="14">
                  <c:v>Clackmannanshire</c:v>
                </c:pt>
                <c:pt idx="15">
                  <c:v>East Dunbartonshire</c:v>
                </c:pt>
                <c:pt idx="16">
                  <c:v>Renfrewshire</c:v>
                </c:pt>
                <c:pt idx="17">
                  <c:v>South Ayrshire</c:v>
                </c:pt>
                <c:pt idx="18">
                  <c:v>Inverclyde</c:v>
                </c:pt>
                <c:pt idx="19">
                  <c:v>Eilean Siar</c:v>
                </c:pt>
                <c:pt idx="20">
                  <c:v>Falkirk</c:v>
                </c:pt>
                <c:pt idx="21">
                  <c:v>Aberdeenshire</c:v>
                </c:pt>
                <c:pt idx="22">
                  <c:v>Dumfries &amp; Galloway</c:v>
                </c:pt>
                <c:pt idx="23">
                  <c:v>West Dunbartonshire</c:v>
                </c:pt>
                <c:pt idx="24">
                  <c:v>North Ayrshire</c:v>
                </c:pt>
                <c:pt idx="25">
                  <c:v>East Renfrewshire</c:v>
                </c:pt>
                <c:pt idx="26">
                  <c:v>Fife</c:v>
                </c:pt>
                <c:pt idx="27">
                  <c:v>Midlothian</c:v>
                </c:pt>
                <c:pt idx="28">
                  <c:v>Angus</c:v>
                </c:pt>
                <c:pt idx="29">
                  <c:v>Scottish Borders</c:v>
                </c:pt>
                <c:pt idx="30">
                  <c:v>East Ayrshire</c:v>
                </c:pt>
                <c:pt idx="31">
                  <c:v>Argyll and Bute</c:v>
                </c:pt>
              </c:strCache>
            </c:strRef>
          </c:cat>
          <c:val>
            <c:numRef>
              <c:f>graphdata!$BU$4:$BU$35</c:f>
              <c:numCache>
                <c:formatCode>0.0%</c:formatCode>
                <c:ptCount val="32"/>
                <c:pt idx="0">
                  <c:v>0.18366185734606788</c:v>
                </c:pt>
                <c:pt idx="1">
                  <c:v>0.18078663418029933</c:v>
                </c:pt>
                <c:pt idx="2">
                  <c:v>8.7293450729706915E-2</c:v>
                </c:pt>
                <c:pt idx="3">
                  <c:v>2.8689618361355751E-2</c:v>
                </c:pt>
                <c:pt idx="4">
                  <c:v>-5.7725138711054204E-2</c:v>
                </c:pt>
                <c:pt idx="5">
                  <c:v>-8.47231487658439E-2</c:v>
                </c:pt>
                <c:pt idx="6">
                  <c:v>-8.7155963302752298E-2</c:v>
                </c:pt>
                <c:pt idx="7">
                  <c:v>-9.1284167096441465E-2</c:v>
                </c:pt>
                <c:pt idx="8">
                  <c:v>-9.1309712674070162E-2</c:v>
                </c:pt>
                <c:pt idx="9">
                  <c:v>-9.1875726864927731E-2</c:v>
                </c:pt>
                <c:pt idx="10">
                  <c:v>-9.4766224703419402E-2</c:v>
                </c:pt>
                <c:pt idx="11">
                  <c:v>-0.11008946322067595</c:v>
                </c:pt>
                <c:pt idx="12">
                  <c:v>-0.11486299474121228</c:v>
                </c:pt>
                <c:pt idx="13">
                  <c:v>-0.115003808073115</c:v>
                </c:pt>
                <c:pt idx="14">
                  <c:v>-0.12421711899791232</c:v>
                </c:pt>
                <c:pt idx="15">
                  <c:v>-0.12822487485560261</c:v>
                </c:pt>
                <c:pt idx="16">
                  <c:v>-0.13458528951486698</c:v>
                </c:pt>
                <c:pt idx="17">
                  <c:v>-0.13943721125577488</c:v>
                </c:pt>
                <c:pt idx="18">
                  <c:v>-0.13951367781155016</c:v>
                </c:pt>
                <c:pt idx="19">
                  <c:v>-0.14052583862194015</c:v>
                </c:pt>
                <c:pt idx="20">
                  <c:v>-0.14091403699673558</c:v>
                </c:pt>
                <c:pt idx="21">
                  <c:v>-0.15439886373130587</c:v>
                </c:pt>
                <c:pt idx="22">
                  <c:v>-0.15869796194339805</c:v>
                </c:pt>
                <c:pt idx="23">
                  <c:v>-0.16871752802843862</c:v>
                </c:pt>
                <c:pt idx="24">
                  <c:v>-0.17826170745808442</c:v>
                </c:pt>
                <c:pt idx="25">
                  <c:v>-0.18699654775604144</c:v>
                </c:pt>
                <c:pt idx="26">
                  <c:v>-0.187019477191184</c:v>
                </c:pt>
                <c:pt idx="27">
                  <c:v>-0.20088161209068009</c:v>
                </c:pt>
                <c:pt idx="28">
                  <c:v>-0.20519193592930129</c:v>
                </c:pt>
                <c:pt idx="29">
                  <c:v>-0.23344459997846451</c:v>
                </c:pt>
                <c:pt idx="30">
                  <c:v>-0.24063564131668558</c:v>
                </c:pt>
                <c:pt idx="31">
                  <c:v>-0.24679283627587958</c:v>
                </c:pt>
              </c:numCache>
            </c:numRef>
          </c:val>
        </c:ser>
        <c:gapWidth val="75"/>
        <c:axId val="101570816"/>
        <c:axId val="106827776"/>
      </c:barChart>
      <c:catAx>
        <c:axId val="101570816"/>
        <c:scaling>
          <c:orientation val="minMax"/>
        </c:scaling>
        <c:axPos val="b"/>
        <c:tickLblPos val="low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106827776"/>
        <c:crosses val="autoZero"/>
        <c:auto val="1"/>
        <c:lblAlgn val="ctr"/>
        <c:lblOffset val="100"/>
      </c:catAx>
      <c:valAx>
        <c:axId val="106827776"/>
        <c:scaling>
          <c:orientation val="minMax"/>
          <c:max val="0.25"/>
          <c:min val="-0.30000000000000027"/>
        </c:scaling>
        <c:axPos val="l"/>
        <c:majorGridlines>
          <c:spPr>
            <a:ln>
              <a:solidFill>
                <a:srgbClr val="0C518A"/>
              </a:solidFill>
              <a:prstDash val="sysDash"/>
            </a:ln>
          </c:spPr>
        </c:majorGridlines>
        <c:numFmt formatCode="0%" sourceLinked="0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01570816"/>
        <c:crosses val="autoZero"/>
        <c:crossBetween val="between"/>
        <c:majorUnit val="0.05"/>
      </c:valAx>
      <c:spPr>
        <a:gradFill>
          <a:gsLst>
            <a:gs pos="0">
              <a:srgbClr val="FFFFD1"/>
            </a:gs>
            <a:gs pos="50000">
              <a:srgbClr val="FFFFF0"/>
            </a:gs>
          </a:gsLst>
          <a:lin ang="5400000" scaled="0"/>
        </a:gradFill>
      </c:spPr>
    </c:plotArea>
    <c:plotVisOnly val="1"/>
  </c:chart>
  <c:spPr>
    <a:solidFill>
      <a:srgbClr val="C2E1FA"/>
    </a:solidFill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algn="r">
              <a:defRPr b="1"/>
            </a:pPr>
            <a:r>
              <a:rPr lang="en-GB" b="1"/>
              <a:t>Graph 21  :  % change in the number of</a:t>
            </a:r>
            <a:r>
              <a:rPr lang="en-GB" b="1" baseline="0"/>
              <a:t> residents cycling to work</a:t>
            </a:r>
            <a:r>
              <a:rPr lang="en-GB" b="1"/>
              <a:t>,</a:t>
            </a:r>
            <a:br>
              <a:rPr lang="en-GB" b="1"/>
            </a:br>
            <a:r>
              <a:rPr lang="en-GB" b="1"/>
              <a:t>Scottish local authority areas, 2001 -</a:t>
            </a:r>
            <a:r>
              <a:rPr lang="en-GB" b="1" baseline="0"/>
              <a:t> 2011</a:t>
            </a:r>
            <a:endParaRPr lang="en-GB" b="1"/>
          </a:p>
        </c:rich>
      </c:tx>
      <c:layout>
        <c:manualLayout>
          <c:xMode val="edge"/>
          <c:yMode val="edge"/>
          <c:x val="0.43465006346261248"/>
          <c:y val="3.1135526645391445E-2"/>
        </c:manualLayout>
      </c:layout>
      <c:overlay val="1"/>
      <c:spPr>
        <a:solidFill>
          <a:srgbClr val="FFFF00"/>
        </a:solidFill>
      </c:spPr>
    </c:title>
    <c:plotArea>
      <c:layout>
        <c:manualLayout>
          <c:layoutTarget val="inner"/>
          <c:xMode val="edge"/>
          <c:yMode val="edge"/>
          <c:x val="4.9447603441269784E-2"/>
          <c:y val="2.4807616623746642E-2"/>
          <c:w val="0.93869070811171373"/>
          <c:h val="0.75453970832400163"/>
        </c:manualLayout>
      </c:layout>
      <c:barChart>
        <c:barDir val="col"/>
        <c:grouping val="clustered"/>
        <c:ser>
          <c:idx val="0"/>
          <c:order val="0"/>
          <c:tx>
            <c:strRef>
              <c:f>graphdata!$BX$3</c:f>
              <c:strCache>
                <c:ptCount val="1"/>
                <c:pt idx="0">
                  <c:v>% change in no. cycling to work 2001-2011</c:v>
                </c:pt>
              </c:strCache>
            </c:strRef>
          </c:tx>
          <c:spPr>
            <a:solidFill>
              <a:srgbClr val="558ED5"/>
            </a:solidFill>
            <a:ln w="19050">
              <a:noFill/>
            </a:ln>
          </c:spPr>
          <c:dPt>
            <c:idx val="0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1"/>
            <c:spPr>
              <a:solidFill>
                <a:srgbClr val="558ED5"/>
              </a:solidFill>
              <a:ln w="31750">
                <a:solidFill>
                  <a:srgbClr val="C00000"/>
                </a:solidFill>
              </a:ln>
            </c:spPr>
          </c:dPt>
          <c:dPt>
            <c:idx val="2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3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4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6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8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9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10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2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4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5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0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6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7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30"/>
            <c:spPr>
              <a:solidFill>
                <a:srgbClr val="558ED5"/>
              </a:solidFill>
              <a:ln w="31750">
                <a:noFill/>
              </a:ln>
            </c:spPr>
          </c:dPt>
          <c:dLbls>
            <c:dLbl>
              <c:idx val="0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dLbl>
            <c:dLbl>
              <c:idx val="6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9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11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graphdata!$BW$4:$BW$35</c:f>
              <c:strCache>
                <c:ptCount val="32"/>
                <c:pt idx="0">
                  <c:v>Glasgow City</c:v>
                </c:pt>
                <c:pt idx="1">
                  <c:v>City of Edinburgh</c:v>
                </c:pt>
                <c:pt idx="2">
                  <c:v>East Renfrewshire</c:v>
                </c:pt>
                <c:pt idx="3">
                  <c:v>East Dunbartonshire</c:v>
                </c:pt>
                <c:pt idx="4">
                  <c:v>East Lothian</c:v>
                </c:pt>
                <c:pt idx="5">
                  <c:v>North Lanarkshire</c:v>
                </c:pt>
                <c:pt idx="6">
                  <c:v>Aberdeen City</c:v>
                </c:pt>
                <c:pt idx="7">
                  <c:v>Perth &amp; Kinross</c:v>
                </c:pt>
                <c:pt idx="8">
                  <c:v>Midlothian</c:v>
                </c:pt>
                <c:pt idx="9">
                  <c:v>Dundee City</c:v>
                </c:pt>
                <c:pt idx="10">
                  <c:v>South Lanarkshire</c:v>
                </c:pt>
                <c:pt idx="11">
                  <c:v>Stirling</c:v>
                </c:pt>
                <c:pt idx="12">
                  <c:v>Shetland Islands</c:v>
                </c:pt>
                <c:pt idx="13">
                  <c:v>West Dunbartonshire</c:v>
                </c:pt>
                <c:pt idx="14">
                  <c:v>West Lothian</c:v>
                </c:pt>
                <c:pt idx="15">
                  <c:v>Highland</c:v>
                </c:pt>
                <c:pt idx="16">
                  <c:v>Inverclyde</c:v>
                </c:pt>
                <c:pt idx="17">
                  <c:v>Renfrewshire</c:v>
                </c:pt>
                <c:pt idx="18">
                  <c:v>East Ayrshire</c:v>
                </c:pt>
                <c:pt idx="19">
                  <c:v>Clackmannanshire</c:v>
                </c:pt>
                <c:pt idx="20">
                  <c:v>South Ayrshire</c:v>
                </c:pt>
                <c:pt idx="21">
                  <c:v>Argyll and Bute</c:v>
                </c:pt>
                <c:pt idx="22">
                  <c:v>Fife</c:v>
                </c:pt>
                <c:pt idx="23">
                  <c:v>Falkirk</c:v>
                </c:pt>
                <c:pt idx="24">
                  <c:v>Eilean Siar</c:v>
                </c:pt>
                <c:pt idx="25">
                  <c:v>Dumfries &amp; Galloway</c:v>
                </c:pt>
                <c:pt idx="26">
                  <c:v>Orkney Islands</c:v>
                </c:pt>
                <c:pt idx="27">
                  <c:v>Scottish Borders</c:v>
                </c:pt>
                <c:pt idx="28">
                  <c:v>Aberdeenshire</c:v>
                </c:pt>
                <c:pt idx="29">
                  <c:v>Angus</c:v>
                </c:pt>
                <c:pt idx="30">
                  <c:v>North Ayrshire</c:v>
                </c:pt>
                <c:pt idx="31">
                  <c:v>Moray</c:v>
                </c:pt>
              </c:strCache>
            </c:strRef>
          </c:cat>
          <c:val>
            <c:numRef>
              <c:f>graphdata!$BX$4:$BX$35</c:f>
              <c:numCache>
                <c:formatCode>0.0%</c:formatCode>
                <c:ptCount val="32"/>
                <c:pt idx="0">
                  <c:v>0.77394807520143238</c:v>
                </c:pt>
                <c:pt idx="1">
                  <c:v>0.560935441370224</c:v>
                </c:pt>
                <c:pt idx="2">
                  <c:v>0.39555555555555555</c:v>
                </c:pt>
                <c:pt idx="3">
                  <c:v>0.33015873015873015</c:v>
                </c:pt>
                <c:pt idx="4">
                  <c:v>0.25406504065040653</c:v>
                </c:pt>
                <c:pt idx="5">
                  <c:v>0.22371967654986524</c:v>
                </c:pt>
                <c:pt idx="6">
                  <c:v>0.21419975932611313</c:v>
                </c:pt>
                <c:pt idx="7">
                  <c:v>0.15384615384615385</c:v>
                </c:pt>
                <c:pt idx="8">
                  <c:v>0.12609970674486803</c:v>
                </c:pt>
                <c:pt idx="9">
                  <c:v>0.1173780487804878</c:v>
                </c:pt>
                <c:pt idx="10">
                  <c:v>0.1017274472168906</c:v>
                </c:pt>
                <c:pt idx="11">
                  <c:v>8.5158150851581502E-2</c:v>
                </c:pt>
                <c:pt idx="12">
                  <c:v>6.5217391304347824E-2</c:v>
                </c:pt>
                <c:pt idx="13">
                  <c:v>1.984126984126984E-2</c:v>
                </c:pt>
                <c:pt idx="14">
                  <c:v>1.5050167224080268E-2</c:v>
                </c:pt>
                <c:pt idx="15">
                  <c:v>1.3828238719068414E-2</c:v>
                </c:pt>
                <c:pt idx="16">
                  <c:v>1.1111111111111112E-2</c:v>
                </c:pt>
                <c:pt idx="17">
                  <c:v>-4.5871559633027525E-2</c:v>
                </c:pt>
                <c:pt idx="18">
                  <c:v>-4.7826086956521741E-2</c:v>
                </c:pt>
                <c:pt idx="19">
                  <c:v>-6.3063063063063057E-2</c:v>
                </c:pt>
                <c:pt idx="20">
                  <c:v>-8.3841463414634151E-2</c:v>
                </c:pt>
                <c:pt idx="21">
                  <c:v>-0.12369337979094076</c:v>
                </c:pt>
                <c:pt idx="22">
                  <c:v>-0.14798426745329399</c:v>
                </c:pt>
                <c:pt idx="23">
                  <c:v>-0.21739130434782608</c:v>
                </c:pt>
                <c:pt idx="24">
                  <c:v>-0.24210526315789474</c:v>
                </c:pt>
                <c:pt idx="25">
                  <c:v>-0.24814814814814815</c:v>
                </c:pt>
                <c:pt idx="26">
                  <c:v>-0.26760563380281688</c:v>
                </c:pt>
                <c:pt idx="27">
                  <c:v>-0.2723735408560311</c:v>
                </c:pt>
                <c:pt idx="28">
                  <c:v>-0.29388029589778075</c:v>
                </c:pt>
                <c:pt idx="29">
                  <c:v>-0.32558139534883723</c:v>
                </c:pt>
                <c:pt idx="30">
                  <c:v>-0.33226837060702874</c:v>
                </c:pt>
                <c:pt idx="31">
                  <c:v>-0.45765937202664131</c:v>
                </c:pt>
              </c:numCache>
            </c:numRef>
          </c:val>
        </c:ser>
        <c:gapWidth val="75"/>
        <c:axId val="106872192"/>
        <c:axId val="106878080"/>
      </c:barChart>
      <c:catAx>
        <c:axId val="106872192"/>
        <c:scaling>
          <c:orientation val="minMax"/>
        </c:scaling>
        <c:axPos val="b"/>
        <c:tickLblPos val="low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106878080"/>
        <c:crosses val="autoZero"/>
        <c:auto val="1"/>
        <c:lblAlgn val="ctr"/>
        <c:lblOffset val="100"/>
      </c:catAx>
      <c:valAx>
        <c:axId val="106878080"/>
        <c:scaling>
          <c:orientation val="minMax"/>
          <c:max val="0.9"/>
          <c:min val="-0.60000000000000053"/>
        </c:scaling>
        <c:axPos val="l"/>
        <c:majorGridlines>
          <c:spPr>
            <a:ln>
              <a:solidFill>
                <a:srgbClr val="0C518A"/>
              </a:solidFill>
              <a:prstDash val="sysDash"/>
            </a:ln>
          </c:spPr>
        </c:majorGridlines>
        <c:numFmt formatCode="0%" sourceLinked="0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06872192"/>
        <c:crosses val="autoZero"/>
        <c:crossBetween val="between"/>
        <c:majorUnit val="0.1"/>
      </c:valAx>
      <c:spPr>
        <a:gradFill>
          <a:gsLst>
            <a:gs pos="0">
              <a:srgbClr val="FFFFD1"/>
            </a:gs>
            <a:gs pos="50000">
              <a:srgbClr val="FFFFF0"/>
            </a:gs>
          </a:gsLst>
          <a:lin ang="5400000" scaled="0"/>
        </a:gradFill>
      </c:spPr>
    </c:plotArea>
    <c:plotVisOnly val="1"/>
  </c:chart>
  <c:spPr>
    <a:solidFill>
      <a:srgbClr val="C2E1FA"/>
    </a:solidFill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algn="l">
              <a:defRPr sz="1400"/>
            </a:pPr>
            <a:r>
              <a:rPr lang="en-US" sz="1800"/>
              <a:t>Scotland 2001</a:t>
            </a:r>
          </a:p>
        </c:rich>
      </c:tx>
      <c:layout>
        <c:manualLayout>
          <c:xMode val="edge"/>
          <c:yMode val="edge"/>
          <c:x val="0.66396871183181305"/>
          <c:y val="9.9750597325427483E-3"/>
        </c:manualLayout>
      </c:layout>
    </c:title>
    <c:plotArea>
      <c:layout>
        <c:manualLayout>
          <c:layoutTarget val="inner"/>
          <c:xMode val="edge"/>
          <c:yMode val="edge"/>
          <c:x val="8.0317559314986645E-2"/>
          <c:y val="0.11057759523040291"/>
          <c:w val="0.88226943166757665"/>
          <c:h val="0.88886971838914064"/>
        </c:manualLayout>
      </c:layout>
      <c:pieChart>
        <c:varyColors val="1"/>
        <c:ser>
          <c:idx val="0"/>
          <c:order val="0"/>
          <c:tx>
            <c:strRef>
              <c:f>graphdata!$CL$6</c:f>
              <c:strCache>
                <c:ptCount val="1"/>
                <c:pt idx="0">
                  <c:v>Scotland 2001</c:v>
                </c:pt>
              </c:strCache>
            </c:strRef>
          </c:tx>
          <c:dPt>
            <c:idx val="0"/>
            <c:spPr>
              <a:solidFill>
                <a:schemeClr val="accent4">
                  <a:lumMod val="75000"/>
                </a:schemeClr>
              </a:solidFill>
            </c:spPr>
          </c:dPt>
          <c:dPt>
            <c:idx val="1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3"/>
            <c:spPr>
              <a:solidFill>
                <a:srgbClr val="7030A0"/>
              </a:solidFill>
            </c:spPr>
          </c:dPt>
          <c:dPt>
            <c:idx val="4"/>
            <c:spPr>
              <a:solidFill>
                <a:srgbClr val="EE0000"/>
              </a:solidFill>
            </c:spPr>
          </c:dPt>
          <c:dPt>
            <c:idx val="5"/>
            <c:spPr>
              <a:solidFill>
                <a:srgbClr val="EF9011"/>
              </a:solidFill>
            </c:spPr>
          </c:dPt>
          <c:dPt>
            <c:idx val="6"/>
            <c:spPr>
              <a:solidFill>
                <a:srgbClr val="FFFF00"/>
              </a:solidFill>
            </c:spPr>
          </c:dPt>
          <c:dPt>
            <c:idx val="7"/>
            <c:spPr>
              <a:solidFill>
                <a:srgbClr val="92D050"/>
              </a:solidFill>
            </c:spPr>
          </c:dPt>
          <c:dPt>
            <c:idx val="8"/>
            <c:spPr>
              <a:solidFill>
                <a:srgbClr val="57C985"/>
              </a:solidFill>
            </c:spPr>
          </c:dPt>
          <c:dPt>
            <c:idx val="9"/>
            <c:spPr>
              <a:solidFill>
                <a:srgbClr val="C2E1FA"/>
              </a:solidFill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-2.109924378264599E-2"/>
                  <c:y val="9.0955265129756976E-2"/>
                </c:manualLayout>
              </c:layout>
              <c:showVal val="1"/>
            </c:dLbl>
            <c:dLbl>
              <c:idx val="2"/>
              <c:layout>
                <c:manualLayout>
                  <c:x val="-0.10081598711052206"/>
                  <c:y val="0.12234135858742681"/>
                </c:manualLayout>
              </c:layout>
              <c:showVal val="1"/>
            </c:dLbl>
            <c:dLbl>
              <c:idx val="3"/>
              <c:layout>
                <c:manualLayout>
                  <c:x val="-7.5907590759075982E-4"/>
                  <c:y val="-4.5542300274955556E-3"/>
                </c:manualLayout>
              </c:layout>
              <c:showVal val="1"/>
            </c:dLbl>
            <c:dLbl>
              <c:idx val="4"/>
              <c:layout>
                <c:manualLayout>
                  <c:x val="-0.1435064057586862"/>
                  <c:y val="-6.5669405051831053E-2"/>
                </c:manualLayout>
              </c:layout>
              <c:showVal val="1"/>
            </c:dLbl>
            <c:dLbl>
              <c:idx val="5"/>
              <c:layout>
                <c:manualLayout>
                  <c:x val="0.14267326732673266"/>
                  <c:y val="4.728335400780103E-2"/>
                </c:manualLayout>
              </c:layout>
              <c:showVal val="1"/>
            </c:dLbl>
            <c:dLbl>
              <c:idx val="7"/>
              <c:layout>
                <c:manualLayout>
                  <c:x val="0.14308593851511142"/>
                  <c:y val="6.4979267060886622E-2"/>
                </c:manualLayout>
              </c:layout>
              <c:showVal val="1"/>
            </c:dLbl>
            <c:dLbl>
              <c:idx val="8"/>
              <c:layout>
                <c:manualLayout>
                  <c:x val="0.12103869442062316"/>
                  <c:y val="0.11610210272164663"/>
                </c:manualLayout>
              </c:layout>
              <c:showVal val="1"/>
            </c:dLbl>
            <c:txPr>
              <a:bodyPr/>
              <a:lstStyle/>
              <a:p>
                <a:pPr>
                  <a:defRPr sz="1000" b="1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  <c:showLeaderLines val="1"/>
          </c:dLbls>
          <c:cat>
            <c:strRef>
              <c:f>graphdata!$CM$3:$CV$3</c:f>
              <c:strCache>
                <c:ptCount val="10"/>
                <c:pt idx="0">
                  <c:v>U'ground / 
light rail /
tram</c:v>
                </c:pt>
                <c:pt idx="1">
                  <c:v>Train</c:v>
                </c:pt>
                <c:pt idx="2">
                  <c:v>Bus / coach</c:v>
                </c:pt>
                <c:pt idx="3">
                  <c:v>Taxi / minicab</c:v>
                </c:pt>
                <c:pt idx="4">
                  <c:v>Car driver</c:v>
                </c:pt>
                <c:pt idx="5">
                  <c:v>Car passenger</c:v>
                </c:pt>
                <c:pt idx="6">
                  <c:v>Motor cycle etc.</c:v>
                </c:pt>
                <c:pt idx="7">
                  <c:v>Bicycle</c:v>
                </c:pt>
                <c:pt idx="8">
                  <c:v>On foot</c:v>
                </c:pt>
                <c:pt idx="9">
                  <c:v>Other</c:v>
                </c:pt>
              </c:strCache>
            </c:strRef>
          </c:cat>
          <c:val>
            <c:numRef>
              <c:f>graphdata!$CM$6:$CV$6</c:f>
              <c:numCache>
                <c:formatCode>0.0%</c:formatCode>
                <c:ptCount val="10"/>
                <c:pt idx="0">
                  <c:v>3.6551625064167592E-3</c:v>
                </c:pt>
                <c:pt idx="1">
                  <c:v>3.2296339297139952E-2</c:v>
                </c:pt>
                <c:pt idx="2">
                  <c:v>0.12468639392110438</c:v>
                </c:pt>
                <c:pt idx="3">
                  <c:v>8.118824405600954E-3</c:v>
                </c:pt>
                <c:pt idx="4">
                  <c:v>0.58660038507909218</c:v>
                </c:pt>
                <c:pt idx="5">
                  <c:v>8.8594667238025851E-2</c:v>
                </c:pt>
                <c:pt idx="6">
                  <c:v>4.7700973876497179E-3</c:v>
                </c:pt>
                <c:pt idx="7">
                  <c:v>1.5127616897784397E-2</c:v>
                </c:pt>
                <c:pt idx="8">
                  <c:v>0.12424414622415095</c:v>
                </c:pt>
                <c:pt idx="9">
                  <c:v>1.190636704303482E-2</c:v>
                </c:pt>
              </c:numCache>
            </c:numRef>
          </c:val>
        </c:ser>
        <c:firstSliceAng val="0"/>
      </c:pieChart>
    </c:plotArea>
    <c:plotVisOnly val="1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algn="r">
              <a:defRPr b="1"/>
            </a:pPr>
            <a:r>
              <a:rPr lang="en-GB" b="1"/>
              <a:t>Graph 22  :  % change in the number of</a:t>
            </a:r>
            <a:r>
              <a:rPr lang="en-GB" b="1" baseline="0"/>
              <a:t> residents travelling to work by 'active' transport modes</a:t>
            </a:r>
            <a:r>
              <a:rPr lang="en-GB" b="1"/>
              <a:t>,</a:t>
            </a:r>
            <a:br>
              <a:rPr lang="en-GB" b="1"/>
            </a:br>
            <a:r>
              <a:rPr lang="en-GB" b="1"/>
              <a:t>Scottish local authority areas, 2001 -</a:t>
            </a:r>
            <a:r>
              <a:rPr lang="en-GB" b="1" baseline="0"/>
              <a:t> 2011</a:t>
            </a:r>
            <a:endParaRPr lang="en-GB" b="1"/>
          </a:p>
        </c:rich>
      </c:tx>
      <c:layout>
        <c:manualLayout>
          <c:xMode val="edge"/>
          <c:yMode val="edge"/>
          <c:x val="0.17760993041765441"/>
          <c:y val="3.1135526645391445E-2"/>
        </c:manualLayout>
      </c:layout>
      <c:overlay val="1"/>
      <c:spPr>
        <a:solidFill>
          <a:srgbClr val="FFFF00"/>
        </a:solidFill>
      </c:spPr>
    </c:title>
    <c:plotArea>
      <c:layout>
        <c:manualLayout>
          <c:layoutTarget val="inner"/>
          <c:xMode val="edge"/>
          <c:yMode val="edge"/>
          <c:x val="4.9447603441269784E-2"/>
          <c:y val="2.4807616623746649E-2"/>
          <c:w val="0.93869070811171373"/>
          <c:h val="0.75453970832400163"/>
        </c:manualLayout>
      </c:layout>
      <c:barChart>
        <c:barDir val="col"/>
        <c:grouping val="clustered"/>
        <c:ser>
          <c:idx val="0"/>
          <c:order val="0"/>
          <c:tx>
            <c:strRef>
              <c:f>graphdata!$CA$3</c:f>
              <c:strCache>
                <c:ptCount val="1"/>
                <c:pt idx="0">
                  <c:v>% change in active transport to work 2001-2011</c:v>
                </c:pt>
              </c:strCache>
            </c:strRef>
          </c:tx>
          <c:spPr>
            <a:solidFill>
              <a:srgbClr val="558ED5"/>
            </a:solidFill>
            <a:ln w="19050">
              <a:noFill/>
            </a:ln>
          </c:spPr>
          <c:dPt>
            <c:idx val="0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1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2"/>
            <c:spPr>
              <a:solidFill>
                <a:srgbClr val="558ED5"/>
              </a:solidFill>
              <a:ln w="31750">
                <a:solidFill>
                  <a:srgbClr val="C00000"/>
                </a:solidFill>
              </a:ln>
            </c:spPr>
          </c:dPt>
          <c:dPt>
            <c:idx val="3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4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6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8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9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0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2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4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5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0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6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7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30"/>
            <c:spPr>
              <a:solidFill>
                <a:srgbClr val="558ED5"/>
              </a:solidFill>
              <a:ln w="31750">
                <a:noFill/>
              </a:ln>
            </c:spPr>
          </c:dPt>
          <c:dLbls>
            <c:dLbl>
              <c:idx val="0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11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graphdata!$BZ$4:$BZ$35</c:f>
              <c:strCache>
                <c:ptCount val="32"/>
                <c:pt idx="0">
                  <c:v>Glasgow City</c:v>
                </c:pt>
                <c:pt idx="1">
                  <c:v>Aberdeen City</c:v>
                </c:pt>
                <c:pt idx="2">
                  <c:v>City of Edinburgh</c:v>
                </c:pt>
                <c:pt idx="3">
                  <c:v>Dundee City</c:v>
                </c:pt>
                <c:pt idx="4">
                  <c:v>Perth &amp; Kinross</c:v>
                </c:pt>
                <c:pt idx="5">
                  <c:v>East Lothian</c:v>
                </c:pt>
                <c:pt idx="6">
                  <c:v>North Lanarkshire</c:v>
                </c:pt>
                <c:pt idx="7">
                  <c:v>Highland</c:v>
                </c:pt>
                <c:pt idx="8">
                  <c:v>East Dunbartonshire</c:v>
                </c:pt>
                <c:pt idx="9">
                  <c:v>West Lothian</c:v>
                </c:pt>
                <c:pt idx="10">
                  <c:v>Stirling</c:v>
                </c:pt>
                <c:pt idx="11">
                  <c:v>South Lanarkshire</c:v>
                </c:pt>
                <c:pt idx="12">
                  <c:v>Shetland Islands</c:v>
                </c:pt>
                <c:pt idx="13">
                  <c:v>Orkney Islands</c:v>
                </c:pt>
                <c:pt idx="14">
                  <c:v>Clackmannanshire</c:v>
                </c:pt>
                <c:pt idx="15">
                  <c:v>East Renfrewshire</c:v>
                </c:pt>
                <c:pt idx="16">
                  <c:v>Renfrewshire</c:v>
                </c:pt>
                <c:pt idx="17">
                  <c:v>South Ayrshire</c:v>
                </c:pt>
                <c:pt idx="18">
                  <c:v>Inverclyde</c:v>
                </c:pt>
                <c:pt idx="19">
                  <c:v>Eilean Siar</c:v>
                </c:pt>
                <c:pt idx="20">
                  <c:v>Falkirk</c:v>
                </c:pt>
                <c:pt idx="21">
                  <c:v>West Dunbartonshire</c:v>
                </c:pt>
                <c:pt idx="22">
                  <c:v>Dumfries &amp; Galloway</c:v>
                </c:pt>
                <c:pt idx="23">
                  <c:v>Midlothian</c:v>
                </c:pt>
                <c:pt idx="24">
                  <c:v>Aberdeenshire</c:v>
                </c:pt>
                <c:pt idx="25">
                  <c:v>Fife</c:v>
                </c:pt>
                <c:pt idx="26">
                  <c:v>Moray</c:v>
                </c:pt>
                <c:pt idx="27">
                  <c:v>North Ayrshire</c:v>
                </c:pt>
                <c:pt idx="28">
                  <c:v>Angus</c:v>
                </c:pt>
                <c:pt idx="29">
                  <c:v>East Ayrshire</c:v>
                </c:pt>
                <c:pt idx="30">
                  <c:v>Scottish Borders</c:v>
                </c:pt>
                <c:pt idx="31">
                  <c:v>Argyll and Bute</c:v>
                </c:pt>
              </c:strCache>
            </c:strRef>
          </c:cat>
          <c:val>
            <c:numRef>
              <c:f>graphdata!$CA$4:$CA$35</c:f>
              <c:numCache>
                <c:formatCode>0.0%</c:formatCode>
                <c:ptCount val="32"/>
                <c:pt idx="0">
                  <c:v>0.23279555870188903</c:v>
                </c:pt>
                <c:pt idx="1">
                  <c:v>0.18425157546640045</c:v>
                </c:pt>
                <c:pt idx="2">
                  <c:v>0.16059231318177183</c:v>
                </c:pt>
                <c:pt idx="3">
                  <c:v>3.5828220858895705E-2</c:v>
                </c:pt>
                <c:pt idx="4">
                  <c:v>-4.2981933690688902E-2</c:v>
                </c:pt>
                <c:pt idx="5">
                  <c:v>-5.2402745995423342E-2</c:v>
                </c:pt>
                <c:pt idx="6">
                  <c:v>-7.4189985272459499E-2</c:v>
                </c:pt>
                <c:pt idx="7">
                  <c:v>-7.7292423000351329E-2</c:v>
                </c:pt>
                <c:pt idx="8">
                  <c:v>-7.8640109890109888E-2</c:v>
                </c:pt>
                <c:pt idx="9">
                  <c:v>-8.1167277946101096E-2</c:v>
                </c:pt>
                <c:pt idx="10">
                  <c:v>-9.1995490417136408E-2</c:v>
                </c:pt>
                <c:pt idx="11">
                  <c:v>-0.10492957746478873</c:v>
                </c:pt>
                <c:pt idx="12">
                  <c:v>-0.10890360559234731</c:v>
                </c:pt>
                <c:pt idx="13">
                  <c:v>-0.10925819436457734</c:v>
                </c:pt>
                <c:pt idx="14">
                  <c:v>-0.11786716557530402</c:v>
                </c:pt>
                <c:pt idx="15">
                  <c:v>-0.12022414671421294</c:v>
                </c:pt>
                <c:pt idx="16">
                  <c:v>-0.12552693208430912</c:v>
                </c:pt>
                <c:pt idx="17">
                  <c:v>-0.13270579549649317</c:v>
                </c:pt>
                <c:pt idx="18">
                  <c:v>-0.13550295857988165</c:v>
                </c:pt>
                <c:pt idx="19">
                  <c:v>-0.14858096828046743</c:v>
                </c:pt>
                <c:pt idx="20">
                  <c:v>-0.15208301068607713</c:v>
                </c:pt>
                <c:pt idx="21">
                  <c:v>-0.15656178050652342</c:v>
                </c:pt>
                <c:pt idx="22">
                  <c:v>-0.16901649149790651</c:v>
                </c:pt>
                <c:pt idx="23">
                  <c:v>-0.16917827694057436</c:v>
                </c:pt>
                <c:pt idx="24">
                  <c:v>-0.1698127229488704</c:v>
                </c:pt>
                <c:pt idx="25">
                  <c:v>-0.18251898877678269</c:v>
                </c:pt>
                <c:pt idx="26">
                  <c:v>-0.1865533801256003</c:v>
                </c:pt>
                <c:pt idx="27">
                  <c:v>-0.19484092863284608</c:v>
                </c:pt>
                <c:pt idx="28">
                  <c:v>-0.22182553849815542</c:v>
                </c:pt>
                <c:pt idx="29">
                  <c:v>-0.23259608411892677</c:v>
                </c:pt>
                <c:pt idx="30">
                  <c:v>-0.23642871346192085</c:v>
                </c:pt>
                <c:pt idx="31">
                  <c:v>-0.2384278442050432</c:v>
                </c:pt>
              </c:numCache>
            </c:numRef>
          </c:val>
        </c:ser>
        <c:gapWidth val="75"/>
        <c:axId val="106939136"/>
        <c:axId val="106940672"/>
      </c:barChart>
      <c:catAx>
        <c:axId val="106939136"/>
        <c:scaling>
          <c:orientation val="minMax"/>
        </c:scaling>
        <c:axPos val="b"/>
        <c:tickLblPos val="low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106940672"/>
        <c:crosses val="autoZero"/>
        <c:auto val="1"/>
        <c:lblAlgn val="ctr"/>
        <c:lblOffset val="100"/>
      </c:catAx>
      <c:valAx>
        <c:axId val="106940672"/>
        <c:scaling>
          <c:orientation val="minMax"/>
          <c:max val="0.30000000000000027"/>
          <c:min val="-0.30000000000000027"/>
        </c:scaling>
        <c:axPos val="l"/>
        <c:majorGridlines>
          <c:spPr>
            <a:ln>
              <a:solidFill>
                <a:srgbClr val="0C518A"/>
              </a:solidFill>
              <a:prstDash val="sysDash"/>
            </a:ln>
          </c:spPr>
        </c:majorGridlines>
        <c:numFmt formatCode="0%" sourceLinked="0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06939136"/>
        <c:crosses val="autoZero"/>
        <c:crossBetween val="between"/>
        <c:majorUnit val="0.05"/>
      </c:valAx>
      <c:spPr>
        <a:gradFill>
          <a:gsLst>
            <a:gs pos="0">
              <a:srgbClr val="FFFFD1"/>
            </a:gs>
            <a:gs pos="50000">
              <a:srgbClr val="FFFFF0"/>
            </a:gs>
          </a:gsLst>
          <a:lin ang="5400000" scaled="0"/>
        </a:gradFill>
      </c:spPr>
    </c:plotArea>
    <c:plotVisOnly val="1"/>
  </c:chart>
  <c:spPr>
    <a:solidFill>
      <a:srgbClr val="C2E1FA"/>
    </a:solidFill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algn="r">
              <a:defRPr b="1"/>
            </a:pPr>
            <a:r>
              <a:rPr lang="en-GB" b="1"/>
              <a:t>Graph 23  :  % change in the number of</a:t>
            </a:r>
            <a:r>
              <a:rPr lang="en-GB" b="1" baseline="0"/>
              <a:t> residents driving car or van to work</a:t>
            </a:r>
            <a:r>
              <a:rPr lang="en-GB" b="1"/>
              <a:t>,</a:t>
            </a:r>
            <a:br>
              <a:rPr lang="en-GB" b="1"/>
            </a:br>
            <a:r>
              <a:rPr lang="en-GB" b="1"/>
              <a:t>Scottish local authority areas, 2001 -</a:t>
            </a:r>
            <a:r>
              <a:rPr lang="en-GB" b="1" baseline="0"/>
              <a:t> 2011</a:t>
            </a:r>
            <a:endParaRPr lang="en-GB" b="1"/>
          </a:p>
        </c:rich>
      </c:tx>
      <c:layout>
        <c:manualLayout>
          <c:xMode val="edge"/>
          <c:yMode val="edge"/>
          <c:x val="0.35022405334065693"/>
          <c:y val="2.930402507801548E-2"/>
        </c:manualLayout>
      </c:layout>
      <c:overlay val="1"/>
      <c:spPr>
        <a:solidFill>
          <a:srgbClr val="FFFF00"/>
        </a:solidFill>
      </c:spPr>
    </c:title>
    <c:plotArea>
      <c:layout>
        <c:manualLayout>
          <c:layoutTarget val="inner"/>
          <c:xMode val="edge"/>
          <c:yMode val="edge"/>
          <c:x val="4.9447603441269784E-2"/>
          <c:y val="2.480761662374666E-2"/>
          <c:w val="0.93869070811171373"/>
          <c:h val="0.75453970832400163"/>
        </c:manualLayout>
      </c:layout>
      <c:barChart>
        <c:barDir val="col"/>
        <c:grouping val="clustered"/>
        <c:ser>
          <c:idx val="0"/>
          <c:order val="0"/>
          <c:tx>
            <c:strRef>
              <c:f>graphdata!$CD$3</c:f>
              <c:strCache>
                <c:ptCount val="1"/>
                <c:pt idx="0">
                  <c:v>% change in no. of car drivers 2001-2011</c:v>
                </c:pt>
              </c:strCache>
            </c:strRef>
          </c:tx>
          <c:spPr>
            <a:solidFill>
              <a:srgbClr val="558ED5"/>
            </a:solidFill>
            <a:ln w="19050">
              <a:noFill/>
            </a:ln>
          </c:spPr>
          <c:dPt>
            <c:idx val="0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3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4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6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7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8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9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0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2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4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5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9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0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1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22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4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26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7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30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31"/>
            <c:spPr>
              <a:solidFill>
                <a:srgbClr val="558ED5"/>
              </a:solidFill>
              <a:ln w="31750">
                <a:solidFill>
                  <a:srgbClr val="C00000"/>
                </a:solidFill>
              </a:ln>
            </c:spPr>
          </c:dPt>
          <c:dLbls>
            <c:dLbl>
              <c:idx val="7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21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24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31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11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graphdata!$CC$4:$CC$35</c:f>
              <c:strCache>
                <c:ptCount val="32"/>
                <c:pt idx="0">
                  <c:v>Aberdeenshire</c:v>
                </c:pt>
                <c:pt idx="1">
                  <c:v>Highland</c:v>
                </c:pt>
                <c:pt idx="2">
                  <c:v>Eilean Siar</c:v>
                </c:pt>
                <c:pt idx="3">
                  <c:v>Clackmannanshire</c:v>
                </c:pt>
                <c:pt idx="4">
                  <c:v>Orkney Islands</c:v>
                </c:pt>
                <c:pt idx="5">
                  <c:v>North Lanarkshire</c:v>
                </c:pt>
                <c:pt idx="6">
                  <c:v>Falkirk</c:v>
                </c:pt>
                <c:pt idx="7">
                  <c:v>Glasgow City</c:v>
                </c:pt>
                <c:pt idx="8">
                  <c:v>East Ayrshire</c:v>
                </c:pt>
                <c:pt idx="9">
                  <c:v>Moray</c:v>
                </c:pt>
                <c:pt idx="10">
                  <c:v>Angus</c:v>
                </c:pt>
                <c:pt idx="11">
                  <c:v>South Lanarkshire</c:v>
                </c:pt>
                <c:pt idx="12">
                  <c:v>Dumfries &amp; Galloway</c:v>
                </c:pt>
                <c:pt idx="13">
                  <c:v>West Lothian</c:v>
                </c:pt>
                <c:pt idx="14">
                  <c:v>East Lothian</c:v>
                </c:pt>
                <c:pt idx="15">
                  <c:v>Scottish Borders</c:v>
                </c:pt>
                <c:pt idx="16">
                  <c:v>Shetland Islands</c:v>
                </c:pt>
                <c:pt idx="17">
                  <c:v>Perth &amp; Kinross</c:v>
                </c:pt>
                <c:pt idx="18">
                  <c:v>Fife</c:v>
                </c:pt>
                <c:pt idx="19">
                  <c:v>West Dunbartonshire</c:v>
                </c:pt>
                <c:pt idx="20">
                  <c:v>North Ayrshire</c:v>
                </c:pt>
                <c:pt idx="21">
                  <c:v>Dundee City</c:v>
                </c:pt>
                <c:pt idx="22">
                  <c:v>Inverclyde</c:v>
                </c:pt>
                <c:pt idx="23">
                  <c:v>Renfrewshire</c:v>
                </c:pt>
                <c:pt idx="24">
                  <c:v>Aberdeen City</c:v>
                </c:pt>
                <c:pt idx="25">
                  <c:v>South Ayrshire</c:v>
                </c:pt>
                <c:pt idx="26">
                  <c:v>Stirling</c:v>
                </c:pt>
                <c:pt idx="27">
                  <c:v>Midlothian</c:v>
                </c:pt>
                <c:pt idx="28">
                  <c:v>Argyll and Bute</c:v>
                </c:pt>
                <c:pt idx="29">
                  <c:v>East Renfrewshire</c:v>
                </c:pt>
                <c:pt idx="30">
                  <c:v>East Dunbartonshire</c:v>
                </c:pt>
                <c:pt idx="31">
                  <c:v>City of Edinburgh</c:v>
                </c:pt>
              </c:strCache>
            </c:strRef>
          </c:cat>
          <c:val>
            <c:numRef>
              <c:f>graphdata!$CD$4:$CD$35</c:f>
              <c:numCache>
                <c:formatCode>0.0%</c:formatCode>
                <c:ptCount val="32"/>
                <c:pt idx="0">
                  <c:v>0.23631018008085264</c:v>
                </c:pt>
                <c:pt idx="1">
                  <c:v>0.23032201233238719</c:v>
                </c:pt>
                <c:pt idx="2">
                  <c:v>0.22195551288206114</c:v>
                </c:pt>
                <c:pt idx="3">
                  <c:v>0.21005357705641348</c:v>
                </c:pt>
                <c:pt idx="4">
                  <c:v>0.20398740818467995</c:v>
                </c:pt>
                <c:pt idx="5">
                  <c:v>0.19530209155230174</c:v>
                </c:pt>
                <c:pt idx="6">
                  <c:v>0.1910522655007949</c:v>
                </c:pt>
                <c:pt idx="7">
                  <c:v>0.18972280949025136</c:v>
                </c:pt>
                <c:pt idx="8">
                  <c:v>0.17073417721518988</c:v>
                </c:pt>
                <c:pt idx="9">
                  <c:v>0.17002815341302441</c:v>
                </c:pt>
                <c:pt idx="10">
                  <c:v>0.15126943096915832</c:v>
                </c:pt>
                <c:pt idx="11">
                  <c:v>0.1475855554562745</c:v>
                </c:pt>
                <c:pt idx="12">
                  <c:v>0.14664452588181401</c:v>
                </c:pt>
                <c:pt idx="13">
                  <c:v>0.14609371644547525</c:v>
                </c:pt>
                <c:pt idx="14">
                  <c:v>0.14539207584917149</c:v>
                </c:pt>
                <c:pt idx="15">
                  <c:v>0.14015968925334485</c:v>
                </c:pt>
                <c:pt idx="16">
                  <c:v>0.13393367638650658</c:v>
                </c:pt>
                <c:pt idx="17">
                  <c:v>0.12962069845953075</c:v>
                </c:pt>
                <c:pt idx="18">
                  <c:v>0.11988555078683834</c:v>
                </c:pt>
                <c:pt idx="19">
                  <c:v>0.10813257556706735</c:v>
                </c:pt>
                <c:pt idx="20">
                  <c:v>9.9537640010419384E-2</c:v>
                </c:pt>
                <c:pt idx="21">
                  <c:v>8.9361702127659579E-2</c:v>
                </c:pt>
                <c:pt idx="22">
                  <c:v>7.9097626511419619E-2</c:v>
                </c:pt>
                <c:pt idx="23">
                  <c:v>7.7210719479260434E-2</c:v>
                </c:pt>
                <c:pt idx="24">
                  <c:v>7.6855618166212641E-2</c:v>
                </c:pt>
                <c:pt idx="25">
                  <c:v>7.1513792978777246E-2</c:v>
                </c:pt>
                <c:pt idx="26">
                  <c:v>5.7877813504823149E-2</c:v>
                </c:pt>
                <c:pt idx="27">
                  <c:v>4.8816229335531439E-2</c:v>
                </c:pt>
                <c:pt idx="28">
                  <c:v>1.4605880662771764E-2</c:v>
                </c:pt>
                <c:pt idx="29">
                  <c:v>1.1152852782343273E-2</c:v>
                </c:pt>
                <c:pt idx="30">
                  <c:v>-3.4249485277296647E-2</c:v>
                </c:pt>
                <c:pt idx="31">
                  <c:v>-5.3057123161227758E-2</c:v>
                </c:pt>
              </c:numCache>
            </c:numRef>
          </c:val>
        </c:ser>
        <c:gapWidth val="75"/>
        <c:axId val="107016576"/>
        <c:axId val="107018112"/>
      </c:barChart>
      <c:catAx>
        <c:axId val="107016576"/>
        <c:scaling>
          <c:orientation val="minMax"/>
        </c:scaling>
        <c:axPos val="b"/>
        <c:tickLblPos val="low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107018112"/>
        <c:crosses val="autoZero"/>
        <c:auto val="1"/>
        <c:lblAlgn val="ctr"/>
        <c:lblOffset val="100"/>
      </c:catAx>
      <c:valAx>
        <c:axId val="107018112"/>
        <c:scaling>
          <c:orientation val="minMax"/>
          <c:max val="0.30000000000000027"/>
          <c:min val="-0.1"/>
        </c:scaling>
        <c:axPos val="l"/>
        <c:majorGridlines>
          <c:spPr>
            <a:ln>
              <a:solidFill>
                <a:srgbClr val="0C518A"/>
              </a:solidFill>
              <a:prstDash val="sysDash"/>
            </a:ln>
          </c:spPr>
        </c:majorGridlines>
        <c:numFmt formatCode="0%" sourceLinked="0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07016576"/>
        <c:crosses val="autoZero"/>
        <c:crossBetween val="between"/>
        <c:majorUnit val="0.05"/>
      </c:valAx>
      <c:spPr>
        <a:gradFill>
          <a:gsLst>
            <a:gs pos="0">
              <a:srgbClr val="FFFFD1"/>
            </a:gs>
            <a:gs pos="50000">
              <a:srgbClr val="FFFFF0"/>
            </a:gs>
          </a:gsLst>
          <a:lin ang="5400000" scaled="0"/>
        </a:gradFill>
      </c:spPr>
    </c:plotArea>
    <c:plotVisOnly val="1"/>
  </c:chart>
  <c:spPr>
    <a:solidFill>
      <a:srgbClr val="C2E1FA"/>
    </a:solidFill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algn="r">
              <a:defRPr b="1"/>
            </a:pPr>
            <a:r>
              <a:rPr lang="en-GB" b="1"/>
              <a:t>Graph 24  :  % change in the number of</a:t>
            </a:r>
            <a:r>
              <a:rPr lang="en-GB" b="1" baseline="0"/>
              <a:t> residents travelling to work as car passengers</a:t>
            </a:r>
            <a:r>
              <a:rPr lang="en-GB" b="1"/>
              <a:t>,</a:t>
            </a:r>
            <a:br>
              <a:rPr lang="en-GB" b="1"/>
            </a:br>
            <a:r>
              <a:rPr lang="en-GB" b="1"/>
              <a:t>Scottish local authority areas, 2001 -</a:t>
            </a:r>
            <a:r>
              <a:rPr lang="en-GB" b="1" baseline="0"/>
              <a:t> 2011</a:t>
            </a:r>
            <a:endParaRPr lang="en-GB" b="1"/>
          </a:p>
        </c:rich>
      </c:tx>
      <c:layout>
        <c:manualLayout>
          <c:xMode val="edge"/>
          <c:yMode val="edge"/>
          <c:x val="0.27016872133117448"/>
          <c:y val="2.930402507801548E-2"/>
        </c:manualLayout>
      </c:layout>
      <c:overlay val="1"/>
      <c:spPr>
        <a:solidFill>
          <a:srgbClr val="FFFF00"/>
        </a:solidFill>
      </c:spPr>
    </c:title>
    <c:plotArea>
      <c:layout>
        <c:manualLayout>
          <c:layoutTarget val="inner"/>
          <c:xMode val="edge"/>
          <c:yMode val="edge"/>
          <c:x val="4.9447603441269784E-2"/>
          <c:y val="2.4807616623746677E-2"/>
          <c:w val="0.93869070811171373"/>
          <c:h val="0.75453970832400163"/>
        </c:manualLayout>
      </c:layout>
      <c:barChart>
        <c:barDir val="col"/>
        <c:grouping val="clustered"/>
        <c:ser>
          <c:idx val="0"/>
          <c:order val="0"/>
          <c:tx>
            <c:strRef>
              <c:f>graphdata!$CG$3</c:f>
              <c:strCache>
                <c:ptCount val="1"/>
                <c:pt idx="0">
                  <c:v>% change in no. of car passengers 2001-2011</c:v>
                </c:pt>
              </c:strCache>
            </c:strRef>
          </c:tx>
          <c:spPr>
            <a:solidFill>
              <a:srgbClr val="558ED5"/>
            </a:solidFill>
            <a:ln w="19050">
              <a:noFill/>
            </a:ln>
          </c:spPr>
          <c:dPt>
            <c:idx val="0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3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4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6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8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9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0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12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4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5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9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0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2"/>
            <c:spPr>
              <a:solidFill>
                <a:srgbClr val="558ED5"/>
              </a:solidFill>
              <a:ln w="31750">
                <a:solidFill>
                  <a:srgbClr val="C00000"/>
                </a:solidFill>
              </a:ln>
            </c:spPr>
          </c:dPt>
          <c:dPt>
            <c:idx val="26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7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30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31"/>
            <c:spPr>
              <a:solidFill>
                <a:srgbClr val="558ED5"/>
              </a:solidFill>
              <a:ln w="31750">
                <a:noFill/>
              </a:ln>
            </c:spPr>
          </c:dPt>
          <c:dLbls>
            <c:dLbl>
              <c:idx val="2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10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22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11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graphdata!$CF$4:$CF$35</c:f>
              <c:strCache>
                <c:ptCount val="32"/>
                <c:pt idx="0">
                  <c:v>Orkney Islands</c:v>
                </c:pt>
                <c:pt idx="1">
                  <c:v>Shetland Islands</c:v>
                </c:pt>
                <c:pt idx="2">
                  <c:v>Aberdeen City</c:v>
                </c:pt>
                <c:pt idx="3">
                  <c:v>Glasgow City</c:v>
                </c:pt>
                <c:pt idx="4">
                  <c:v>Aberdeenshire</c:v>
                </c:pt>
                <c:pt idx="5">
                  <c:v>Highland</c:v>
                </c:pt>
                <c:pt idx="6">
                  <c:v>Perth &amp; Kinross</c:v>
                </c:pt>
                <c:pt idx="7">
                  <c:v>Angus</c:v>
                </c:pt>
                <c:pt idx="8">
                  <c:v>Moray</c:v>
                </c:pt>
                <c:pt idx="9">
                  <c:v>East Lothian</c:v>
                </c:pt>
                <c:pt idx="10">
                  <c:v>Dundee City</c:v>
                </c:pt>
                <c:pt idx="11">
                  <c:v>North Lanarkshire</c:v>
                </c:pt>
                <c:pt idx="12">
                  <c:v>Scottish Borders</c:v>
                </c:pt>
                <c:pt idx="13">
                  <c:v>Stirling</c:v>
                </c:pt>
                <c:pt idx="14">
                  <c:v>Argyll and Bute</c:v>
                </c:pt>
                <c:pt idx="15">
                  <c:v>Falkirk</c:v>
                </c:pt>
                <c:pt idx="16">
                  <c:v>Eilean Siar</c:v>
                </c:pt>
                <c:pt idx="17">
                  <c:v>Dumfries &amp; Galloway</c:v>
                </c:pt>
                <c:pt idx="18">
                  <c:v>Clackmannanshire</c:v>
                </c:pt>
                <c:pt idx="19">
                  <c:v>West Lothian</c:v>
                </c:pt>
                <c:pt idx="20">
                  <c:v>South Lanarkshire</c:v>
                </c:pt>
                <c:pt idx="21">
                  <c:v>Fife</c:v>
                </c:pt>
                <c:pt idx="22">
                  <c:v>City of Edinburgh</c:v>
                </c:pt>
                <c:pt idx="23">
                  <c:v>East Ayrshire</c:v>
                </c:pt>
                <c:pt idx="24">
                  <c:v>Midlothian</c:v>
                </c:pt>
                <c:pt idx="25">
                  <c:v>West Dunbartonshire</c:v>
                </c:pt>
                <c:pt idx="26">
                  <c:v>Renfrewshire</c:v>
                </c:pt>
                <c:pt idx="27">
                  <c:v>East Dunbartonshire</c:v>
                </c:pt>
                <c:pt idx="28">
                  <c:v>North Ayrshire</c:v>
                </c:pt>
                <c:pt idx="29">
                  <c:v>East Renfrewshire</c:v>
                </c:pt>
                <c:pt idx="30">
                  <c:v>Inverclyde</c:v>
                </c:pt>
                <c:pt idx="31">
                  <c:v>South Ayrshire</c:v>
                </c:pt>
              </c:strCache>
            </c:strRef>
          </c:cat>
          <c:val>
            <c:numRef>
              <c:f>graphdata!$CG$4:$CG$35</c:f>
              <c:numCache>
                <c:formatCode>0.0%</c:formatCode>
                <c:ptCount val="32"/>
                <c:pt idx="0">
                  <c:v>-1.3274336283185841E-2</c:v>
                </c:pt>
                <c:pt idx="1">
                  <c:v>-4.8908296943231441E-2</c:v>
                </c:pt>
                <c:pt idx="2">
                  <c:v>-0.11973325250075781</c:v>
                </c:pt>
                <c:pt idx="3">
                  <c:v>-0.12357386279448808</c:v>
                </c:pt>
                <c:pt idx="4">
                  <c:v>-0.12646596542135172</c:v>
                </c:pt>
                <c:pt idx="5">
                  <c:v>-0.13253156945279615</c:v>
                </c:pt>
                <c:pt idx="6">
                  <c:v>-0.13780680027020942</c:v>
                </c:pt>
                <c:pt idx="7">
                  <c:v>-0.14899789029535865</c:v>
                </c:pt>
                <c:pt idx="8">
                  <c:v>-0.1650915534554046</c:v>
                </c:pt>
                <c:pt idx="9">
                  <c:v>-0.20435881238155401</c:v>
                </c:pt>
                <c:pt idx="10">
                  <c:v>-0.21664906722984864</c:v>
                </c:pt>
                <c:pt idx="11">
                  <c:v>-0.21670247046186897</c:v>
                </c:pt>
                <c:pt idx="12">
                  <c:v>-0.22367703218767049</c:v>
                </c:pt>
                <c:pt idx="13">
                  <c:v>-0.23678571428571429</c:v>
                </c:pt>
                <c:pt idx="14">
                  <c:v>-0.23992133726647</c:v>
                </c:pt>
                <c:pt idx="15">
                  <c:v>-0.24260355029585798</c:v>
                </c:pt>
                <c:pt idx="16">
                  <c:v>-0.24772036474164133</c:v>
                </c:pt>
                <c:pt idx="17">
                  <c:v>-0.25371471025260028</c:v>
                </c:pt>
                <c:pt idx="18">
                  <c:v>-0.25979899497487435</c:v>
                </c:pt>
                <c:pt idx="19">
                  <c:v>-0.27079303675048355</c:v>
                </c:pt>
                <c:pt idx="20">
                  <c:v>-0.27498339973439573</c:v>
                </c:pt>
                <c:pt idx="21">
                  <c:v>-0.27526822934463202</c:v>
                </c:pt>
                <c:pt idx="22">
                  <c:v>-0.28735749185667753</c:v>
                </c:pt>
                <c:pt idx="23">
                  <c:v>-0.29185043144774686</c:v>
                </c:pt>
                <c:pt idx="24">
                  <c:v>-0.2994424401443096</c:v>
                </c:pt>
                <c:pt idx="25">
                  <c:v>-0.30559582487677589</c:v>
                </c:pt>
                <c:pt idx="26">
                  <c:v>-0.30843624460645735</c:v>
                </c:pt>
                <c:pt idx="27">
                  <c:v>-0.30938726230003016</c:v>
                </c:pt>
                <c:pt idx="28">
                  <c:v>-0.31499261447562776</c:v>
                </c:pt>
                <c:pt idx="29">
                  <c:v>-0.31633535004321522</c:v>
                </c:pt>
                <c:pt idx="30">
                  <c:v>-0.32896117523609653</c:v>
                </c:pt>
                <c:pt idx="31">
                  <c:v>-0.34384460141271445</c:v>
                </c:pt>
              </c:numCache>
            </c:numRef>
          </c:val>
        </c:ser>
        <c:gapWidth val="75"/>
        <c:axId val="107141760"/>
        <c:axId val="107147648"/>
      </c:barChart>
      <c:catAx>
        <c:axId val="107141760"/>
        <c:scaling>
          <c:orientation val="minMax"/>
        </c:scaling>
        <c:axPos val="b"/>
        <c:tickLblPos val="low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107147648"/>
        <c:crosses val="autoZero"/>
        <c:auto val="1"/>
        <c:lblAlgn val="ctr"/>
        <c:lblOffset val="100"/>
      </c:catAx>
      <c:valAx>
        <c:axId val="107147648"/>
        <c:scaling>
          <c:orientation val="minMax"/>
          <c:max val="0.15000000000000013"/>
          <c:min val="-0.45"/>
        </c:scaling>
        <c:axPos val="l"/>
        <c:majorGridlines>
          <c:spPr>
            <a:ln>
              <a:solidFill>
                <a:srgbClr val="0C518A"/>
              </a:solidFill>
              <a:prstDash val="sysDash"/>
            </a:ln>
          </c:spPr>
        </c:majorGridlines>
        <c:numFmt formatCode="0%" sourceLinked="0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07141760"/>
        <c:crosses val="autoZero"/>
        <c:crossBetween val="between"/>
        <c:majorUnit val="0.05"/>
      </c:valAx>
      <c:spPr>
        <a:gradFill>
          <a:gsLst>
            <a:gs pos="0">
              <a:srgbClr val="FFFFD1"/>
            </a:gs>
            <a:gs pos="50000">
              <a:srgbClr val="FFFFF0"/>
            </a:gs>
          </a:gsLst>
          <a:lin ang="5400000" scaled="0"/>
        </a:gradFill>
      </c:spPr>
    </c:plotArea>
    <c:plotVisOnly val="1"/>
  </c:chart>
  <c:spPr>
    <a:solidFill>
      <a:srgbClr val="C2E1FA"/>
    </a:solidFill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algn="r">
              <a:defRPr b="1"/>
            </a:pPr>
            <a:r>
              <a:rPr lang="en-GB" b="1"/>
              <a:t>Graph 25  :  % change in the total number of</a:t>
            </a:r>
            <a:r>
              <a:rPr lang="en-GB" b="1" baseline="0"/>
              <a:t> residents travelling to work by car or van</a:t>
            </a:r>
            <a:r>
              <a:rPr lang="en-GB" b="1"/>
              <a:t>,</a:t>
            </a:r>
            <a:br>
              <a:rPr lang="en-GB" b="1"/>
            </a:br>
            <a:r>
              <a:rPr lang="en-GB" b="1"/>
              <a:t>Scottish local authority areas, 2001 -</a:t>
            </a:r>
            <a:r>
              <a:rPr lang="en-GB" b="1" baseline="0"/>
              <a:t> 2011</a:t>
            </a:r>
            <a:endParaRPr lang="en-GB" b="1"/>
          </a:p>
        </c:rich>
      </c:tx>
      <c:layout>
        <c:manualLayout>
          <c:xMode val="edge"/>
          <c:yMode val="edge"/>
          <c:x val="0.25604977127670331"/>
          <c:y val="2.930402507801548E-2"/>
        </c:manualLayout>
      </c:layout>
      <c:overlay val="1"/>
      <c:spPr>
        <a:solidFill>
          <a:srgbClr val="FFFF00"/>
        </a:solidFill>
      </c:spPr>
    </c:title>
    <c:plotArea>
      <c:layout>
        <c:manualLayout>
          <c:layoutTarget val="inner"/>
          <c:xMode val="edge"/>
          <c:yMode val="edge"/>
          <c:x val="4.9447603441269784E-2"/>
          <c:y val="2.4807616623746677E-2"/>
          <c:w val="0.93869070811171373"/>
          <c:h val="0.75453970832400163"/>
        </c:manualLayout>
      </c:layout>
      <c:barChart>
        <c:barDir val="col"/>
        <c:grouping val="clustered"/>
        <c:ser>
          <c:idx val="0"/>
          <c:order val="0"/>
          <c:tx>
            <c:strRef>
              <c:f>graphdata!$CJ$3</c:f>
              <c:strCache>
                <c:ptCount val="1"/>
                <c:pt idx="0">
                  <c:v>% change in total nos. travelling by car 2001-2011</c:v>
                </c:pt>
              </c:strCache>
            </c:strRef>
          </c:tx>
          <c:spPr>
            <a:solidFill>
              <a:srgbClr val="558ED5"/>
            </a:solidFill>
            <a:ln w="19050">
              <a:noFill/>
            </a:ln>
          </c:spPr>
          <c:dPt>
            <c:idx val="0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3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4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6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8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9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0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2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4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5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19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20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2"/>
            <c:spPr>
              <a:solidFill>
                <a:srgbClr val="558ED5"/>
              </a:solidFill>
              <a:ln w="31750">
                <a:solidFill>
                  <a:srgbClr val="EA6716"/>
                </a:solidFill>
              </a:ln>
            </c:spPr>
          </c:dPt>
          <c:dPt>
            <c:idx val="26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27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30"/>
            <c:spPr>
              <a:solidFill>
                <a:srgbClr val="558ED5"/>
              </a:solidFill>
              <a:ln w="31750">
                <a:noFill/>
              </a:ln>
            </c:spPr>
          </c:dPt>
          <c:dPt>
            <c:idx val="31"/>
            <c:spPr>
              <a:solidFill>
                <a:srgbClr val="558ED5"/>
              </a:solidFill>
              <a:ln w="31750">
                <a:solidFill>
                  <a:srgbClr val="C00000"/>
                </a:solidFill>
              </a:ln>
            </c:spPr>
          </c:dPt>
          <c:dLbls>
            <c:dLbl>
              <c:idx val="3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19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22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EA6716"/>
                      </a:solidFill>
                    </a:defRPr>
                  </a:pPr>
                  <a:endParaRPr lang="en-US"/>
                </a:p>
              </c:txPr>
            </c:dLbl>
            <c:dLbl>
              <c:idx val="31"/>
              <c:spPr/>
              <c:txPr>
                <a:bodyPr rot="-5400000" vert="horz"/>
                <a:lstStyle/>
                <a:p>
                  <a:pPr>
                    <a:defRPr sz="1400"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dLbl>
            <c:txPr>
              <a:bodyPr rot="-5400000" vert="horz"/>
              <a:lstStyle/>
              <a:p>
                <a:pPr>
                  <a:defRPr sz="11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graphdata!$CI$4:$CI$35</c:f>
              <c:strCache>
                <c:ptCount val="32"/>
                <c:pt idx="0">
                  <c:v>Aberdeenshire</c:v>
                </c:pt>
                <c:pt idx="1">
                  <c:v>Highland</c:v>
                </c:pt>
                <c:pt idx="2">
                  <c:v>Orkney Islands</c:v>
                </c:pt>
                <c:pt idx="3">
                  <c:v>Glasgow City</c:v>
                </c:pt>
                <c:pt idx="4">
                  <c:v>Clackmannanshire</c:v>
                </c:pt>
                <c:pt idx="5">
                  <c:v>Eilean Siar</c:v>
                </c:pt>
                <c:pt idx="6">
                  <c:v>Falkirk</c:v>
                </c:pt>
                <c:pt idx="7">
                  <c:v>North Lanarkshire</c:v>
                </c:pt>
                <c:pt idx="8">
                  <c:v>Moray</c:v>
                </c:pt>
                <c:pt idx="9">
                  <c:v>Angus</c:v>
                </c:pt>
                <c:pt idx="10">
                  <c:v>Shetland Islands</c:v>
                </c:pt>
                <c:pt idx="11">
                  <c:v>East Lothian</c:v>
                </c:pt>
                <c:pt idx="12">
                  <c:v>East Ayrshire</c:v>
                </c:pt>
                <c:pt idx="13">
                  <c:v>Perth &amp; Kinross</c:v>
                </c:pt>
                <c:pt idx="14">
                  <c:v>Scottish Borders</c:v>
                </c:pt>
                <c:pt idx="15">
                  <c:v>Dumfries &amp; Galloway</c:v>
                </c:pt>
                <c:pt idx="16">
                  <c:v>South Lanarkshire</c:v>
                </c:pt>
                <c:pt idx="17">
                  <c:v>West Lothian</c:v>
                </c:pt>
                <c:pt idx="18">
                  <c:v>Fife</c:v>
                </c:pt>
                <c:pt idx="19">
                  <c:v>Aberdeen City</c:v>
                </c:pt>
                <c:pt idx="20">
                  <c:v>West Dunbartonshire</c:v>
                </c:pt>
                <c:pt idx="21">
                  <c:v>North Ayrshire</c:v>
                </c:pt>
                <c:pt idx="22">
                  <c:v>Dundee City</c:v>
                </c:pt>
                <c:pt idx="23">
                  <c:v>Renfrewshire</c:v>
                </c:pt>
                <c:pt idx="24">
                  <c:v>Stirling</c:v>
                </c:pt>
                <c:pt idx="25">
                  <c:v>South Ayrshire</c:v>
                </c:pt>
                <c:pt idx="26">
                  <c:v>Inverclyde</c:v>
                </c:pt>
                <c:pt idx="27">
                  <c:v>Midlothian</c:v>
                </c:pt>
                <c:pt idx="28">
                  <c:v>East Renfrewshire</c:v>
                </c:pt>
                <c:pt idx="29">
                  <c:v>Argyll and Bute</c:v>
                </c:pt>
                <c:pt idx="30">
                  <c:v>East Dunbartonshire</c:v>
                </c:pt>
                <c:pt idx="31">
                  <c:v>City of Edinburgh</c:v>
                </c:pt>
              </c:strCache>
            </c:strRef>
          </c:cat>
          <c:val>
            <c:numRef>
              <c:f>graphdata!$CJ$4:$CJ$35</c:f>
              <c:numCache>
                <c:formatCode>0.0%</c:formatCode>
                <c:ptCount val="32"/>
                <c:pt idx="0">
                  <c:v>0.19698280381671385</c:v>
                </c:pt>
                <c:pt idx="1">
                  <c:v>0.17952861952861954</c:v>
                </c:pt>
                <c:pt idx="2">
                  <c:v>0.17692449017086165</c:v>
                </c:pt>
                <c:pt idx="3">
                  <c:v>0.1468500983393824</c:v>
                </c:pt>
                <c:pt idx="4">
                  <c:v>0.14636970439994551</c:v>
                </c:pt>
                <c:pt idx="5">
                  <c:v>0.14025115664243226</c:v>
                </c:pt>
                <c:pt idx="6">
                  <c:v>0.13004034409887505</c:v>
                </c:pt>
                <c:pt idx="7">
                  <c:v>0.12874293708720597</c:v>
                </c:pt>
                <c:pt idx="8">
                  <c:v>0.12473556061150361</c:v>
                </c:pt>
                <c:pt idx="9">
                  <c:v>0.1157244092030094</c:v>
                </c:pt>
                <c:pt idx="10">
                  <c:v>0.10821766367768088</c:v>
                </c:pt>
                <c:pt idx="11">
                  <c:v>0.10306204365610307</c:v>
                </c:pt>
                <c:pt idx="12">
                  <c:v>0.10149253731343283</c:v>
                </c:pt>
                <c:pt idx="13">
                  <c:v>9.9697656840513987E-2</c:v>
                </c:pt>
                <c:pt idx="14">
                  <c:v>9.7775659358118841E-2</c:v>
                </c:pt>
                <c:pt idx="15">
                  <c:v>9.3173248660448502E-2</c:v>
                </c:pt>
                <c:pt idx="16">
                  <c:v>9.1261104780448951E-2</c:v>
                </c:pt>
                <c:pt idx="17">
                  <c:v>8.3208723877603127E-2</c:v>
                </c:pt>
                <c:pt idx="18">
                  <c:v>6.5078718140716377E-2</c:v>
                </c:pt>
                <c:pt idx="19">
                  <c:v>5.5306353003721422E-2</c:v>
                </c:pt>
                <c:pt idx="20">
                  <c:v>4.6974112806446082E-2</c:v>
                </c:pt>
                <c:pt idx="21">
                  <c:v>3.7394818423383526E-2</c:v>
                </c:pt>
                <c:pt idx="22">
                  <c:v>3.7321920268167129E-2</c:v>
                </c:pt>
                <c:pt idx="23">
                  <c:v>2.5417632483414596E-2</c:v>
                </c:pt>
                <c:pt idx="24">
                  <c:v>2.5127024452207051E-2</c:v>
                </c:pt>
                <c:pt idx="25">
                  <c:v>1.9447870221041646E-2</c:v>
                </c:pt>
                <c:pt idx="26">
                  <c:v>7.3353017161837978E-3</c:v>
                </c:pt>
                <c:pt idx="27">
                  <c:v>6.1480350397814035E-3</c:v>
                </c:pt>
                <c:pt idx="28">
                  <c:v>-1.6039902397014496E-2</c:v>
                </c:pt>
                <c:pt idx="29">
                  <c:v>-1.7841474115238374E-2</c:v>
                </c:pt>
                <c:pt idx="30">
                  <c:v>-6.112880396319887E-2</c:v>
                </c:pt>
                <c:pt idx="31">
                  <c:v>-7.7181876303570873E-2</c:v>
                </c:pt>
              </c:numCache>
            </c:numRef>
          </c:val>
        </c:ser>
        <c:gapWidth val="75"/>
        <c:axId val="107205760"/>
        <c:axId val="107207296"/>
      </c:barChart>
      <c:catAx>
        <c:axId val="107205760"/>
        <c:scaling>
          <c:orientation val="minMax"/>
        </c:scaling>
        <c:axPos val="b"/>
        <c:tickLblPos val="low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107207296"/>
        <c:crosses val="autoZero"/>
        <c:auto val="1"/>
        <c:lblAlgn val="ctr"/>
        <c:lblOffset val="100"/>
      </c:catAx>
      <c:valAx>
        <c:axId val="107207296"/>
        <c:scaling>
          <c:orientation val="minMax"/>
          <c:max val="0.25"/>
          <c:min val="-0.15000000000000019"/>
        </c:scaling>
        <c:axPos val="l"/>
        <c:majorGridlines>
          <c:spPr>
            <a:ln>
              <a:solidFill>
                <a:srgbClr val="0C518A"/>
              </a:solidFill>
              <a:prstDash val="sysDash"/>
            </a:ln>
          </c:spPr>
        </c:majorGridlines>
        <c:numFmt formatCode="0%" sourceLinked="0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07205760"/>
        <c:crosses val="autoZero"/>
        <c:crossBetween val="between"/>
        <c:majorUnit val="0.05"/>
      </c:valAx>
      <c:spPr>
        <a:gradFill>
          <a:gsLst>
            <a:gs pos="0">
              <a:srgbClr val="FFFFD1"/>
            </a:gs>
            <a:gs pos="50000">
              <a:srgbClr val="FFFFF0"/>
            </a:gs>
          </a:gsLst>
          <a:lin ang="5400000" scaled="0"/>
        </a:gradFill>
      </c:spPr>
    </c:plotArea>
    <c:plotVisOnly val="1"/>
  </c:chart>
  <c:spPr>
    <a:solidFill>
      <a:srgbClr val="C2E1FA"/>
    </a:solidFill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% of households with cars, 1971 - 2011</a:t>
            </a:r>
          </a:p>
        </c:rich>
      </c:tx>
      <c:layout>
        <c:manualLayout>
          <c:xMode val="edge"/>
          <c:yMode val="edge"/>
          <c:x val="0.39685569163114737"/>
          <c:y val="0.13904235727440184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442990793401221"/>
          <c:y val="6.6298342541436461E-2"/>
          <c:w val="0.81773705917036199"/>
          <c:h val="0.74401473296500964"/>
        </c:manualLayout>
      </c:layout>
      <c:barChart>
        <c:barDir val="col"/>
        <c:grouping val="clustered"/>
        <c:ser>
          <c:idx val="0"/>
          <c:order val="0"/>
          <c:tx>
            <c:strRef>
              <c:f>'Long-term trends'!$C$68</c:f>
              <c:strCache>
                <c:ptCount val="1"/>
                <c:pt idx="0">
                  <c:v>1971</c:v>
                </c:pt>
              </c:strCache>
            </c:strRef>
          </c:tx>
          <c:spPr>
            <a:solidFill>
              <a:srgbClr val="DCE6F2"/>
            </a:solidFill>
            <a:ln w="12700">
              <a:solidFill>
                <a:schemeClr val="tx1"/>
              </a:solidFill>
              <a:prstDash val="solid"/>
            </a:ln>
          </c:spPr>
          <c:dLbls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txPr>
              <a:bodyPr rot="-5400000" vert="horz"/>
              <a:lstStyle/>
              <a:p>
                <a:pPr>
                  <a:defRPr sz="800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'Long-term trends'!$D$67:$H$67</c:f>
              <c:strCache>
                <c:ptCount val="5"/>
                <c:pt idx="0">
                  <c:v>no car</c:v>
                </c:pt>
                <c:pt idx="1">
                  <c:v>1 or more cars</c:v>
                </c:pt>
                <c:pt idx="2">
                  <c:v>1 car</c:v>
                </c:pt>
                <c:pt idx="3">
                  <c:v>2 cars</c:v>
                </c:pt>
                <c:pt idx="4">
                  <c:v>3 or more cars</c:v>
                </c:pt>
              </c:strCache>
            </c:strRef>
          </c:cat>
          <c:val>
            <c:numRef>
              <c:f>'Long-term trends'!$D$68:$H$68</c:f>
              <c:numCache>
                <c:formatCode>0.0%</c:formatCode>
                <c:ptCount val="5"/>
                <c:pt idx="0">
                  <c:v>0.61799999999999999</c:v>
                </c:pt>
                <c:pt idx="1">
                  <c:v>0.38200000000000001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'Long-term trends'!$C$69</c:f>
              <c:strCache>
                <c:ptCount val="1"/>
                <c:pt idx="0">
                  <c:v>1981</c:v>
                </c:pt>
              </c:strCache>
            </c:strRef>
          </c:tx>
          <c:spPr>
            <a:solidFill>
              <a:srgbClr val="BCD3EE"/>
            </a:solidFill>
            <a:ln w="12700">
              <a:solidFill>
                <a:srgbClr val="000000"/>
              </a:solidFill>
              <a:prstDash val="solid"/>
            </a:ln>
          </c:spPr>
          <c:dLbls>
            <c:txPr>
              <a:bodyPr rot="-5400000" vert="horz"/>
              <a:lstStyle/>
              <a:p>
                <a:pPr>
                  <a:defRPr sz="800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'Long-term trends'!$D$67:$H$67</c:f>
              <c:strCache>
                <c:ptCount val="5"/>
                <c:pt idx="0">
                  <c:v>no car</c:v>
                </c:pt>
                <c:pt idx="1">
                  <c:v>1 or more cars</c:v>
                </c:pt>
                <c:pt idx="2">
                  <c:v>1 car</c:v>
                </c:pt>
                <c:pt idx="3">
                  <c:v>2 cars</c:v>
                </c:pt>
                <c:pt idx="4">
                  <c:v>3 or more cars</c:v>
                </c:pt>
              </c:strCache>
            </c:strRef>
          </c:cat>
          <c:val>
            <c:numRef>
              <c:f>'Long-term trends'!$D$69:$H$69</c:f>
              <c:numCache>
                <c:formatCode>0.0%</c:formatCode>
                <c:ptCount val="5"/>
                <c:pt idx="0">
                  <c:v>0.53552085104315938</c:v>
                </c:pt>
                <c:pt idx="1">
                  <c:v>0.46447914895684067</c:v>
                </c:pt>
                <c:pt idx="2">
                  <c:v>0.37021227503461007</c:v>
                </c:pt>
                <c:pt idx="3">
                  <c:v>8.2493381585019315E-2</c:v>
                </c:pt>
                <c:pt idx="4">
                  <c:v>1.177349233721128E-2</c:v>
                </c:pt>
              </c:numCache>
            </c:numRef>
          </c:val>
        </c:ser>
        <c:ser>
          <c:idx val="2"/>
          <c:order val="2"/>
          <c:tx>
            <c:strRef>
              <c:f>'Long-term trends'!$C$70</c:f>
              <c:strCache>
                <c:ptCount val="1"/>
                <c:pt idx="0">
                  <c:v>1991</c:v>
                </c:pt>
              </c:strCache>
            </c:strRef>
          </c:tx>
          <c:spPr>
            <a:solidFill>
              <a:srgbClr val="8EB4E3"/>
            </a:solidFill>
            <a:ln w="12700">
              <a:solidFill>
                <a:srgbClr val="000000"/>
              </a:solidFill>
              <a:prstDash val="solid"/>
            </a:ln>
          </c:spPr>
          <c:dLbls>
            <c:txPr>
              <a:bodyPr rot="-5400000" vert="horz"/>
              <a:lstStyle/>
              <a:p>
                <a:pPr>
                  <a:defRPr sz="800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'Long-term trends'!$D$67:$H$67</c:f>
              <c:strCache>
                <c:ptCount val="5"/>
                <c:pt idx="0">
                  <c:v>no car</c:v>
                </c:pt>
                <c:pt idx="1">
                  <c:v>1 or more cars</c:v>
                </c:pt>
                <c:pt idx="2">
                  <c:v>1 car</c:v>
                </c:pt>
                <c:pt idx="3">
                  <c:v>2 cars</c:v>
                </c:pt>
                <c:pt idx="4">
                  <c:v>3 or more cars</c:v>
                </c:pt>
              </c:strCache>
            </c:strRef>
          </c:cat>
          <c:val>
            <c:numRef>
              <c:f>'Long-term trends'!$D$70:$H$70</c:f>
              <c:numCache>
                <c:formatCode>0.0%</c:formatCode>
                <c:ptCount val="5"/>
                <c:pt idx="0">
                  <c:v>0.46453809031368493</c:v>
                </c:pt>
                <c:pt idx="1">
                  <c:v>0.53546190968631502</c:v>
                </c:pt>
                <c:pt idx="2">
                  <c:v>0.40038456566701136</c:v>
                </c:pt>
                <c:pt idx="3">
                  <c:v>0.11875754050327474</c:v>
                </c:pt>
                <c:pt idx="4">
                  <c:v>1.6319803516028956E-2</c:v>
                </c:pt>
              </c:numCache>
            </c:numRef>
          </c:val>
        </c:ser>
        <c:ser>
          <c:idx val="3"/>
          <c:order val="3"/>
          <c:tx>
            <c:strRef>
              <c:f>'Long-term trends'!$C$71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558ED5"/>
            </a:solidFill>
            <a:ln w="12700">
              <a:solidFill>
                <a:srgbClr val="000000"/>
              </a:solidFill>
              <a:prstDash val="solid"/>
            </a:ln>
          </c:spPr>
          <c:dLbls>
            <c:txPr>
              <a:bodyPr rot="-5400000" vert="horz"/>
              <a:lstStyle/>
              <a:p>
                <a:pPr>
                  <a:defRPr sz="800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'Long-term trends'!$D$67:$H$67</c:f>
              <c:strCache>
                <c:ptCount val="5"/>
                <c:pt idx="0">
                  <c:v>no car</c:v>
                </c:pt>
                <c:pt idx="1">
                  <c:v>1 or more cars</c:v>
                </c:pt>
                <c:pt idx="2">
                  <c:v>1 car</c:v>
                </c:pt>
                <c:pt idx="3">
                  <c:v>2 cars</c:v>
                </c:pt>
                <c:pt idx="4">
                  <c:v>3 or more cars</c:v>
                </c:pt>
              </c:strCache>
            </c:strRef>
          </c:cat>
          <c:val>
            <c:numRef>
              <c:f>'Long-term trends'!$D$71:$H$71</c:f>
              <c:numCache>
                <c:formatCode>0.0%</c:formatCode>
                <c:ptCount val="5"/>
                <c:pt idx="0">
                  <c:v>0.39520136015203999</c:v>
                </c:pt>
                <c:pt idx="1">
                  <c:v>0.60479863984796001</c:v>
                </c:pt>
                <c:pt idx="2">
                  <c:v>0.4351460551193797</c:v>
                </c:pt>
                <c:pt idx="3">
                  <c:v>0.14544930453432869</c:v>
                </c:pt>
                <c:pt idx="4">
                  <c:v>2.4203280194251598E-2</c:v>
                </c:pt>
              </c:numCache>
            </c:numRef>
          </c:val>
        </c:ser>
        <c:ser>
          <c:idx val="4"/>
          <c:order val="4"/>
          <c:tx>
            <c:strRef>
              <c:f>'Long-term trends'!$C$72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2860A4"/>
            </a:solidFill>
          </c:spPr>
          <c:dLbls>
            <c:txPr>
              <a:bodyPr rot="-5400000" vert="horz"/>
              <a:lstStyle/>
              <a:p>
                <a:pPr>
                  <a:defRPr sz="800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'Long-term trends'!$D$67:$H$67</c:f>
              <c:strCache>
                <c:ptCount val="5"/>
                <c:pt idx="0">
                  <c:v>no car</c:v>
                </c:pt>
                <c:pt idx="1">
                  <c:v>1 or more cars</c:v>
                </c:pt>
                <c:pt idx="2">
                  <c:v>1 car</c:v>
                </c:pt>
                <c:pt idx="3">
                  <c:v>2 cars</c:v>
                </c:pt>
                <c:pt idx="4">
                  <c:v>3 or more cars</c:v>
                </c:pt>
              </c:strCache>
            </c:strRef>
          </c:cat>
          <c:val>
            <c:numRef>
              <c:f>'Long-term trends'!$D$72:$H$72</c:f>
              <c:numCache>
                <c:formatCode>0.0%</c:formatCode>
                <c:ptCount val="5"/>
                <c:pt idx="0">
                  <c:v>0.39916431668093844</c:v>
                </c:pt>
                <c:pt idx="1">
                  <c:v>0.60083568331906156</c:v>
                </c:pt>
                <c:pt idx="2">
                  <c:v>0.42702341616939626</c:v>
                </c:pt>
                <c:pt idx="3">
                  <c:v>0.14599351717768583</c:v>
                </c:pt>
                <c:pt idx="4">
                  <c:v>2.7818749971979504E-2</c:v>
                </c:pt>
              </c:numCache>
            </c:numRef>
          </c:val>
        </c:ser>
        <c:axId val="107355136"/>
        <c:axId val="107373312"/>
      </c:barChart>
      <c:catAx>
        <c:axId val="1073551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107373312"/>
        <c:crosses val="autoZero"/>
        <c:auto val="1"/>
        <c:lblAlgn val="ctr"/>
        <c:lblOffset val="100"/>
        <c:tickLblSkip val="1"/>
        <c:tickMarkSkip val="1"/>
      </c:catAx>
      <c:valAx>
        <c:axId val="107373312"/>
        <c:scaling>
          <c:orientation val="minMax"/>
          <c:max val="1"/>
        </c:scaling>
        <c:axPos val="l"/>
        <c:majorGridlines>
          <c:spPr>
            <a:ln w="9525">
              <a:solidFill>
                <a:srgbClr val="0C518A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GB" sz="1200" b="0">
                    <a:latin typeface="+mn-lt"/>
                  </a:rPr>
                  <a:t>% of all households</a:t>
                </a:r>
              </a:p>
            </c:rich>
          </c:tx>
          <c:layout>
            <c:manualLayout>
              <c:xMode val="edge"/>
              <c:yMode val="edge"/>
              <c:x val="2.5841161603753979E-2"/>
              <c:y val="0.25138121546961395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107355136"/>
        <c:crosses val="autoZero"/>
        <c:crossBetween val="between"/>
      </c:valAx>
      <c:spPr>
        <a:gradFill>
          <a:gsLst>
            <a:gs pos="0">
              <a:srgbClr val="FFFFD1"/>
            </a:gs>
            <a:gs pos="50000">
              <a:srgbClr val="FFFFF0"/>
            </a:gs>
          </a:gsLst>
          <a:lin ang="5400000" scaled="0"/>
        </a:gradFill>
        <a:ln w="25400">
          <a:noFill/>
        </a:ln>
        <a:effectLst>
          <a:innerShdw blurRad="114300">
            <a:prstClr val="black"/>
          </a:innerShdw>
        </a:effectLst>
      </c:spPr>
    </c:plotArea>
    <c:legend>
      <c:legendPos val="b"/>
      <c:layout>
        <c:manualLayout>
          <c:xMode val="edge"/>
          <c:yMode val="edge"/>
          <c:x val="8.0642573302706078E-2"/>
          <c:y val="0.91988950276243098"/>
          <c:w val="0.9118672766524587"/>
          <c:h val="6.6913472832470539E-2"/>
        </c:manualLayout>
      </c:layout>
      <c:spPr>
        <a:solidFill>
          <a:srgbClr val="C2E1FA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+mn-lt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C2E1FA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Mode of travel to work, 1971 - 2011</a:t>
            </a:r>
          </a:p>
        </c:rich>
      </c:tx>
      <c:layout>
        <c:manualLayout>
          <c:xMode val="edge"/>
          <c:yMode val="edge"/>
          <c:x val="0.61605016039661709"/>
          <c:y val="0.13039514688763118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592722206020564E-2"/>
          <c:y val="6.6115880347904693E-2"/>
          <c:w val="0.89012449369754765"/>
          <c:h val="0.72355788859725856"/>
        </c:manualLayout>
      </c:layout>
      <c:barChart>
        <c:barDir val="col"/>
        <c:grouping val="clustered"/>
        <c:ser>
          <c:idx val="1"/>
          <c:order val="0"/>
          <c:tx>
            <c:strRef>
              <c:f>'Long-term trends'!$K$68</c:f>
              <c:strCache>
                <c:ptCount val="1"/>
                <c:pt idx="0">
                  <c:v>1981</c:v>
                </c:pt>
              </c:strCache>
            </c:strRef>
          </c:tx>
          <c:spPr>
            <a:solidFill>
              <a:srgbClr val="BCD3EE"/>
            </a:solidFill>
            <a:ln w="12700">
              <a:solidFill>
                <a:srgbClr val="000000"/>
              </a:solidFill>
              <a:prstDash val="solid"/>
            </a:ln>
          </c:spPr>
          <c:dLbls>
            <c:txPr>
              <a:bodyPr rot="-5400000" vert="horz"/>
              <a:lstStyle/>
              <a:p>
                <a:pPr>
                  <a:defRPr sz="800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'Long-term trends'!$L$67:$S$67</c:f>
              <c:strCache>
                <c:ptCount val="8"/>
                <c:pt idx="0">
                  <c:v>car (total)</c:v>
                </c:pt>
                <c:pt idx="1">
                  <c:v>car driver</c:v>
                </c:pt>
                <c:pt idx="2">
                  <c:v>car passenger</c:v>
                </c:pt>
                <c:pt idx="3">
                  <c:v>motor cycle</c:v>
                </c:pt>
                <c:pt idx="4">
                  <c:v>bus</c:v>
                </c:pt>
                <c:pt idx="5">
                  <c:v>train</c:v>
                </c:pt>
                <c:pt idx="6">
                  <c:v>walk</c:v>
                </c:pt>
                <c:pt idx="7">
                  <c:v>pedal cycle</c:v>
                </c:pt>
              </c:strCache>
            </c:strRef>
          </c:cat>
          <c:val>
            <c:numRef>
              <c:f>'Long-term trends'!$L$68:$S$68</c:f>
              <c:numCache>
                <c:formatCode>0.0%</c:formatCode>
                <c:ptCount val="8"/>
                <c:pt idx="0">
                  <c:v>0.3694031768878836</c:v>
                </c:pt>
                <c:pt idx="1">
                  <c:v>0.30920680614815194</c:v>
                </c:pt>
                <c:pt idx="2">
                  <c:v>6.0196370739731664E-2</c:v>
                </c:pt>
                <c:pt idx="3">
                  <c:v>1.1360715570863105E-2</c:v>
                </c:pt>
                <c:pt idx="4">
                  <c:v>0.40312548193080761</c:v>
                </c:pt>
                <c:pt idx="5">
                  <c:v>6.734179818022927E-3</c:v>
                </c:pt>
                <c:pt idx="6">
                  <c:v>0.16305968231121165</c:v>
                </c:pt>
                <c:pt idx="7">
                  <c:v>1.3673983447283196E-2</c:v>
                </c:pt>
              </c:numCache>
            </c:numRef>
          </c:val>
        </c:ser>
        <c:ser>
          <c:idx val="2"/>
          <c:order val="1"/>
          <c:tx>
            <c:strRef>
              <c:f>'Long-term trends'!$K$69</c:f>
              <c:strCache>
                <c:ptCount val="1"/>
                <c:pt idx="0">
                  <c:v>1991</c:v>
                </c:pt>
              </c:strCache>
            </c:strRef>
          </c:tx>
          <c:spPr>
            <a:solidFill>
              <a:srgbClr val="8EB4E3"/>
            </a:solidFill>
            <a:ln w="12700">
              <a:solidFill>
                <a:srgbClr val="000000"/>
              </a:solidFill>
              <a:prstDash val="solid"/>
            </a:ln>
          </c:spPr>
          <c:dLbls>
            <c:txPr>
              <a:bodyPr rot="-5400000" vert="horz"/>
              <a:lstStyle/>
              <a:p>
                <a:pPr>
                  <a:defRPr sz="800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'Long-term trends'!$L$67:$S$67</c:f>
              <c:strCache>
                <c:ptCount val="8"/>
                <c:pt idx="0">
                  <c:v>car (total)</c:v>
                </c:pt>
                <c:pt idx="1">
                  <c:v>car driver</c:v>
                </c:pt>
                <c:pt idx="2">
                  <c:v>car passenger</c:v>
                </c:pt>
                <c:pt idx="3">
                  <c:v>motor cycle</c:v>
                </c:pt>
                <c:pt idx="4">
                  <c:v>bus</c:v>
                </c:pt>
                <c:pt idx="5">
                  <c:v>train</c:v>
                </c:pt>
                <c:pt idx="6">
                  <c:v>walk</c:v>
                </c:pt>
                <c:pt idx="7">
                  <c:v>pedal cycle</c:v>
                </c:pt>
              </c:strCache>
            </c:strRef>
          </c:cat>
          <c:val>
            <c:numRef>
              <c:f>'Long-term trends'!$L$69:$S$69</c:f>
              <c:numCache>
                <c:formatCode>0.0%</c:formatCode>
                <c:ptCount val="8"/>
                <c:pt idx="0">
                  <c:v>0.45363104955500555</c:v>
                </c:pt>
                <c:pt idx="1">
                  <c:v>0.39570277529095793</c:v>
                </c:pt>
                <c:pt idx="2">
                  <c:v>5.7928274264047605E-2</c:v>
                </c:pt>
                <c:pt idx="3">
                  <c:v>4.5289378060982674E-3</c:v>
                </c:pt>
                <c:pt idx="4">
                  <c:v>0.31086418452788456</c:v>
                </c:pt>
                <c:pt idx="5">
                  <c:v>9.3738480172731575E-3</c:v>
                </c:pt>
                <c:pt idx="6">
                  <c:v>0.14450471325504238</c:v>
                </c:pt>
                <c:pt idx="7">
                  <c:v>1.8221075359418609E-2</c:v>
                </c:pt>
              </c:numCache>
            </c:numRef>
          </c:val>
        </c:ser>
        <c:ser>
          <c:idx val="3"/>
          <c:order val="2"/>
          <c:tx>
            <c:strRef>
              <c:f>'Long-term trends'!$K$70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558ED5"/>
            </a:solidFill>
            <a:ln w="12700">
              <a:solidFill>
                <a:srgbClr val="000000"/>
              </a:solidFill>
              <a:prstDash val="solid"/>
            </a:ln>
          </c:spPr>
          <c:dLbls>
            <c:txPr>
              <a:bodyPr rot="-5400000" vert="horz"/>
              <a:lstStyle/>
              <a:p>
                <a:pPr>
                  <a:defRPr sz="800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'Long-term trends'!$L$67:$S$67</c:f>
              <c:strCache>
                <c:ptCount val="8"/>
                <c:pt idx="0">
                  <c:v>car (total)</c:v>
                </c:pt>
                <c:pt idx="1">
                  <c:v>car driver</c:v>
                </c:pt>
                <c:pt idx="2">
                  <c:v>car passenger</c:v>
                </c:pt>
                <c:pt idx="3">
                  <c:v>motor cycle</c:v>
                </c:pt>
                <c:pt idx="4">
                  <c:v>bus</c:v>
                </c:pt>
                <c:pt idx="5">
                  <c:v>train</c:v>
                </c:pt>
                <c:pt idx="6">
                  <c:v>walk</c:v>
                </c:pt>
                <c:pt idx="7">
                  <c:v>pedal cycle</c:v>
                </c:pt>
              </c:strCache>
            </c:strRef>
          </c:cat>
          <c:val>
            <c:numRef>
              <c:f>'Long-term trends'!$L$70:$S$70</c:f>
              <c:numCache>
                <c:formatCode>0.0%</c:formatCode>
                <c:ptCount val="8"/>
                <c:pt idx="0">
                  <c:v>0.49199999999999999</c:v>
                </c:pt>
                <c:pt idx="1">
                  <c:v>0.442</c:v>
                </c:pt>
                <c:pt idx="2">
                  <c:v>5.0999999999999997E-2</c:v>
                </c:pt>
                <c:pt idx="3">
                  <c:v>6.0000000000000001E-3</c:v>
                </c:pt>
                <c:pt idx="4">
                  <c:v>0.27</c:v>
                </c:pt>
                <c:pt idx="5">
                  <c:v>1.6E-2</c:v>
                </c:pt>
                <c:pt idx="6">
                  <c:v>0.17100000000000001</c:v>
                </c:pt>
                <c:pt idx="7">
                  <c:v>3.1E-2</c:v>
                </c:pt>
              </c:numCache>
            </c:numRef>
          </c:val>
        </c:ser>
        <c:ser>
          <c:idx val="0"/>
          <c:order val="3"/>
          <c:tx>
            <c:strRef>
              <c:f>'Long-term trends'!$K$71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2860A4"/>
            </a:solidFill>
            <a:ln>
              <a:solidFill>
                <a:srgbClr val="000000"/>
              </a:solidFill>
            </a:ln>
          </c:spPr>
          <c:dLbls>
            <c:txPr>
              <a:bodyPr rot="-5400000" vert="horz"/>
              <a:lstStyle/>
              <a:p>
                <a:pPr>
                  <a:defRPr sz="800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'Long-term trends'!$L$67:$S$67</c:f>
              <c:strCache>
                <c:ptCount val="8"/>
                <c:pt idx="0">
                  <c:v>car (total)</c:v>
                </c:pt>
                <c:pt idx="1">
                  <c:v>car driver</c:v>
                </c:pt>
                <c:pt idx="2">
                  <c:v>car passenger</c:v>
                </c:pt>
                <c:pt idx="3">
                  <c:v>motor cycle</c:v>
                </c:pt>
                <c:pt idx="4">
                  <c:v>bus</c:v>
                </c:pt>
                <c:pt idx="5">
                  <c:v>train</c:v>
                </c:pt>
                <c:pt idx="6">
                  <c:v>walk</c:v>
                </c:pt>
                <c:pt idx="7">
                  <c:v>pedal cycle</c:v>
                </c:pt>
              </c:strCache>
            </c:strRef>
          </c:cat>
          <c:val>
            <c:numRef>
              <c:f>'Long-term trends'!$L$71:$S$71</c:f>
              <c:numCache>
                <c:formatCode>0.0%</c:formatCode>
                <c:ptCount val="8"/>
                <c:pt idx="0">
                  <c:v>0.3989930802590258</c:v>
                </c:pt>
                <c:pt idx="1">
                  <c:v>0.36726740471194935</c:v>
                </c:pt>
                <c:pt idx="2">
                  <c:v>3.1725675547076441E-2</c:v>
                </c:pt>
                <c:pt idx="3">
                  <c:v>4.3593914978271014E-3</c:v>
                </c:pt>
                <c:pt idx="4">
                  <c:v>0.25639747499694115</c:v>
                </c:pt>
                <c:pt idx="5">
                  <c:v>1.8892207021248636E-2</c:v>
                </c:pt>
                <c:pt idx="6">
                  <c:v>0.16340467569661898</c:v>
                </c:pt>
                <c:pt idx="7">
                  <c:v>4.2950428915182193E-2</c:v>
                </c:pt>
              </c:numCache>
            </c:numRef>
          </c:val>
        </c:ser>
        <c:axId val="107447040"/>
        <c:axId val="107448576"/>
      </c:barChart>
      <c:catAx>
        <c:axId val="107447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107448576"/>
        <c:crosses val="autoZero"/>
        <c:auto val="1"/>
        <c:lblAlgn val="ctr"/>
        <c:lblOffset val="100"/>
        <c:tickLblSkip val="1"/>
        <c:tickMarkSkip val="1"/>
      </c:catAx>
      <c:valAx>
        <c:axId val="107448576"/>
        <c:scaling>
          <c:orientation val="minMax"/>
          <c:max val="0.60000000000000064"/>
          <c:min val="0"/>
        </c:scaling>
        <c:axPos val="l"/>
        <c:majorGridlines>
          <c:spPr>
            <a:ln w="9525">
              <a:solidFill>
                <a:srgbClr val="0C518A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GB" sz="1200" b="0">
                    <a:latin typeface="+mn-lt"/>
                  </a:rPr>
                  <a:t>% of working population</a:t>
                </a:r>
              </a:p>
            </c:rich>
          </c:tx>
          <c:layout>
            <c:manualLayout>
              <c:xMode val="edge"/>
              <c:yMode val="edge"/>
              <c:x val="3.7037037037037117E-3"/>
              <c:y val="0.231405537117778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107447040"/>
        <c:crosses val="autoZero"/>
        <c:crossBetween val="between"/>
        <c:majorUnit val="0.05"/>
        <c:minorUnit val="0.05"/>
      </c:valAx>
      <c:spPr>
        <a:gradFill>
          <a:gsLst>
            <a:gs pos="0">
              <a:srgbClr val="FFFFD1"/>
            </a:gs>
            <a:gs pos="50000">
              <a:srgbClr val="FFFFF0"/>
            </a:gs>
          </a:gsLst>
          <a:lin ang="5400000" scaled="0"/>
        </a:gradFill>
        <a:ln w="25400">
          <a:noFill/>
        </a:ln>
        <a:effectLst>
          <a:innerShdw blurRad="114300">
            <a:prstClr val="black"/>
          </a:innerShdw>
        </a:effectLst>
      </c:spPr>
    </c:plotArea>
    <c:legend>
      <c:legendPos val="b"/>
      <c:layout>
        <c:manualLayout>
          <c:xMode val="edge"/>
          <c:yMode val="edge"/>
          <c:x val="0.22921849583616943"/>
          <c:y val="0.89189406879695465"/>
          <c:w val="0.59926340688895219"/>
          <c:h val="8.0842950186782267E-2"/>
        </c:manualLayout>
      </c:layout>
      <c:spPr>
        <a:solidFill>
          <a:srgbClr val="C2E1FA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+mn-lt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C2E1FA"/>
    </a:solidFill>
    <a:ln w="9525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algn="l">
              <a:defRPr sz="1400"/>
            </a:pPr>
            <a:r>
              <a:rPr lang="en-US" sz="1800"/>
              <a:t>Scotland 2011</a:t>
            </a:r>
          </a:p>
        </c:rich>
      </c:tx>
      <c:layout>
        <c:manualLayout>
          <c:xMode val="edge"/>
          <c:yMode val="edge"/>
          <c:x val="0.66396871183181305"/>
          <c:y val="9.975059732542757E-3"/>
        </c:manualLayout>
      </c:layout>
    </c:title>
    <c:plotArea>
      <c:layout>
        <c:manualLayout>
          <c:layoutTarget val="inner"/>
          <c:xMode val="edge"/>
          <c:yMode val="edge"/>
          <c:x val="8.0317559314986645E-2"/>
          <c:y val="0.11057759523040291"/>
          <c:w val="0.88226943166757665"/>
          <c:h val="0.88886971838914064"/>
        </c:manualLayout>
      </c:layout>
      <c:pieChart>
        <c:varyColors val="1"/>
        <c:ser>
          <c:idx val="0"/>
          <c:order val="0"/>
          <c:tx>
            <c:strRef>
              <c:f>graphdata!$CL$7</c:f>
              <c:strCache>
                <c:ptCount val="1"/>
                <c:pt idx="0">
                  <c:v>Scotland 2011</c:v>
                </c:pt>
              </c:strCache>
            </c:strRef>
          </c:tx>
          <c:dPt>
            <c:idx val="0"/>
            <c:spPr>
              <a:solidFill>
                <a:schemeClr val="accent4">
                  <a:lumMod val="75000"/>
                </a:schemeClr>
              </a:solidFill>
            </c:spPr>
          </c:dPt>
          <c:dPt>
            <c:idx val="1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3"/>
            <c:spPr>
              <a:solidFill>
                <a:srgbClr val="7030A0"/>
              </a:solidFill>
            </c:spPr>
          </c:dPt>
          <c:dPt>
            <c:idx val="4"/>
            <c:spPr>
              <a:solidFill>
                <a:srgbClr val="EE0000"/>
              </a:solidFill>
            </c:spPr>
          </c:dPt>
          <c:dPt>
            <c:idx val="5"/>
            <c:spPr>
              <a:solidFill>
                <a:srgbClr val="EF9011"/>
              </a:solidFill>
            </c:spPr>
          </c:dPt>
          <c:dPt>
            <c:idx val="6"/>
            <c:spPr>
              <a:solidFill>
                <a:srgbClr val="FFFF00"/>
              </a:solidFill>
            </c:spPr>
          </c:dPt>
          <c:dPt>
            <c:idx val="7"/>
            <c:spPr>
              <a:solidFill>
                <a:srgbClr val="92D050"/>
              </a:solidFill>
            </c:spPr>
          </c:dPt>
          <c:dPt>
            <c:idx val="8"/>
            <c:spPr>
              <a:solidFill>
                <a:srgbClr val="57C985"/>
              </a:solidFill>
            </c:spPr>
          </c:dPt>
          <c:dPt>
            <c:idx val="9"/>
            <c:spPr>
              <a:solidFill>
                <a:srgbClr val="C2E1FA"/>
              </a:solidFill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-2.1099243782646007E-2"/>
                  <c:y val="9.0955265129757046E-2"/>
                </c:manualLayout>
              </c:layout>
              <c:showVal val="1"/>
            </c:dLbl>
            <c:dLbl>
              <c:idx val="2"/>
              <c:layout>
                <c:manualLayout>
                  <c:x val="-0.10081598711052205"/>
                  <c:y val="0.12234135858742681"/>
                </c:manualLayout>
              </c:layout>
              <c:showVal val="1"/>
            </c:dLbl>
            <c:dLbl>
              <c:idx val="3"/>
              <c:layout>
                <c:manualLayout>
                  <c:x val="-7.5907590759076004E-4"/>
                  <c:y val="-4.5542300274955556E-3"/>
                </c:manualLayout>
              </c:layout>
              <c:showVal val="1"/>
            </c:dLbl>
            <c:dLbl>
              <c:idx val="4"/>
              <c:layout>
                <c:manualLayout>
                  <c:x val="-0.1435064057586862"/>
                  <c:y val="-6.5669405051831081E-2"/>
                </c:manualLayout>
              </c:layout>
              <c:showVal val="1"/>
            </c:dLbl>
            <c:dLbl>
              <c:idx val="5"/>
              <c:layout>
                <c:manualLayout>
                  <c:x val="0.14267326732673266"/>
                  <c:y val="4.728335400780103E-2"/>
                </c:manualLayout>
              </c:layout>
              <c:showVal val="1"/>
            </c:dLbl>
            <c:dLbl>
              <c:idx val="7"/>
              <c:layout>
                <c:manualLayout>
                  <c:x val="0.14308593851511148"/>
                  <c:y val="6.4979267060886622E-2"/>
                </c:manualLayout>
              </c:layout>
              <c:showVal val="1"/>
            </c:dLbl>
            <c:dLbl>
              <c:idx val="8"/>
              <c:layout>
                <c:manualLayout>
                  <c:x val="0.12103869442062316"/>
                  <c:y val="0.11610210272164666"/>
                </c:manualLayout>
              </c:layout>
              <c:showVal val="1"/>
            </c:dLbl>
            <c:txPr>
              <a:bodyPr/>
              <a:lstStyle/>
              <a:p>
                <a:pPr>
                  <a:defRPr sz="1000" b="1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  <c:showLeaderLines val="1"/>
          </c:dLbls>
          <c:cat>
            <c:strRef>
              <c:f>graphdata!$CM$3:$CV$3</c:f>
              <c:strCache>
                <c:ptCount val="10"/>
                <c:pt idx="0">
                  <c:v>U'ground / 
light rail /
tram</c:v>
                </c:pt>
                <c:pt idx="1">
                  <c:v>Train</c:v>
                </c:pt>
                <c:pt idx="2">
                  <c:v>Bus / coach</c:v>
                </c:pt>
                <c:pt idx="3">
                  <c:v>Taxi / minicab</c:v>
                </c:pt>
                <c:pt idx="4">
                  <c:v>Car driver</c:v>
                </c:pt>
                <c:pt idx="5">
                  <c:v>Car passenger</c:v>
                </c:pt>
                <c:pt idx="6">
                  <c:v>Motor cycle etc.</c:v>
                </c:pt>
                <c:pt idx="7">
                  <c:v>Bicycle</c:v>
                </c:pt>
                <c:pt idx="8">
                  <c:v>On foot</c:v>
                </c:pt>
                <c:pt idx="9">
                  <c:v>Other</c:v>
                </c:pt>
              </c:strCache>
            </c:strRef>
          </c:cat>
          <c:val>
            <c:numRef>
              <c:f>graphdata!$CM$7:$CV$7</c:f>
              <c:numCache>
                <c:formatCode>0.0%</c:formatCode>
                <c:ptCount val="10"/>
                <c:pt idx="0">
                  <c:v>3.0573970609387288E-3</c:v>
                </c:pt>
                <c:pt idx="1">
                  <c:v>4.1699122615305013E-2</c:v>
                </c:pt>
                <c:pt idx="2">
                  <c:v>0.11245355763896282</c:v>
                </c:pt>
                <c:pt idx="3">
                  <c:v>6.5416248708766939E-3</c:v>
                </c:pt>
                <c:pt idx="4">
                  <c:v>0.62776435953906018</c:v>
                </c:pt>
                <c:pt idx="5">
                  <c:v>6.4965134372297284E-2</c:v>
                </c:pt>
                <c:pt idx="6">
                  <c:v>3.2138394032962168E-3</c:v>
                </c:pt>
                <c:pt idx="7">
                  <c:v>1.5794138689171948E-2</c:v>
                </c:pt>
                <c:pt idx="8">
                  <c:v>0.11126693079737962</c:v>
                </c:pt>
                <c:pt idx="9">
                  <c:v>1.3243895012711525E-2</c:v>
                </c:pt>
              </c:numCache>
            </c:numRef>
          </c:val>
        </c:ser>
        <c:firstSliceAng val="0"/>
      </c:pieChart>
    </c:plotArea>
    <c:plotVisOnly val="1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56006089491521138"/>
          <c:y val="0.73420737145981008"/>
          <c:w val="6.933808364207204E-3"/>
          <c:h val="7.0182640081074121E-3"/>
        </c:manualLayout>
      </c:layout>
      <c:pieChart>
        <c:varyColors val="1"/>
        <c:ser>
          <c:idx val="0"/>
          <c:order val="0"/>
          <c:tx>
            <c:strRef>
              <c:f>graphdata!$CL$7</c:f>
              <c:strCache>
                <c:ptCount val="1"/>
                <c:pt idx="0">
                  <c:v>Scotland 2011</c:v>
                </c:pt>
              </c:strCache>
            </c:strRef>
          </c:tx>
          <c:dPt>
            <c:idx val="0"/>
            <c:spPr>
              <a:solidFill>
                <a:schemeClr val="accent4">
                  <a:lumMod val="75000"/>
                </a:schemeClr>
              </a:solidFill>
            </c:spPr>
          </c:dPt>
          <c:dPt>
            <c:idx val="1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3"/>
            <c:spPr>
              <a:solidFill>
                <a:srgbClr val="7030A0"/>
              </a:solidFill>
            </c:spPr>
          </c:dPt>
          <c:dPt>
            <c:idx val="4"/>
            <c:spPr>
              <a:solidFill>
                <a:srgbClr val="EE0000"/>
              </a:solidFill>
            </c:spPr>
          </c:dPt>
          <c:dPt>
            <c:idx val="5"/>
            <c:spPr>
              <a:solidFill>
                <a:srgbClr val="EF9011"/>
              </a:solidFill>
            </c:spPr>
          </c:dPt>
          <c:dPt>
            <c:idx val="6"/>
            <c:spPr>
              <a:solidFill>
                <a:srgbClr val="FFFF00"/>
              </a:solidFill>
            </c:spPr>
          </c:dPt>
          <c:dPt>
            <c:idx val="7"/>
            <c:spPr>
              <a:solidFill>
                <a:srgbClr val="92D050"/>
              </a:solidFill>
            </c:spPr>
          </c:dPt>
          <c:dPt>
            <c:idx val="8"/>
            <c:spPr>
              <a:solidFill>
                <a:srgbClr val="57C985"/>
              </a:solidFill>
            </c:spPr>
          </c:dPt>
          <c:dPt>
            <c:idx val="9"/>
            <c:spPr>
              <a:solidFill>
                <a:srgbClr val="C2E1FA"/>
              </a:solidFill>
            </c:spPr>
          </c:dPt>
          <c:cat>
            <c:strRef>
              <c:f>graphdata!$CM$3:$CV$3</c:f>
              <c:strCache>
                <c:ptCount val="10"/>
                <c:pt idx="0">
                  <c:v>U'ground / 
light rail /
tram</c:v>
                </c:pt>
                <c:pt idx="1">
                  <c:v>Train</c:v>
                </c:pt>
                <c:pt idx="2">
                  <c:v>Bus / coach</c:v>
                </c:pt>
                <c:pt idx="3">
                  <c:v>Taxi / minicab</c:v>
                </c:pt>
                <c:pt idx="4">
                  <c:v>Car driver</c:v>
                </c:pt>
                <c:pt idx="5">
                  <c:v>Car passenger</c:v>
                </c:pt>
                <c:pt idx="6">
                  <c:v>Motor cycle etc.</c:v>
                </c:pt>
                <c:pt idx="7">
                  <c:v>Bicycle</c:v>
                </c:pt>
                <c:pt idx="8">
                  <c:v>On foot</c:v>
                </c:pt>
                <c:pt idx="9">
                  <c:v>Other</c:v>
                </c:pt>
              </c:strCache>
            </c:strRef>
          </c:cat>
          <c:val>
            <c:numRef>
              <c:f>graphdata!$CM$7:$CV$7</c:f>
              <c:numCache>
                <c:formatCode>0.0%</c:formatCode>
                <c:ptCount val="10"/>
                <c:pt idx="0">
                  <c:v>3.0573970609387288E-3</c:v>
                </c:pt>
                <c:pt idx="1">
                  <c:v>4.1699122615305013E-2</c:v>
                </c:pt>
                <c:pt idx="2">
                  <c:v>0.11245355763896282</c:v>
                </c:pt>
                <c:pt idx="3">
                  <c:v>6.5416248708766939E-3</c:v>
                </c:pt>
                <c:pt idx="4">
                  <c:v>0.62776435953906018</c:v>
                </c:pt>
                <c:pt idx="5">
                  <c:v>6.4965134372297284E-2</c:v>
                </c:pt>
                <c:pt idx="6">
                  <c:v>3.2138394032962168E-3</c:v>
                </c:pt>
                <c:pt idx="7">
                  <c:v>1.5794138689171948E-2</c:v>
                </c:pt>
                <c:pt idx="8">
                  <c:v>0.11126693079737962</c:v>
                </c:pt>
                <c:pt idx="9">
                  <c:v>1.3243895012711525E-2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7472955772225249E-2"/>
          <c:y val="7.0102077678779902E-4"/>
          <c:w val="0.95301901465085048"/>
          <c:h val="0.9888536161968795"/>
        </c:manualLayout>
      </c:layout>
      <c:txPr>
        <a:bodyPr/>
        <a:lstStyle/>
        <a:p>
          <a:pPr>
            <a:defRPr sz="16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algn="l">
              <a:defRPr sz="1400"/>
            </a:pPr>
            <a:r>
              <a:rPr lang="en-US" sz="1800"/>
              <a:t>Edinburgh 2001</a:t>
            </a:r>
          </a:p>
        </c:rich>
      </c:tx>
      <c:layout>
        <c:manualLayout>
          <c:xMode val="edge"/>
          <c:yMode val="edge"/>
          <c:x val="0.66396871183181305"/>
          <c:y val="9.9750597325427483E-3"/>
        </c:manualLayout>
      </c:layout>
    </c:title>
    <c:plotArea>
      <c:layout>
        <c:manualLayout>
          <c:layoutTarget val="inner"/>
          <c:xMode val="edge"/>
          <c:yMode val="edge"/>
          <c:x val="8.0317559314986645E-2"/>
          <c:y val="0.11057759523040291"/>
          <c:w val="0.88226943166757665"/>
          <c:h val="0.88886971838914064"/>
        </c:manualLayout>
      </c:layout>
      <c:pieChart>
        <c:varyColors val="1"/>
        <c:ser>
          <c:idx val="0"/>
          <c:order val="0"/>
          <c:tx>
            <c:strRef>
              <c:f>graphdata!$CL$15</c:f>
              <c:strCache>
                <c:ptCount val="1"/>
                <c:pt idx="0">
                  <c:v>Edinburgh 2001</c:v>
                </c:pt>
              </c:strCache>
            </c:strRef>
          </c:tx>
          <c:dPt>
            <c:idx val="0"/>
            <c:spPr>
              <a:solidFill>
                <a:srgbClr val="57C985"/>
              </a:solidFill>
            </c:spPr>
          </c:dPt>
          <c:dPt>
            <c:idx val="1"/>
            <c:spPr>
              <a:solidFill>
                <a:srgbClr val="FFC000"/>
              </a:solidFill>
            </c:spPr>
          </c:dPt>
          <c:dPt>
            <c:idx val="2"/>
            <c:spPr>
              <a:solidFill>
                <a:srgbClr val="EF9011"/>
              </a:solidFill>
            </c:spPr>
          </c:dPt>
          <c:dPt>
            <c:idx val="3"/>
            <c:spPr>
              <a:solidFill>
                <a:srgbClr val="EE0000"/>
              </a:solidFill>
            </c:spPr>
          </c:dPt>
          <c:dPt>
            <c:idx val="4"/>
            <c:spPr>
              <a:solidFill>
                <a:srgbClr val="7030A0"/>
              </a:solidFill>
            </c:spPr>
          </c:dPt>
          <c:dPt>
            <c:idx val="5"/>
            <c:spPr>
              <a:solidFill>
                <a:srgbClr val="EF9011"/>
              </a:solidFill>
            </c:spPr>
          </c:dPt>
          <c:dPt>
            <c:idx val="6"/>
            <c:spPr>
              <a:solidFill>
                <a:srgbClr val="FFFF00"/>
              </a:solidFill>
            </c:spPr>
          </c:dPt>
          <c:dPt>
            <c:idx val="7"/>
            <c:spPr>
              <a:solidFill>
                <a:srgbClr val="92D050"/>
              </a:solidFill>
            </c:spPr>
          </c:dPt>
          <c:dPt>
            <c:idx val="8"/>
            <c:spPr>
              <a:solidFill>
                <a:srgbClr val="57C985"/>
              </a:solidFill>
            </c:spPr>
          </c:dPt>
          <c:dPt>
            <c:idx val="9"/>
            <c:spPr>
              <a:solidFill>
                <a:srgbClr val="C2E1FA"/>
              </a:solidFill>
            </c:spPr>
          </c:dPt>
          <c:dLbls>
            <c:dLbl>
              <c:idx val="0"/>
              <c:layout>
                <c:manualLayout>
                  <c:x val="-0.12550323536290639"/>
                  <c:y val="6.9071659677143182E-2"/>
                </c:manualLayout>
              </c:layout>
              <c:showVal val="1"/>
              <c:showCatName val="1"/>
            </c:dLbl>
            <c:dLbl>
              <c:idx val="1"/>
              <c:layout>
                <c:manualLayout>
                  <c:x val="0.15798913749642693"/>
                  <c:y val="-0.13040204465161384"/>
                </c:manualLayout>
              </c:layout>
              <c:showVal val="1"/>
              <c:showCatName val="1"/>
            </c:dLbl>
            <c:dLbl>
              <c:idx val="2"/>
              <c:layout>
                <c:manualLayout>
                  <c:x val="0.13883604895922669"/>
                  <c:y val="0.16125639673613951"/>
                </c:manualLayout>
              </c:layout>
              <c:showVal val="1"/>
              <c:showCatName val="1"/>
            </c:dLbl>
            <c:dLbl>
              <c:idx val="3"/>
              <c:layout>
                <c:manualLayout>
                  <c:x val="1.8256931992411841E-2"/>
                  <c:y val="0.13935629709026726"/>
                </c:manualLayout>
              </c:layout>
              <c:showVal val="1"/>
              <c:showCatName val="1"/>
            </c:dLbl>
            <c:txPr>
              <a:bodyPr/>
              <a:lstStyle/>
              <a:p>
                <a:pPr>
                  <a:defRPr sz="1100" b="1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graphdata!$CM$14:$CQ$14</c:f>
              <c:strCache>
                <c:ptCount val="5"/>
                <c:pt idx="0">
                  <c:v>No car</c:v>
                </c:pt>
                <c:pt idx="1">
                  <c:v>1 car</c:v>
                </c:pt>
                <c:pt idx="2">
                  <c:v>2 cars</c:v>
                </c:pt>
                <c:pt idx="3">
                  <c:v>3 cars</c:v>
                </c:pt>
                <c:pt idx="4">
                  <c:v>4 or more cars</c:v>
                </c:pt>
              </c:strCache>
            </c:strRef>
          </c:cat>
          <c:val>
            <c:numRef>
              <c:f>graphdata!$CM$15:$CQ$15</c:f>
              <c:numCache>
                <c:formatCode>0.0%</c:formatCode>
                <c:ptCount val="5"/>
                <c:pt idx="0">
                  <c:v>0.39520136015203999</c:v>
                </c:pt>
                <c:pt idx="1">
                  <c:v>0.4351460551193797</c:v>
                </c:pt>
                <c:pt idx="2">
                  <c:v>0.14544930453432869</c:v>
                </c:pt>
                <c:pt idx="3">
                  <c:v>1.9346990223907214E-2</c:v>
                </c:pt>
                <c:pt idx="4">
                  <c:v>4.8562899703443862E-3</c:v>
                </c:pt>
              </c:numCache>
            </c:numRef>
          </c:val>
        </c:ser>
        <c:firstSliceAng val="0"/>
      </c:pieChart>
    </c:plotArea>
    <c:plotVisOnly val="1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algn="l">
              <a:defRPr sz="1400"/>
            </a:pPr>
            <a:r>
              <a:rPr lang="en-US" sz="1800"/>
              <a:t>Edinburgh 2011</a:t>
            </a:r>
          </a:p>
        </c:rich>
      </c:tx>
      <c:layout>
        <c:manualLayout>
          <c:xMode val="edge"/>
          <c:yMode val="edge"/>
          <c:x val="0.66396871183181305"/>
          <c:y val="9.975059732542757E-3"/>
        </c:manualLayout>
      </c:layout>
    </c:title>
    <c:plotArea>
      <c:layout>
        <c:manualLayout>
          <c:layoutTarget val="inner"/>
          <c:xMode val="edge"/>
          <c:yMode val="edge"/>
          <c:x val="8.0317559314986645E-2"/>
          <c:y val="0.11057759523040291"/>
          <c:w val="0.88226943166757665"/>
          <c:h val="0.88886971838914064"/>
        </c:manualLayout>
      </c:layout>
      <c:pieChart>
        <c:varyColors val="1"/>
        <c:ser>
          <c:idx val="0"/>
          <c:order val="0"/>
          <c:tx>
            <c:strRef>
              <c:f>graphdata!$CL$16</c:f>
              <c:strCache>
                <c:ptCount val="1"/>
                <c:pt idx="0">
                  <c:v>Edinburgh 2011</c:v>
                </c:pt>
              </c:strCache>
            </c:strRef>
          </c:tx>
          <c:dPt>
            <c:idx val="0"/>
            <c:spPr>
              <a:solidFill>
                <a:srgbClr val="57C985"/>
              </a:solidFill>
            </c:spPr>
          </c:dPt>
          <c:dPt>
            <c:idx val="1"/>
            <c:spPr>
              <a:solidFill>
                <a:srgbClr val="FFC000"/>
              </a:solidFill>
            </c:spPr>
          </c:dPt>
          <c:dPt>
            <c:idx val="2"/>
            <c:spPr>
              <a:solidFill>
                <a:srgbClr val="EF9011"/>
              </a:solidFill>
            </c:spPr>
          </c:dPt>
          <c:dPt>
            <c:idx val="3"/>
            <c:spPr>
              <a:solidFill>
                <a:srgbClr val="EE0000"/>
              </a:solidFill>
            </c:spPr>
          </c:dPt>
          <c:dPt>
            <c:idx val="4"/>
            <c:spPr>
              <a:solidFill>
                <a:srgbClr val="7030A0"/>
              </a:solidFill>
            </c:spPr>
          </c:dPt>
          <c:dPt>
            <c:idx val="5"/>
            <c:spPr>
              <a:solidFill>
                <a:srgbClr val="EF9011"/>
              </a:solidFill>
            </c:spPr>
          </c:dPt>
          <c:dPt>
            <c:idx val="6"/>
            <c:spPr>
              <a:solidFill>
                <a:srgbClr val="FFFF00"/>
              </a:solidFill>
            </c:spPr>
          </c:dPt>
          <c:dPt>
            <c:idx val="7"/>
            <c:spPr>
              <a:solidFill>
                <a:srgbClr val="92D050"/>
              </a:solidFill>
            </c:spPr>
          </c:dPt>
          <c:dPt>
            <c:idx val="8"/>
            <c:spPr>
              <a:solidFill>
                <a:srgbClr val="57C985"/>
              </a:solidFill>
            </c:spPr>
          </c:dPt>
          <c:dPt>
            <c:idx val="9"/>
            <c:spPr>
              <a:solidFill>
                <a:srgbClr val="C2E1FA"/>
              </a:solidFill>
            </c:spPr>
          </c:dPt>
          <c:dLbls>
            <c:dLbl>
              <c:idx val="0"/>
              <c:layout>
                <c:manualLayout>
                  <c:x val="-0.10759894493386347"/>
                  <c:y val="8.2866826930880974E-2"/>
                </c:manualLayout>
              </c:layout>
              <c:showVal val="1"/>
              <c:showCatName val="1"/>
            </c:dLbl>
            <c:dLbl>
              <c:idx val="1"/>
              <c:layout>
                <c:manualLayout>
                  <c:x val="0.17716067669759103"/>
                  <c:y val="-0.15527869164917321"/>
                </c:manualLayout>
              </c:layout>
              <c:showVal val="1"/>
              <c:showCatName val="1"/>
            </c:dLbl>
            <c:dLbl>
              <c:idx val="2"/>
              <c:layout>
                <c:manualLayout>
                  <c:x val="0.14721524908396358"/>
                  <c:y val="0.16183395531277964"/>
                </c:manualLayout>
              </c:layout>
              <c:showVal val="1"/>
              <c:showCatName val="1"/>
            </c:dLbl>
            <c:dLbl>
              <c:idx val="3"/>
              <c:layout>
                <c:manualLayout>
                  <c:x val="-1.7533847872976273E-2"/>
                  <c:y val="0.11720695185737706"/>
                </c:manualLayout>
              </c:layout>
              <c:showVal val="1"/>
              <c:showCatName val="1"/>
            </c:dLbl>
            <c:txPr>
              <a:bodyPr/>
              <a:lstStyle/>
              <a:p>
                <a:pPr>
                  <a:defRPr sz="1100" b="1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graphdata!$CM$14:$CQ$14</c:f>
              <c:strCache>
                <c:ptCount val="5"/>
                <c:pt idx="0">
                  <c:v>No car</c:v>
                </c:pt>
                <c:pt idx="1">
                  <c:v>1 car</c:v>
                </c:pt>
                <c:pt idx="2">
                  <c:v>2 cars</c:v>
                </c:pt>
                <c:pt idx="3">
                  <c:v>3 cars</c:v>
                </c:pt>
                <c:pt idx="4">
                  <c:v>4 or more cars</c:v>
                </c:pt>
              </c:strCache>
            </c:strRef>
          </c:cat>
          <c:val>
            <c:numRef>
              <c:f>graphdata!$CM$16:$CQ$16</c:f>
              <c:numCache>
                <c:formatCode>0.0%</c:formatCode>
                <c:ptCount val="5"/>
                <c:pt idx="0">
                  <c:v>0.39916431668093844</c:v>
                </c:pt>
                <c:pt idx="1">
                  <c:v>0.42702341616939626</c:v>
                </c:pt>
                <c:pt idx="2">
                  <c:v>0.14599351717768583</c:v>
                </c:pt>
                <c:pt idx="3">
                  <c:v>2.2035319276757333E-2</c:v>
                </c:pt>
                <c:pt idx="4">
                  <c:v>5.7834306952221689E-3</c:v>
                </c:pt>
              </c:numCache>
            </c:numRef>
          </c:val>
        </c:ser>
        <c:firstSliceAng val="0"/>
      </c:pieChart>
    </c:plotArea>
    <c:plotVisOnly val="1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algn="l">
              <a:defRPr sz="1400"/>
            </a:pPr>
            <a:r>
              <a:rPr lang="en-US" sz="1800"/>
              <a:t>Scotland 2001</a:t>
            </a:r>
          </a:p>
        </c:rich>
      </c:tx>
      <c:layout>
        <c:manualLayout>
          <c:xMode val="edge"/>
          <c:yMode val="edge"/>
          <c:x val="0.66396871183181305"/>
          <c:y val="9.975059732542757E-3"/>
        </c:manualLayout>
      </c:layout>
    </c:title>
    <c:plotArea>
      <c:layout>
        <c:manualLayout>
          <c:layoutTarget val="inner"/>
          <c:xMode val="edge"/>
          <c:yMode val="edge"/>
          <c:x val="8.0317559314986645E-2"/>
          <c:y val="0.11057759523040291"/>
          <c:w val="0.88226943166757665"/>
          <c:h val="0.88886971838914064"/>
        </c:manualLayout>
      </c:layout>
      <c:pieChart>
        <c:varyColors val="1"/>
        <c:ser>
          <c:idx val="0"/>
          <c:order val="0"/>
          <c:tx>
            <c:strRef>
              <c:f>graphdata!$CL$17</c:f>
              <c:strCache>
                <c:ptCount val="1"/>
                <c:pt idx="0">
                  <c:v>Scotland 2001</c:v>
                </c:pt>
              </c:strCache>
            </c:strRef>
          </c:tx>
          <c:dPt>
            <c:idx val="0"/>
            <c:spPr>
              <a:solidFill>
                <a:srgbClr val="57C985"/>
              </a:solidFill>
            </c:spPr>
          </c:dPt>
          <c:dPt>
            <c:idx val="1"/>
            <c:spPr>
              <a:solidFill>
                <a:srgbClr val="FFC000"/>
              </a:solidFill>
            </c:spPr>
          </c:dPt>
          <c:dPt>
            <c:idx val="2"/>
            <c:spPr>
              <a:solidFill>
                <a:srgbClr val="EF9011"/>
              </a:solidFill>
            </c:spPr>
          </c:dPt>
          <c:dPt>
            <c:idx val="3"/>
            <c:spPr>
              <a:solidFill>
                <a:srgbClr val="EE0000"/>
              </a:solidFill>
            </c:spPr>
          </c:dPt>
          <c:dPt>
            <c:idx val="4"/>
            <c:spPr>
              <a:solidFill>
                <a:srgbClr val="7030A0"/>
              </a:solidFill>
            </c:spPr>
          </c:dPt>
          <c:dPt>
            <c:idx val="5"/>
            <c:spPr>
              <a:solidFill>
                <a:srgbClr val="EF9011"/>
              </a:solidFill>
            </c:spPr>
          </c:dPt>
          <c:dPt>
            <c:idx val="6"/>
            <c:spPr>
              <a:solidFill>
                <a:srgbClr val="FFFF00"/>
              </a:solidFill>
            </c:spPr>
          </c:dPt>
          <c:dPt>
            <c:idx val="7"/>
            <c:spPr>
              <a:solidFill>
                <a:srgbClr val="92D050"/>
              </a:solidFill>
            </c:spPr>
          </c:dPt>
          <c:dPt>
            <c:idx val="8"/>
            <c:spPr>
              <a:solidFill>
                <a:srgbClr val="57C985"/>
              </a:solidFill>
            </c:spPr>
          </c:dPt>
          <c:dPt>
            <c:idx val="9"/>
            <c:spPr>
              <a:solidFill>
                <a:srgbClr val="C2E1FA"/>
              </a:solidFill>
            </c:spPr>
          </c:dPt>
          <c:dLbls>
            <c:dLbl>
              <c:idx val="0"/>
              <c:layout>
                <c:manualLayout>
                  <c:x val="-0.15520620565993609"/>
                  <c:y val="8.9021779142228655E-2"/>
                </c:manualLayout>
              </c:layout>
              <c:showVal val="1"/>
              <c:showCatName val="1"/>
            </c:dLbl>
            <c:dLbl>
              <c:idx val="1"/>
              <c:layout>
                <c:manualLayout>
                  <c:x val="0.1579891374964271"/>
                  <c:y val="-0.13040204465161384"/>
                </c:manualLayout>
              </c:layout>
              <c:showVal val="1"/>
              <c:showCatName val="1"/>
            </c:dLbl>
            <c:dLbl>
              <c:idx val="2"/>
              <c:layout>
                <c:manualLayout>
                  <c:x val="0.16853901925625633"/>
                  <c:y val="0.14795631709274923"/>
                </c:manualLayout>
              </c:layout>
              <c:showVal val="1"/>
              <c:showCatName val="1"/>
            </c:dLbl>
            <c:dLbl>
              <c:idx val="3"/>
              <c:layout>
                <c:manualLayout>
                  <c:x val="1.8256931992411841E-2"/>
                  <c:y val="0.13935629709026731"/>
                </c:manualLayout>
              </c:layout>
              <c:showVal val="1"/>
              <c:showCatName val="1"/>
            </c:dLbl>
            <c:txPr>
              <a:bodyPr/>
              <a:lstStyle/>
              <a:p>
                <a:pPr>
                  <a:defRPr sz="1100" b="1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graphdata!$CM$14:$CQ$14</c:f>
              <c:strCache>
                <c:ptCount val="5"/>
                <c:pt idx="0">
                  <c:v>No car</c:v>
                </c:pt>
                <c:pt idx="1">
                  <c:v>1 car</c:v>
                </c:pt>
                <c:pt idx="2">
                  <c:v>2 cars</c:v>
                </c:pt>
                <c:pt idx="3">
                  <c:v>3 cars</c:v>
                </c:pt>
                <c:pt idx="4">
                  <c:v>4 or more cars</c:v>
                </c:pt>
              </c:strCache>
            </c:strRef>
          </c:cat>
          <c:val>
            <c:numRef>
              <c:f>graphdata!$CM$17:$CQ$17</c:f>
              <c:numCache>
                <c:formatCode>0.0%</c:formatCode>
                <c:ptCount val="5"/>
                <c:pt idx="0">
                  <c:v>0.34230738703594393</c:v>
                </c:pt>
                <c:pt idx="1">
                  <c:v>0.43347096995501416</c:v>
                </c:pt>
                <c:pt idx="2">
                  <c:v>0.18615885261051907</c:v>
                </c:pt>
                <c:pt idx="3">
                  <c:v>2.9836523820775587E-2</c:v>
                </c:pt>
                <c:pt idx="4">
                  <c:v>8.2262665777472054E-3</c:v>
                </c:pt>
              </c:numCache>
            </c:numRef>
          </c:val>
        </c:ser>
        <c:firstSliceAng val="0"/>
      </c:pieChart>
    </c:plotArea>
    <c:plotVisOnly val="1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algn="l">
              <a:defRPr sz="1400"/>
            </a:pPr>
            <a:r>
              <a:rPr lang="en-US" sz="1800"/>
              <a:t>Scotland 2011</a:t>
            </a:r>
          </a:p>
        </c:rich>
      </c:tx>
      <c:layout>
        <c:manualLayout>
          <c:xMode val="edge"/>
          <c:yMode val="edge"/>
          <c:x val="0.63346534653465358"/>
          <c:y val="9.9750597325427327E-3"/>
        </c:manualLayout>
      </c:layout>
    </c:title>
    <c:plotArea>
      <c:layout>
        <c:manualLayout>
          <c:layoutTarget val="inner"/>
          <c:xMode val="edge"/>
          <c:yMode val="edge"/>
          <c:x val="8.0317559314986645E-2"/>
          <c:y val="0.11057759523040291"/>
          <c:w val="0.88226943166757665"/>
          <c:h val="0.88886971838914064"/>
        </c:manualLayout>
      </c:layout>
      <c:pieChart>
        <c:varyColors val="1"/>
        <c:ser>
          <c:idx val="0"/>
          <c:order val="0"/>
          <c:tx>
            <c:strRef>
              <c:f>graphdata!$CL$18</c:f>
              <c:strCache>
                <c:ptCount val="1"/>
                <c:pt idx="0">
                  <c:v>Scotland 2011</c:v>
                </c:pt>
              </c:strCache>
            </c:strRef>
          </c:tx>
          <c:dPt>
            <c:idx val="0"/>
            <c:spPr>
              <a:solidFill>
                <a:srgbClr val="57C985"/>
              </a:solidFill>
            </c:spPr>
          </c:dPt>
          <c:dPt>
            <c:idx val="1"/>
            <c:spPr>
              <a:solidFill>
                <a:srgbClr val="FFC000"/>
              </a:solidFill>
            </c:spPr>
          </c:dPt>
          <c:dPt>
            <c:idx val="2"/>
            <c:spPr>
              <a:solidFill>
                <a:srgbClr val="EF9011"/>
              </a:solidFill>
            </c:spPr>
          </c:dPt>
          <c:dPt>
            <c:idx val="3"/>
            <c:spPr>
              <a:solidFill>
                <a:srgbClr val="EE0000"/>
              </a:solidFill>
            </c:spPr>
          </c:dPt>
          <c:dPt>
            <c:idx val="4"/>
            <c:spPr>
              <a:solidFill>
                <a:srgbClr val="7030A0"/>
              </a:solidFill>
            </c:spPr>
          </c:dPt>
          <c:dPt>
            <c:idx val="5"/>
            <c:spPr>
              <a:solidFill>
                <a:srgbClr val="EF9011"/>
              </a:solidFill>
            </c:spPr>
          </c:dPt>
          <c:dPt>
            <c:idx val="6"/>
            <c:spPr>
              <a:solidFill>
                <a:srgbClr val="FFFF00"/>
              </a:solidFill>
            </c:spPr>
          </c:dPt>
          <c:dPt>
            <c:idx val="7"/>
            <c:spPr>
              <a:solidFill>
                <a:srgbClr val="92D050"/>
              </a:solidFill>
            </c:spPr>
          </c:dPt>
          <c:dPt>
            <c:idx val="8"/>
            <c:spPr>
              <a:solidFill>
                <a:srgbClr val="57C985"/>
              </a:solidFill>
            </c:spPr>
          </c:dPt>
          <c:dPt>
            <c:idx val="9"/>
            <c:spPr>
              <a:solidFill>
                <a:srgbClr val="C2E1FA"/>
              </a:solidFill>
            </c:spPr>
          </c:dPt>
          <c:dLbls>
            <c:dLbl>
              <c:idx val="0"/>
              <c:layout>
                <c:manualLayout>
                  <c:x val="-0.15520620565993609"/>
                  <c:y val="0.10232185878561897"/>
                </c:manualLayout>
              </c:layout>
              <c:showVal val="1"/>
              <c:showCatName val="1"/>
            </c:dLbl>
            <c:dLbl>
              <c:idx val="1"/>
              <c:layout>
                <c:manualLayout>
                  <c:x val="3.2576596242301394E-2"/>
                  <c:y val="-0.13040204465161384"/>
                </c:manualLayout>
              </c:layout>
              <c:showVal val="1"/>
              <c:showCatName val="1"/>
            </c:dLbl>
            <c:dLbl>
              <c:idx val="2"/>
              <c:layout>
                <c:manualLayout>
                  <c:x val="0.17183934928925967"/>
                  <c:y val="0.13133121753851132"/>
                </c:manualLayout>
              </c:layout>
              <c:showVal val="1"/>
              <c:showCatName val="1"/>
            </c:dLbl>
            <c:dLbl>
              <c:idx val="3"/>
              <c:layout>
                <c:manualLayout>
                  <c:x val="3.4758712091681604E-2"/>
                  <c:y val="0.13935629709026726"/>
                </c:manualLayout>
              </c:layout>
              <c:showVal val="1"/>
              <c:showCatName val="1"/>
            </c:dLbl>
            <c:txPr>
              <a:bodyPr/>
              <a:lstStyle/>
              <a:p>
                <a:pPr>
                  <a:defRPr sz="1100" b="1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graphdata!$CM$14:$CQ$14</c:f>
              <c:strCache>
                <c:ptCount val="5"/>
                <c:pt idx="0">
                  <c:v>No car</c:v>
                </c:pt>
                <c:pt idx="1">
                  <c:v>1 car</c:v>
                </c:pt>
                <c:pt idx="2">
                  <c:v>2 cars</c:v>
                </c:pt>
                <c:pt idx="3">
                  <c:v>3 cars</c:v>
                </c:pt>
                <c:pt idx="4">
                  <c:v>4 or more cars</c:v>
                </c:pt>
              </c:strCache>
            </c:strRef>
          </c:cat>
          <c:val>
            <c:numRef>
              <c:f>graphdata!$CM$18:$CQ$18</c:f>
              <c:numCache>
                <c:formatCode>0.0%</c:formatCode>
                <c:ptCount val="5"/>
                <c:pt idx="0">
                  <c:v>0.30518839317811997</c:v>
                </c:pt>
                <c:pt idx="1">
                  <c:v>0.4224349780868577</c:v>
                </c:pt>
                <c:pt idx="2">
                  <c:v>0.21613324808863202</c:v>
                </c:pt>
                <c:pt idx="3">
                  <c:v>4.2854848980751245E-2</c:v>
                </c:pt>
                <c:pt idx="4">
                  <c:v>1.3388531665639037E-2</c:v>
                </c:pt>
              </c:numCache>
            </c:numRef>
          </c:val>
        </c:ser>
        <c:firstSliceAng val="0"/>
      </c:pieChart>
    </c:plotArea>
    <c:plotVisOnly val="1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76200</xdr:colOff>
      <xdr:row>1</xdr:row>
      <xdr:rowOff>66675</xdr:rowOff>
    </xdr:from>
    <xdr:to>
      <xdr:col>22</xdr:col>
      <xdr:colOff>448344</xdr:colOff>
      <xdr:row>5</xdr:row>
      <xdr:rowOff>161925</xdr:rowOff>
    </xdr:to>
    <xdr:pic>
      <xdr:nvPicPr>
        <xdr:cNvPr id="2" name="Picture 1" descr="census_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058775" y="238125"/>
          <a:ext cx="1591344" cy="885825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0.62075</cdr:x>
      <cdr:y>0.1662</cdr:y>
    </cdr:from>
    <cdr:to>
      <cdr:x>0.97593</cdr:x>
      <cdr:y>0.20879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124747" y="1152492"/>
          <a:ext cx="4076622" cy="2953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i="1"/>
            <a:t>(arranged in descending order </a:t>
          </a:r>
          <a:r>
            <a:rPr lang="en-GB" sz="1400" i="1" baseline="0"/>
            <a:t> based on 2011 value)</a:t>
          </a:r>
          <a:endParaRPr lang="en-GB" sz="1400" i="1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0.62075</cdr:x>
      <cdr:y>0.1662</cdr:y>
    </cdr:from>
    <cdr:to>
      <cdr:x>0.97593</cdr:x>
      <cdr:y>0.20879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124747" y="1152492"/>
          <a:ext cx="4076622" cy="2953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i="1"/>
            <a:t>(arranged in descending order </a:t>
          </a:r>
          <a:r>
            <a:rPr lang="en-GB" sz="1400" i="1" baseline="0"/>
            <a:t> based on 2011 value)</a:t>
          </a:r>
          <a:endParaRPr lang="en-GB" sz="1400" i="1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0.62739</cdr:x>
      <cdr:y>0.14422</cdr:y>
    </cdr:from>
    <cdr:to>
      <cdr:x>0.98257</cdr:x>
      <cdr:y>0.18681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200935" y="1000064"/>
          <a:ext cx="4076623" cy="295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i="1"/>
            <a:t>(arranged in descending order </a:t>
          </a:r>
          <a:r>
            <a:rPr lang="en-GB" sz="1400" i="1" baseline="0"/>
            <a:t> based on 2011 value)</a:t>
          </a:r>
          <a:endParaRPr lang="en-GB" sz="1400" i="1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0.62075</cdr:x>
      <cdr:y>0.1662</cdr:y>
    </cdr:from>
    <cdr:to>
      <cdr:x>0.97593</cdr:x>
      <cdr:y>0.20879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124747" y="1152492"/>
          <a:ext cx="4076622" cy="2953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i="1"/>
            <a:t>(arranged in descending order </a:t>
          </a:r>
          <a:r>
            <a:rPr lang="en-GB" sz="1400" i="1" baseline="0"/>
            <a:t> based on 2011 value)</a:t>
          </a:r>
          <a:endParaRPr lang="en-GB" sz="1400" i="1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0.61328</cdr:x>
      <cdr:y>0.14697</cdr:y>
    </cdr:from>
    <cdr:to>
      <cdr:x>0.96846</cdr:x>
      <cdr:y>0.18956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039010" y="1019114"/>
          <a:ext cx="4076623" cy="295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i="1"/>
            <a:t>(arranged in descending order </a:t>
          </a:r>
          <a:r>
            <a:rPr lang="en-GB" sz="1400" i="1" baseline="0"/>
            <a:t> based on 2011 value)</a:t>
          </a:r>
          <a:endParaRPr lang="en-GB" sz="1400" i="1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0.62739</cdr:x>
      <cdr:y>0.14422</cdr:y>
    </cdr:from>
    <cdr:to>
      <cdr:x>0.98257</cdr:x>
      <cdr:y>0.18681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200935" y="1000064"/>
          <a:ext cx="4076623" cy="295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i="1"/>
            <a:t>(arranged in descending order </a:t>
          </a:r>
          <a:r>
            <a:rPr lang="en-GB" sz="1400" i="1" baseline="0"/>
            <a:t> based on 2011 value)</a:t>
          </a:r>
          <a:endParaRPr lang="en-GB" sz="1400" i="1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0.6249</cdr:x>
      <cdr:y>0.17856</cdr:y>
    </cdr:from>
    <cdr:to>
      <cdr:x>0.98008</cdr:x>
      <cdr:y>0.22115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172372" y="1238175"/>
          <a:ext cx="4076622" cy="295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i="1"/>
            <a:t>(arranged in descending order </a:t>
          </a:r>
          <a:r>
            <a:rPr lang="en-GB" sz="1400" i="1" baseline="0"/>
            <a:t> based on 2011 value)</a:t>
          </a:r>
          <a:endParaRPr lang="en-GB" sz="1400" i="1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0.62407</cdr:x>
      <cdr:y>0.12774</cdr:y>
    </cdr:from>
    <cdr:to>
      <cdr:x>0.97925</cdr:x>
      <cdr:y>0.17033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162842" y="885746"/>
          <a:ext cx="4076623" cy="295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i="1"/>
            <a:t>(arranged in descending order </a:t>
          </a:r>
          <a:r>
            <a:rPr lang="en-GB" sz="1400" i="1" baseline="0"/>
            <a:t> based on 2011 value)</a:t>
          </a:r>
          <a:endParaRPr lang="en-GB" sz="1400" i="1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123825</xdr:rowOff>
    </xdr:from>
    <xdr:to>
      <xdr:col>19</xdr:col>
      <xdr:colOff>19049</xdr:colOff>
      <xdr:row>44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46</xdr:row>
      <xdr:rowOff>114300</xdr:rowOff>
    </xdr:from>
    <xdr:to>
      <xdr:col>19</xdr:col>
      <xdr:colOff>38099</xdr:colOff>
      <xdr:row>89</xdr:row>
      <xdr:rowOff>85726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91</xdr:row>
      <xdr:rowOff>95250</xdr:rowOff>
    </xdr:from>
    <xdr:to>
      <xdr:col>18</xdr:col>
      <xdr:colOff>600074</xdr:colOff>
      <xdr:row>134</xdr:row>
      <xdr:rowOff>66676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136</xdr:row>
      <xdr:rowOff>85725</xdr:rowOff>
    </xdr:from>
    <xdr:to>
      <xdr:col>18</xdr:col>
      <xdr:colOff>600074</xdr:colOff>
      <xdr:row>179</xdr:row>
      <xdr:rowOff>57151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114300</xdr:colOff>
      <xdr:row>181</xdr:row>
      <xdr:rowOff>66675</xdr:rowOff>
    </xdr:from>
    <xdr:to>
      <xdr:col>19</xdr:col>
      <xdr:colOff>9524</xdr:colOff>
      <xdr:row>224</xdr:row>
      <xdr:rowOff>38101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226</xdr:row>
      <xdr:rowOff>85725</xdr:rowOff>
    </xdr:from>
    <xdr:to>
      <xdr:col>19</xdr:col>
      <xdr:colOff>9524</xdr:colOff>
      <xdr:row>269</xdr:row>
      <xdr:rowOff>57151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123825</xdr:colOff>
      <xdr:row>271</xdr:row>
      <xdr:rowOff>76200</xdr:rowOff>
    </xdr:from>
    <xdr:to>
      <xdr:col>19</xdr:col>
      <xdr:colOff>19049</xdr:colOff>
      <xdr:row>314</xdr:row>
      <xdr:rowOff>47626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104775</xdr:colOff>
      <xdr:row>316</xdr:row>
      <xdr:rowOff>47625</xdr:rowOff>
    </xdr:from>
    <xdr:to>
      <xdr:col>18</xdr:col>
      <xdr:colOff>609599</xdr:colOff>
      <xdr:row>359</xdr:row>
      <xdr:rowOff>19051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104775</xdr:colOff>
      <xdr:row>361</xdr:row>
      <xdr:rowOff>66675</xdr:rowOff>
    </xdr:from>
    <xdr:to>
      <xdr:col>18</xdr:col>
      <xdr:colOff>609599</xdr:colOff>
      <xdr:row>404</xdr:row>
      <xdr:rowOff>38101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0.761</cdr:x>
      <cdr:y>0.11675</cdr:y>
    </cdr:from>
    <cdr:to>
      <cdr:x>0.9834</cdr:x>
      <cdr:y>0.15934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34473" y="809601"/>
          <a:ext cx="2552624" cy="2953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i="1"/>
            <a:t>(arranged in descending order </a:t>
          </a:r>
          <a:r>
            <a:rPr lang="en-GB" sz="1400" i="1" baseline="0"/>
            <a:t>)</a:t>
          </a:r>
          <a:endParaRPr lang="en-GB" sz="1400" i="1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190500</xdr:colOff>
      <xdr:row>28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14</xdr:col>
      <xdr:colOff>190500</xdr:colOff>
      <xdr:row>28</xdr:row>
      <xdr:rowOff>95251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7</xdr:col>
      <xdr:colOff>190500</xdr:colOff>
      <xdr:row>54</xdr:row>
      <xdr:rowOff>95251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14</xdr:col>
      <xdr:colOff>190500</xdr:colOff>
      <xdr:row>54</xdr:row>
      <xdr:rowOff>95251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104775</xdr:colOff>
      <xdr:row>5</xdr:row>
      <xdr:rowOff>142874</xdr:rowOff>
    </xdr:from>
    <xdr:to>
      <xdr:col>20</xdr:col>
      <xdr:colOff>76201</xdr:colOff>
      <xdr:row>54</xdr:row>
      <xdr:rowOff>28574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7</xdr:col>
      <xdr:colOff>190500</xdr:colOff>
      <xdr:row>84</xdr:row>
      <xdr:rowOff>95251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14</xdr:col>
      <xdr:colOff>190500</xdr:colOff>
      <xdr:row>84</xdr:row>
      <xdr:rowOff>95251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87</xdr:row>
      <xdr:rowOff>0</xdr:rowOff>
    </xdr:from>
    <xdr:to>
      <xdr:col>7</xdr:col>
      <xdr:colOff>190500</xdr:colOff>
      <xdr:row>110</xdr:row>
      <xdr:rowOff>95251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87</xdr:row>
      <xdr:rowOff>0</xdr:rowOff>
    </xdr:from>
    <xdr:to>
      <xdr:col>14</xdr:col>
      <xdr:colOff>190500</xdr:colOff>
      <xdr:row>110</xdr:row>
      <xdr:rowOff>95251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61</xdr:row>
      <xdr:rowOff>0</xdr:rowOff>
    </xdr:from>
    <xdr:to>
      <xdr:col>19</xdr:col>
      <xdr:colOff>581026</xdr:colOff>
      <xdr:row>109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0.74855</cdr:x>
      <cdr:y>0.13461</cdr:y>
    </cdr:from>
    <cdr:to>
      <cdr:x>0.97095</cdr:x>
      <cdr:y>0.1772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91597" y="933393"/>
          <a:ext cx="2552623" cy="295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i="1"/>
            <a:t>(arranged in descending order </a:t>
          </a:r>
          <a:r>
            <a:rPr lang="en-GB" sz="1400" i="1" baseline="0"/>
            <a:t>)</a:t>
          </a:r>
          <a:endParaRPr lang="en-GB" sz="1400" i="1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0.74855</cdr:x>
      <cdr:y>0.13461</cdr:y>
    </cdr:from>
    <cdr:to>
      <cdr:x>0.97095</cdr:x>
      <cdr:y>0.1772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91597" y="933393"/>
          <a:ext cx="2552623" cy="295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i="1"/>
            <a:t>(arranged in descending order </a:t>
          </a:r>
          <a:r>
            <a:rPr lang="en-GB" sz="1400" i="1" baseline="0"/>
            <a:t>)</a:t>
          </a:r>
          <a:endParaRPr lang="en-GB" sz="1400" i="1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0.75104</cdr:x>
      <cdr:y>0.11813</cdr:y>
    </cdr:from>
    <cdr:to>
      <cdr:x>0.97344</cdr:x>
      <cdr:y>0.16072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20150" y="819113"/>
          <a:ext cx="2552624" cy="2953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i="1"/>
            <a:t>(arranged in descending order </a:t>
          </a:r>
          <a:r>
            <a:rPr lang="en-GB" sz="1400" i="1" baseline="0"/>
            <a:t>)</a:t>
          </a:r>
          <a:endParaRPr lang="en-GB" sz="1400" i="1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0.75104</cdr:x>
      <cdr:y>0.11813</cdr:y>
    </cdr:from>
    <cdr:to>
      <cdr:x>0.97344</cdr:x>
      <cdr:y>0.16072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20150" y="819113"/>
          <a:ext cx="2552624" cy="2953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i="1"/>
            <a:t>(arranged in descending order </a:t>
          </a:r>
          <a:r>
            <a:rPr lang="en-GB" sz="1400" i="1" baseline="0"/>
            <a:t>)</a:t>
          </a:r>
          <a:endParaRPr lang="en-GB" sz="1400" i="1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0.75104</cdr:x>
      <cdr:y>0.11813</cdr:y>
    </cdr:from>
    <cdr:to>
      <cdr:x>0.97344</cdr:x>
      <cdr:y>0.16072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20150" y="819113"/>
          <a:ext cx="2552624" cy="2953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i="1"/>
            <a:t>(arranged in descending order </a:t>
          </a:r>
          <a:r>
            <a:rPr lang="en-GB" sz="1400" i="1" baseline="0"/>
            <a:t>)</a:t>
          </a:r>
          <a:endParaRPr lang="en-GB" sz="1400" i="1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0.75104</cdr:x>
      <cdr:y>0.11813</cdr:y>
    </cdr:from>
    <cdr:to>
      <cdr:x>0.97344</cdr:x>
      <cdr:y>0.16072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20150" y="819113"/>
          <a:ext cx="2552624" cy="2953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i="1"/>
            <a:t>(arranged in descending order </a:t>
          </a:r>
          <a:r>
            <a:rPr lang="en-GB" sz="1400" i="1" baseline="0"/>
            <a:t>)</a:t>
          </a:r>
          <a:endParaRPr lang="en-GB" sz="1400" i="1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0.75104</cdr:x>
      <cdr:y>0.11813</cdr:y>
    </cdr:from>
    <cdr:to>
      <cdr:x>0.97344</cdr:x>
      <cdr:y>0.16072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20150" y="819113"/>
          <a:ext cx="2552624" cy="2953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i="1"/>
            <a:t>(arranged in descending order </a:t>
          </a:r>
          <a:r>
            <a:rPr lang="en-GB" sz="1400" i="1" baseline="0"/>
            <a:t>)</a:t>
          </a:r>
          <a:endParaRPr lang="en-GB" sz="1400" i="1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0.75104</cdr:x>
      <cdr:y>0.11813</cdr:y>
    </cdr:from>
    <cdr:to>
      <cdr:x>0.97344</cdr:x>
      <cdr:y>0.16072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20150" y="819113"/>
          <a:ext cx="2552624" cy="2953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i="1"/>
            <a:t>(arranged in descending order </a:t>
          </a:r>
          <a:r>
            <a:rPr lang="en-GB" sz="1400" i="1" baseline="0"/>
            <a:t>)</a:t>
          </a:r>
          <a:endParaRPr lang="en-GB" sz="1400" i="1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35</xdr:row>
      <xdr:rowOff>57150</xdr:rowOff>
    </xdr:from>
    <xdr:to>
      <xdr:col>9</xdr:col>
      <xdr:colOff>495301</xdr:colOff>
      <xdr:row>56</xdr:row>
      <xdr:rowOff>104775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47625</xdr:rowOff>
    </xdr:from>
    <xdr:to>
      <xdr:col>21</xdr:col>
      <xdr:colOff>590550</xdr:colOff>
      <xdr:row>57</xdr:row>
      <xdr:rowOff>85725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66674</xdr:rowOff>
    </xdr:from>
    <xdr:to>
      <xdr:col>18</xdr:col>
      <xdr:colOff>600074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136</xdr:row>
      <xdr:rowOff>85725</xdr:rowOff>
    </xdr:from>
    <xdr:to>
      <xdr:col>19</xdr:col>
      <xdr:colOff>9524</xdr:colOff>
      <xdr:row>179</xdr:row>
      <xdr:rowOff>57151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181</xdr:row>
      <xdr:rowOff>47625</xdr:rowOff>
    </xdr:from>
    <xdr:to>
      <xdr:col>18</xdr:col>
      <xdr:colOff>609599</xdr:colOff>
      <xdr:row>224</xdr:row>
      <xdr:rowOff>19051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91</xdr:row>
      <xdr:rowOff>66675</xdr:rowOff>
    </xdr:from>
    <xdr:to>
      <xdr:col>19</xdr:col>
      <xdr:colOff>9524</xdr:colOff>
      <xdr:row>134</xdr:row>
      <xdr:rowOff>38101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46</xdr:row>
      <xdr:rowOff>66675</xdr:rowOff>
    </xdr:from>
    <xdr:to>
      <xdr:col>18</xdr:col>
      <xdr:colOff>600074</xdr:colOff>
      <xdr:row>89</xdr:row>
      <xdr:rowOff>38101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0.62739</cdr:x>
      <cdr:y>0.08516</cdr:y>
    </cdr:from>
    <cdr:to>
      <cdr:x>0.98257</cdr:x>
      <cdr:y>0.12775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200900" y="590551"/>
          <a:ext cx="4076699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i="1"/>
            <a:t>(arranged in descending order </a:t>
          </a:r>
          <a:r>
            <a:rPr lang="en-GB" sz="1400" i="1" baseline="0"/>
            <a:t> based on 2011 value)</a:t>
          </a:r>
          <a:endParaRPr lang="en-GB" sz="1400" i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0.76183</cdr:x>
      <cdr:y>0.14148</cdr:y>
    </cdr:from>
    <cdr:to>
      <cdr:x>0.98423</cdr:x>
      <cdr:y>0.18407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43997" y="981042"/>
          <a:ext cx="2552653" cy="2953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i="1"/>
            <a:t>(arranged in descending order </a:t>
          </a:r>
          <a:r>
            <a:rPr lang="en-GB" sz="1400" i="1" baseline="0"/>
            <a:t>)</a:t>
          </a:r>
          <a:endParaRPr lang="en-GB" sz="1400" i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0.76266</cdr:x>
      <cdr:y>0.13186</cdr:y>
    </cdr:from>
    <cdr:to>
      <cdr:x>0.98506</cdr:x>
      <cdr:y>0.17445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53523" y="914376"/>
          <a:ext cx="2552624" cy="2953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i="1"/>
            <a:t>(arranged in descending order </a:t>
          </a:r>
          <a:r>
            <a:rPr lang="en-GB" sz="1400" i="1" baseline="0"/>
            <a:t>)</a:t>
          </a:r>
          <a:endParaRPr lang="en-GB" sz="1400" i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0.76183</cdr:x>
      <cdr:y>0.14148</cdr:y>
    </cdr:from>
    <cdr:to>
      <cdr:x>0.98423</cdr:x>
      <cdr:y>0.18407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43998" y="981051"/>
          <a:ext cx="2552624" cy="2953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i="1"/>
            <a:t>(arranged in descending order </a:t>
          </a:r>
          <a:r>
            <a:rPr lang="en-GB" sz="1400" i="1" baseline="0"/>
            <a:t>)</a:t>
          </a:r>
          <a:endParaRPr lang="en-GB" sz="1400" i="1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0.76266</cdr:x>
      <cdr:y>0.12912</cdr:y>
    </cdr:from>
    <cdr:to>
      <cdr:x>0.98506</cdr:x>
      <cdr:y>0.17171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53523" y="895326"/>
          <a:ext cx="2552624" cy="2953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i="1"/>
            <a:t>(arranged in descending order </a:t>
          </a:r>
          <a:r>
            <a:rPr lang="en-GB" sz="1400" i="1" baseline="0"/>
            <a:t>)</a:t>
          </a:r>
          <a:endParaRPr lang="en-GB" sz="1400" i="1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76200</xdr:rowOff>
    </xdr:from>
    <xdr:to>
      <xdr:col>19</xdr:col>
      <xdr:colOff>9524</xdr:colOff>
      <xdr:row>44</xdr:row>
      <xdr:rowOff>47626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46</xdr:row>
      <xdr:rowOff>85725</xdr:rowOff>
    </xdr:from>
    <xdr:to>
      <xdr:col>18</xdr:col>
      <xdr:colOff>609599</xdr:colOff>
      <xdr:row>89</xdr:row>
      <xdr:rowOff>57151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91</xdr:row>
      <xdr:rowOff>114300</xdr:rowOff>
    </xdr:from>
    <xdr:to>
      <xdr:col>18</xdr:col>
      <xdr:colOff>600074</xdr:colOff>
      <xdr:row>134</xdr:row>
      <xdr:rowOff>85726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136</xdr:row>
      <xdr:rowOff>47625</xdr:rowOff>
    </xdr:from>
    <xdr:to>
      <xdr:col>19</xdr:col>
      <xdr:colOff>9524</xdr:colOff>
      <xdr:row>179</xdr:row>
      <xdr:rowOff>19051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114300</xdr:colOff>
      <xdr:row>181</xdr:row>
      <xdr:rowOff>57150</xdr:rowOff>
    </xdr:from>
    <xdr:to>
      <xdr:col>19</xdr:col>
      <xdr:colOff>9524</xdr:colOff>
      <xdr:row>224</xdr:row>
      <xdr:rowOff>28576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104775</xdr:colOff>
      <xdr:row>226</xdr:row>
      <xdr:rowOff>57150</xdr:rowOff>
    </xdr:from>
    <xdr:to>
      <xdr:col>18</xdr:col>
      <xdr:colOff>609599</xdr:colOff>
      <xdr:row>269</xdr:row>
      <xdr:rowOff>28576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104775</xdr:colOff>
      <xdr:row>271</xdr:row>
      <xdr:rowOff>76200</xdr:rowOff>
    </xdr:from>
    <xdr:to>
      <xdr:col>18</xdr:col>
      <xdr:colOff>609599</xdr:colOff>
      <xdr:row>314</xdr:row>
      <xdr:rowOff>47626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85725</xdr:colOff>
      <xdr:row>316</xdr:row>
      <xdr:rowOff>57150</xdr:rowOff>
    </xdr:from>
    <xdr:to>
      <xdr:col>18</xdr:col>
      <xdr:colOff>590549</xdr:colOff>
      <xdr:row>359</xdr:row>
      <xdr:rowOff>28576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104775</xdr:colOff>
      <xdr:row>361</xdr:row>
      <xdr:rowOff>66675</xdr:rowOff>
    </xdr:from>
    <xdr:to>
      <xdr:col>18</xdr:col>
      <xdr:colOff>609599</xdr:colOff>
      <xdr:row>404</xdr:row>
      <xdr:rowOff>38101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90"/>
  <sheetViews>
    <sheetView zoomScaleNormal="100" workbookViewId="0"/>
  </sheetViews>
  <sheetFormatPr defaultRowHeight="12.75"/>
  <cols>
    <col min="1" max="2" width="2.7109375" customWidth="1"/>
    <col min="3" max="3" width="22.7109375" customWidth="1"/>
    <col min="4" max="4" width="12.7109375" customWidth="1"/>
    <col min="5" max="5" width="11.7109375" customWidth="1"/>
    <col min="6" max="6" width="4.7109375" customWidth="1"/>
    <col min="7" max="11" width="11.7109375" customWidth="1"/>
    <col min="12" max="12" width="4.7109375" customWidth="1"/>
    <col min="13" max="15" width="11.7109375" customWidth="1"/>
    <col min="16" max="16" width="4.7109375" customWidth="1"/>
    <col min="17" max="17" width="11.7109375" customWidth="1"/>
    <col min="18" max="18" width="4.7109375" customWidth="1"/>
    <col min="19" max="19" width="2.7109375" customWidth="1"/>
  </cols>
  <sheetData>
    <row r="1" spans="2:18" ht="13.5" thickBot="1"/>
    <row r="2" spans="2:18" ht="18.75" thickTop="1">
      <c r="B2" s="25"/>
      <c r="C2" s="26"/>
      <c r="D2" s="27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9"/>
    </row>
    <row r="3" spans="2:18" ht="18">
      <c r="B3" s="30"/>
      <c r="C3" s="31" t="s">
        <v>146</v>
      </c>
      <c r="D3" s="32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4"/>
    </row>
    <row r="4" spans="2:18">
      <c r="B4" s="30"/>
      <c r="C4" s="35" t="s">
        <v>88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4"/>
    </row>
    <row r="5" spans="2:18">
      <c r="B5" s="30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/>
      <c r="R5" s="37"/>
    </row>
    <row r="6" spans="2:18" ht="15">
      <c r="B6" s="30"/>
      <c r="C6" s="108" t="s">
        <v>145</v>
      </c>
      <c r="D6" s="109"/>
      <c r="E6" s="109"/>
      <c r="F6" s="109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4"/>
    </row>
    <row r="7" spans="2:18">
      <c r="B7" s="30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4"/>
    </row>
    <row r="8" spans="2:18" ht="38.25">
      <c r="B8" s="30"/>
      <c r="C8" s="33" t="s">
        <v>72</v>
      </c>
      <c r="D8" s="38" t="s">
        <v>73</v>
      </c>
      <c r="E8" s="39" t="s">
        <v>89</v>
      </c>
      <c r="F8" s="39"/>
      <c r="G8" s="39" t="s">
        <v>90</v>
      </c>
      <c r="H8" s="39" t="s">
        <v>91</v>
      </c>
      <c r="I8" s="39" t="s">
        <v>92</v>
      </c>
      <c r="J8" s="39" t="s">
        <v>93</v>
      </c>
      <c r="K8" s="39" t="s">
        <v>98</v>
      </c>
      <c r="L8" s="39"/>
      <c r="M8" s="39" t="s">
        <v>95</v>
      </c>
      <c r="N8" s="39" t="s">
        <v>96</v>
      </c>
      <c r="O8" s="39" t="s">
        <v>97</v>
      </c>
      <c r="P8" s="39"/>
      <c r="Q8" s="39" t="s">
        <v>94</v>
      </c>
      <c r="R8" s="40"/>
    </row>
    <row r="9" spans="2:18" ht="13.5" thickBot="1">
      <c r="B9" s="30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4"/>
    </row>
    <row r="10" spans="2:18" ht="13.5" customHeight="1">
      <c r="B10" s="30"/>
      <c r="C10" s="38" t="s">
        <v>37</v>
      </c>
      <c r="D10" s="38" t="s">
        <v>25</v>
      </c>
      <c r="E10" s="3">
        <v>103371</v>
      </c>
      <c r="F10" s="3"/>
      <c r="G10" s="3">
        <v>32434</v>
      </c>
      <c r="H10" s="3">
        <v>46375</v>
      </c>
      <c r="I10" s="3">
        <v>20043</v>
      </c>
      <c r="J10" s="3">
        <v>3517</v>
      </c>
      <c r="K10" s="3">
        <v>1002</v>
      </c>
      <c r="L10" s="3"/>
      <c r="M10" s="3">
        <f>SUM(H10:K10)</f>
        <v>70937</v>
      </c>
      <c r="N10" s="3">
        <f>SUM(I10:K10)</f>
        <v>24562</v>
      </c>
      <c r="O10" s="3">
        <f>SUM(J10:K10)</f>
        <v>4519</v>
      </c>
      <c r="P10" s="3"/>
      <c r="Q10" s="3">
        <v>101500</v>
      </c>
      <c r="R10" s="41"/>
    </row>
    <row r="11" spans="2:18" ht="13.5" customHeight="1">
      <c r="B11" s="30"/>
      <c r="C11" s="33" t="s">
        <v>38</v>
      </c>
      <c r="D11" s="33" t="s">
        <v>26</v>
      </c>
      <c r="E11" s="4">
        <v>104714</v>
      </c>
      <c r="F11" s="4"/>
      <c r="G11" s="4">
        <v>14981</v>
      </c>
      <c r="H11" s="4">
        <v>42071</v>
      </c>
      <c r="I11" s="4">
        <v>35328</v>
      </c>
      <c r="J11" s="4">
        <v>8805</v>
      </c>
      <c r="K11" s="4">
        <v>3529</v>
      </c>
      <c r="L11" s="4"/>
      <c r="M11" s="4">
        <f t="shared" ref="M11:M41" si="0">SUM(H11:K11)</f>
        <v>89733</v>
      </c>
      <c r="N11" s="4">
        <f t="shared" ref="N11:N41" si="1">SUM(I11:K11)</f>
        <v>47662</v>
      </c>
      <c r="O11" s="4">
        <f t="shared" ref="O11:O41" si="2">SUM(J11:K11)</f>
        <v>12334</v>
      </c>
      <c r="P11" s="4"/>
      <c r="Q11" s="4">
        <v>155049</v>
      </c>
      <c r="R11" s="41"/>
    </row>
    <row r="12" spans="2:18" ht="13.5" customHeight="1">
      <c r="B12" s="30"/>
      <c r="C12" s="33" t="s">
        <v>39</v>
      </c>
      <c r="D12" s="33" t="s">
        <v>32</v>
      </c>
      <c r="E12" s="5">
        <v>51616</v>
      </c>
      <c r="F12" s="5"/>
      <c r="G12" s="5">
        <v>12104</v>
      </c>
      <c r="H12" s="5">
        <v>22605</v>
      </c>
      <c r="I12" s="5">
        <v>12869</v>
      </c>
      <c r="J12" s="5">
        <v>3006</v>
      </c>
      <c r="K12" s="5">
        <v>1032</v>
      </c>
      <c r="L12" s="5"/>
      <c r="M12" s="5">
        <f t="shared" si="0"/>
        <v>39512</v>
      </c>
      <c r="N12" s="5">
        <f t="shared" si="1"/>
        <v>16907</v>
      </c>
      <c r="O12" s="5">
        <f t="shared" si="2"/>
        <v>4038</v>
      </c>
      <c r="P12" s="5"/>
      <c r="Q12" s="5">
        <v>62062</v>
      </c>
      <c r="R12" s="41"/>
    </row>
    <row r="13" spans="2:18" ht="13.5" customHeight="1">
      <c r="B13" s="30"/>
      <c r="C13" s="33" t="s">
        <v>40</v>
      </c>
      <c r="D13" s="33" t="s">
        <v>27</v>
      </c>
      <c r="E13" s="4">
        <v>40125</v>
      </c>
      <c r="F13" s="4"/>
      <c r="G13" s="4">
        <v>9385</v>
      </c>
      <c r="H13" s="4">
        <v>18306</v>
      </c>
      <c r="I13" s="4">
        <v>9675</v>
      </c>
      <c r="J13" s="4">
        <v>2085</v>
      </c>
      <c r="K13" s="4">
        <v>674</v>
      </c>
      <c r="L13" s="4"/>
      <c r="M13" s="4">
        <f t="shared" si="0"/>
        <v>30740</v>
      </c>
      <c r="N13" s="4">
        <f t="shared" si="1"/>
        <v>12434</v>
      </c>
      <c r="O13" s="4">
        <f t="shared" si="2"/>
        <v>2759</v>
      </c>
      <c r="P13" s="4"/>
      <c r="Q13" s="4">
        <v>46941</v>
      </c>
      <c r="R13" s="41"/>
    </row>
    <row r="14" spans="2:18" ht="13.5" customHeight="1">
      <c r="B14" s="30"/>
      <c r="C14" s="42" t="s">
        <v>48</v>
      </c>
      <c r="D14" s="42" t="s">
        <v>28</v>
      </c>
      <c r="E14" s="6">
        <v>223051</v>
      </c>
      <c r="F14" s="6"/>
      <c r="G14" s="6">
        <v>89034</v>
      </c>
      <c r="H14" s="6">
        <v>95248</v>
      </c>
      <c r="I14" s="6">
        <v>32564</v>
      </c>
      <c r="J14" s="6">
        <v>4915</v>
      </c>
      <c r="K14" s="6">
        <v>1290</v>
      </c>
      <c r="L14" s="6"/>
      <c r="M14" s="6">
        <f t="shared" si="0"/>
        <v>134017</v>
      </c>
      <c r="N14" s="6">
        <f t="shared" si="1"/>
        <v>38769</v>
      </c>
      <c r="O14" s="6">
        <f t="shared" si="2"/>
        <v>6205</v>
      </c>
      <c r="P14" s="6"/>
      <c r="Q14" s="6">
        <v>180873</v>
      </c>
      <c r="R14" s="41"/>
    </row>
    <row r="15" spans="2:18" ht="13.5" customHeight="1">
      <c r="B15" s="30"/>
      <c r="C15" s="33" t="s">
        <v>41</v>
      </c>
      <c r="D15" s="33" t="s">
        <v>5</v>
      </c>
      <c r="E15" s="4">
        <v>22734</v>
      </c>
      <c r="F15" s="4"/>
      <c r="G15" s="4">
        <v>5660</v>
      </c>
      <c r="H15" s="4">
        <v>9767</v>
      </c>
      <c r="I15" s="4">
        <v>5759</v>
      </c>
      <c r="J15" s="4">
        <v>1199</v>
      </c>
      <c r="K15" s="4">
        <v>349</v>
      </c>
      <c r="L15" s="4"/>
      <c r="M15" s="4">
        <f t="shared" si="0"/>
        <v>17074</v>
      </c>
      <c r="N15" s="4">
        <f t="shared" si="1"/>
        <v>7307</v>
      </c>
      <c r="O15" s="4">
        <f t="shared" si="2"/>
        <v>1548</v>
      </c>
      <c r="P15" s="4"/>
      <c r="Q15" s="4">
        <v>26458</v>
      </c>
      <c r="R15" s="41"/>
    </row>
    <row r="16" spans="2:18" ht="13.5" customHeight="1">
      <c r="B16" s="30"/>
      <c r="C16" s="33" t="s">
        <v>49</v>
      </c>
      <c r="D16" s="33" t="s">
        <v>10</v>
      </c>
      <c r="E16" s="5">
        <v>12576</v>
      </c>
      <c r="F16" s="5"/>
      <c r="G16" s="5">
        <v>2871</v>
      </c>
      <c r="H16" s="5">
        <v>5621</v>
      </c>
      <c r="I16" s="5">
        <v>3127</v>
      </c>
      <c r="J16" s="5">
        <v>697</v>
      </c>
      <c r="K16" s="5">
        <v>260</v>
      </c>
      <c r="L16" s="5"/>
      <c r="M16" s="5">
        <f t="shared" si="0"/>
        <v>9705</v>
      </c>
      <c r="N16" s="5">
        <f t="shared" si="1"/>
        <v>4084</v>
      </c>
      <c r="O16" s="5">
        <f t="shared" si="2"/>
        <v>957</v>
      </c>
      <c r="P16" s="5"/>
      <c r="Q16" s="5">
        <v>15133</v>
      </c>
      <c r="R16" s="41"/>
    </row>
    <row r="17" spans="2:18" ht="13.5" customHeight="1">
      <c r="B17" s="30"/>
      <c r="C17" s="33" t="s">
        <v>42</v>
      </c>
      <c r="D17" s="33" t="s">
        <v>6</v>
      </c>
      <c r="E17" s="4">
        <v>67980</v>
      </c>
      <c r="F17" s="4"/>
      <c r="G17" s="4">
        <v>14889</v>
      </c>
      <c r="H17" s="4">
        <v>30769</v>
      </c>
      <c r="I17" s="4">
        <v>16995</v>
      </c>
      <c r="J17" s="4">
        <v>3960</v>
      </c>
      <c r="K17" s="4">
        <v>1367</v>
      </c>
      <c r="L17" s="4"/>
      <c r="M17" s="4">
        <f t="shared" si="0"/>
        <v>53091</v>
      </c>
      <c r="N17" s="4">
        <f t="shared" si="1"/>
        <v>22322</v>
      </c>
      <c r="O17" s="4">
        <f t="shared" si="2"/>
        <v>5327</v>
      </c>
      <c r="P17" s="4"/>
      <c r="Q17" s="4">
        <v>82779</v>
      </c>
      <c r="R17" s="41"/>
    </row>
    <row r="18" spans="2:18" ht="13.5" customHeight="1">
      <c r="B18" s="30"/>
      <c r="C18" s="38" t="s">
        <v>43</v>
      </c>
      <c r="D18" s="38" t="s">
        <v>33</v>
      </c>
      <c r="E18" s="7">
        <v>69193</v>
      </c>
      <c r="F18" s="7"/>
      <c r="G18" s="7">
        <v>28896</v>
      </c>
      <c r="H18" s="7">
        <v>28176</v>
      </c>
      <c r="I18" s="7">
        <v>10017</v>
      </c>
      <c r="J18" s="7">
        <v>1682</v>
      </c>
      <c r="K18" s="7">
        <v>422</v>
      </c>
      <c r="L18" s="7"/>
      <c r="M18" s="7">
        <f t="shared" si="0"/>
        <v>40297</v>
      </c>
      <c r="N18" s="7">
        <f t="shared" si="1"/>
        <v>12121</v>
      </c>
      <c r="O18" s="7">
        <f t="shared" si="2"/>
        <v>2104</v>
      </c>
      <c r="P18" s="7"/>
      <c r="Q18" s="7">
        <v>55127</v>
      </c>
      <c r="R18" s="41"/>
    </row>
    <row r="19" spans="2:18" ht="13.5" customHeight="1">
      <c r="B19" s="30"/>
      <c r="C19" s="33" t="s">
        <v>44</v>
      </c>
      <c r="D19" s="33" t="s">
        <v>7</v>
      </c>
      <c r="E19" s="4">
        <v>53919</v>
      </c>
      <c r="F19" s="4"/>
      <c r="G19" s="4">
        <v>15329</v>
      </c>
      <c r="H19" s="4">
        <v>22698</v>
      </c>
      <c r="I19" s="4">
        <v>12458</v>
      </c>
      <c r="J19" s="4">
        <v>2645</v>
      </c>
      <c r="K19" s="4">
        <v>789</v>
      </c>
      <c r="L19" s="4"/>
      <c r="M19" s="4">
        <f t="shared" si="0"/>
        <v>38590</v>
      </c>
      <c r="N19" s="4">
        <f t="shared" si="1"/>
        <v>15892</v>
      </c>
      <c r="O19" s="4">
        <f t="shared" si="2"/>
        <v>3434</v>
      </c>
      <c r="P19" s="4"/>
      <c r="Q19" s="4">
        <v>59070</v>
      </c>
      <c r="R19" s="41"/>
    </row>
    <row r="20" spans="2:18" ht="13.5" customHeight="1">
      <c r="B20" s="30"/>
      <c r="C20" s="33" t="s">
        <v>45</v>
      </c>
      <c r="D20" s="33" t="s">
        <v>35</v>
      </c>
      <c r="E20" s="5">
        <v>43473</v>
      </c>
      <c r="F20" s="5"/>
      <c r="G20" s="5">
        <v>8252</v>
      </c>
      <c r="H20" s="5">
        <v>18757</v>
      </c>
      <c r="I20" s="5">
        <v>13128</v>
      </c>
      <c r="J20" s="5">
        <v>2640</v>
      </c>
      <c r="K20" s="5">
        <v>696</v>
      </c>
      <c r="L20" s="5"/>
      <c r="M20" s="5">
        <f t="shared" si="0"/>
        <v>35221</v>
      </c>
      <c r="N20" s="5">
        <f t="shared" si="1"/>
        <v>16464</v>
      </c>
      <c r="O20" s="5">
        <f t="shared" si="2"/>
        <v>3336</v>
      </c>
      <c r="P20" s="5"/>
      <c r="Q20" s="5">
        <v>56010</v>
      </c>
      <c r="R20" s="41"/>
    </row>
    <row r="21" spans="2:18" ht="13.5" customHeight="1">
      <c r="B21" s="30"/>
      <c r="C21" s="33" t="s">
        <v>46</v>
      </c>
      <c r="D21" s="33" t="s">
        <v>8</v>
      </c>
      <c r="E21" s="4">
        <v>42905</v>
      </c>
      <c r="F21" s="4"/>
      <c r="G21" s="4">
        <v>10074</v>
      </c>
      <c r="H21" s="4">
        <v>18841</v>
      </c>
      <c r="I21" s="4">
        <v>11135</v>
      </c>
      <c r="J21" s="4">
        <v>2173</v>
      </c>
      <c r="K21" s="4">
        <v>682</v>
      </c>
      <c r="L21" s="4"/>
      <c r="M21" s="4">
        <f t="shared" si="0"/>
        <v>32831</v>
      </c>
      <c r="N21" s="4">
        <f t="shared" si="1"/>
        <v>13990</v>
      </c>
      <c r="O21" s="4">
        <f t="shared" si="2"/>
        <v>2855</v>
      </c>
      <c r="P21" s="4"/>
      <c r="Q21" s="4">
        <v>50683</v>
      </c>
      <c r="R21" s="41"/>
    </row>
    <row r="22" spans="2:18" ht="13.5" customHeight="1">
      <c r="B22" s="30"/>
      <c r="C22" s="33" t="s">
        <v>47</v>
      </c>
      <c r="D22" s="33" t="s">
        <v>9</v>
      </c>
      <c r="E22" s="5">
        <v>37225</v>
      </c>
      <c r="F22" s="5"/>
      <c r="G22" s="5">
        <v>6922</v>
      </c>
      <c r="H22" s="5">
        <v>15525</v>
      </c>
      <c r="I22" s="5">
        <v>11807</v>
      </c>
      <c r="J22" s="5">
        <v>2272</v>
      </c>
      <c r="K22" s="5">
        <v>699</v>
      </c>
      <c r="L22" s="5"/>
      <c r="M22" s="5">
        <f t="shared" si="0"/>
        <v>30303</v>
      </c>
      <c r="N22" s="5">
        <f t="shared" si="1"/>
        <v>14778</v>
      </c>
      <c r="O22" s="5">
        <f t="shared" si="2"/>
        <v>2971</v>
      </c>
      <c r="P22" s="5"/>
      <c r="Q22" s="5">
        <v>48965</v>
      </c>
      <c r="R22" s="41"/>
    </row>
    <row r="23" spans="2:18" ht="13.5" customHeight="1">
      <c r="B23" s="30"/>
      <c r="C23" s="33" t="s">
        <v>50</v>
      </c>
      <c r="D23" s="33" t="s">
        <v>11</v>
      </c>
      <c r="E23" s="4">
        <v>68732</v>
      </c>
      <c r="F23" s="4"/>
      <c r="G23" s="4">
        <v>17294</v>
      </c>
      <c r="H23" s="4">
        <v>29465</v>
      </c>
      <c r="I23" s="4">
        <v>17548</v>
      </c>
      <c r="J23" s="4">
        <v>3414</v>
      </c>
      <c r="K23" s="4">
        <v>1011</v>
      </c>
      <c r="L23" s="4"/>
      <c r="M23" s="4">
        <f t="shared" si="0"/>
        <v>51438</v>
      </c>
      <c r="N23" s="4">
        <f t="shared" si="1"/>
        <v>21973</v>
      </c>
      <c r="O23" s="4">
        <f t="shared" si="2"/>
        <v>4425</v>
      </c>
      <c r="P23" s="4"/>
      <c r="Q23" s="4">
        <v>79321</v>
      </c>
      <c r="R23" s="41"/>
    </row>
    <row r="24" spans="2:18" ht="13.5" customHeight="1">
      <c r="B24" s="30"/>
      <c r="C24" s="33" t="s">
        <v>51</v>
      </c>
      <c r="D24" s="33" t="s">
        <v>12</v>
      </c>
      <c r="E24" s="5">
        <v>160952</v>
      </c>
      <c r="F24" s="5"/>
      <c r="G24" s="5">
        <v>41236</v>
      </c>
      <c r="H24" s="5">
        <v>70761</v>
      </c>
      <c r="I24" s="5">
        <v>38979</v>
      </c>
      <c r="J24" s="5">
        <v>7635</v>
      </c>
      <c r="K24" s="5">
        <v>2341</v>
      </c>
      <c r="L24" s="5"/>
      <c r="M24" s="5">
        <f t="shared" si="0"/>
        <v>119716</v>
      </c>
      <c r="N24" s="5">
        <f t="shared" si="1"/>
        <v>48955</v>
      </c>
      <c r="O24" s="5">
        <f t="shared" si="2"/>
        <v>9976</v>
      </c>
      <c r="P24" s="5"/>
      <c r="Q24" s="5">
        <v>182186</v>
      </c>
      <c r="R24" s="41"/>
    </row>
    <row r="25" spans="2:18" ht="13.5" customHeight="1">
      <c r="B25" s="30"/>
      <c r="C25" s="38" t="s">
        <v>52</v>
      </c>
      <c r="D25" s="38" t="s">
        <v>36</v>
      </c>
      <c r="E25" s="8">
        <v>285693</v>
      </c>
      <c r="F25" s="8"/>
      <c r="G25" s="8">
        <v>145193</v>
      </c>
      <c r="H25" s="8">
        <v>105007</v>
      </c>
      <c r="I25" s="8">
        <v>30019</v>
      </c>
      <c r="J25" s="8">
        <v>4359</v>
      </c>
      <c r="K25" s="8">
        <v>1115</v>
      </c>
      <c r="L25" s="8"/>
      <c r="M25" s="8">
        <f t="shared" si="0"/>
        <v>140500</v>
      </c>
      <c r="N25" s="8">
        <f t="shared" si="1"/>
        <v>35493</v>
      </c>
      <c r="O25" s="8">
        <f t="shared" si="2"/>
        <v>5474</v>
      </c>
      <c r="P25" s="8"/>
      <c r="Q25" s="8">
        <v>183028</v>
      </c>
      <c r="R25" s="41"/>
    </row>
    <row r="26" spans="2:18" ht="13.5" customHeight="1">
      <c r="B26" s="30"/>
      <c r="C26" s="33" t="s">
        <v>53</v>
      </c>
      <c r="D26" s="33" t="s">
        <v>13</v>
      </c>
      <c r="E26" s="5">
        <v>102091</v>
      </c>
      <c r="F26" s="5"/>
      <c r="G26" s="5">
        <v>21065</v>
      </c>
      <c r="H26" s="5">
        <v>47274</v>
      </c>
      <c r="I26" s="5">
        <v>26089</v>
      </c>
      <c r="J26" s="5">
        <v>5688</v>
      </c>
      <c r="K26" s="5">
        <v>1975</v>
      </c>
      <c r="L26" s="5"/>
      <c r="M26" s="5">
        <f t="shared" si="0"/>
        <v>81026</v>
      </c>
      <c r="N26" s="5">
        <f t="shared" si="1"/>
        <v>33752</v>
      </c>
      <c r="O26" s="5">
        <f t="shared" si="2"/>
        <v>7663</v>
      </c>
      <c r="P26" s="5"/>
      <c r="Q26" s="5">
        <v>125509</v>
      </c>
      <c r="R26" s="41"/>
    </row>
    <row r="27" spans="2:18" ht="13.5" customHeight="1">
      <c r="B27" s="30"/>
      <c r="C27" s="33" t="s">
        <v>54</v>
      </c>
      <c r="D27" s="33" t="s">
        <v>14</v>
      </c>
      <c r="E27" s="4">
        <v>37434</v>
      </c>
      <c r="F27" s="4"/>
      <c r="G27" s="4">
        <v>14339</v>
      </c>
      <c r="H27" s="4">
        <v>14439</v>
      </c>
      <c r="I27" s="4">
        <v>6922</v>
      </c>
      <c r="J27" s="4">
        <v>1379</v>
      </c>
      <c r="K27" s="4">
        <v>355</v>
      </c>
      <c r="L27" s="4"/>
      <c r="M27" s="4">
        <f t="shared" si="0"/>
        <v>23095</v>
      </c>
      <c r="N27" s="4">
        <f t="shared" si="1"/>
        <v>8656</v>
      </c>
      <c r="O27" s="4">
        <f t="shared" si="2"/>
        <v>1734</v>
      </c>
      <c r="P27" s="4"/>
      <c r="Q27" s="4">
        <v>33930</v>
      </c>
      <c r="R27" s="41"/>
    </row>
    <row r="28" spans="2:18" ht="13.5" customHeight="1">
      <c r="B28" s="30"/>
      <c r="C28" s="33" t="s">
        <v>55</v>
      </c>
      <c r="D28" s="33" t="s">
        <v>15</v>
      </c>
      <c r="E28" s="5">
        <v>34978</v>
      </c>
      <c r="F28" s="5"/>
      <c r="G28" s="5">
        <v>8686</v>
      </c>
      <c r="H28" s="5">
        <v>15395</v>
      </c>
      <c r="I28" s="5">
        <v>8639</v>
      </c>
      <c r="J28" s="5">
        <v>1690</v>
      </c>
      <c r="K28" s="5">
        <v>568</v>
      </c>
      <c r="L28" s="5"/>
      <c r="M28" s="5">
        <f t="shared" si="0"/>
        <v>26292</v>
      </c>
      <c r="N28" s="5">
        <f t="shared" si="1"/>
        <v>10897</v>
      </c>
      <c r="O28" s="5">
        <f t="shared" si="2"/>
        <v>2258</v>
      </c>
      <c r="P28" s="5"/>
      <c r="Q28" s="5">
        <v>40271</v>
      </c>
      <c r="R28" s="41"/>
    </row>
    <row r="29" spans="2:18" ht="13.5" customHeight="1">
      <c r="B29" s="30"/>
      <c r="C29" s="33" t="s">
        <v>56</v>
      </c>
      <c r="D29" s="33" t="s">
        <v>16</v>
      </c>
      <c r="E29" s="4">
        <v>40062</v>
      </c>
      <c r="F29" s="4"/>
      <c r="G29" s="4">
        <v>7969</v>
      </c>
      <c r="H29" s="4">
        <v>18798</v>
      </c>
      <c r="I29" s="4">
        <v>10221</v>
      </c>
      <c r="J29" s="4">
        <v>2282</v>
      </c>
      <c r="K29" s="4">
        <v>792</v>
      </c>
      <c r="L29" s="4"/>
      <c r="M29" s="4">
        <f t="shared" si="0"/>
        <v>32093</v>
      </c>
      <c r="N29" s="4">
        <f t="shared" si="1"/>
        <v>13295</v>
      </c>
      <c r="O29" s="4">
        <f t="shared" si="2"/>
        <v>3074</v>
      </c>
      <c r="P29" s="4"/>
      <c r="Q29" s="4">
        <v>49690</v>
      </c>
      <c r="R29" s="41"/>
    </row>
    <row r="30" spans="2:18" ht="13.5" customHeight="1">
      <c r="B30" s="30"/>
      <c r="C30" s="33" t="s">
        <v>57</v>
      </c>
      <c r="D30" s="33" t="s">
        <v>17</v>
      </c>
      <c r="E30" s="5">
        <v>62498</v>
      </c>
      <c r="F30" s="5"/>
      <c r="G30" s="5">
        <v>20072</v>
      </c>
      <c r="H30" s="5">
        <v>26587</v>
      </c>
      <c r="I30" s="5">
        <v>12675</v>
      </c>
      <c r="J30" s="5">
        <v>2472</v>
      </c>
      <c r="K30" s="5">
        <v>692</v>
      </c>
      <c r="L30" s="5"/>
      <c r="M30" s="5">
        <f t="shared" si="0"/>
        <v>42426</v>
      </c>
      <c r="N30" s="5">
        <f t="shared" si="1"/>
        <v>15839</v>
      </c>
      <c r="O30" s="5">
        <f t="shared" si="2"/>
        <v>3164</v>
      </c>
      <c r="P30" s="5"/>
      <c r="Q30" s="5">
        <v>62373</v>
      </c>
      <c r="R30" s="41"/>
    </row>
    <row r="31" spans="2:18" ht="13.5" customHeight="1">
      <c r="B31" s="30"/>
      <c r="C31" s="33" t="s">
        <v>58</v>
      </c>
      <c r="D31" s="33" t="s">
        <v>34</v>
      </c>
      <c r="E31" s="4">
        <v>145998</v>
      </c>
      <c r="F31" s="4"/>
      <c r="G31" s="4">
        <v>46615</v>
      </c>
      <c r="H31" s="4">
        <v>60407</v>
      </c>
      <c r="I31" s="4">
        <v>31550</v>
      </c>
      <c r="J31" s="4">
        <v>5853</v>
      </c>
      <c r="K31" s="4">
        <v>1573</v>
      </c>
      <c r="L31" s="4"/>
      <c r="M31" s="4">
        <f t="shared" si="0"/>
        <v>99383</v>
      </c>
      <c r="N31" s="4">
        <f t="shared" si="1"/>
        <v>38976</v>
      </c>
      <c r="O31" s="4">
        <f t="shared" si="2"/>
        <v>7426</v>
      </c>
      <c r="P31" s="4"/>
      <c r="Q31" s="4">
        <v>148044</v>
      </c>
      <c r="R31" s="41"/>
    </row>
    <row r="32" spans="2:18" ht="13.5" customHeight="1">
      <c r="B32" s="30"/>
      <c r="C32" s="33" t="s">
        <v>59</v>
      </c>
      <c r="D32" s="33" t="s">
        <v>18</v>
      </c>
      <c r="E32" s="5">
        <v>9725</v>
      </c>
      <c r="F32" s="5"/>
      <c r="G32" s="5">
        <v>1788</v>
      </c>
      <c r="H32" s="5">
        <v>4467</v>
      </c>
      <c r="I32" s="5">
        <v>2513</v>
      </c>
      <c r="J32" s="5">
        <v>663</v>
      </c>
      <c r="K32" s="5">
        <v>294</v>
      </c>
      <c r="L32" s="5"/>
      <c r="M32" s="5">
        <f t="shared" si="0"/>
        <v>7937</v>
      </c>
      <c r="N32" s="5">
        <f t="shared" si="1"/>
        <v>3470</v>
      </c>
      <c r="O32" s="5">
        <f t="shared" si="2"/>
        <v>957</v>
      </c>
      <c r="P32" s="5"/>
      <c r="Q32" s="5">
        <v>12827</v>
      </c>
      <c r="R32" s="41"/>
    </row>
    <row r="33" spans="2:18" ht="13.5" customHeight="1">
      <c r="B33" s="30"/>
      <c r="C33" s="33" t="s">
        <v>60</v>
      </c>
      <c r="D33" s="33" t="s">
        <v>19</v>
      </c>
      <c r="E33" s="4">
        <v>64777</v>
      </c>
      <c r="F33" s="4"/>
      <c r="G33" s="4">
        <v>13686</v>
      </c>
      <c r="H33" s="4">
        <v>28636</v>
      </c>
      <c r="I33" s="4">
        <v>17572</v>
      </c>
      <c r="J33" s="4">
        <v>3649</v>
      </c>
      <c r="K33" s="4">
        <v>1234</v>
      </c>
      <c r="L33" s="4"/>
      <c r="M33" s="4">
        <f t="shared" si="0"/>
        <v>51091</v>
      </c>
      <c r="N33" s="4">
        <f t="shared" si="1"/>
        <v>22455</v>
      </c>
      <c r="O33" s="4">
        <f t="shared" si="2"/>
        <v>4883</v>
      </c>
      <c r="P33" s="4"/>
      <c r="Q33" s="4">
        <v>80422</v>
      </c>
      <c r="R33" s="41"/>
    </row>
    <row r="34" spans="2:18" ht="13.5" customHeight="1">
      <c r="B34" s="30"/>
      <c r="C34" s="33" t="s">
        <v>61</v>
      </c>
      <c r="D34" s="33" t="s">
        <v>29</v>
      </c>
      <c r="E34" s="5">
        <v>80902</v>
      </c>
      <c r="F34" s="5"/>
      <c r="G34" s="5">
        <v>27790</v>
      </c>
      <c r="H34" s="5">
        <v>32743</v>
      </c>
      <c r="I34" s="5">
        <v>16517</v>
      </c>
      <c r="J34" s="5">
        <v>3009</v>
      </c>
      <c r="K34" s="5">
        <v>843</v>
      </c>
      <c r="L34" s="5"/>
      <c r="M34" s="5">
        <f t="shared" si="0"/>
        <v>53112</v>
      </c>
      <c r="N34" s="5">
        <f t="shared" si="1"/>
        <v>20369</v>
      </c>
      <c r="O34" s="5">
        <f t="shared" si="2"/>
        <v>3852</v>
      </c>
      <c r="P34" s="5"/>
      <c r="Q34" s="5">
        <v>78494</v>
      </c>
      <c r="R34" s="41"/>
    </row>
    <row r="35" spans="2:18" ht="13.5" customHeight="1">
      <c r="B35" s="30"/>
      <c r="C35" s="33" t="s">
        <v>62</v>
      </c>
      <c r="D35" s="33" t="s">
        <v>20</v>
      </c>
      <c r="E35" s="4">
        <v>52498</v>
      </c>
      <c r="F35" s="4"/>
      <c r="G35" s="4">
        <v>10758</v>
      </c>
      <c r="H35" s="4">
        <v>23796</v>
      </c>
      <c r="I35" s="4">
        <v>13802</v>
      </c>
      <c r="J35" s="4">
        <v>3063</v>
      </c>
      <c r="K35" s="4">
        <v>1079</v>
      </c>
      <c r="L35" s="4"/>
      <c r="M35" s="4">
        <f t="shared" si="0"/>
        <v>41740</v>
      </c>
      <c r="N35" s="4">
        <f t="shared" si="1"/>
        <v>17944</v>
      </c>
      <c r="O35" s="4">
        <f t="shared" si="2"/>
        <v>4142</v>
      </c>
      <c r="P35" s="4"/>
      <c r="Q35" s="4">
        <v>65526</v>
      </c>
      <c r="R35" s="41"/>
    </row>
    <row r="36" spans="2:18" ht="13.5" customHeight="1">
      <c r="B36" s="30"/>
      <c r="C36" s="33" t="s">
        <v>63</v>
      </c>
      <c r="D36" s="33" t="s">
        <v>21</v>
      </c>
      <c r="E36" s="5">
        <v>9950</v>
      </c>
      <c r="F36" s="5"/>
      <c r="G36" s="5">
        <v>1901</v>
      </c>
      <c r="H36" s="5">
        <v>4206</v>
      </c>
      <c r="I36" s="5">
        <v>2864</v>
      </c>
      <c r="J36" s="5">
        <v>680</v>
      </c>
      <c r="K36" s="5">
        <v>299</v>
      </c>
      <c r="L36" s="5"/>
      <c r="M36" s="5">
        <f t="shared" si="0"/>
        <v>8049</v>
      </c>
      <c r="N36" s="5">
        <f t="shared" si="1"/>
        <v>3843</v>
      </c>
      <c r="O36" s="5">
        <f t="shared" si="2"/>
        <v>979</v>
      </c>
      <c r="P36" s="5"/>
      <c r="Q36" s="5">
        <v>13287</v>
      </c>
      <c r="R36" s="41"/>
    </row>
    <row r="37" spans="2:18" ht="13.5" customHeight="1">
      <c r="B37" s="30"/>
      <c r="C37" s="33" t="s">
        <v>64</v>
      </c>
      <c r="D37" s="33" t="s">
        <v>22</v>
      </c>
      <c r="E37" s="4">
        <v>51286</v>
      </c>
      <c r="F37" s="4"/>
      <c r="G37" s="4">
        <v>13351</v>
      </c>
      <c r="H37" s="4">
        <v>22345</v>
      </c>
      <c r="I37" s="4">
        <v>12448</v>
      </c>
      <c r="J37" s="4">
        <v>2463</v>
      </c>
      <c r="K37" s="4">
        <v>679</v>
      </c>
      <c r="L37" s="4"/>
      <c r="M37" s="4">
        <f t="shared" si="0"/>
        <v>37935</v>
      </c>
      <c r="N37" s="4">
        <f t="shared" si="1"/>
        <v>15590</v>
      </c>
      <c r="O37" s="4">
        <f t="shared" si="2"/>
        <v>3142</v>
      </c>
      <c r="P37" s="4"/>
      <c r="Q37" s="4">
        <v>57656</v>
      </c>
      <c r="R37" s="41"/>
    </row>
    <row r="38" spans="2:18" ht="13.5" customHeight="1">
      <c r="B38" s="30"/>
      <c r="C38" s="33" t="s">
        <v>65</v>
      </c>
      <c r="D38" s="33" t="s">
        <v>23</v>
      </c>
      <c r="E38" s="5">
        <v>139188</v>
      </c>
      <c r="F38" s="5"/>
      <c r="G38" s="5">
        <v>39289</v>
      </c>
      <c r="H38" s="5">
        <v>58701</v>
      </c>
      <c r="I38" s="5">
        <v>32745</v>
      </c>
      <c r="J38" s="5">
        <v>6506</v>
      </c>
      <c r="K38" s="5">
        <v>1947</v>
      </c>
      <c r="L38" s="5"/>
      <c r="M38" s="5">
        <f t="shared" si="0"/>
        <v>99899</v>
      </c>
      <c r="N38" s="5">
        <f t="shared" si="1"/>
        <v>41198</v>
      </c>
      <c r="O38" s="5">
        <f t="shared" si="2"/>
        <v>8453</v>
      </c>
      <c r="P38" s="5"/>
      <c r="Q38" s="5">
        <v>152370</v>
      </c>
      <c r="R38" s="41"/>
    </row>
    <row r="39" spans="2:18" ht="13.5" customHeight="1">
      <c r="B39" s="30"/>
      <c r="C39" s="33" t="s">
        <v>66</v>
      </c>
      <c r="D39" s="33" t="s">
        <v>24</v>
      </c>
      <c r="E39" s="4">
        <v>37566</v>
      </c>
      <c r="F39" s="4"/>
      <c r="G39" s="4">
        <v>8372</v>
      </c>
      <c r="H39" s="4">
        <v>15642</v>
      </c>
      <c r="I39" s="4">
        <v>10630</v>
      </c>
      <c r="J39" s="4">
        <v>2230</v>
      </c>
      <c r="K39" s="4">
        <v>692</v>
      </c>
      <c r="L39" s="4"/>
      <c r="M39" s="4">
        <f t="shared" si="0"/>
        <v>29194</v>
      </c>
      <c r="N39" s="4">
        <f t="shared" si="1"/>
        <v>13552</v>
      </c>
      <c r="O39" s="4">
        <f t="shared" si="2"/>
        <v>2922</v>
      </c>
      <c r="P39" s="4"/>
      <c r="Q39" s="4">
        <v>46728</v>
      </c>
      <c r="R39" s="41"/>
    </row>
    <row r="40" spans="2:18" ht="13.5" customHeight="1">
      <c r="B40" s="30"/>
      <c r="C40" s="33" t="s">
        <v>67</v>
      </c>
      <c r="D40" s="33" t="s">
        <v>30</v>
      </c>
      <c r="E40" s="5">
        <v>42167</v>
      </c>
      <c r="F40" s="5"/>
      <c r="G40" s="5">
        <v>16008</v>
      </c>
      <c r="H40" s="5">
        <v>17457</v>
      </c>
      <c r="I40" s="5">
        <v>7140</v>
      </c>
      <c r="J40" s="5">
        <v>1247</v>
      </c>
      <c r="K40" s="5">
        <v>315</v>
      </c>
      <c r="L40" s="5"/>
      <c r="M40" s="5">
        <f t="shared" si="0"/>
        <v>26159</v>
      </c>
      <c r="N40" s="5">
        <f t="shared" si="1"/>
        <v>8702</v>
      </c>
      <c r="O40" s="5">
        <f t="shared" si="2"/>
        <v>1562</v>
      </c>
      <c r="P40" s="5"/>
      <c r="Q40" s="5">
        <v>36856</v>
      </c>
      <c r="R40" s="41"/>
    </row>
    <row r="41" spans="2:18" ht="13.5" customHeight="1" thickBot="1">
      <c r="B41" s="30"/>
      <c r="C41" s="33" t="s">
        <v>68</v>
      </c>
      <c r="D41" s="33" t="s">
        <v>31</v>
      </c>
      <c r="E41" s="9">
        <v>73398</v>
      </c>
      <c r="F41" s="9"/>
      <c r="G41" s="9">
        <v>17901</v>
      </c>
      <c r="H41" s="9">
        <v>31459</v>
      </c>
      <c r="I41" s="9">
        <v>19058</v>
      </c>
      <c r="J41" s="9">
        <v>3807</v>
      </c>
      <c r="K41" s="9">
        <v>1173</v>
      </c>
      <c r="L41" s="9"/>
      <c r="M41" s="9">
        <f t="shared" si="0"/>
        <v>55497</v>
      </c>
      <c r="N41" s="9">
        <f t="shared" si="1"/>
        <v>24038</v>
      </c>
      <c r="O41" s="9">
        <f t="shared" si="2"/>
        <v>4980</v>
      </c>
      <c r="P41" s="9"/>
      <c r="Q41" s="9">
        <v>86208</v>
      </c>
      <c r="R41" s="41"/>
    </row>
    <row r="42" spans="2:18" ht="13.5" customHeight="1" thickBot="1">
      <c r="B42" s="30"/>
      <c r="C42" s="33"/>
      <c r="D42" s="3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1"/>
    </row>
    <row r="43" spans="2:18" ht="13.5" customHeight="1" thickBot="1">
      <c r="B43" s="30"/>
      <c r="C43" s="33" t="s">
        <v>69</v>
      </c>
      <c r="D43" s="33" t="s">
        <v>4</v>
      </c>
      <c r="E43" s="10">
        <v>2372777</v>
      </c>
      <c r="F43" s="10"/>
      <c r="G43" s="10">
        <v>724144</v>
      </c>
      <c r="H43" s="10">
        <v>1002344</v>
      </c>
      <c r="I43" s="10">
        <v>512836</v>
      </c>
      <c r="J43" s="10">
        <v>101685</v>
      </c>
      <c r="K43" s="10">
        <v>31768</v>
      </c>
      <c r="L43" s="10"/>
      <c r="M43" s="10">
        <f>SUM(H43:K43)</f>
        <v>1648633</v>
      </c>
      <c r="N43" s="10">
        <f>SUM(I43:K43)</f>
        <v>646289</v>
      </c>
      <c r="O43" s="10">
        <f>SUM(J43:K43)</f>
        <v>133453</v>
      </c>
      <c r="P43" s="10"/>
      <c r="Q43" s="11">
        <v>2475376</v>
      </c>
      <c r="R43" s="37"/>
    </row>
    <row r="44" spans="2:18" ht="13.5" customHeight="1" thickBot="1">
      <c r="B44" s="30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4"/>
    </row>
    <row r="45" spans="2:18" ht="13.5" customHeight="1" thickBot="1">
      <c r="B45" s="30"/>
      <c r="C45" s="33" t="s">
        <v>70</v>
      </c>
      <c r="D45" s="33"/>
      <c r="E45" s="11">
        <f>E14+E21+E28+E41</f>
        <v>374332</v>
      </c>
      <c r="F45" s="11"/>
      <c r="G45" s="11">
        <f t="shared" ref="G45:K45" si="3">G14+G21+G28+G41</f>
        <v>125695</v>
      </c>
      <c r="H45" s="11">
        <f t="shared" si="3"/>
        <v>160943</v>
      </c>
      <c r="I45" s="11">
        <f t="shared" si="3"/>
        <v>71396</v>
      </c>
      <c r="J45" s="11">
        <f t="shared" si="3"/>
        <v>12585</v>
      </c>
      <c r="K45" s="11">
        <f t="shared" si="3"/>
        <v>3713</v>
      </c>
      <c r="L45" s="11"/>
      <c r="M45" s="11">
        <f t="shared" ref="M45:O45" si="4">M14+M21+M28+M41</f>
        <v>248637</v>
      </c>
      <c r="N45" s="11">
        <f t="shared" si="4"/>
        <v>87694</v>
      </c>
      <c r="O45" s="11">
        <f t="shared" si="4"/>
        <v>16298</v>
      </c>
      <c r="P45" s="11"/>
      <c r="Q45" s="11">
        <f>Q14+Q21+Q28+Q41</f>
        <v>358035</v>
      </c>
      <c r="R45" s="37"/>
    </row>
    <row r="46" spans="2:18" ht="13.5" thickBot="1">
      <c r="B46" s="44"/>
      <c r="C46" s="45"/>
      <c r="D46" s="45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7"/>
    </row>
    <row r="47" spans="2:18" ht="14.25" thickTop="1" thickBot="1">
      <c r="Q47" s="2"/>
    </row>
    <row r="48" spans="2:18">
      <c r="B48" s="76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8"/>
      <c r="R48" s="79"/>
    </row>
    <row r="49" spans="2:18" ht="15">
      <c r="B49" s="30"/>
      <c r="C49" s="108" t="s">
        <v>147</v>
      </c>
      <c r="D49" s="109"/>
      <c r="E49" s="109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4"/>
    </row>
    <row r="50" spans="2:18">
      <c r="B50" s="30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4"/>
    </row>
    <row r="51" spans="2:18" ht="38.25">
      <c r="B51" s="30"/>
      <c r="C51" s="33" t="s">
        <v>72</v>
      </c>
      <c r="D51" s="38" t="s">
        <v>73</v>
      </c>
      <c r="E51" s="39" t="s">
        <v>89</v>
      </c>
      <c r="F51" s="39"/>
      <c r="G51" s="39" t="s">
        <v>90</v>
      </c>
      <c r="H51" s="39" t="s">
        <v>91</v>
      </c>
      <c r="I51" s="39" t="s">
        <v>92</v>
      </c>
      <c r="J51" s="39" t="s">
        <v>93</v>
      </c>
      <c r="K51" s="39" t="s">
        <v>98</v>
      </c>
      <c r="L51" s="39"/>
      <c r="M51" s="39" t="s">
        <v>95</v>
      </c>
      <c r="N51" s="39" t="s">
        <v>96</v>
      </c>
      <c r="O51" s="39" t="s">
        <v>97</v>
      </c>
      <c r="P51" s="39"/>
      <c r="Q51" s="39" t="s">
        <v>99</v>
      </c>
      <c r="R51" s="40"/>
    </row>
    <row r="52" spans="2:18" ht="13.5" thickBot="1">
      <c r="B52" s="30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4"/>
    </row>
    <row r="53" spans="2:18" ht="13.5" customHeight="1">
      <c r="B53" s="30"/>
      <c r="C53" s="38" t="s">
        <v>37</v>
      </c>
      <c r="D53" s="38" t="s">
        <v>25</v>
      </c>
      <c r="E53" s="12">
        <f>E10/$E10</f>
        <v>1</v>
      </c>
      <c r="F53" s="12"/>
      <c r="G53" s="12">
        <f t="shared" ref="G53:K53" si="5">G10/$E10</f>
        <v>0.31376304766327112</v>
      </c>
      <c r="H53" s="12">
        <f t="shared" si="5"/>
        <v>0.44862679087945362</v>
      </c>
      <c r="I53" s="12">
        <f t="shared" si="5"/>
        <v>0.19389383869750704</v>
      </c>
      <c r="J53" s="12">
        <f t="shared" si="5"/>
        <v>3.402308190885258E-2</v>
      </c>
      <c r="K53" s="12">
        <f t="shared" si="5"/>
        <v>9.6932408509156336E-3</v>
      </c>
      <c r="L53" s="12"/>
      <c r="M53" s="12">
        <f t="shared" ref="M53:O53" si="6">M10/$E10</f>
        <v>0.68623695233672888</v>
      </c>
      <c r="N53" s="12">
        <f t="shared" si="6"/>
        <v>0.23761016145727526</v>
      </c>
      <c r="O53" s="12">
        <f t="shared" si="6"/>
        <v>4.3716322759768216E-2</v>
      </c>
      <c r="P53" s="12"/>
      <c r="Q53" s="68">
        <f>Q10/E10</f>
        <v>0.98190014607578524</v>
      </c>
      <c r="R53" s="41"/>
    </row>
    <row r="54" spans="2:18" ht="13.5" customHeight="1">
      <c r="B54" s="30"/>
      <c r="C54" s="33" t="s">
        <v>38</v>
      </c>
      <c r="D54" s="33" t="s">
        <v>26</v>
      </c>
      <c r="E54" s="13">
        <f t="shared" ref="E54:E84" si="7">E11/$E11</f>
        <v>1</v>
      </c>
      <c r="F54" s="13"/>
      <c r="G54" s="13">
        <f t="shared" ref="G54:K54" si="8">G11/$E11</f>
        <v>0.14306587466814372</v>
      </c>
      <c r="H54" s="13">
        <f t="shared" si="8"/>
        <v>0.40177053689096015</v>
      </c>
      <c r="I54" s="13">
        <f t="shared" si="8"/>
        <v>0.33737609106709704</v>
      </c>
      <c r="J54" s="13">
        <f t="shared" si="8"/>
        <v>8.4086177588479097E-2</v>
      </c>
      <c r="K54" s="13">
        <f t="shared" si="8"/>
        <v>3.3701319785320018E-2</v>
      </c>
      <c r="L54" s="13"/>
      <c r="M54" s="13">
        <f t="shared" ref="M54:O54" si="9">M11/$E11</f>
        <v>0.85693412533185631</v>
      </c>
      <c r="N54" s="13">
        <f t="shared" si="9"/>
        <v>0.45516358844089616</v>
      </c>
      <c r="O54" s="13">
        <f t="shared" si="9"/>
        <v>0.11778749737379911</v>
      </c>
      <c r="P54" s="13"/>
      <c r="Q54" s="69">
        <f t="shared" ref="Q54:Q84" si="10">Q11/E11</f>
        <v>1.4806902610921175</v>
      </c>
      <c r="R54" s="41"/>
    </row>
    <row r="55" spans="2:18" ht="13.5" customHeight="1">
      <c r="B55" s="30"/>
      <c r="C55" s="33" t="s">
        <v>39</v>
      </c>
      <c r="D55" s="33" t="s">
        <v>32</v>
      </c>
      <c r="E55" s="14">
        <f t="shared" si="7"/>
        <v>1</v>
      </c>
      <c r="F55" s="14"/>
      <c r="G55" s="14">
        <f t="shared" ref="G55:K55" si="11">G12/$E12</f>
        <v>0.23450092994420335</v>
      </c>
      <c r="H55" s="14">
        <f t="shared" si="11"/>
        <v>0.43794559826410417</v>
      </c>
      <c r="I55" s="14">
        <f t="shared" si="11"/>
        <v>0.2493219156850589</v>
      </c>
      <c r="J55" s="14">
        <f t="shared" si="11"/>
        <v>5.8237755734655922E-2</v>
      </c>
      <c r="K55" s="14">
        <f t="shared" si="11"/>
        <v>1.999380037197768E-2</v>
      </c>
      <c r="L55" s="14"/>
      <c r="M55" s="14">
        <f t="shared" ref="M55:O55" si="12">M12/$E12</f>
        <v>0.76549907005579665</v>
      </c>
      <c r="N55" s="14">
        <f t="shared" si="12"/>
        <v>0.32755347179169247</v>
      </c>
      <c r="O55" s="14">
        <f t="shared" si="12"/>
        <v>7.8231556106633598E-2</v>
      </c>
      <c r="P55" s="14"/>
      <c r="Q55" s="70">
        <f t="shared" si="10"/>
        <v>1.2023791072535648</v>
      </c>
      <c r="R55" s="41"/>
    </row>
    <row r="56" spans="2:18" ht="13.5" customHeight="1">
      <c r="B56" s="30"/>
      <c r="C56" s="33" t="s">
        <v>40</v>
      </c>
      <c r="D56" s="33" t="s">
        <v>27</v>
      </c>
      <c r="E56" s="13">
        <f t="shared" si="7"/>
        <v>1</v>
      </c>
      <c r="F56" s="13"/>
      <c r="G56" s="13">
        <f t="shared" ref="G56:K56" si="13">G13/$E13</f>
        <v>0.23389408099688475</v>
      </c>
      <c r="H56" s="13">
        <f t="shared" si="13"/>
        <v>0.45622429906542056</v>
      </c>
      <c r="I56" s="13">
        <f t="shared" si="13"/>
        <v>0.24112149532710281</v>
      </c>
      <c r="J56" s="13">
        <f t="shared" si="13"/>
        <v>5.1962616822429905E-2</v>
      </c>
      <c r="K56" s="13">
        <f t="shared" si="13"/>
        <v>1.6797507788161994E-2</v>
      </c>
      <c r="L56" s="13"/>
      <c r="M56" s="13">
        <f t="shared" ref="M56:O56" si="14">M13/$E13</f>
        <v>0.76610591900311531</v>
      </c>
      <c r="N56" s="13">
        <f t="shared" si="14"/>
        <v>0.3098816199376947</v>
      </c>
      <c r="O56" s="13">
        <f t="shared" si="14"/>
        <v>6.8760124610591902E-2</v>
      </c>
      <c r="P56" s="13"/>
      <c r="Q56" s="69">
        <f t="shared" si="10"/>
        <v>1.1698691588785046</v>
      </c>
      <c r="R56" s="41"/>
    </row>
    <row r="57" spans="2:18" ht="13.5" customHeight="1">
      <c r="B57" s="30"/>
      <c r="C57" s="42" t="s">
        <v>48</v>
      </c>
      <c r="D57" s="42" t="s">
        <v>28</v>
      </c>
      <c r="E57" s="15">
        <f t="shared" si="7"/>
        <v>1</v>
      </c>
      <c r="F57" s="15"/>
      <c r="G57" s="15">
        <f t="shared" ref="G57:K57" si="15">G14/$E14</f>
        <v>0.39916431668093844</v>
      </c>
      <c r="H57" s="15">
        <f t="shared" si="15"/>
        <v>0.42702341616939626</v>
      </c>
      <c r="I57" s="15">
        <f t="shared" si="15"/>
        <v>0.14599351717768583</v>
      </c>
      <c r="J57" s="15">
        <f t="shared" si="15"/>
        <v>2.2035319276757333E-2</v>
      </c>
      <c r="K57" s="15">
        <f t="shared" si="15"/>
        <v>5.7834306952221689E-3</v>
      </c>
      <c r="L57" s="15"/>
      <c r="M57" s="15">
        <f t="shared" ref="M57:O57" si="16">M14/$E14</f>
        <v>0.60083568331906156</v>
      </c>
      <c r="N57" s="15">
        <f t="shared" si="16"/>
        <v>0.17381226714966533</v>
      </c>
      <c r="O57" s="15">
        <f t="shared" si="16"/>
        <v>2.7818749971979504E-2</v>
      </c>
      <c r="P57" s="15"/>
      <c r="Q57" s="71">
        <f t="shared" si="10"/>
        <v>0.81090423266427858</v>
      </c>
      <c r="R57" s="41"/>
    </row>
    <row r="58" spans="2:18" ht="13.5" customHeight="1">
      <c r="B58" s="30"/>
      <c r="C58" s="33" t="s">
        <v>41</v>
      </c>
      <c r="D58" s="33" t="s">
        <v>5</v>
      </c>
      <c r="E58" s="13">
        <f t="shared" si="7"/>
        <v>1</v>
      </c>
      <c r="F58" s="13"/>
      <c r="G58" s="13">
        <f t="shared" ref="G58:K58" si="17">G15/$E15</f>
        <v>0.24896630597343186</v>
      </c>
      <c r="H58" s="13">
        <f t="shared" si="17"/>
        <v>0.42962083223365882</v>
      </c>
      <c r="I58" s="13">
        <f t="shared" si="17"/>
        <v>0.25332101697897424</v>
      </c>
      <c r="J58" s="13">
        <f t="shared" si="17"/>
        <v>5.2740388844901911E-2</v>
      </c>
      <c r="K58" s="13">
        <f t="shared" si="17"/>
        <v>1.5351455969033166E-2</v>
      </c>
      <c r="L58" s="13"/>
      <c r="M58" s="13">
        <f t="shared" ref="M58:O58" si="18">M15/$E15</f>
        <v>0.75103369402656817</v>
      </c>
      <c r="N58" s="13">
        <f t="shared" si="18"/>
        <v>0.32141286179290929</v>
      </c>
      <c r="O58" s="13">
        <f t="shared" si="18"/>
        <v>6.8091844813935071E-2</v>
      </c>
      <c r="P58" s="13"/>
      <c r="Q58" s="69">
        <f t="shared" si="10"/>
        <v>1.1638075129761591</v>
      </c>
      <c r="R58" s="41"/>
    </row>
    <row r="59" spans="2:18" ht="13.5" customHeight="1">
      <c r="B59" s="30"/>
      <c r="C59" s="33" t="s">
        <v>49</v>
      </c>
      <c r="D59" s="33" t="s">
        <v>10</v>
      </c>
      <c r="E59" s="14">
        <f t="shared" si="7"/>
        <v>1</v>
      </c>
      <c r="F59" s="14"/>
      <c r="G59" s="14">
        <f t="shared" ref="G59:K59" si="19">G16/$E16</f>
        <v>0.22829198473282442</v>
      </c>
      <c r="H59" s="14">
        <f t="shared" si="19"/>
        <v>0.4469624681933842</v>
      </c>
      <c r="I59" s="14">
        <f t="shared" si="19"/>
        <v>0.24864821882951654</v>
      </c>
      <c r="J59" s="14">
        <f t="shared" si="19"/>
        <v>5.5423027989821884E-2</v>
      </c>
      <c r="K59" s="14">
        <f t="shared" si="19"/>
        <v>2.0674300254452927E-2</v>
      </c>
      <c r="L59" s="14"/>
      <c r="M59" s="14">
        <f t="shared" ref="M59:O59" si="20">M16/$E16</f>
        <v>0.77170801526717558</v>
      </c>
      <c r="N59" s="14">
        <f t="shared" si="20"/>
        <v>0.32474554707379133</v>
      </c>
      <c r="O59" s="14">
        <f t="shared" si="20"/>
        <v>7.6097328244274814E-2</v>
      </c>
      <c r="P59" s="14"/>
      <c r="Q59" s="70">
        <f t="shared" si="10"/>
        <v>1.2033237913486006</v>
      </c>
      <c r="R59" s="41"/>
    </row>
    <row r="60" spans="2:18" ht="13.5" customHeight="1">
      <c r="B60" s="30"/>
      <c r="C60" s="33" t="s">
        <v>42</v>
      </c>
      <c r="D60" s="33" t="s">
        <v>6</v>
      </c>
      <c r="E60" s="13">
        <f t="shared" si="7"/>
        <v>1</v>
      </c>
      <c r="F60" s="13"/>
      <c r="G60" s="13">
        <f t="shared" ref="G60:K60" si="21">G17/$E17</f>
        <v>0.21902030008826126</v>
      </c>
      <c r="H60" s="13">
        <f t="shared" si="21"/>
        <v>0.45261841718152396</v>
      </c>
      <c r="I60" s="13">
        <f t="shared" si="21"/>
        <v>0.25</v>
      </c>
      <c r="J60" s="13">
        <f t="shared" si="21"/>
        <v>5.8252427184466021E-2</v>
      </c>
      <c r="K60" s="13">
        <f t="shared" si="21"/>
        <v>2.010885554574875E-2</v>
      </c>
      <c r="L60" s="13"/>
      <c r="M60" s="13">
        <f t="shared" ref="M60:O60" si="22">M17/$E17</f>
        <v>0.78097969991173877</v>
      </c>
      <c r="N60" s="13">
        <f t="shared" si="22"/>
        <v>0.32836128273021475</v>
      </c>
      <c r="O60" s="13">
        <f t="shared" si="22"/>
        <v>7.8361282730214768E-2</v>
      </c>
      <c r="P60" s="13"/>
      <c r="Q60" s="69">
        <f t="shared" si="10"/>
        <v>1.2176963812886143</v>
      </c>
      <c r="R60" s="41"/>
    </row>
    <row r="61" spans="2:18" ht="13.5" customHeight="1">
      <c r="B61" s="30"/>
      <c r="C61" s="38" t="s">
        <v>43</v>
      </c>
      <c r="D61" s="38" t="s">
        <v>33</v>
      </c>
      <c r="E61" s="16">
        <f t="shared" si="7"/>
        <v>1</v>
      </c>
      <c r="F61" s="16"/>
      <c r="G61" s="16">
        <f t="shared" ref="G61:K61" si="23">G18/$E18</f>
        <v>0.41761449857644561</v>
      </c>
      <c r="H61" s="16">
        <f t="shared" si="23"/>
        <v>0.40720882170161721</v>
      </c>
      <c r="I61" s="16">
        <f t="shared" si="23"/>
        <v>0.14476897952104981</v>
      </c>
      <c r="J61" s="16">
        <f t="shared" si="23"/>
        <v>2.4308817365918518E-2</v>
      </c>
      <c r="K61" s="16">
        <f t="shared" si="23"/>
        <v>6.0988828349688553E-3</v>
      </c>
      <c r="L61" s="16"/>
      <c r="M61" s="16">
        <f t="shared" ref="M61:O61" si="24">M18/$E18</f>
        <v>0.58238550142355439</v>
      </c>
      <c r="N61" s="16">
        <f t="shared" si="24"/>
        <v>0.17517667972193718</v>
      </c>
      <c r="O61" s="16">
        <f t="shared" si="24"/>
        <v>3.0407700200887372E-2</v>
      </c>
      <c r="P61" s="16"/>
      <c r="Q61" s="72">
        <f t="shared" si="10"/>
        <v>0.79671354038703335</v>
      </c>
      <c r="R61" s="41"/>
    </row>
    <row r="62" spans="2:18" ht="13.5" customHeight="1">
      <c r="B62" s="30"/>
      <c r="C62" s="33" t="s">
        <v>44</v>
      </c>
      <c r="D62" s="33" t="s">
        <v>7</v>
      </c>
      <c r="E62" s="13">
        <f t="shared" si="7"/>
        <v>1</v>
      </c>
      <c r="F62" s="13"/>
      <c r="G62" s="13">
        <f t="shared" ref="G62:K62" si="25">G19/$E19</f>
        <v>0.28429681559376102</v>
      </c>
      <c r="H62" s="13">
        <f t="shared" si="25"/>
        <v>0.42096478050408948</v>
      </c>
      <c r="I62" s="13">
        <f t="shared" si="25"/>
        <v>0.23105027912238729</v>
      </c>
      <c r="J62" s="13">
        <f t="shared" si="25"/>
        <v>4.9055064077597875E-2</v>
      </c>
      <c r="K62" s="13">
        <f t="shared" si="25"/>
        <v>1.4633060702164358E-2</v>
      </c>
      <c r="L62" s="13"/>
      <c r="M62" s="13">
        <f t="shared" ref="M62:O62" si="26">M19/$E19</f>
        <v>0.71570318440623903</v>
      </c>
      <c r="N62" s="13">
        <f t="shared" si="26"/>
        <v>0.2947384039021495</v>
      </c>
      <c r="O62" s="13">
        <f t="shared" si="26"/>
        <v>6.368812477976224E-2</v>
      </c>
      <c r="P62" s="13"/>
      <c r="Q62" s="69">
        <f t="shared" si="10"/>
        <v>1.0955321871696433</v>
      </c>
      <c r="R62" s="41"/>
    </row>
    <row r="63" spans="2:18" ht="13.5" customHeight="1">
      <c r="B63" s="30"/>
      <c r="C63" s="33" t="s">
        <v>45</v>
      </c>
      <c r="D63" s="33" t="s">
        <v>35</v>
      </c>
      <c r="E63" s="14">
        <f t="shared" si="7"/>
        <v>1</v>
      </c>
      <c r="F63" s="14"/>
      <c r="G63" s="14">
        <f t="shared" ref="G63:K63" si="27">G20/$E20</f>
        <v>0.18981896809513951</v>
      </c>
      <c r="H63" s="14">
        <f t="shared" si="27"/>
        <v>0.4314632070480528</v>
      </c>
      <c r="I63" s="14">
        <f t="shared" si="27"/>
        <v>0.30198053964529709</v>
      </c>
      <c r="J63" s="14">
        <f t="shared" si="27"/>
        <v>6.0727348009109103E-2</v>
      </c>
      <c r="K63" s="14">
        <f t="shared" si="27"/>
        <v>1.600993720240149E-2</v>
      </c>
      <c r="L63" s="14"/>
      <c r="M63" s="14">
        <f t="shared" ref="M63:O63" si="28">M20/$E20</f>
        <v>0.81018103190486046</v>
      </c>
      <c r="N63" s="14">
        <f t="shared" si="28"/>
        <v>0.37871782485680766</v>
      </c>
      <c r="O63" s="14">
        <f t="shared" si="28"/>
        <v>7.6737285211510589E-2</v>
      </c>
      <c r="P63" s="14"/>
      <c r="Q63" s="70">
        <f t="shared" si="10"/>
        <v>1.2883858946932578</v>
      </c>
      <c r="R63" s="41"/>
    </row>
    <row r="64" spans="2:18" ht="13.5" customHeight="1">
      <c r="B64" s="30"/>
      <c r="C64" s="33" t="s">
        <v>46</v>
      </c>
      <c r="D64" s="33" t="s">
        <v>8</v>
      </c>
      <c r="E64" s="13">
        <f t="shared" si="7"/>
        <v>1</v>
      </c>
      <c r="F64" s="13"/>
      <c r="G64" s="13">
        <f t="shared" ref="G64:K64" si="29">G21/$E21</f>
        <v>0.23479780911315698</v>
      </c>
      <c r="H64" s="13">
        <f t="shared" si="29"/>
        <v>0.43913296818552616</v>
      </c>
      <c r="I64" s="13">
        <f t="shared" si="29"/>
        <v>0.25952686167113392</v>
      </c>
      <c r="J64" s="13">
        <f t="shared" si="29"/>
        <v>5.0646777764829273E-2</v>
      </c>
      <c r="K64" s="13">
        <f t="shared" si="29"/>
        <v>1.5895583265353688E-2</v>
      </c>
      <c r="L64" s="13"/>
      <c r="M64" s="13">
        <f t="shared" ref="M64:O64" si="30">M21/$E21</f>
        <v>0.76520219088684305</v>
      </c>
      <c r="N64" s="13">
        <f t="shared" si="30"/>
        <v>0.32606922270131689</v>
      </c>
      <c r="O64" s="13">
        <f t="shared" si="30"/>
        <v>6.6542361030182962E-2</v>
      </c>
      <c r="P64" s="13"/>
      <c r="Q64" s="69">
        <f t="shared" si="10"/>
        <v>1.1812842326069222</v>
      </c>
      <c r="R64" s="41"/>
    </row>
    <row r="65" spans="2:18" ht="13.5" customHeight="1">
      <c r="B65" s="30"/>
      <c r="C65" s="33" t="s">
        <v>47</v>
      </c>
      <c r="D65" s="33" t="s">
        <v>9</v>
      </c>
      <c r="E65" s="14">
        <f t="shared" si="7"/>
        <v>1</v>
      </c>
      <c r="F65" s="14"/>
      <c r="G65" s="14">
        <f t="shared" ref="G65:K65" si="31">G22/$E22</f>
        <v>0.18595030221625253</v>
      </c>
      <c r="H65" s="14">
        <f t="shared" si="31"/>
        <v>0.41705842847548691</v>
      </c>
      <c r="I65" s="14">
        <f t="shared" si="31"/>
        <v>0.31717931497649426</v>
      </c>
      <c r="J65" s="14">
        <f t="shared" si="31"/>
        <v>6.103425117528543E-2</v>
      </c>
      <c r="K65" s="14">
        <f t="shared" si="31"/>
        <v>1.8777703156480859E-2</v>
      </c>
      <c r="L65" s="14"/>
      <c r="M65" s="14">
        <f t="shared" ref="M65:O65" si="32">M22/$E22</f>
        <v>0.81404969778374747</v>
      </c>
      <c r="N65" s="14">
        <f t="shared" si="32"/>
        <v>0.39699126930826056</v>
      </c>
      <c r="O65" s="14">
        <f t="shared" si="32"/>
        <v>7.9811954331766286E-2</v>
      </c>
      <c r="P65" s="14"/>
      <c r="Q65" s="70">
        <f t="shared" si="10"/>
        <v>1.3153794492948288</v>
      </c>
      <c r="R65" s="41"/>
    </row>
    <row r="66" spans="2:18" ht="13.5" customHeight="1">
      <c r="B66" s="30"/>
      <c r="C66" s="33" t="s">
        <v>50</v>
      </c>
      <c r="D66" s="33" t="s">
        <v>11</v>
      </c>
      <c r="E66" s="13">
        <f t="shared" si="7"/>
        <v>1</v>
      </c>
      <c r="F66" s="13"/>
      <c r="G66" s="13">
        <f t="shared" ref="G66:K66" si="33">G23/$E23</f>
        <v>0.25161496828260488</v>
      </c>
      <c r="H66" s="13">
        <f t="shared" si="33"/>
        <v>0.42869405808066113</v>
      </c>
      <c r="I66" s="13">
        <f t="shared" si="33"/>
        <v>0.25531048128964673</v>
      </c>
      <c r="J66" s="13">
        <f t="shared" si="33"/>
        <v>4.9671186637956118E-2</v>
      </c>
      <c r="K66" s="13">
        <f t="shared" si="33"/>
        <v>1.4709305709131117E-2</v>
      </c>
      <c r="L66" s="13"/>
      <c r="M66" s="13">
        <f t="shared" ref="M66:O66" si="34">M23/$E23</f>
        <v>0.74838503171739512</v>
      </c>
      <c r="N66" s="13">
        <f t="shared" si="34"/>
        <v>0.31969097363673399</v>
      </c>
      <c r="O66" s="13">
        <f t="shared" si="34"/>
        <v>6.4380492347087231E-2</v>
      </c>
      <c r="P66" s="13"/>
      <c r="Q66" s="69">
        <f t="shared" si="10"/>
        <v>1.1540621544549845</v>
      </c>
      <c r="R66" s="41"/>
    </row>
    <row r="67" spans="2:18" ht="13.5" customHeight="1">
      <c r="B67" s="30"/>
      <c r="C67" s="33" t="s">
        <v>51</v>
      </c>
      <c r="D67" s="33" t="s">
        <v>12</v>
      </c>
      <c r="E67" s="14">
        <f t="shared" si="7"/>
        <v>1</v>
      </c>
      <c r="F67" s="14"/>
      <c r="G67" s="14">
        <f t="shared" ref="G67:K67" si="35">G24/$E24</f>
        <v>0.25620060639196779</v>
      </c>
      <c r="H67" s="14">
        <f t="shared" si="35"/>
        <v>0.43964038968139568</v>
      </c>
      <c r="I67" s="14">
        <f t="shared" si="35"/>
        <v>0.24217779213678611</v>
      </c>
      <c r="J67" s="14">
        <f t="shared" si="35"/>
        <v>4.7436502808290669E-2</v>
      </c>
      <c r="K67" s="14">
        <f t="shared" si="35"/>
        <v>1.4544708981559719E-2</v>
      </c>
      <c r="L67" s="14"/>
      <c r="M67" s="14">
        <f t="shared" ref="M67:O67" si="36">M24/$E24</f>
        <v>0.74379939360803216</v>
      </c>
      <c r="N67" s="14">
        <f t="shared" si="36"/>
        <v>0.30415900392663653</v>
      </c>
      <c r="O67" s="14">
        <f t="shared" si="36"/>
        <v>6.1981211789850388E-2</v>
      </c>
      <c r="P67" s="14"/>
      <c r="Q67" s="70">
        <f t="shared" si="10"/>
        <v>1.131927531189423</v>
      </c>
      <c r="R67" s="41"/>
    </row>
    <row r="68" spans="2:18" ht="13.5" customHeight="1">
      <c r="B68" s="30"/>
      <c r="C68" s="38" t="s">
        <v>52</v>
      </c>
      <c r="D68" s="38" t="s">
        <v>36</v>
      </c>
      <c r="E68" s="17">
        <f t="shared" si="7"/>
        <v>1</v>
      </c>
      <c r="F68" s="17"/>
      <c r="G68" s="17">
        <f t="shared" ref="G68:K68" si="37">G25/$E25</f>
        <v>0.50821336189546118</v>
      </c>
      <c r="H68" s="17">
        <f t="shared" si="37"/>
        <v>0.36755188261525484</v>
      </c>
      <c r="I68" s="17">
        <f t="shared" si="37"/>
        <v>0.10507432803743878</v>
      </c>
      <c r="J68" s="17">
        <f t="shared" si="37"/>
        <v>1.5257636693933698E-2</v>
      </c>
      <c r="K68" s="17">
        <f t="shared" si="37"/>
        <v>3.9027907579114642E-3</v>
      </c>
      <c r="L68" s="17"/>
      <c r="M68" s="17">
        <f t="shared" ref="M68:O68" si="38">M25/$E25</f>
        <v>0.49178663810453876</v>
      </c>
      <c r="N68" s="17">
        <f t="shared" si="38"/>
        <v>0.12423475548928395</v>
      </c>
      <c r="O68" s="17">
        <f t="shared" si="38"/>
        <v>1.9160427451845163E-2</v>
      </c>
      <c r="P68" s="17"/>
      <c r="Q68" s="73">
        <f t="shared" si="10"/>
        <v>0.64064572810674392</v>
      </c>
      <c r="R68" s="41"/>
    </row>
    <row r="69" spans="2:18" ht="13.5" customHeight="1">
      <c r="B69" s="30"/>
      <c r="C69" s="33" t="s">
        <v>53</v>
      </c>
      <c r="D69" s="33" t="s">
        <v>13</v>
      </c>
      <c r="E69" s="14">
        <f t="shared" si="7"/>
        <v>1</v>
      </c>
      <c r="F69" s="14"/>
      <c r="G69" s="14">
        <f t="shared" ref="G69:K69" si="39">G26/$E26</f>
        <v>0.20633552418920376</v>
      </c>
      <c r="H69" s="14">
        <f t="shared" si="39"/>
        <v>0.46305746833707184</v>
      </c>
      <c r="I69" s="14">
        <f t="shared" si="39"/>
        <v>0.255546522220372</v>
      </c>
      <c r="J69" s="14">
        <f t="shared" si="39"/>
        <v>5.5714999363313124E-2</v>
      </c>
      <c r="K69" s="14">
        <f t="shared" si="39"/>
        <v>1.9345485890039277E-2</v>
      </c>
      <c r="L69" s="14"/>
      <c r="M69" s="14">
        <f t="shared" ref="M69:O69" si="40">M26/$E26</f>
        <v>0.79366447581079624</v>
      </c>
      <c r="N69" s="14">
        <f t="shared" si="40"/>
        <v>0.3306070074737244</v>
      </c>
      <c r="O69" s="14">
        <f t="shared" si="40"/>
        <v>7.5060485253352405E-2</v>
      </c>
      <c r="P69" s="14"/>
      <c r="Q69" s="70">
        <f t="shared" si="10"/>
        <v>1.2293835891508555</v>
      </c>
      <c r="R69" s="41"/>
    </row>
    <row r="70" spans="2:18" ht="13.5" customHeight="1">
      <c r="B70" s="30"/>
      <c r="C70" s="33" t="s">
        <v>54</v>
      </c>
      <c r="D70" s="33" t="s">
        <v>14</v>
      </c>
      <c r="E70" s="13">
        <f t="shared" si="7"/>
        <v>1</v>
      </c>
      <c r="F70" s="13"/>
      <c r="G70" s="13">
        <f t="shared" ref="G70:K70" si="41">G27/$E27</f>
        <v>0.3830474969279265</v>
      </c>
      <c r="H70" s="13">
        <f t="shared" si="41"/>
        <v>0.38571886520275683</v>
      </c>
      <c r="I70" s="13">
        <f t="shared" si="41"/>
        <v>0.18491211198375809</v>
      </c>
      <c r="J70" s="13">
        <f t="shared" si="41"/>
        <v>3.6838168509910778E-2</v>
      </c>
      <c r="K70" s="13">
        <f t="shared" si="41"/>
        <v>9.4833573756478075E-3</v>
      </c>
      <c r="L70" s="13"/>
      <c r="M70" s="13">
        <f t="shared" ref="M70:O70" si="42">M27/$E27</f>
        <v>0.6169525030720735</v>
      </c>
      <c r="N70" s="13">
        <f t="shared" si="42"/>
        <v>0.23123363786931667</v>
      </c>
      <c r="O70" s="13">
        <f t="shared" si="42"/>
        <v>4.632152588555858E-2</v>
      </c>
      <c r="P70" s="13"/>
      <c r="Q70" s="69">
        <f t="shared" si="10"/>
        <v>0.90639525564994394</v>
      </c>
      <c r="R70" s="41"/>
    </row>
    <row r="71" spans="2:18" ht="13.5" customHeight="1">
      <c r="B71" s="30"/>
      <c r="C71" s="33" t="s">
        <v>55</v>
      </c>
      <c r="D71" s="33" t="s">
        <v>15</v>
      </c>
      <c r="E71" s="14">
        <f t="shared" si="7"/>
        <v>1</v>
      </c>
      <c r="F71" s="14"/>
      <c r="G71" s="14">
        <f t="shared" ref="G71:K71" si="43">G28/$E28</f>
        <v>0.24832752015552634</v>
      </c>
      <c r="H71" s="14">
        <f t="shared" si="43"/>
        <v>0.4401337983875579</v>
      </c>
      <c r="I71" s="14">
        <f t="shared" si="43"/>
        <v>0.24698381840013722</v>
      </c>
      <c r="J71" s="14">
        <f t="shared" si="43"/>
        <v>4.8316084395905998E-2</v>
      </c>
      <c r="K71" s="14">
        <f t="shared" si="43"/>
        <v>1.623877866087255E-2</v>
      </c>
      <c r="L71" s="14"/>
      <c r="M71" s="14">
        <f t="shared" ref="M71:O71" si="44">M28/$E28</f>
        <v>0.75167247984447372</v>
      </c>
      <c r="N71" s="14">
        <f t="shared" si="44"/>
        <v>0.31153868145691577</v>
      </c>
      <c r="O71" s="14">
        <f t="shared" si="44"/>
        <v>6.4554863056778544E-2</v>
      </c>
      <c r="P71" s="14"/>
      <c r="Q71" s="70">
        <f t="shared" si="10"/>
        <v>1.1513236891760534</v>
      </c>
      <c r="R71" s="41"/>
    </row>
    <row r="72" spans="2:18" ht="13.5" customHeight="1">
      <c r="B72" s="30"/>
      <c r="C72" s="33" t="s">
        <v>56</v>
      </c>
      <c r="D72" s="33" t="s">
        <v>16</v>
      </c>
      <c r="E72" s="13">
        <f t="shared" si="7"/>
        <v>1</v>
      </c>
      <c r="F72" s="13"/>
      <c r="G72" s="13">
        <f t="shared" ref="G72:K72" si="45">G29/$E29</f>
        <v>0.19891667914732164</v>
      </c>
      <c r="H72" s="13">
        <f t="shared" si="45"/>
        <v>0.4692227048075483</v>
      </c>
      <c r="I72" s="13">
        <f t="shared" si="45"/>
        <v>0.25512954919874192</v>
      </c>
      <c r="J72" s="13">
        <f t="shared" si="45"/>
        <v>5.6961709350506713E-2</v>
      </c>
      <c r="K72" s="13">
        <f t="shared" si="45"/>
        <v>1.9769357495881382E-2</v>
      </c>
      <c r="L72" s="13"/>
      <c r="M72" s="13">
        <f t="shared" ref="M72:O72" si="46">M29/$E29</f>
        <v>0.8010833208526783</v>
      </c>
      <c r="N72" s="13">
        <f t="shared" si="46"/>
        <v>0.33186061604513006</v>
      </c>
      <c r="O72" s="13">
        <f t="shared" si="46"/>
        <v>7.6731066846388099E-2</v>
      </c>
      <c r="P72" s="13"/>
      <c r="Q72" s="69">
        <f t="shared" si="10"/>
        <v>1.2403274923868004</v>
      </c>
      <c r="R72" s="41"/>
    </row>
    <row r="73" spans="2:18" ht="13.5" customHeight="1">
      <c r="B73" s="30"/>
      <c r="C73" s="33" t="s">
        <v>57</v>
      </c>
      <c r="D73" s="33" t="s">
        <v>17</v>
      </c>
      <c r="E73" s="14">
        <f t="shared" si="7"/>
        <v>1</v>
      </c>
      <c r="F73" s="14"/>
      <c r="G73" s="14">
        <f t="shared" ref="G73:K73" si="47">G30/$E30</f>
        <v>0.32116227719287016</v>
      </c>
      <c r="H73" s="14">
        <f t="shared" si="47"/>
        <v>0.42540561297961532</v>
      </c>
      <c r="I73" s="14">
        <f t="shared" si="47"/>
        <v>0.20280648980767385</v>
      </c>
      <c r="J73" s="14">
        <f t="shared" si="47"/>
        <v>3.9553265704502544E-2</v>
      </c>
      <c r="K73" s="14">
        <f t="shared" si="47"/>
        <v>1.107235431533809E-2</v>
      </c>
      <c r="L73" s="14"/>
      <c r="M73" s="14">
        <f t="shared" ref="M73:O73" si="48">M30/$E30</f>
        <v>0.67883772280712984</v>
      </c>
      <c r="N73" s="14">
        <f t="shared" si="48"/>
        <v>0.25343210982751446</v>
      </c>
      <c r="O73" s="14">
        <f t="shared" si="48"/>
        <v>5.0625620019840632E-2</v>
      </c>
      <c r="P73" s="14"/>
      <c r="Q73" s="70">
        <f t="shared" si="10"/>
        <v>0.99799993599795189</v>
      </c>
      <c r="R73" s="41"/>
    </row>
    <row r="74" spans="2:18" ht="13.5" customHeight="1">
      <c r="B74" s="30"/>
      <c r="C74" s="33" t="s">
        <v>58</v>
      </c>
      <c r="D74" s="33" t="s">
        <v>34</v>
      </c>
      <c r="E74" s="13">
        <f t="shared" si="7"/>
        <v>1</v>
      </c>
      <c r="F74" s="13"/>
      <c r="G74" s="13">
        <f t="shared" ref="G74:K74" si="49">G31/$E31</f>
        <v>0.31928519568761216</v>
      </c>
      <c r="H74" s="13">
        <f t="shared" si="49"/>
        <v>0.41375224318141346</v>
      </c>
      <c r="I74" s="13">
        <f t="shared" si="49"/>
        <v>0.21609885066918724</v>
      </c>
      <c r="J74" s="13">
        <f t="shared" si="49"/>
        <v>4.0089590268359843E-2</v>
      </c>
      <c r="K74" s="13">
        <f t="shared" si="49"/>
        <v>1.0774120193427307E-2</v>
      </c>
      <c r="L74" s="13"/>
      <c r="M74" s="13">
        <f t="shared" ref="M74:O74" si="50">M31/$E31</f>
        <v>0.68071480431238784</v>
      </c>
      <c r="N74" s="13">
        <f t="shared" si="50"/>
        <v>0.26696256113097439</v>
      </c>
      <c r="O74" s="13">
        <f t="shared" si="50"/>
        <v>5.086371046178715E-2</v>
      </c>
      <c r="P74" s="13"/>
      <c r="Q74" s="69">
        <f t="shared" si="10"/>
        <v>1.014013890601241</v>
      </c>
      <c r="R74" s="41"/>
    </row>
    <row r="75" spans="2:18" ht="13.5" customHeight="1">
      <c r="B75" s="30"/>
      <c r="C75" s="33" t="s">
        <v>59</v>
      </c>
      <c r="D75" s="33" t="s">
        <v>18</v>
      </c>
      <c r="E75" s="14">
        <f t="shared" si="7"/>
        <v>1</v>
      </c>
      <c r="F75" s="14"/>
      <c r="G75" s="14">
        <f t="shared" ref="G75:K75" si="51">G32/$E32</f>
        <v>0.1838560411311054</v>
      </c>
      <c r="H75" s="14">
        <f t="shared" si="51"/>
        <v>0.45933161953727508</v>
      </c>
      <c r="I75" s="14">
        <f t="shared" si="51"/>
        <v>0.25840616966580976</v>
      </c>
      <c r="J75" s="14">
        <f t="shared" si="51"/>
        <v>6.8174807197943443E-2</v>
      </c>
      <c r="K75" s="14">
        <f t="shared" si="51"/>
        <v>3.0231362467866323E-2</v>
      </c>
      <c r="L75" s="14"/>
      <c r="M75" s="14">
        <f t="shared" ref="M75:O75" si="52">M32/$E32</f>
        <v>0.81614395886889457</v>
      </c>
      <c r="N75" s="14">
        <f t="shared" si="52"/>
        <v>0.35681233933161954</v>
      </c>
      <c r="O75" s="14">
        <f t="shared" si="52"/>
        <v>9.840616966580977E-2</v>
      </c>
      <c r="P75" s="14"/>
      <c r="Q75" s="70">
        <f t="shared" si="10"/>
        <v>1.3189717223650386</v>
      </c>
      <c r="R75" s="41"/>
    </row>
    <row r="76" spans="2:18" ht="13.5" customHeight="1">
      <c r="B76" s="30"/>
      <c r="C76" s="33" t="s">
        <v>60</v>
      </c>
      <c r="D76" s="33" t="s">
        <v>19</v>
      </c>
      <c r="E76" s="13">
        <f t="shared" si="7"/>
        <v>1</v>
      </c>
      <c r="F76" s="13"/>
      <c r="G76" s="13">
        <f t="shared" ref="G76:K76" si="53">G33/$E33</f>
        <v>0.21127869459839141</v>
      </c>
      <c r="H76" s="13">
        <f t="shared" si="53"/>
        <v>0.44207048798184539</v>
      </c>
      <c r="I76" s="13">
        <f t="shared" si="53"/>
        <v>0.27126912329993669</v>
      </c>
      <c r="J76" s="13">
        <f t="shared" si="53"/>
        <v>5.6331722679346066E-2</v>
      </c>
      <c r="K76" s="13">
        <f t="shared" si="53"/>
        <v>1.9049971440480418E-2</v>
      </c>
      <c r="L76" s="13"/>
      <c r="M76" s="13">
        <f t="shared" ref="M76:O76" si="54">M33/$E33</f>
        <v>0.78872130540160856</v>
      </c>
      <c r="N76" s="13">
        <f t="shared" si="54"/>
        <v>0.34665081741976317</v>
      </c>
      <c r="O76" s="13">
        <f t="shared" si="54"/>
        <v>7.5381694119826481E-2</v>
      </c>
      <c r="P76" s="13"/>
      <c r="Q76" s="69">
        <f t="shared" si="10"/>
        <v>1.2415209101996079</v>
      </c>
      <c r="R76" s="41"/>
    </row>
    <row r="77" spans="2:18" ht="13.5" customHeight="1">
      <c r="B77" s="30"/>
      <c r="C77" s="33" t="s">
        <v>61</v>
      </c>
      <c r="D77" s="33" t="s">
        <v>29</v>
      </c>
      <c r="E77" s="14">
        <f t="shared" si="7"/>
        <v>1</v>
      </c>
      <c r="F77" s="14"/>
      <c r="G77" s="14">
        <f t="shared" ref="G77:K77" si="55">G34/$E34</f>
        <v>0.3435020147833181</v>
      </c>
      <c r="H77" s="14">
        <f t="shared" si="55"/>
        <v>0.40472423425873277</v>
      </c>
      <c r="I77" s="14">
        <f t="shared" si="55"/>
        <v>0.20416058935502213</v>
      </c>
      <c r="J77" s="14">
        <f t="shared" si="55"/>
        <v>3.7193147264591726E-2</v>
      </c>
      <c r="K77" s="14">
        <f t="shared" si="55"/>
        <v>1.042001433833527E-2</v>
      </c>
      <c r="L77" s="14"/>
      <c r="M77" s="14">
        <f t="shared" ref="M77:O77" si="56">M34/$E34</f>
        <v>0.6564979852166819</v>
      </c>
      <c r="N77" s="14">
        <f t="shared" si="56"/>
        <v>0.25177375095794913</v>
      </c>
      <c r="O77" s="14">
        <f t="shared" si="56"/>
        <v>4.7613161602927001E-2</v>
      </c>
      <c r="P77" s="14"/>
      <c r="Q77" s="70">
        <f t="shared" si="10"/>
        <v>0.97023559368124401</v>
      </c>
      <c r="R77" s="41"/>
    </row>
    <row r="78" spans="2:18" ht="13.5" customHeight="1">
      <c r="B78" s="30"/>
      <c r="C78" s="33" t="s">
        <v>62</v>
      </c>
      <c r="D78" s="33" t="s">
        <v>20</v>
      </c>
      <c r="E78" s="13">
        <f t="shared" si="7"/>
        <v>1</v>
      </c>
      <c r="F78" s="13"/>
      <c r="G78" s="13">
        <f t="shared" ref="G78:K78" si="57">G35/$E35</f>
        <v>0.20492209227018171</v>
      </c>
      <c r="H78" s="13">
        <f t="shared" si="57"/>
        <v>0.45327441045373157</v>
      </c>
      <c r="I78" s="13">
        <f t="shared" si="57"/>
        <v>0.26290525353346794</v>
      </c>
      <c r="J78" s="13">
        <f t="shared" si="57"/>
        <v>5.8345079812564288E-2</v>
      </c>
      <c r="K78" s="13">
        <f t="shared" si="57"/>
        <v>2.0553163930054477E-2</v>
      </c>
      <c r="L78" s="13"/>
      <c r="M78" s="13">
        <f t="shared" ref="M78:O78" si="58">M35/$E35</f>
        <v>0.79507790772981823</v>
      </c>
      <c r="N78" s="13">
        <f t="shared" si="58"/>
        <v>0.34180349727608672</v>
      </c>
      <c r="O78" s="13">
        <f t="shared" si="58"/>
        <v>7.8898243742618765E-2</v>
      </c>
      <c r="P78" s="13"/>
      <c r="Q78" s="69">
        <f t="shared" si="10"/>
        <v>1.2481618347365613</v>
      </c>
      <c r="R78" s="41"/>
    </row>
    <row r="79" spans="2:18" ht="13.5" customHeight="1">
      <c r="B79" s="30"/>
      <c r="C79" s="33" t="s">
        <v>63</v>
      </c>
      <c r="D79" s="33" t="s">
        <v>21</v>
      </c>
      <c r="E79" s="14">
        <f t="shared" si="7"/>
        <v>1</v>
      </c>
      <c r="F79" s="14"/>
      <c r="G79" s="14">
        <f t="shared" ref="G79:K79" si="59">G36/$E36</f>
        <v>0.19105527638190956</v>
      </c>
      <c r="H79" s="14">
        <f t="shared" si="59"/>
        <v>0.422713567839196</v>
      </c>
      <c r="I79" s="14">
        <f t="shared" si="59"/>
        <v>0.28783919597989949</v>
      </c>
      <c r="J79" s="14">
        <f t="shared" si="59"/>
        <v>6.834170854271357E-2</v>
      </c>
      <c r="K79" s="14">
        <f t="shared" si="59"/>
        <v>3.0050251256281406E-2</v>
      </c>
      <c r="L79" s="14"/>
      <c r="M79" s="14">
        <f t="shared" ref="M79:O79" si="60">M36/$E36</f>
        <v>0.80894472361809044</v>
      </c>
      <c r="N79" s="14">
        <f t="shared" si="60"/>
        <v>0.3862311557788945</v>
      </c>
      <c r="O79" s="14">
        <f t="shared" si="60"/>
        <v>9.8391959798994968E-2</v>
      </c>
      <c r="P79" s="14"/>
      <c r="Q79" s="70">
        <f t="shared" si="10"/>
        <v>1.3353768844221106</v>
      </c>
      <c r="R79" s="41"/>
    </row>
    <row r="80" spans="2:18" ht="13.5" customHeight="1">
      <c r="B80" s="30"/>
      <c r="C80" s="33" t="s">
        <v>64</v>
      </c>
      <c r="D80" s="33" t="s">
        <v>22</v>
      </c>
      <c r="E80" s="13">
        <f t="shared" si="7"/>
        <v>1</v>
      </c>
      <c r="F80" s="13"/>
      <c r="G80" s="13">
        <f t="shared" ref="G80:K80" si="61">G37/$E37</f>
        <v>0.26032445501696372</v>
      </c>
      <c r="H80" s="13">
        <f t="shared" si="61"/>
        <v>0.43569395156572943</v>
      </c>
      <c r="I80" s="13">
        <f t="shared" si="61"/>
        <v>0.24271731076707093</v>
      </c>
      <c r="J80" s="13">
        <f t="shared" si="61"/>
        <v>4.8024802090239051E-2</v>
      </c>
      <c r="K80" s="13">
        <f t="shared" si="61"/>
        <v>1.323948055999688E-2</v>
      </c>
      <c r="L80" s="13"/>
      <c r="M80" s="13">
        <f t="shared" ref="M80:O80" si="62">M37/$E37</f>
        <v>0.73967554498303634</v>
      </c>
      <c r="N80" s="13">
        <f t="shared" si="62"/>
        <v>0.30398159341730685</v>
      </c>
      <c r="O80" s="13">
        <f t="shared" si="62"/>
        <v>6.1264282650235931E-2</v>
      </c>
      <c r="P80" s="13"/>
      <c r="Q80" s="69">
        <f t="shared" si="10"/>
        <v>1.124205436181414</v>
      </c>
      <c r="R80" s="41"/>
    </row>
    <row r="81" spans="2:18" ht="13.5" customHeight="1">
      <c r="B81" s="30"/>
      <c r="C81" s="33" t="s">
        <v>65</v>
      </c>
      <c r="D81" s="33" t="s">
        <v>23</v>
      </c>
      <c r="E81" s="14">
        <f t="shared" si="7"/>
        <v>1</v>
      </c>
      <c r="F81" s="14"/>
      <c r="G81" s="14">
        <f t="shared" ref="G81:K81" si="63">G38/$E38</f>
        <v>0.28227289708882952</v>
      </c>
      <c r="H81" s="14">
        <f t="shared" si="63"/>
        <v>0.42173894301232867</v>
      </c>
      <c r="I81" s="14">
        <f t="shared" si="63"/>
        <v>0.23525734977153204</v>
      </c>
      <c r="J81" s="14">
        <f t="shared" si="63"/>
        <v>4.6742535276029541E-2</v>
      </c>
      <c r="K81" s="14">
        <f t="shared" si="63"/>
        <v>1.3988274851280283E-2</v>
      </c>
      <c r="L81" s="14"/>
      <c r="M81" s="14">
        <f t="shared" ref="M81:O81" si="64">M38/$E38</f>
        <v>0.71772710291117048</v>
      </c>
      <c r="N81" s="14">
        <f t="shared" si="64"/>
        <v>0.29598815989884186</v>
      </c>
      <c r="O81" s="14">
        <f t="shared" si="64"/>
        <v>6.0730810127309826E-2</v>
      </c>
      <c r="P81" s="14"/>
      <c r="Q81" s="70">
        <f t="shared" si="10"/>
        <v>1.094706440210363</v>
      </c>
      <c r="R81" s="41"/>
    </row>
    <row r="82" spans="2:18" ht="13.5" customHeight="1">
      <c r="B82" s="30"/>
      <c r="C82" s="33" t="s">
        <v>66</v>
      </c>
      <c r="D82" s="33" t="s">
        <v>24</v>
      </c>
      <c r="E82" s="13">
        <f t="shared" si="7"/>
        <v>1</v>
      </c>
      <c r="F82" s="13"/>
      <c r="G82" s="13">
        <f t="shared" ref="G82:K82" si="65">G39/$E39</f>
        <v>0.22286109780120322</v>
      </c>
      <c r="H82" s="13">
        <f t="shared" si="65"/>
        <v>0.41638715860086251</v>
      </c>
      <c r="I82" s="13">
        <f t="shared" si="65"/>
        <v>0.28296864185699833</v>
      </c>
      <c r="J82" s="13">
        <f t="shared" si="65"/>
        <v>5.9362189213650642E-2</v>
      </c>
      <c r="K82" s="13">
        <f t="shared" si="65"/>
        <v>1.842091252728531E-2</v>
      </c>
      <c r="L82" s="13"/>
      <c r="M82" s="13">
        <f t="shared" ref="M82:O82" si="66">M39/$E39</f>
        <v>0.77713890219879678</v>
      </c>
      <c r="N82" s="13">
        <f t="shared" si="66"/>
        <v>0.36075174359793433</v>
      </c>
      <c r="O82" s="13">
        <f t="shared" si="66"/>
        <v>7.7783101740935959E-2</v>
      </c>
      <c r="P82" s="13"/>
      <c r="Q82" s="69">
        <f t="shared" si="10"/>
        <v>1.2438907522759943</v>
      </c>
      <c r="R82" s="41"/>
    </row>
    <row r="83" spans="2:18" ht="13.5" customHeight="1">
      <c r="B83" s="30"/>
      <c r="C83" s="33" t="s">
        <v>67</v>
      </c>
      <c r="D83" s="33" t="s">
        <v>30</v>
      </c>
      <c r="E83" s="14">
        <f t="shared" si="7"/>
        <v>1</v>
      </c>
      <c r="F83" s="14"/>
      <c r="G83" s="14">
        <f t="shared" ref="G83:K83" si="67">G40/$E40</f>
        <v>0.379633362582114</v>
      </c>
      <c r="H83" s="14">
        <f t="shared" si="67"/>
        <v>0.41399672729859843</v>
      </c>
      <c r="I83" s="14">
        <f t="shared" si="67"/>
        <v>0.16932672468992341</v>
      </c>
      <c r="J83" s="14">
        <f t="shared" si="67"/>
        <v>2.9572888751867574E-2</v>
      </c>
      <c r="K83" s="14">
        <f t="shared" si="67"/>
        <v>7.4702966774966208E-3</v>
      </c>
      <c r="L83" s="14"/>
      <c r="M83" s="14">
        <f t="shared" ref="M83:O83" si="68">M40/$E40</f>
        <v>0.620366637417886</v>
      </c>
      <c r="N83" s="14">
        <f t="shared" si="68"/>
        <v>0.2063699101192876</v>
      </c>
      <c r="O83" s="14">
        <f t="shared" si="68"/>
        <v>3.7043185429364196E-2</v>
      </c>
      <c r="P83" s="14"/>
      <c r="Q83" s="70">
        <f t="shared" si="10"/>
        <v>0.8740484264946522</v>
      </c>
      <c r="R83" s="41"/>
    </row>
    <row r="84" spans="2:18" ht="13.5" customHeight="1" thickBot="1">
      <c r="B84" s="30"/>
      <c r="C84" s="33" t="s">
        <v>68</v>
      </c>
      <c r="D84" s="33" t="s">
        <v>31</v>
      </c>
      <c r="E84" s="18">
        <f t="shared" si="7"/>
        <v>1</v>
      </c>
      <c r="F84" s="18"/>
      <c r="G84" s="18">
        <f t="shared" ref="G84:K84" si="69">G41/$E41</f>
        <v>0.24388947927736451</v>
      </c>
      <c r="H84" s="18">
        <f t="shared" si="69"/>
        <v>0.42860840894847269</v>
      </c>
      <c r="I84" s="18">
        <f t="shared" si="69"/>
        <v>0.25965285157633722</v>
      </c>
      <c r="J84" s="18">
        <f t="shared" si="69"/>
        <v>5.1867898307855799E-2</v>
      </c>
      <c r="K84" s="18">
        <f t="shared" si="69"/>
        <v>1.5981361889969754E-2</v>
      </c>
      <c r="L84" s="18"/>
      <c r="M84" s="18">
        <f t="shared" ref="M84:O84" si="70">M41/$E41</f>
        <v>0.75611052072263552</v>
      </c>
      <c r="N84" s="18">
        <f t="shared" si="70"/>
        <v>0.32750211177416277</v>
      </c>
      <c r="O84" s="18">
        <f t="shared" si="70"/>
        <v>6.7849260197825556E-2</v>
      </c>
      <c r="P84" s="18"/>
      <c r="Q84" s="74">
        <f t="shared" si="10"/>
        <v>1.174527916291997</v>
      </c>
      <c r="R84" s="41"/>
    </row>
    <row r="85" spans="2:18" ht="13.5" customHeight="1" thickBot="1">
      <c r="B85" s="30"/>
      <c r="C85" s="33"/>
      <c r="D85" s="33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43"/>
      <c r="R85" s="41"/>
    </row>
    <row r="86" spans="2:18" ht="13.5" customHeight="1" thickBot="1">
      <c r="B86" s="30"/>
      <c r="C86" s="33" t="s">
        <v>69</v>
      </c>
      <c r="D86" s="33" t="s">
        <v>4</v>
      </c>
      <c r="E86" s="19">
        <f>E43/$E43</f>
        <v>1</v>
      </c>
      <c r="F86" s="19"/>
      <c r="G86" s="19">
        <f t="shared" ref="G86:K86" si="71">G43/$E43</f>
        <v>0.30518839317811997</v>
      </c>
      <c r="H86" s="19">
        <f t="shared" si="71"/>
        <v>0.4224349780868577</v>
      </c>
      <c r="I86" s="19">
        <f t="shared" si="71"/>
        <v>0.21613324808863202</v>
      </c>
      <c r="J86" s="19">
        <f t="shared" si="71"/>
        <v>4.2854848980751245E-2</v>
      </c>
      <c r="K86" s="19">
        <f t="shared" si="71"/>
        <v>1.3388531665639037E-2</v>
      </c>
      <c r="L86" s="19"/>
      <c r="M86" s="19">
        <f t="shared" ref="M86:O86" si="72">M43/$E43</f>
        <v>0.69481160682188003</v>
      </c>
      <c r="N86" s="19">
        <f t="shared" si="72"/>
        <v>0.27237662873502227</v>
      </c>
      <c r="O86" s="19">
        <f t="shared" si="72"/>
        <v>5.6243380646390284E-2</v>
      </c>
      <c r="P86" s="19"/>
      <c r="Q86" s="75">
        <f>Q43/E43</f>
        <v>1.0432400516356994</v>
      </c>
      <c r="R86" s="37"/>
    </row>
    <row r="87" spans="2:18" ht="13.5" customHeight="1" thickBot="1">
      <c r="B87" s="30"/>
      <c r="C87" s="33"/>
      <c r="D87" s="33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33"/>
      <c r="R87" s="34"/>
    </row>
    <row r="88" spans="2:18" ht="13.5" customHeight="1" thickBot="1">
      <c r="B88" s="30"/>
      <c r="C88" s="33" t="s">
        <v>70</v>
      </c>
      <c r="D88" s="33"/>
      <c r="E88" s="67">
        <f>E45/$E45</f>
        <v>1</v>
      </c>
      <c r="F88" s="67"/>
      <c r="G88" s="67">
        <f t="shared" ref="G88:K88" si="73">G45/$E45</f>
        <v>0.33578481134394067</v>
      </c>
      <c r="H88" s="67">
        <f t="shared" si="73"/>
        <v>0.42994721263477342</v>
      </c>
      <c r="I88" s="67">
        <f t="shared" si="73"/>
        <v>0.19072908541081179</v>
      </c>
      <c r="J88" s="67">
        <f t="shared" si="73"/>
        <v>3.3619888227562698E-2</v>
      </c>
      <c r="K88" s="67">
        <f t="shared" si="73"/>
        <v>9.9190023829114262E-3</v>
      </c>
      <c r="L88" s="67"/>
      <c r="M88" s="67">
        <f t="shared" ref="M88:O88" si="74">M45/$E45</f>
        <v>0.66421518865605933</v>
      </c>
      <c r="N88" s="67">
        <f t="shared" si="74"/>
        <v>0.23426797602128591</v>
      </c>
      <c r="O88" s="67">
        <f t="shared" si="74"/>
        <v>4.3538890610474126E-2</v>
      </c>
      <c r="P88" s="67"/>
      <c r="Q88" s="75">
        <f>Q45/E45</f>
        <v>0.95646378081489158</v>
      </c>
      <c r="R88" s="37"/>
    </row>
    <row r="89" spans="2:18" ht="13.5" thickBot="1">
      <c r="B89" s="44"/>
      <c r="C89" s="45"/>
      <c r="D89" s="45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7"/>
    </row>
    <row r="90" spans="2:18" ht="13.5" thickTop="1"/>
  </sheetData>
  <printOptions horizontalCentered="1" verticalCentered="1"/>
  <pageMargins left="0.19685039370078741" right="0.19685039370078741" top="0.39370078740157483" bottom="0.19685039370078741" header="0.31496062992125984" footer="0.31496062992125984"/>
  <pageSetup paperSize="9" scale="79" fitToHeight="2" orientation="landscape" r:id="rId1"/>
  <rowBreaks count="1" manualBreakCount="1">
    <brk id="47" max="18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1:B60"/>
  <sheetViews>
    <sheetView topLeftCell="A7" zoomScaleNormal="100" workbookViewId="0"/>
  </sheetViews>
  <sheetFormatPr defaultRowHeight="12.75"/>
  <cols>
    <col min="1" max="1" width="3.7109375" customWidth="1"/>
    <col min="21" max="21" width="3.7109375" customWidth="1"/>
  </cols>
  <sheetData>
    <row r="1" spans="2:2" ht="20.25">
      <c r="B1" s="107" t="s">
        <v>241</v>
      </c>
    </row>
    <row r="3" spans="2:2" ht="15">
      <c r="B3" s="160" t="s">
        <v>242</v>
      </c>
    </row>
    <row r="57" spans="2:2" ht="20.25">
      <c r="B57" s="107" t="s">
        <v>239</v>
      </c>
    </row>
    <row r="59" spans="2:2" ht="15">
      <c r="B59" s="160" t="s">
        <v>240</v>
      </c>
    </row>
    <row r="60" spans="2:2" ht="15">
      <c r="B60" s="160"/>
    </row>
  </sheetData>
  <printOptions horizontalCentered="1" verticalCentered="1"/>
  <pageMargins left="0.19685039370078741" right="0.19685039370078741" top="0.39370078740157483" bottom="0.19685039370078741" header="0.31496062992125984" footer="0.31496062992125984"/>
  <pageSetup paperSize="9" scale="77" fitToHeight="2" orientation="landscape" r:id="rId1"/>
  <rowBreaks count="1" manualBreakCount="1">
    <brk id="56" max="20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2.75"/>
  <cols>
    <col min="20" max="20" width="1.7109375" customWidth="1"/>
  </cols>
  <sheetData/>
  <printOptions horizontalCentered="1" verticalCentered="1"/>
  <pageMargins left="0.19685039370078741" right="0.19685039370078741" top="0.39370078740157483" bottom="0.19685039370078741" header="0.31496062992125984" footer="0.31496062992125984"/>
  <pageSetup paperSize="9" scale="83" fitToHeight="4" orientation="landscape" r:id="rId1"/>
  <rowBreaks count="4" manualBreakCount="4">
    <brk id="45" max="19" man="1"/>
    <brk id="90" max="19" man="1"/>
    <brk id="135" max="19" man="1"/>
    <brk id="180" max="19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2.75"/>
  <cols>
    <col min="20" max="20" width="1.7109375" customWidth="1"/>
  </cols>
  <sheetData/>
  <printOptions horizontalCentered="1" verticalCentered="1"/>
  <pageMargins left="0.19685039370078741" right="0.19685039370078741" top="0.39370078740157483" bottom="0.19685039370078741" header="0.31496062992125984" footer="0.31496062992125984"/>
  <pageSetup paperSize="9" scale="83" fitToHeight="9" orientation="landscape" r:id="rId1"/>
  <rowBreaks count="8" manualBreakCount="8">
    <brk id="45" max="19" man="1"/>
    <brk id="90" max="19" man="1"/>
    <brk id="135" max="19" man="1"/>
    <brk id="180" max="19" man="1"/>
    <brk id="225" max="19" man="1"/>
    <brk id="270" max="19" man="1"/>
    <brk id="315" max="19" man="1"/>
    <brk id="360" max="19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2.75"/>
  <cols>
    <col min="20" max="20" width="1.7109375" customWidth="1"/>
  </cols>
  <sheetData/>
  <printOptions horizontalCentered="1" verticalCentered="1"/>
  <pageMargins left="0.19685039370078741" right="0.19685039370078741" top="0.39370078740157483" bottom="0.19685039370078741" header="0.31496062992125984" footer="0.31496062992125984"/>
  <pageSetup paperSize="9" scale="83" fitToHeight="9" orientation="landscape" r:id="rId1"/>
  <rowBreaks count="8" manualBreakCount="8">
    <brk id="45" max="19" man="1"/>
    <brk id="90" max="19" man="1"/>
    <brk id="135" max="19" man="1"/>
    <brk id="180" max="19" man="1"/>
    <brk id="225" max="19" man="1"/>
    <brk id="270" max="19" man="1"/>
    <brk id="315" max="19" man="1"/>
    <brk id="360" max="19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W72"/>
  <sheetViews>
    <sheetView tabSelected="1" workbookViewId="0"/>
  </sheetViews>
  <sheetFormatPr defaultRowHeight="12.75"/>
  <cols>
    <col min="1" max="2" width="3.7109375" customWidth="1"/>
    <col min="4" max="22" width="9.7109375" customWidth="1"/>
    <col min="23" max="24" width="3.7109375" customWidth="1"/>
  </cols>
  <sheetData>
    <row r="1" spans="2:23" ht="13.5" thickBot="1"/>
    <row r="2" spans="2:23" ht="9" customHeight="1" thickTop="1">
      <c r="B2" s="111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3"/>
    </row>
    <row r="3" spans="2:23" ht="23.25">
      <c r="B3" s="114"/>
      <c r="C3" s="158" t="s">
        <v>222</v>
      </c>
      <c r="D3" s="109"/>
      <c r="E3" s="109"/>
      <c r="F3" s="155"/>
      <c r="G3" s="154"/>
      <c r="H3" s="155"/>
      <c r="I3" s="109"/>
      <c r="J3" s="109"/>
      <c r="K3" s="109"/>
      <c r="L3" s="156"/>
      <c r="M3" s="157"/>
      <c r="N3" s="115"/>
      <c r="O3" s="115"/>
      <c r="P3" s="115"/>
      <c r="Q3" s="115"/>
      <c r="R3" s="115"/>
      <c r="S3" s="115"/>
      <c r="T3" s="115"/>
      <c r="U3" s="115"/>
      <c r="V3" s="115"/>
      <c r="W3" s="116"/>
    </row>
    <row r="4" spans="2:23" ht="9" customHeight="1" thickBot="1">
      <c r="B4" s="117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9"/>
    </row>
    <row r="5" spans="2:23" ht="15" customHeight="1" thickTop="1"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2"/>
    </row>
    <row r="6" spans="2:23" ht="15" customHeight="1">
      <c r="B6" s="120"/>
      <c r="C6" s="121"/>
      <c r="D6" s="121"/>
      <c r="E6" s="121"/>
      <c r="F6" s="123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2"/>
    </row>
    <row r="7" spans="2:23" ht="15" customHeight="1">
      <c r="B7" s="120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2"/>
    </row>
    <row r="8" spans="2:23" ht="20.25">
      <c r="B8" s="120"/>
      <c r="C8" s="121"/>
      <c r="D8" s="121"/>
      <c r="E8" s="124"/>
      <c r="F8" s="124"/>
      <c r="G8" s="124"/>
      <c r="H8" s="124"/>
      <c r="I8" s="124"/>
      <c r="J8" s="124" t="s">
        <v>173</v>
      </c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2"/>
    </row>
    <row r="9" spans="2:23">
      <c r="B9" s="120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122"/>
    </row>
    <row r="10" spans="2:23">
      <c r="B10" s="120"/>
      <c r="C10" s="125" t="s">
        <v>174</v>
      </c>
      <c r="D10" s="161" t="s">
        <v>175</v>
      </c>
      <c r="E10" s="161" t="s">
        <v>176</v>
      </c>
      <c r="F10" s="161" t="s">
        <v>177</v>
      </c>
      <c r="G10" s="161" t="s">
        <v>178</v>
      </c>
      <c r="H10" s="161" t="s">
        <v>179</v>
      </c>
      <c r="I10" s="161" t="s">
        <v>180</v>
      </c>
      <c r="J10" s="161" t="s">
        <v>181</v>
      </c>
      <c r="K10" s="33"/>
      <c r="L10" s="125" t="s">
        <v>182</v>
      </c>
      <c r="M10" s="161" t="s">
        <v>175</v>
      </c>
      <c r="N10" s="161" t="s">
        <v>176</v>
      </c>
      <c r="O10" s="161" t="s">
        <v>177</v>
      </c>
      <c r="P10" s="161" t="s">
        <v>178</v>
      </c>
      <c r="Q10" s="161" t="s">
        <v>179</v>
      </c>
      <c r="R10" s="33"/>
      <c r="S10" s="164" t="s">
        <v>183</v>
      </c>
      <c r="T10" s="161" t="s">
        <v>184</v>
      </c>
      <c r="U10" s="161" t="s">
        <v>185</v>
      </c>
      <c r="V10" s="161" t="s">
        <v>186</v>
      </c>
      <c r="W10" s="122"/>
    </row>
    <row r="11" spans="2:23">
      <c r="B11" s="120"/>
      <c r="C11" s="126"/>
      <c r="D11" s="162"/>
      <c r="E11" s="162"/>
      <c r="F11" s="162"/>
      <c r="G11" s="162"/>
      <c r="H11" s="162"/>
      <c r="I11" s="162"/>
      <c r="J11" s="162"/>
      <c r="K11" s="33"/>
      <c r="L11" s="126"/>
      <c r="M11" s="162"/>
      <c r="N11" s="162"/>
      <c r="O11" s="162"/>
      <c r="P11" s="162"/>
      <c r="Q11" s="162"/>
      <c r="R11" s="33"/>
      <c r="S11" s="164"/>
      <c r="T11" s="162"/>
      <c r="U11" s="162"/>
      <c r="V11" s="162"/>
      <c r="W11" s="122"/>
    </row>
    <row r="12" spans="2:23">
      <c r="B12" s="120"/>
      <c r="C12" s="126"/>
      <c r="D12" s="162"/>
      <c r="E12" s="162"/>
      <c r="F12" s="162"/>
      <c r="G12" s="162"/>
      <c r="H12" s="162"/>
      <c r="I12" s="162"/>
      <c r="J12" s="162"/>
      <c r="K12" s="33"/>
      <c r="L12" s="126"/>
      <c r="M12" s="162"/>
      <c r="N12" s="162"/>
      <c r="O12" s="162"/>
      <c r="P12" s="162"/>
      <c r="Q12" s="162"/>
      <c r="R12" s="33"/>
      <c r="S12" s="164"/>
      <c r="T12" s="162"/>
      <c r="U12" s="162"/>
      <c r="V12" s="162"/>
      <c r="W12" s="122"/>
    </row>
    <row r="13" spans="2:23">
      <c r="B13" s="120"/>
      <c r="C13" s="126"/>
      <c r="D13" s="162"/>
      <c r="E13" s="162"/>
      <c r="F13" s="162"/>
      <c r="G13" s="162"/>
      <c r="H13" s="162"/>
      <c r="I13" s="162"/>
      <c r="J13" s="162"/>
      <c r="K13" s="33"/>
      <c r="L13" s="126"/>
      <c r="M13" s="162"/>
      <c r="N13" s="162"/>
      <c r="O13" s="162"/>
      <c r="P13" s="162"/>
      <c r="Q13" s="162"/>
      <c r="R13" s="33"/>
      <c r="S13" s="164"/>
      <c r="T13" s="162"/>
      <c r="U13" s="162"/>
      <c r="V13" s="162"/>
      <c r="W13" s="122"/>
    </row>
    <row r="14" spans="2:23" ht="4.5" customHeight="1" thickBot="1">
      <c r="B14" s="120"/>
      <c r="C14" s="126"/>
      <c r="D14" s="127"/>
      <c r="E14" s="127"/>
      <c r="F14" s="127"/>
      <c r="G14" s="127"/>
      <c r="H14" s="127"/>
      <c r="I14" s="127"/>
      <c r="J14" s="127"/>
      <c r="K14" s="33"/>
      <c r="L14" s="126"/>
      <c r="M14" s="127"/>
      <c r="N14" s="127"/>
      <c r="O14" s="127"/>
      <c r="P14" s="127"/>
      <c r="Q14" s="127"/>
      <c r="R14" s="33"/>
      <c r="S14" s="126"/>
      <c r="T14" s="127"/>
      <c r="U14" s="127"/>
      <c r="V14" s="127"/>
      <c r="W14" s="122"/>
    </row>
    <row r="15" spans="2:23" ht="15">
      <c r="B15" s="120"/>
      <c r="C15" s="128">
        <v>2011</v>
      </c>
      <c r="D15" s="129">
        <v>89034</v>
      </c>
      <c r="E15" s="129">
        <v>134017</v>
      </c>
      <c r="F15" s="129">
        <v>95248</v>
      </c>
      <c r="G15" s="129">
        <v>32564</v>
      </c>
      <c r="H15" s="129">
        <v>6205</v>
      </c>
      <c r="I15" s="129">
        <v>180873</v>
      </c>
      <c r="J15" s="130">
        <f>I15/223051</f>
        <v>0.81090423266427858</v>
      </c>
      <c r="K15" s="93"/>
      <c r="L15" s="128">
        <v>2011</v>
      </c>
      <c r="M15" s="131">
        <f>D15/($D15+$E15)</f>
        <v>0.39916431668093844</v>
      </c>
      <c r="N15" s="131">
        <f>E15/($D15+$E15)</f>
        <v>0.60083568331906156</v>
      </c>
      <c r="O15" s="131">
        <f>F15/($D15+$E15)</f>
        <v>0.42702341616939626</v>
      </c>
      <c r="P15" s="131">
        <f>G15/($D15+$E15)</f>
        <v>0.14599351717768583</v>
      </c>
      <c r="Q15" s="131">
        <f>H15/($D15+$E15)</f>
        <v>2.7818749971979504E-2</v>
      </c>
      <c r="R15" s="93"/>
      <c r="S15" s="126" t="s">
        <v>187</v>
      </c>
      <c r="T15" s="131">
        <f>(E15-E16)/E16</f>
        <v>8.2598229287837666E-2</v>
      </c>
      <c r="U15" s="131">
        <f>N15-N16</f>
        <v>-3.9629565288984425E-3</v>
      </c>
      <c r="V15" s="131">
        <f>+(I15-I16)/I16</f>
        <v>9.6332888835010302E-2</v>
      </c>
      <c r="W15" s="122"/>
    </row>
    <row r="16" spans="2:23" ht="15">
      <c r="B16" s="120"/>
      <c r="C16" s="128">
        <v>2001</v>
      </c>
      <c r="D16" s="132">
        <v>80891</v>
      </c>
      <c r="E16" s="132">
        <f>F16+G16+H16</f>
        <v>123792</v>
      </c>
      <c r="F16" s="132">
        <v>89067</v>
      </c>
      <c r="G16" s="132">
        <v>29771</v>
      </c>
      <c r="H16" s="132">
        <v>4954</v>
      </c>
      <c r="I16" s="132">
        <v>164980</v>
      </c>
      <c r="J16" s="133">
        <f>I16/204683</f>
        <v>0.80602688059096261</v>
      </c>
      <c r="K16" s="93"/>
      <c r="L16" s="128">
        <v>2001</v>
      </c>
      <c r="M16" s="134">
        <v>0.39520136015203999</v>
      </c>
      <c r="N16" s="134">
        <v>0.60479863984796001</v>
      </c>
      <c r="O16" s="134">
        <v>0.4351460551193797</v>
      </c>
      <c r="P16" s="134">
        <v>0.14544930453432869</v>
      </c>
      <c r="Q16" s="135">
        <v>2.4203280194251598E-2</v>
      </c>
      <c r="R16" s="93"/>
      <c r="S16" s="126" t="s">
        <v>188</v>
      </c>
      <c r="T16" s="134">
        <f>(E16-E17)/E17</f>
        <v>0.24519192081757463</v>
      </c>
      <c r="U16" s="134">
        <f>N16-N17</f>
        <v>6.9336730161644988E-2</v>
      </c>
      <c r="V16" s="135">
        <f>(I16-I17)/I17</f>
        <v>0.29370711625171536</v>
      </c>
      <c r="W16" s="122"/>
    </row>
    <row r="17" spans="2:23" ht="15">
      <c r="B17" s="120"/>
      <c r="C17" s="128">
        <v>1991</v>
      </c>
      <c r="D17" s="136">
        <v>86248</v>
      </c>
      <c r="E17" s="136">
        <v>99416</v>
      </c>
      <c r="F17" s="136">
        <v>74337</v>
      </c>
      <c r="G17" s="136">
        <v>22049</v>
      </c>
      <c r="H17" s="136">
        <v>3030</v>
      </c>
      <c r="I17" s="136">
        <v>127525</v>
      </c>
      <c r="J17" s="137">
        <f>I17/185664</f>
        <v>0.68685905722164775</v>
      </c>
      <c r="K17" s="93"/>
      <c r="L17" s="128">
        <v>1991</v>
      </c>
      <c r="M17" s="138">
        <v>0.46453809031368493</v>
      </c>
      <c r="N17" s="138">
        <v>0.53546190968631502</v>
      </c>
      <c r="O17" s="138">
        <v>0.40038456566701136</v>
      </c>
      <c r="P17" s="138">
        <v>0.11875754050327474</v>
      </c>
      <c r="Q17" s="139">
        <v>1.6319803516028956E-2</v>
      </c>
      <c r="R17" s="93"/>
      <c r="S17" s="126" t="s">
        <v>189</v>
      </c>
      <c r="T17" s="138">
        <f>(E17-E18)/E18</f>
        <v>0.29962350972599877</v>
      </c>
      <c r="U17" s="138">
        <f>N17-N18</f>
        <v>7.0982760729474348E-2</v>
      </c>
      <c r="V17" s="139">
        <f>(I17-I18)/I18</f>
        <v>0.35722647935291613</v>
      </c>
      <c r="W17" s="122"/>
    </row>
    <row r="18" spans="2:23" ht="15">
      <c r="B18" s="120"/>
      <c r="C18" s="128">
        <v>1981</v>
      </c>
      <c r="D18" s="132">
        <v>88196</v>
      </c>
      <c r="E18" s="132">
        <v>76496</v>
      </c>
      <c r="F18" s="132">
        <v>60971</v>
      </c>
      <c r="G18" s="132">
        <v>13586</v>
      </c>
      <c r="H18" s="132">
        <v>1939</v>
      </c>
      <c r="I18" s="132">
        <v>93960</v>
      </c>
      <c r="J18" s="133">
        <f>I18/164692</f>
        <v>0.57051951521628252</v>
      </c>
      <c r="K18" s="93"/>
      <c r="L18" s="128">
        <v>1981</v>
      </c>
      <c r="M18" s="134">
        <v>0.53552085104315938</v>
      </c>
      <c r="N18" s="134">
        <v>0.46447914895684067</v>
      </c>
      <c r="O18" s="134">
        <v>0.37021227503461007</v>
      </c>
      <c r="P18" s="134">
        <v>8.2493381585019315E-2</v>
      </c>
      <c r="Q18" s="135">
        <v>1.177349233721128E-2</v>
      </c>
      <c r="R18" s="93"/>
      <c r="S18" s="126" t="s">
        <v>190</v>
      </c>
      <c r="T18" s="134">
        <f>(E18-E19)/E19</f>
        <v>0.26821181073643025</v>
      </c>
      <c r="U18" s="134">
        <f>N18-N19</f>
        <v>8.2479148956840664E-2</v>
      </c>
      <c r="V18" s="135" t="s">
        <v>80</v>
      </c>
      <c r="W18" s="122"/>
    </row>
    <row r="19" spans="2:23" ht="15.75" thickBot="1">
      <c r="B19" s="120"/>
      <c r="C19" s="128">
        <v>1971</v>
      </c>
      <c r="D19" s="140">
        <v>97582</v>
      </c>
      <c r="E19" s="140">
        <v>60318</v>
      </c>
      <c r="F19" s="141" t="s">
        <v>80</v>
      </c>
      <c r="G19" s="141" t="s">
        <v>80</v>
      </c>
      <c r="H19" s="141" t="s">
        <v>80</v>
      </c>
      <c r="I19" s="141" t="s">
        <v>80</v>
      </c>
      <c r="J19" s="141" t="s">
        <v>80</v>
      </c>
      <c r="K19" s="93"/>
      <c r="L19" s="128">
        <v>1971</v>
      </c>
      <c r="M19" s="141">
        <v>0.61799999999999999</v>
      </c>
      <c r="N19" s="141">
        <v>0.38200000000000001</v>
      </c>
      <c r="O19" s="140" t="s">
        <v>80</v>
      </c>
      <c r="P19" s="140" t="s">
        <v>80</v>
      </c>
      <c r="Q19" s="141" t="s">
        <v>80</v>
      </c>
      <c r="R19" s="93"/>
      <c r="S19" s="126" t="s">
        <v>191</v>
      </c>
      <c r="T19" s="141" t="s">
        <v>80</v>
      </c>
      <c r="U19" s="141" t="s">
        <v>80</v>
      </c>
      <c r="V19" s="141" t="s">
        <v>80</v>
      </c>
      <c r="W19" s="122"/>
    </row>
    <row r="20" spans="2:23" ht="18" customHeight="1">
      <c r="B20" s="120"/>
      <c r="C20" s="142" t="s">
        <v>192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122"/>
    </row>
    <row r="21" spans="2:23">
      <c r="B21" s="120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122"/>
    </row>
    <row r="22" spans="2:23" ht="20.25">
      <c r="B22" s="120"/>
      <c r="C22" s="33"/>
      <c r="D22" s="33"/>
      <c r="E22" s="33"/>
      <c r="F22" s="33"/>
      <c r="G22" s="33"/>
      <c r="H22" s="33"/>
      <c r="I22" s="33"/>
      <c r="J22" s="143" t="s">
        <v>193</v>
      </c>
      <c r="K22" s="144"/>
      <c r="L22" s="144"/>
      <c r="M22" s="144"/>
      <c r="N22" s="144"/>
      <c r="O22" s="144"/>
      <c r="P22" s="144"/>
      <c r="Q22" s="33"/>
      <c r="R22" s="33"/>
      <c r="S22" s="33"/>
      <c r="T22" s="33"/>
      <c r="U22" s="33"/>
      <c r="V22" s="33"/>
      <c r="W22" s="122"/>
    </row>
    <row r="23" spans="2:23">
      <c r="B23" s="120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122"/>
    </row>
    <row r="24" spans="2:23">
      <c r="B24" s="120"/>
      <c r="C24" s="125" t="s">
        <v>174</v>
      </c>
      <c r="D24" s="161" t="s">
        <v>194</v>
      </c>
      <c r="E24" s="161" t="s">
        <v>195</v>
      </c>
      <c r="F24" s="161" t="s">
        <v>196</v>
      </c>
      <c r="G24" s="161" t="s">
        <v>197</v>
      </c>
      <c r="H24" s="161" t="s">
        <v>198</v>
      </c>
      <c r="I24" s="161" t="s">
        <v>199</v>
      </c>
      <c r="J24" s="161" t="s">
        <v>200</v>
      </c>
      <c r="K24" s="161" t="s">
        <v>201</v>
      </c>
      <c r="L24" s="161" t="s">
        <v>202</v>
      </c>
      <c r="M24" s="145"/>
      <c r="N24" s="125" t="s">
        <v>182</v>
      </c>
      <c r="O24" s="161" t="s">
        <v>203</v>
      </c>
      <c r="P24" s="161" t="s">
        <v>204</v>
      </c>
      <c r="Q24" s="161" t="s">
        <v>205</v>
      </c>
      <c r="R24" s="161" t="s">
        <v>206</v>
      </c>
      <c r="S24" s="161" t="s">
        <v>207</v>
      </c>
      <c r="T24" s="161" t="s">
        <v>208</v>
      </c>
      <c r="U24" s="161" t="s">
        <v>209</v>
      </c>
      <c r="V24" s="161" t="s">
        <v>210</v>
      </c>
      <c r="W24" s="122"/>
    </row>
    <row r="25" spans="2:23">
      <c r="B25" s="120"/>
      <c r="C25" s="126"/>
      <c r="D25" s="163"/>
      <c r="E25" s="163"/>
      <c r="F25" s="163"/>
      <c r="G25" s="163"/>
      <c r="H25" s="163"/>
      <c r="I25" s="163"/>
      <c r="J25" s="163"/>
      <c r="K25" s="163"/>
      <c r="L25" s="163"/>
      <c r="M25" s="145"/>
      <c r="N25" s="126"/>
      <c r="O25" s="163"/>
      <c r="P25" s="163"/>
      <c r="Q25" s="163"/>
      <c r="R25" s="163"/>
      <c r="S25" s="163"/>
      <c r="T25" s="163"/>
      <c r="U25" s="163"/>
      <c r="V25" s="163"/>
      <c r="W25" s="122"/>
    </row>
    <row r="26" spans="2:23">
      <c r="B26" s="120"/>
      <c r="C26" s="126"/>
      <c r="D26" s="163"/>
      <c r="E26" s="163"/>
      <c r="F26" s="163"/>
      <c r="G26" s="163"/>
      <c r="H26" s="163"/>
      <c r="I26" s="163"/>
      <c r="J26" s="163"/>
      <c r="K26" s="163"/>
      <c r="L26" s="163"/>
      <c r="M26" s="145"/>
      <c r="N26" s="126"/>
      <c r="O26" s="163"/>
      <c r="P26" s="163"/>
      <c r="Q26" s="163"/>
      <c r="R26" s="163"/>
      <c r="S26" s="163"/>
      <c r="T26" s="163"/>
      <c r="U26" s="163"/>
      <c r="V26" s="163"/>
      <c r="W26" s="122"/>
    </row>
    <row r="27" spans="2:23" ht="4.5" customHeight="1" thickBot="1">
      <c r="B27" s="120"/>
      <c r="C27" s="126"/>
      <c r="D27" s="127"/>
      <c r="E27" s="127"/>
      <c r="F27" s="127"/>
      <c r="G27" s="127"/>
      <c r="H27" s="127"/>
      <c r="I27" s="127"/>
      <c r="J27" s="127"/>
      <c r="K27" s="127"/>
      <c r="L27" s="127"/>
      <c r="M27" s="145"/>
      <c r="N27" s="126"/>
      <c r="O27" s="127"/>
      <c r="P27" s="127"/>
      <c r="Q27" s="127"/>
      <c r="R27" s="127"/>
      <c r="S27" s="127"/>
      <c r="T27" s="127"/>
      <c r="U27" s="127"/>
      <c r="V27" s="127"/>
      <c r="W27" s="122"/>
    </row>
    <row r="28" spans="2:23" ht="15">
      <c r="B28" s="120"/>
      <c r="C28" s="128">
        <v>2011</v>
      </c>
      <c r="D28" s="129">
        <v>88047</v>
      </c>
      <c r="E28" s="129">
        <v>81046</v>
      </c>
      <c r="F28" s="129">
        <v>7001</v>
      </c>
      <c r="G28" s="129">
        <v>962</v>
      </c>
      <c r="H28" s="129">
        <v>56580</v>
      </c>
      <c r="I28" s="129">
        <v>4169</v>
      </c>
      <c r="J28" s="129">
        <v>36059</v>
      </c>
      <c r="K28" s="129">
        <v>9478</v>
      </c>
      <c r="L28" s="129">
        <v>22795</v>
      </c>
      <c r="M28" s="145"/>
      <c r="N28" s="128">
        <v>2011</v>
      </c>
      <c r="O28" s="131">
        <v>0.3989930802590258</v>
      </c>
      <c r="P28" s="131">
        <v>0.36726740471194935</v>
      </c>
      <c r="Q28" s="131">
        <v>3.1725675547076441E-2</v>
      </c>
      <c r="R28" s="131">
        <v>4.3593914978271014E-3</v>
      </c>
      <c r="S28" s="131">
        <v>0.25639747499694115</v>
      </c>
      <c r="T28" s="131">
        <v>1.8892207021248636E-2</v>
      </c>
      <c r="U28" s="131">
        <v>0.16340467569661898</v>
      </c>
      <c r="V28" s="131">
        <v>4.2950428915182193E-2</v>
      </c>
      <c r="W28" s="122"/>
    </row>
    <row r="29" spans="2:23" ht="15">
      <c r="B29" s="120"/>
      <c r="C29" s="128">
        <v>2001</v>
      </c>
      <c r="D29" s="132">
        <v>95411</v>
      </c>
      <c r="E29" s="132">
        <v>85587</v>
      </c>
      <c r="F29" s="132">
        <v>9824</v>
      </c>
      <c r="G29" s="132">
        <v>1165</v>
      </c>
      <c r="H29" s="132">
        <v>52415</v>
      </c>
      <c r="I29" s="132">
        <v>3061</v>
      </c>
      <c r="J29" s="132">
        <v>33164</v>
      </c>
      <c r="K29" s="132">
        <v>6072</v>
      </c>
      <c r="L29" s="146">
        <v>10644</v>
      </c>
      <c r="M29" s="147"/>
      <c r="N29" s="128">
        <v>2001</v>
      </c>
      <c r="O29" s="134">
        <v>0.49199999999999999</v>
      </c>
      <c r="P29" s="134">
        <v>0.442</v>
      </c>
      <c r="Q29" s="134">
        <v>5.0999999999999997E-2</v>
      </c>
      <c r="R29" s="134">
        <v>6.0000000000000001E-3</v>
      </c>
      <c r="S29" s="134">
        <v>0.27</v>
      </c>
      <c r="T29" s="134">
        <v>1.6E-2</v>
      </c>
      <c r="U29" s="134">
        <v>0.17100000000000001</v>
      </c>
      <c r="V29" s="135">
        <v>3.1E-2</v>
      </c>
      <c r="W29" s="122"/>
    </row>
    <row r="30" spans="2:23" ht="15">
      <c r="B30" s="120"/>
      <c r="C30" s="128">
        <v>1991</v>
      </c>
      <c r="D30" s="136">
        <f>E30+F30</f>
        <v>86140</v>
      </c>
      <c r="E30" s="136">
        <v>75140</v>
      </c>
      <c r="F30" s="136">
        <v>11000</v>
      </c>
      <c r="G30" s="136">
        <v>860</v>
      </c>
      <c r="H30" s="136">
        <v>59030</v>
      </c>
      <c r="I30" s="136">
        <v>1780</v>
      </c>
      <c r="J30" s="136">
        <v>27440</v>
      </c>
      <c r="K30" s="136">
        <v>3460</v>
      </c>
      <c r="L30" s="148">
        <v>7010</v>
      </c>
      <c r="M30" s="147"/>
      <c r="N30" s="128">
        <v>1991</v>
      </c>
      <c r="O30" s="138">
        <v>0.45363104955500555</v>
      </c>
      <c r="P30" s="138">
        <v>0.39570277529095793</v>
      </c>
      <c r="Q30" s="138">
        <v>5.7928274264047605E-2</v>
      </c>
      <c r="R30" s="138">
        <v>4.5289378060982674E-3</v>
      </c>
      <c r="S30" s="138">
        <v>0.31086418452788456</v>
      </c>
      <c r="T30" s="138">
        <v>9.3738480172731575E-3</v>
      </c>
      <c r="U30" s="138">
        <v>0.14450471325504238</v>
      </c>
      <c r="V30" s="139">
        <v>1.8221075359418609E-2</v>
      </c>
      <c r="W30" s="122"/>
    </row>
    <row r="31" spans="2:23" ht="15">
      <c r="B31" s="120"/>
      <c r="C31" s="128">
        <v>1981</v>
      </c>
      <c r="D31" s="132">
        <f>E31+F31</f>
        <v>71860</v>
      </c>
      <c r="E31" s="132">
        <v>60150</v>
      </c>
      <c r="F31" s="132">
        <v>11710</v>
      </c>
      <c r="G31" s="132">
        <v>2210</v>
      </c>
      <c r="H31" s="132">
        <v>78420</v>
      </c>
      <c r="I31" s="132">
        <v>1310</v>
      </c>
      <c r="J31" s="132">
        <v>31720</v>
      </c>
      <c r="K31" s="132">
        <v>2660</v>
      </c>
      <c r="L31" s="146">
        <v>2340</v>
      </c>
      <c r="M31" s="147"/>
      <c r="N31" s="128">
        <v>1981</v>
      </c>
      <c r="O31" s="134">
        <v>0.3694031768878836</v>
      </c>
      <c r="P31" s="134">
        <v>0.30920680614815194</v>
      </c>
      <c r="Q31" s="134">
        <v>6.0196370739731664E-2</v>
      </c>
      <c r="R31" s="134">
        <v>1.1360715570863105E-2</v>
      </c>
      <c r="S31" s="134">
        <v>0.40312548193080761</v>
      </c>
      <c r="T31" s="134">
        <v>6.734179818022927E-3</v>
      </c>
      <c r="U31" s="134">
        <v>0.16305968231121165</v>
      </c>
      <c r="V31" s="135">
        <v>1.3673983447283196E-2</v>
      </c>
      <c r="W31" s="122"/>
    </row>
    <row r="32" spans="2:23" ht="15.75" thickBot="1">
      <c r="B32" s="120"/>
      <c r="C32" s="128">
        <v>1971</v>
      </c>
      <c r="D32" s="140" t="s">
        <v>80</v>
      </c>
      <c r="E32" s="140" t="s">
        <v>80</v>
      </c>
      <c r="F32" s="140" t="s">
        <v>80</v>
      </c>
      <c r="G32" s="140" t="s">
        <v>80</v>
      </c>
      <c r="H32" s="140" t="s">
        <v>80</v>
      </c>
      <c r="I32" s="140" t="s">
        <v>80</v>
      </c>
      <c r="J32" s="140" t="s">
        <v>80</v>
      </c>
      <c r="K32" s="140" t="s">
        <v>80</v>
      </c>
      <c r="L32" s="141" t="s">
        <v>80</v>
      </c>
      <c r="M32" s="93"/>
      <c r="N32" s="128">
        <v>1971</v>
      </c>
      <c r="O32" s="140" t="s">
        <v>80</v>
      </c>
      <c r="P32" s="140" t="s">
        <v>80</v>
      </c>
      <c r="Q32" s="140" t="s">
        <v>80</v>
      </c>
      <c r="R32" s="140" t="s">
        <v>80</v>
      </c>
      <c r="S32" s="140" t="s">
        <v>80</v>
      </c>
      <c r="T32" s="140" t="s">
        <v>80</v>
      </c>
      <c r="U32" s="140" t="s">
        <v>80</v>
      </c>
      <c r="V32" s="141" t="s">
        <v>80</v>
      </c>
      <c r="W32" s="122"/>
    </row>
    <row r="33" spans="2:23" ht="18" customHeight="1">
      <c r="B33" s="120"/>
      <c r="C33" s="142" t="s">
        <v>211</v>
      </c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122"/>
    </row>
    <row r="34" spans="2:23">
      <c r="B34" s="120"/>
      <c r="C34" s="142" t="s">
        <v>212</v>
      </c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122"/>
    </row>
    <row r="35" spans="2:23">
      <c r="B35" s="120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122"/>
    </row>
    <row r="36" spans="2:23">
      <c r="B36" s="120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122"/>
    </row>
    <row r="37" spans="2:23">
      <c r="B37" s="120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122"/>
    </row>
    <row r="38" spans="2:23">
      <c r="B38" s="120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122"/>
    </row>
    <row r="39" spans="2:23">
      <c r="B39" s="120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122"/>
    </row>
    <row r="40" spans="2:23">
      <c r="B40" s="120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122"/>
    </row>
    <row r="41" spans="2:23">
      <c r="B41" s="120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122"/>
    </row>
    <row r="42" spans="2:23">
      <c r="B42" s="120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122"/>
    </row>
    <row r="43" spans="2:23">
      <c r="B43" s="120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122"/>
    </row>
    <row r="44" spans="2:23">
      <c r="B44" s="120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122"/>
    </row>
    <row r="45" spans="2:23">
      <c r="B45" s="120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122"/>
    </row>
    <row r="46" spans="2:23">
      <c r="B46" s="120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122"/>
    </row>
    <row r="47" spans="2:23">
      <c r="B47" s="120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122"/>
    </row>
    <row r="48" spans="2:23">
      <c r="B48" s="120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122"/>
    </row>
    <row r="49" spans="2:23">
      <c r="B49" s="120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122"/>
    </row>
    <row r="50" spans="2:23">
      <c r="B50" s="120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122"/>
    </row>
    <row r="51" spans="2:23">
      <c r="B51" s="120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122"/>
    </row>
    <row r="52" spans="2:23">
      <c r="B52" s="120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122"/>
    </row>
    <row r="53" spans="2:23">
      <c r="B53" s="120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122"/>
    </row>
    <row r="54" spans="2:23">
      <c r="B54" s="120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122"/>
    </row>
    <row r="55" spans="2:23">
      <c r="B55" s="120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122"/>
    </row>
    <row r="56" spans="2:23">
      <c r="B56" s="120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122"/>
    </row>
    <row r="57" spans="2:23">
      <c r="B57" s="120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122"/>
    </row>
    <row r="58" spans="2:23" ht="13.5" thickBot="1">
      <c r="B58" s="149"/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1"/>
    </row>
    <row r="59" spans="2:23" ht="13.5" thickTop="1"/>
    <row r="66" spans="3:19">
      <c r="C66" s="152" t="s">
        <v>213</v>
      </c>
    </row>
    <row r="67" spans="3:19">
      <c r="D67" t="s">
        <v>214</v>
      </c>
      <c r="E67" t="s">
        <v>215</v>
      </c>
      <c r="F67" t="s">
        <v>216</v>
      </c>
      <c r="G67" t="s">
        <v>217</v>
      </c>
      <c r="H67" t="s">
        <v>218</v>
      </c>
      <c r="L67" t="s">
        <v>219</v>
      </c>
      <c r="M67" t="s">
        <v>220</v>
      </c>
      <c r="N67" t="s">
        <v>221</v>
      </c>
      <c r="O67" t="s">
        <v>197</v>
      </c>
      <c r="P67" t="s">
        <v>198</v>
      </c>
      <c r="Q67" t="s">
        <v>199</v>
      </c>
      <c r="R67" t="s">
        <v>200</v>
      </c>
      <c r="S67" t="s">
        <v>201</v>
      </c>
    </row>
    <row r="68" spans="3:19">
      <c r="C68">
        <v>1971</v>
      </c>
      <c r="D68" s="153">
        <v>0.61799999999999999</v>
      </c>
      <c r="E68" s="153">
        <v>0.38200000000000001</v>
      </c>
      <c r="F68" s="153" t="s">
        <v>80</v>
      </c>
      <c r="G68" s="153" t="s">
        <v>80</v>
      </c>
      <c r="H68" s="153" t="s">
        <v>80</v>
      </c>
      <c r="K68">
        <v>1981</v>
      </c>
      <c r="L68" s="95">
        <v>0.3694031768878836</v>
      </c>
      <c r="M68" s="95">
        <v>0.30920680614815194</v>
      </c>
      <c r="N68" s="95">
        <v>6.0196370739731664E-2</v>
      </c>
      <c r="O68" s="95">
        <v>1.1360715570863105E-2</v>
      </c>
      <c r="P68" s="95">
        <v>0.40312548193080761</v>
      </c>
      <c r="Q68" s="95">
        <v>6.734179818022927E-3</v>
      </c>
      <c r="R68" s="95">
        <v>0.16305968231121165</v>
      </c>
      <c r="S68" s="95">
        <v>1.3673983447283196E-2</v>
      </c>
    </row>
    <row r="69" spans="3:19">
      <c r="C69">
        <v>1981</v>
      </c>
      <c r="D69" s="95">
        <v>0.53552085104315938</v>
      </c>
      <c r="E69" s="95">
        <v>0.46447914895684067</v>
      </c>
      <c r="F69" s="95">
        <v>0.37021227503461007</v>
      </c>
      <c r="G69" s="95">
        <v>8.2493381585019315E-2</v>
      </c>
      <c r="H69" s="95">
        <v>1.177349233721128E-2</v>
      </c>
      <c r="K69">
        <v>1991</v>
      </c>
      <c r="L69" s="95">
        <v>0.45363104955500555</v>
      </c>
      <c r="M69" s="95">
        <v>0.39570277529095793</v>
      </c>
      <c r="N69" s="95">
        <v>5.7928274264047605E-2</v>
      </c>
      <c r="O69" s="95">
        <v>4.5289378060982674E-3</v>
      </c>
      <c r="P69" s="95">
        <v>0.31086418452788456</v>
      </c>
      <c r="Q69" s="95">
        <v>9.3738480172731575E-3</v>
      </c>
      <c r="R69" s="95">
        <v>0.14450471325504238</v>
      </c>
      <c r="S69" s="95">
        <v>1.8221075359418609E-2</v>
      </c>
    </row>
    <row r="70" spans="3:19">
      <c r="C70">
        <v>1991</v>
      </c>
      <c r="D70" s="95">
        <v>0.46453809031368493</v>
      </c>
      <c r="E70" s="95">
        <v>0.53546190968631502</v>
      </c>
      <c r="F70" s="95">
        <v>0.40038456566701136</v>
      </c>
      <c r="G70" s="95">
        <v>0.11875754050327474</v>
      </c>
      <c r="H70" s="95">
        <v>1.6319803516028956E-2</v>
      </c>
      <c r="K70">
        <v>2001</v>
      </c>
      <c r="L70" s="95">
        <v>0.49199999999999999</v>
      </c>
      <c r="M70" s="95">
        <v>0.442</v>
      </c>
      <c r="N70" s="95">
        <v>5.0999999999999997E-2</v>
      </c>
      <c r="O70" s="95">
        <v>6.0000000000000001E-3</v>
      </c>
      <c r="P70" s="95">
        <v>0.27</v>
      </c>
      <c r="Q70" s="95">
        <v>1.6E-2</v>
      </c>
      <c r="R70" s="95">
        <v>0.17100000000000001</v>
      </c>
      <c r="S70" s="95">
        <v>3.1E-2</v>
      </c>
    </row>
    <row r="71" spans="3:19">
      <c r="C71">
        <v>2001</v>
      </c>
      <c r="D71" s="95">
        <v>0.39520136015203999</v>
      </c>
      <c r="E71" s="95">
        <v>0.60479863984796001</v>
      </c>
      <c r="F71" s="95">
        <v>0.4351460551193797</v>
      </c>
      <c r="G71" s="95">
        <v>0.14544930453432869</v>
      </c>
      <c r="H71" s="95">
        <v>2.4203280194251598E-2</v>
      </c>
      <c r="K71">
        <v>2011</v>
      </c>
      <c r="L71" s="95">
        <v>0.3989930802590258</v>
      </c>
      <c r="M71" s="95">
        <v>0.36726740471194935</v>
      </c>
      <c r="N71" s="95">
        <v>3.1725675547076441E-2</v>
      </c>
      <c r="O71" s="95">
        <v>4.3593914978271014E-3</v>
      </c>
      <c r="P71" s="95">
        <v>0.25639747499694115</v>
      </c>
      <c r="Q71" s="95">
        <v>1.8892207021248636E-2</v>
      </c>
      <c r="R71" s="95">
        <v>0.16340467569661898</v>
      </c>
      <c r="S71" s="95">
        <v>4.2950428915182193E-2</v>
      </c>
    </row>
    <row r="72" spans="3:19">
      <c r="C72">
        <v>2011</v>
      </c>
      <c r="D72" s="95">
        <v>0.39916431668093844</v>
      </c>
      <c r="E72" s="95">
        <v>0.60083568331906156</v>
      </c>
      <c r="F72" s="95">
        <v>0.42702341616939626</v>
      </c>
      <c r="G72" s="95">
        <v>0.14599351717768583</v>
      </c>
      <c r="H72" s="95">
        <v>2.7818749971979504E-2</v>
      </c>
    </row>
  </sheetData>
  <mergeCells count="33">
    <mergeCell ref="P24:P26"/>
    <mergeCell ref="R24:R26"/>
    <mergeCell ref="S24:S26"/>
    <mergeCell ref="T24:T26"/>
    <mergeCell ref="U24:U26"/>
    <mergeCell ref="Q24:Q26"/>
    <mergeCell ref="S10:S13"/>
    <mergeCell ref="T10:T13"/>
    <mergeCell ref="U10:U13"/>
    <mergeCell ref="V10:V13"/>
    <mergeCell ref="V24:V26"/>
    <mergeCell ref="D24:D26"/>
    <mergeCell ref="E24:E26"/>
    <mergeCell ref="F24:F26"/>
    <mergeCell ref="G24:G26"/>
    <mergeCell ref="H24:H26"/>
    <mergeCell ref="I24:I26"/>
    <mergeCell ref="J10:J13"/>
    <mergeCell ref="M10:M13"/>
    <mergeCell ref="N10:N13"/>
    <mergeCell ref="O10:O13"/>
    <mergeCell ref="J24:J26"/>
    <mergeCell ref="K24:K26"/>
    <mergeCell ref="L24:L26"/>
    <mergeCell ref="O24:O26"/>
    <mergeCell ref="P10:P13"/>
    <mergeCell ref="Q10:Q13"/>
    <mergeCell ref="D10:D13"/>
    <mergeCell ref="E10:E13"/>
    <mergeCell ref="F10:F13"/>
    <mergeCell ref="G10:G13"/>
    <mergeCell ref="H10:H13"/>
    <mergeCell ref="I10:I13"/>
  </mergeCells>
  <printOptions horizontalCentered="1" verticalCentered="1"/>
  <pageMargins left="0.19685039370078741" right="0.19685039370078741" top="0.39370078740157483" bottom="0.19685039370078741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V133"/>
  <sheetViews>
    <sheetView zoomScaleNormal="100" workbookViewId="0"/>
  </sheetViews>
  <sheetFormatPr defaultRowHeight="12.75"/>
  <cols>
    <col min="1" max="2" width="2.7109375" customWidth="1"/>
    <col min="3" max="3" width="22.7109375" customWidth="1"/>
    <col min="4" max="4" width="12.7109375" customWidth="1"/>
    <col min="5" max="16" width="11.7109375" customWidth="1"/>
    <col min="17" max="17" width="4.7109375" customWidth="1"/>
    <col min="18" max="18" width="2.7109375" customWidth="1"/>
    <col min="19" max="22" width="10.7109375" customWidth="1"/>
  </cols>
  <sheetData>
    <row r="1" spans="2:22" ht="13.5" thickBot="1"/>
    <row r="2" spans="2:22" ht="18.75" thickTop="1">
      <c r="B2" s="25"/>
      <c r="C2" s="26"/>
      <c r="D2" s="27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9"/>
    </row>
    <row r="3" spans="2:22" ht="18">
      <c r="B3" s="30"/>
      <c r="C3" s="31" t="s">
        <v>144</v>
      </c>
      <c r="D3" s="32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4"/>
    </row>
    <row r="4" spans="2:22">
      <c r="B4" s="30"/>
      <c r="C4" s="35" t="s">
        <v>82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4"/>
    </row>
    <row r="5" spans="2:22">
      <c r="B5" s="30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6"/>
      <c r="Q5" s="37"/>
    </row>
    <row r="6" spans="2:22" ht="15">
      <c r="B6" s="30"/>
      <c r="C6" s="110" t="s">
        <v>148</v>
      </c>
      <c r="D6" s="109"/>
      <c r="E6" s="109"/>
      <c r="F6" s="109"/>
      <c r="G6" s="33"/>
      <c r="H6" s="33"/>
      <c r="I6" s="33"/>
      <c r="J6" s="33"/>
      <c r="K6" s="33"/>
      <c r="L6" s="33"/>
      <c r="M6" s="33"/>
      <c r="N6" s="33"/>
      <c r="O6" s="33"/>
      <c r="P6" s="33"/>
      <c r="Q6" s="34"/>
    </row>
    <row r="7" spans="2:22">
      <c r="B7" s="30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</row>
    <row r="8" spans="2:22" ht="63.75" customHeight="1">
      <c r="B8" s="30"/>
      <c r="C8" s="33" t="s">
        <v>72</v>
      </c>
      <c r="D8" s="38" t="s">
        <v>73</v>
      </c>
      <c r="E8" s="39" t="s">
        <v>84</v>
      </c>
      <c r="F8" s="39" t="s">
        <v>74</v>
      </c>
      <c r="G8" s="39" t="s">
        <v>75</v>
      </c>
      <c r="H8" s="39" t="s">
        <v>0</v>
      </c>
      <c r="I8" s="39" t="s">
        <v>76</v>
      </c>
      <c r="J8" s="39" t="s">
        <v>77</v>
      </c>
      <c r="K8" s="39" t="s">
        <v>78</v>
      </c>
      <c r="L8" s="39" t="s">
        <v>79</v>
      </c>
      <c r="M8" s="39" t="s">
        <v>81</v>
      </c>
      <c r="N8" s="39" t="s">
        <v>1</v>
      </c>
      <c r="O8" s="39" t="s">
        <v>2</v>
      </c>
      <c r="P8" s="39" t="s">
        <v>3</v>
      </c>
      <c r="Q8" s="40"/>
      <c r="S8" s="1" t="s">
        <v>71</v>
      </c>
      <c r="T8" s="94" t="s">
        <v>101</v>
      </c>
      <c r="U8" s="1" t="s">
        <v>136</v>
      </c>
      <c r="V8" s="1" t="s">
        <v>139</v>
      </c>
    </row>
    <row r="9" spans="2:22" ht="13.5" thickBot="1">
      <c r="B9" s="30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4"/>
    </row>
    <row r="10" spans="2:22" ht="13.5" customHeight="1">
      <c r="B10" s="30"/>
      <c r="C10" s="38" t="s">
        <v>37</v>
      </c>
      <c r="D10" s="38" t="s">
        <v>25</v>
      </c>
      <c r="E10" s="3">
        <v>109950</v>
      </c>
      <c r="F10" s="3">
        <v>8824</v>
      </c>
      <c r="G10" s="3">
        <v>28</v>
      </c>
      <c r="H10" s="3">
        <v>674</v>
      </c>
      <c r="I10" s="3">
        <v>13530</v>
      </c>
      <c r="J10" s="3">
        <v>1033</v>
      </c>
      <c r="K10" s="3">
        <v>57713</v>
      </c>
      <c r="L10" s="3">
        <v>5808</v>
      </c>
      <c r="M10" s="3">
        <v>488</v>
      </c>
      <c r="N10" s="3">
        <v>2018</v>
      </c>
      <c r="O10" s="3">
        <v>16962</v>
      </c>
      <c r="P10" s="3">
        <v>2872</v>
      </c>
      <c r="Q10" s="41"/>
      <c r="S10" s="2">
        <f>SUM(G10:P10)</f>
        <v>101126</v>
      </c>
      <c r="T10" s="2">
        <f>K10+L10</f>
        <v>63521</v>
      </c>
      <c r="U10" s="2">
        <f>SUM(G10:I10)</f>
        <v>14232</v>
      </c>
      <c r="V10" s="2">
        <f>N10+O10</f>
        <v>18980</v>
      </c>
    </row>
    <row r="11" spans="2:22" ht="13.5" customHeight="1">
      <c r="B11" s="30"/>
      <c r="C11" s="33" t="s">
        <v>38</v>
      </c>
      <c r="D11" s="33" t="s">
        <v>26</v>
      </c>
      <c r="E11" s="4">
        <v>130236</v>
      </c>
      <c r="F11" s="4">
        <v>15701</v>
      </c>
      <c r="G11" s="4">
        <v>30</v>
      </c>
      <c r="H11" s="4">
        <v>1281</v>
      </c>
      <c r="I11" s="4">
        <v>4609</v>
      </c>
      <c r="J11" s="4">
        <v>1166</v>
      </c>
      <c r="K11" s="4">
        <v>84100</v>
      </c>
      <c r="L11" s="4">
        <v>7225</v>
      </c>
      <c r="M11" s="4">
        <v>425</v>
      </c>
      <c r="N11" s="4">
        <v>1050</v>
      </c>
      <c r="O11" s="4">
        <v>10121</v>
      </c>
      <c r="P11" s="4">
        <v>4528</v>
      </c>
      <c r="Q11" s="41"/>
      <c r="S11" s="2">
        <f>SUM(G11:P11)</f>
        <v>114535</v>
      </c>
      <c r="T11" s="2">
        <f t="shared" ref="T11:T41" si="0">K11+L11</f>
        <v>91325</v>
      </c>
      <c r="U11" s="2">
        <f t="shared" ref="U11:U41" si="1">SUM(G11:I11)</f>
        <v>5920</v>
      </c>
      <c r="V11" s="2">
        <f t="shared" ref="V11:V41" si="2">N11+O11</f>
        <v>11171</v>
      </c>
    </row>
    <row r="12" spans="2:22" ht="13.5" customHeight="1">
      <c r="B12" s="30"/>
      <c r="C12" s="33" t="s">
        <v>39</v>
      </c>
      <c r="D12" s="33" t="s">
        <v>32</v>
      </c>
      <c r="E12" s="5">
        <v>52873</v>
      </c>
      <c r="F12" s="5">
        <v>5782</v>
      </c>
      <c r="G12" s="5">
        <v>23</v>
      </c>
      <c r="H12" s="5">
        <v>1022</v>
      </c>
      <c r="I12" s="5">
        <v>2246</v>
      </c>
      <c r="J12" s="5">
        <v>281</v>
      </c>
      <c r="K12" s="5">
        <v>32513</v>
      </c>
      <c r="L12" s="5">
        <v>3227</v>
      </c>
      <c r="M12" s="5">
        <v>122</v>
      </c>
      <c r="N12" s="5">
        <v>783</v>
      </c>
      <c r="O12" s="5">
        <v>5756</v>
      </c>
      <c r="P12" s="5">
        <v>1118</v>
      </c>
      <c r="Q12" s="41"/>
      <c r="S12" s="2">
        <f t="shared" ref="S12:S41" si="3">SUM(G12:P12)</f>
        <v>47091</v>
      </c>
      <c r="T12" s="2">
        <f t="shared" si="0"/>
        <v>35740</v>
      </c>
      <c r="U12" s="2">
        <f t="shared" si="1"/>
        <v>3291</v>
      </c>
      <c r="V12" s="2">
        <f t="shared" si="2"/>
        <v>6539</v>
      </c>
    </row>
    <row r="13" spans="2:22" ht="13.5" customHeight="1">
      <c r="B13" s="30"/>
      <c r="C13" s="33" t="s">
        <v>40</v>
      </c>
      <c r="D13" s="33" t="s">
        <v>27</v>
      </c>
      <c r="E13" s="4">
        <v>40840</v>
      </c>
      <c r="F13" s="4">
        <v>7295</v>
      </c>
      <c r="G13" s="4">
        <v>29</v>
      </c>
      <c r="H13" s="4">
        <v>1324</v>
      </c>
      <c r="I13" s="4">
        <v>1260</v>
      </c>
      <c r="J13" s="4">
        <v>119</v>
      </c>
      <c r="K13" s="4">
        <v>21187</v>
      </c>
      <c r="L13" s="4">
        <v>2319</v>
      </c>
      <c r="M13" s="4">
        <v>141</v>
      </c>
      <c r="N13" s="4">
        <v>503</v>
      </c>
      <c r="O13" s="4">
        <v>5930</v>
      </c>
      <c r="P13" s="4">
        <v>733</v>
      </c>
      <c r="Q13" s="41"/>
      <c r="S13" s="2">
        <f t="shared" si="3"/>
        <v>33545</v>
      </c>
      <c r="T13" s="2">
        <f t="shared" si="0"/>
        <v>23506</v>
      </c>
      <c r="U13" s="2">
        <f t="shared" si="1"/>
        <v>2613</v>
      </c>
      <c r="V13" s="2">
        <f t="shared" si="2"/>
        <v>6433</v>
      </c>
    </row>
    <row r="14" spans="2:22" ht="15.75" customHeight="1">
      <c r="B14" s="30"/>
      <c r="C14" s="42" t="s">
        <v>48</v>
      </c>
      <c r="D14" s="42" t="s">
        <v>28</v>
      </c>
      <c r="E14" s="6">
        <v>220673</v>
      </c>
      <c r="F14" s="6">
        <v>22795</v>
      </c>
      <c r="G14" s="6">
        <v>173</v>
      </c>
      <c r="H14" s="6">
        <v>4169</v>
      </c>
      <c r="I14" s="6">
        <v>56580</v>
      </c>
      <c r="J14" s="6">
        <v>803</v>
      </c>
      <c r="K14" s="6">
        <v>81046</v>
      </c>
      <c r="L14" s="6">
        <v>7001</v>
      </c>
      <c r="M14" s="6">
        <v>962</v>
      </c>
      <c r="N14" s="6">
        <v>9478</v>
      </c>
      <c r="O14" s="6">
        <v>36059</v>
      </c>
      <c r="P14" s="6">
        <v>1607</v>
      </c>
      <c r="Q14" s="41"/>
      <c r="S14" s="2">
        <f t="shared" si="3"/>
        <v>197878</v>
      </c>
      <c r="T14" s="2">
        <f t="shared" si="0"/>
        <v>88047</v>
      </c>
      <c r="U14" s="2">
        <f t="shared" si="1"/>
        <v>60922</v>
      </c>
      <c r="V14" s="2">
        <f t="shared" si="2"/>
        <v>45537</v>
      </c>
    </row>
    <row r="15" spans="2:22" ht="13.5" customHeight="1">
      <c r="B15" s="30"/>
      <c r="C15" s="33" t="s">
        <v>41</v>
      </c>
      <c r="D15" s="33" t="s">
        <v>5</v>
      </c>
      <c r="E15" s="4">
        <v>22937</v>
      </c>
      <c r="F15" s="4">
        <v>2174</v>
      </c>
      <c r="G15" s="4">
        <v>8</v>
      </c>
      <c r="H15" s="4">
        <v>531</v>
      </c>
      <c r="I15" s="4">
        <v>1128</v>
      </c>
      <c r="J15" s="4">
        <v>87</v>
      </c>
      <c r="K15" s="4">
        <v>15358</v>
      </c>
      <c r="L15" s="4">
        <v>1473</v>
      </c>
      <c r="M15" s="4">
        <v>66</v>
      </c>
      <c r="N15" s="4">
        <v>208</v>
      </c>
      <c r="O15" s="4">
        <v>1678</v>
      </c>
      <c r="P15" s="4">
        <v>226</v>
      </c>
      <c r="Q15" s="41"/>
      <c r="S15" s="2">
        <f t="shared" si="3"/>
        <v>20763</v>
      </c>
      <c r="T15" s="2">
        <f t="shared" si="0"/>
        <v>16831</v>
      </c>
      <c r="U15" s="2">
        <f t="shared" si="1"/>
        <v>1667</v>
      </c>
      <c r="V15" s="2">
        <f t="shared" si="2"/>
        <v>1886</v>
      </c>
    </row>
    <row r="16" spans="2:22" ht="13.5" customHeight="1">
      <c r="B16" s="30"/>
      <c r="C16" s="33" t="s">
        <v>49</v>
      </c>
      <c r="D16" s="33" t="s">
        <v>10</v>
      </c>
      <c r="E16" s="5">
        <v>13079</v>
      </c>
      <c r="F16" s="5">
        <v>2101</v>
      </c>
      <c r="G16" s="5">
        <v>7</v>
      </c>
      <c r="H16" s="5">
        <v>98</v>
      </c>
      <c r="I16" s="5">
        <v>618</v>
      </c>
      <c r="J16" s="5">
        <v>40</v>
      </c>
      <c r="K16" s="5">
        <v>7636</v>
      </c>
      <c r="L16" s="5">
        <v>990</v>
      </c>
      <c r="M16" s="5">
        <v>15</v>
      </c>
      <c r="N16" s="5">
        <v>72</v>
      </c>
      <c r="O16" s="5">
        <v>948</v>
      </c>
      <c r="P16" s="5">
        <v>554</v>
      </c>
      <c r="Q16" s="41"/>
      <c r="S16" s="2">
        <f t="shared" si="3"/>
        <v>10978</v>
      </c>
      <c r="T16" s="2">
        <f t="shared" si="0"/>
        <v>8626</v>
      </c>
      <c r="U16" s="2">
        <f t="shared" si="1"/>
        <v>723</v>
      </c>
      <c r="V16" s="2">
        <f t="shared" si="2"/>
        <v>1020</v>
      </c>
    </row>
    <row r="17" spans="2:22" ht="13.5" customHeight="1">
      <c r="B17" s="30"/>
      <c r="C17" s="33" t="s">
        <v>42</v>
      </c>
      <c r="D17" s="33" t="s">
        <v>6</v>
      </c>
      <c r="E17" s="4">
        <v>68289</v>
      </c>
      <c r="F17" s="4">
        <v>10925</v>
      </c>
      <c r="G17" s="4">
        <v>9</v>
      </c>
      <c r="H17" s="4">
        <v>403</v>
      </c>
      <c r="I17" s="4">
        <v>2205</v>
      </c>
      <c r="J17" s="4">
        <v>182</v>
      </c>
      <c r="K17" s="4">
        <v>40050</v>
      </c>
      <c r="L17" s="4">
        <v>4018</v>
      </c>
      <c r="M17" s="4">
        <v>259</v>
      </c>
      <c r="N17" s="4">
        <v>1015</v>
      </c>
      <c r="O17" s="4">
        <v>8710</v>
      </c>
      <c r="P17" s="4">
        <v>513</v>
      </c>
      <c r="Q17" s="41"/>
      <c r="S17" s="2">
        <f t="shared" si="3"/>
        <v>57364</v>
      </c>
      <c r="T17" s="2">
        <f t="shared" si="0"/>
        <v>44068</v>
      </c>
      <c r="U17" s="2">
        <f t="shared" si="1"/>
        <v>2617</v>
      </c>
      <c r="V17" s="2">
        <f t="shared" si="2"/>
        <v>9725</v>
      </c>
    </row>
    <row r="18" spans="2:22" ht="13.5" customHeight="1">
      <c r="B18" s="30"/>
      <c r="C18" s="38" t="s">
        <v>43</v>
      </c>
      <c r="D18" s="38" t="s">
        <v>33</v>
      </c>
      <c r="E18" s="7">
        <v>57971</v>
      </c>
      <c r="F18" s="7">
        <v>5070</v>
      </c>
      <c r="G18" s="7">
        <v>17</v>
      </c>
      <c r="H18" s="7">
        <v>523</v>
      </c>
      <c r="I18" s="7">
        <v>8361</v>
      </c>
      <c r="J18" s="7">
        <v>314</v>
      </c>
      <c r="K18" s="7">
        <v>30208</v>
      </c>
      <c r="L18" s="7">
        <v>4451</v>
      </c>
      <c r="M18" s="7">
        <v>127</v>
      </c>
      <c r="N18" s="7">
        <v>733</v>
      </c>
      <c r="O18" s="7">
        <v>7709</v>
      </c>
      <c r="P18" s="7">
        <v>458</v>
      </c>
      <c r="Q18" s="41"/>
      <c r="S18" s="2">
        <f t="shared" si="3"/>
        <v>52901</v>
      </c>
      <c r="T18" s="2">
        <f t="shared" si="0"/>
        <v>34659</v>
      </c>
      <c r="U18" s="2">
        <f t="shared" si="1"/>
        <v>8901</v>
      </c>
      <c r="V18" s="2">
        <f t="shared" si="2"/>
        <v>8442</v>
      </c>
    </row>
    <row r="19" spans="2:22" ht="13.5" customHeight="1">
      <c r="B19" s="30"/>
      <c r="C19" s="33" t="s">
        <v>44</v>
      </c>
      <c r="D19" s="33" t="s">
        <v>7</v>
      </c>
      <c r="E19" s="4">
        <v>53770</v>
      </c>
      <c r="F19" s="4">
        <v>5633</v>
      </c>
      <c r="G19" s="4">
        <v>13</v>
      </c>
      <c r="H19" s="4">
        <v>993</v>
      </c>
      <c r="I19" s="4">
        <v>3946</v>
      </c>
      <c r="J19" s="4">
        <v>123</v>
      </c>
      <c r="K19" s="4">
        <v>34683</v>
      </c>
      <c r="L19" s="4">
        <v>3693</v>
      </c>
      <c r="M19" s="4">
        <v>90</v>
      </c>
      <c r="N19" s="4">
        <v>219</v>
      </c>
      <c r="O19" s="4">
        <v>4014</v>
      </c>
      <c r="P19" s="4">
        <v>363</v>
      </c>
      <c r="Q19" s="41"/>
      <c r="S19" s="2">
        <f t="shared" si="3"/>
        <v>48137</v>
      </c>
      <c r="T19" s="2">
        <f t="shared" si="0"/>
        <v>38376</v>
      </c>
      <c r="U19" s="2">
        <f t="shared" si="1"/>
        <v>4952</v>
      </c>
      <c r="V19" s="2">
        <f t="shared" si="2"/>
        <v>4233</v>
      </c>
    </row>
    <row r="20" spans="2:22" ht="13.5" customHeight="1">
      <c r="B20" s="30"/>
      <c r="C20" s="33" t="s">
        <v>45</v>
      </c>
      <c r="D20" s="33" t="s">
        <v>35</v>
      </c>
      <c r="E20" s="5">
        <v>47521</v>
      </c>
      <c r="F20" s="5">
        <v>4611</v>
      </c>
      <c r="G20" s="5">
        <v>61</v>
      </c>
      <c r="H20" s="5">
        <v>3988</v>
      </c>
      <c r="I20" s="5">
        <v>3502</v>
      </c>
      <c r="J20" s="5">
        <v>342</v>
      </c>
      <c r="K20" s="5">
        <v>29551</v>
      </c>
      <c r="L20" s="5">
        <v>2288</v>
      </c>
      <c r="M20" s="5">
        <v>126</v>
      </c>
      <c r="N20" s="5">
        <v>419</v>
      </c>
      <c r="O20" s="5">
        <v>2264</v>
      </c>
      <c r="P20" s="5">
        <v>369</v>
      </c>
      <c r="Q20" s="41"/>
      <c r="S20" s="2">
        <f t="shared" si="3"/>
        <v>42910</v>
      </c>
      <c r="T20" s="2">
        <f t="shared" si="0"/>
        <v>31839</v>
      </c>
      <c r="U20" s="2">
        <f t="shared" si="1"/>
        <v>7551</v>
      </c>
      <c r="V20" s="2">
        <f t="shared" si="2"/>
        <v>2683</v>
      </c>
    </row>
    <row r="21" spans="2:22" ht="13.5" customHeight="1">
      <c r="B21" s="30"/>
      <c r="C21" s="33" t="s">
        <v>46</v>
      </c>
      <c r="D21" s="33" t="s">
        <v>8</v>
      </c>
      <c r="E21" s="4">
        <v>46579</v>
      </c>
      <c r="F21" s="4">
        <v>5219</v>
      </c>
      <c r="G21" s="4">
        <v>23</v>
      </c>
      <c r="H21" s="4">
        <v>2528</v>
      </c>
      <c r="I21" s="4">
        <v>5176</v>
      </c>
      <c r="J21" s="4">
        <v>104</v>
      </c>
      <c r="K21" s="4">
        <v>26336</v>
      </c>
      <c r="L21" s="4">
        <v>2519</v>
      </c>
      <c r="M21" s="4">
        <v>222</v>
      </c>
      <c r="N21" s="4">
        <v>617</v>
      </c>
      <c r="O21" s="4">
        <v>3524</v>
      </c>
      <c r="P21" s="4">
        <v>311</v>
      </c>
      <c r="Q21" s="41"/>
      <c r="S21" s="2">
        <f t="shared" si="3"/>
        <v>41360</v>
      </c>
      <c r="T21" s="2">
        <f t="shared" si="0"/>
        <v>28855</v>
      </c>
      <c r="U21" s="2">
        <f t="shared" si="1"/>
        <v>7727</v>
      </c>
      <c r="V21" s="2">
        <f t="shared" si="2"/>
        <v>4141</v>
      </c>
    </row>
    <row r="22" spans="2:22" ht="13.5" customHeight="1">
      <c r="B22" s="30"/>
      <c r="C22" s="33" t="s">
        <v>47</v>
      </c>
      <c r="D22" s="33" t="s">
        <v>9</v>
      </c>
      <c r="E22" s="5">
        <v>40111</v>
      </c>
      <c r="F22" s="5">
        <v>4151</v>
      </c>
      <c r="G22" s="5">
        <v>79</v>
      </c>
      <c r="H22" s="5">
        <v>3406</v>
      </c>
      <c r="I22" s="5">
        <v>2711</v>
      </c>
      <c r="J22" s="5">
        <v>193</v>
      </c>
      <c r="K22" s="5">
        <v>25839</v>
      </c>
      <c r="L22" s="5">
        <v>1582</v>
      </c>
      <c r="M22" s="5">
        <v>98</v>
      </c>
      <c r="N22" s="5">
        <v>314</v>
      </c>
      <c r="O22" s="5">
        <v>1413</v>
      </c>
      <c r="P22" s="5">
        <v>325</v>
      </c>
      <c r="Q22" s="41"/>
      <c r="S22" s="2">
        <f t="shared" si="3"/>
        <v>35960</v>
      </c>
      <c r="T22" s="2">
        <f t="shared" si="0"/>
        <v>27421</v>
      </c>
      <c r="U22" s="2">
        <f t="shared" si="1"/>
        <v>6196</v>
      </c>
      <c r="V22" s="2">
        <f t="shared" si="2"/>
        <v>1727</v>
      </c>
    </row>
    <row r="23" spans="2:22" ht="13.5" customHeight="1">
      <c r="B23" s="30"/>
      <c r="C23" s="33" t="s">
        <v>50</v>
      </c>
      <c r="D23" s="33" t="s">
        <v>11</v>
      </c>
      <c r="E23" s="4">
        <v>73411</v>
      </c>
      <c r="F23" s="4">
        <v>5850</v>
      </c>
      <c r="G23" s="4">
        <v>24</v>
      </c>
      <c r="H23" s="4">
        <v>3853</v>
      </c>
      <c r="I23" s="4">
        <v>4133</v>
      </c>
      <c r="J23" s="4">
        <v>316</v>
      </c>
      <c r="K23" s="4">
        <v>47947</v>
      </c>
      <c r="L23" s="4">
        <v>4992</v>
      </c>
      <c r="M23" s="4">
        <v>266</v>
      </c>
      <c r="N23" s="4">
        <v>738</v>
      </c>
      <c r="O23" s="4">
        <v>4737</v>
      </c>
      <c r="P23" s="4">
        <v>555</v>
      </c>
      <c r="Q23" s="41"/>
      <c r="S23" s="2">
        <f t="shared" si="3"/>
        <v>67561</v>
      </c>
      <c r="T23" s="2">
        <f t="shared" si="0"/>
        <v>52939</v>
      </c>
      <c r="U23" s="2">
        <f t="shared" si="1"/>
        <v>8010</v>
      </c>
      <c r="V23" s="2">
        <f t="shared" si="2"/>
        <v>5475</v>
      </c>
    </row>
    <row r="24" spans="2:22" ht="13.5" customHeight="1">
      <c r="B24" s="30"/>
      <c r="C24" s="33" t="s">
        <v>51</v>
      </c>
      <c r="D24" s="33" t="s">
        <v>12</v>
      </c>
      <c r="E24" s="5">
        <v>161015</v>
      </c>
      <c r="F24" s="5">
        <v>15507</v>
      </c>
      <c r="G24" s="5">
        <v>61</v>
      </c>
      <c r="H24" s="5">
        <v>5535</v>
      </c>
      <c r="I24" s="5">
        <v>10476</v>
      </c>
      <c r="J24" s="5">
        <v>459</v>
      </c>
      <c r="K24" s="5">
        <v>101764</v>
      </c>
      <c r="L24" s="5">
        <v>10605</v>
      </c>
      <c r="M24" s="5">
        <v>574</v>
      </c>
      <c r="N24" s="5">
        <v>1733</v>
      </c>
      <c r="O24" s="5">
        <v>12689</v>
      </c>
      <c r="P24" s="5">
        <v>1612</v>
      </c>
      <c r="Q24" s="41"/>
      <c r="S24" s="2">
        <f t="shared" si="3"/>
        <v>145508</v>
      </c>
      <c r="T24" s="2">
        <f t="shared" si="0"/>
        <v>112369</v>
      </c>
      <c r="U24" s="2">
        <f t="shared" si="1"/>
        <v>16072</v>
      </c>
      <c r="V24" s="2">
        <f t="shared" si="2"/>
        <v>14422</v>
      </c>
    </row>
    <row r="25" spans="2:22" ht="13.5" customHeight="1">
      <c r="B25" s="30"/>
      <c r="C25" s="38" t="s">
        <v>52</v>
      </c>
      <c r="D25" s="38" t="s">
        <v>36</v>
      </c>
      <c r="E25" s="8">
        <v>241178</v>
      </c>
      <c r="F25" s="8">
        <v>23824</v>
      </c>
      <c r="G25" s="8">
        <v>5355</v>
      </c>
      <c r="H25" s="8">
        <v>18582</v>
      </c>
      <c r="I25" s="8">
        <v>43167</v>
      </c>
      <c r="J25" s="8">
        <v>2033</v>
      </c>
      <c r="K25" s="8">
        <v>101293</v>
      </c>
      <c r="L25" s="8">
        <v>11830</v>
      </c>
      <c r="M25" s="8">
        <v>395</v>
      </c>
      <c r="N25" s="8">
        <v>3963</v>
      </c>
      <c r="O25" s="8">
        <v>29124</v>
      </c>
      <c r="P25" s="8">
        <v>1612</v>
      </c>
      <c r="Q25" s="41"/>
      <c r="S25" s="2">
        <f t="shared" si="3"/>
        <v>217354</v>
      </c>
      <c r="T25" s="2">
        <f t="shared" si="0"/>
        <v>113123</v>
      </c>
      <c r="U25" s="2">
        <f t="shared" si="1"/>
        <v>67104</v>
      </c>
      <c r="V25" s="2">
        <f t="shared" si="2"/>
        <v>33087</v>
      </c>
    </row>
    <row r="26" spans="2:22" ht="13.5" customHeight="1">
      <c r="B26" s="30"/>
      <c r="C26" s="33" t="s">
        <v>53</v>
      </c>
      <c r="D26" s="33" t="s">
        <v>13</v>
      </c>
      <c r="E26" s="5">
        <v>112631</v>
      </c>
      <c r="F26" s="5">
        <v>17809</v>
      </c>
      <c r="G26" s="5">
        <v>44</v>
      </c>
      <c r="H26" s="5">
        <v>1623</v>
      </c>
      <c r="I26" s="5">
        <v>4760</v>
      </c>
      <c r="J26" s="5">
        <v>324</v>
      </c>
      <c r="K26" s="5">
        <v>62851</v>
      </c>
      <c r="L26" s="5">
        <v>7213</v>
      </c>
      <c r="M26" s="5">
        <v>301</v>
      </c>
      <c r="N26" s="5">
        <v>2786</v>
      </c>
      <c r="O26" s="5">
        <v>12972</v>
      </c>
      <c r="P26" s="5">
        <v>1948</v>
      </c>
      <c r="Q26" s="41"/>
      <c r="S26" s="2">
        <f t="shared" si="3"/>
        <v>94822</v>
      </c>
      <c r="T26" s="2">
        <f t="shared" si="0"/>
        <v>70064</v>
      </c>
      <c r="U26" s="2">
        <f t="shared" si="1"/>
        <v>6427</v>
      </c>
      <c r="V26" s="2">
        <f t="shared" si="2"/>
        <v>15758</v>
      </c>
    </row>
    <row r="27" spans="2:22" ht="13.5" customHeight="1">
      <c r="B27" s="30"/>
      <c r="C27" s="33" t="s">
        <v>54</v>
      </c>
      <c r="D27" s="33" t="s">
        <v>14</v>
      </c>
      <c r="E27" s="4">
        <v>33981</v>
      </c>
      <c r="F27" s="4">
        <v>3295</v>
      </c>
      <c r="G27" s="4">
        <v>22</v>
      </c>
      <c r="H27" s="4">
        <v>1790</v>
      </c>
      <c r="I27" s="4">
        <v>3224</v>
      </c>
      <c r="J27" s="4">
        <v>378</v>
      </c>
      <c r="K27" s="4">
        <v>19277</v>
      </c>
      <c r="L27" s="4">
        <v>2558</v>
      </c>
      <c r="M27" s="4">
        <v>63</v>
      </c>
      <c r="N27" s="4">
        <v>91</v>
      </c>
      <c r="O27" s="4">
        <v>2831</v>
      </c>
      <c r="P27" s="4">
        <v>452</v>
      </c>
      <c r="Q27" s="41"/>
      <c r="S27" s="2">
        <f t="shared" si="3"/>
        <v>30686</v>
      </c>
      <c r="T27" s="2">
        <f t="shared" si="0"/>
        <v>21835</v>
      </c>
      <c r="U27" s="2">
        <f t="shared" si="1"/>
        <v>5036</v>
      </c>
      <c r="V27" s="2">
        <f t="shared" si="2"/>
        <v>2922</v>
      </c>
    </row>
    <row r="28" spans="2:22" ht="13.5" customHeight="1">
      <c r="B28" s="30"/>
      <c r="C28" s="33" t="s">
        <v>55</v>
      </c>
      <c r="D28" s="33" t="s">
        <v>15</v>
      </c>
      <c r="E28" s="5">
        <v>39423</v>
      </c>
      <c r="F28" s="5">
        <v>3531</v>
      </c>
      <c r="G28" s="5">
        <v>8</v>
      </c>
      <c r="H28" s="5">
        <v>153</v>
      </c>
      <c r="I28" s="5">
        <v>7167</v>
      </c>
      <c r="J28" s="5">
        <v>137</v>
      </c>
      <c r="K28" s="5">
        <v>22903</v>
      </c>
      <c r="L28" s="5">
        <v>2136</v>
      </c>
      <c r="M28" s="5">
        <v>239</v>
      </c>
      <c r="N28" s="5">
        <v>384</v>
      </c>
      <c r="O28" s="5">
        <v>2538</v>
      </c>
      <c r="P28" s="5">
        <v>227</v>
      </c>
      <c r="Q28" s="41"/>
      <c r="S28" s="2">
        <f t="shared" si="3"/>
        <v>35892</v>
      </c>
      <c r="T28" s="2">
        <f t="shared" si="0"/>
        <v>25039</v>
      </c>
      <c r="U28" s="2">
        <f t="shared" si="1"/>
        <v>7328</v>
      </c>
      <c r="V28" s="2">
        <f t="shared" si="2"/>
        <v>2922</v>
      </c>
    </row>
    <row r="29" spans="2:22" ht="13.5" customHeight="1">
      <c r="B29" s="30"/>
      <c r="C29" s="33" t="s">
        <v>56</v>
      </c>
      <c r="D29" s="33" t="s">
        <v>16</v>
      </c>
      <c r="E29" s="4">
        <v>44816</v>
      </c>
      <c r="F29" s="4">
        <v>5437</v>
      </c>
      <c r="G29" s="4">
        <v>17</v>
      </c>
      <c r="H29" s="4">
        <v>977</v>
      </c>
      <c r="I29" s="4">
        <v>1543</v>
      </c>
      <c r="J29" s="4">
        <v>377</v>
      </c>
      <c r="K29" s="4">
        <v>25351</v>
      </c>
      <c r="L29" s="4">
        <v>2827</v>
      </c>
      <c r="M29" s="4">
        <v>153</v>
      </c>
      <c r="N29" s="4">
        <v>1140</v>
      </c>
      <c r="O29" s="4">
        <v>5466</v>
      </c>
      <c r="P29" s="4">
        <v>1528</v>
      </c>
      <c r="Q29" s="41"/>
      <c r="S29" s="2">
        <f t="shared" si="3"/>
        <v>39379</v>
      </c>
      <c r="T29" s="2">
        <f t="shared" si="0"/>
        <v>28178</v>
      </c>
      <c r="U29" s="2">
        <f t="shared" si="1"/>
        <v>2537</v>
      </c>
      <c r="V29" s="2">
        <f t="shared" si="2"/>
        <v>6606</v>
      </c>
    </row>
    <row r="30" spans="2:22" ht="13.5" customHeight="1">
      <c r="B30" s="30"/>
      <c r="C30" s="33" t="s">
        <v>57</v>
      </c>
      <c r="D30" s="33" t="s">
        <v>17</v>
      </c>
      <c r="E30" s="5">
        <v>56772</v>
      </c>
      <c r="F30" s="5">
        <v>5966</v>
      </c>
      <c r="G30" s="5">
        <v>27</v>
      </c>
      <c r="H30" s="5">
        <v>3155</v>
      </c>
      <c r="I30" s="5">
        <v>4537</v>
      </c>
      <c r="J30" s="5">
        <v>180</v>
      </c>
      <c r="K30" s="5">
        <v>33769</v>
      </c>
      <c r="L30" s="5">
        <v>3710</v>
      </c>
      <c r="M30" s="5">
        <v>120</v>
      </c>
      <c r="N30" s="5">
        <v>418</v>
      </c>
      <c r="O30" s="5">
        <v>4264</v>
      </c>
      <c r="P30" s="5">
        <v>626</v>
      </c>
      <c r="Q30" s="41"/>
      <c r="S30" s="2">
        <f t="shared" si="3"/>
        <v>50806</v>
      </c>
      <c r="T30" s="2">
        <f t="shared" si="0"/>
        <v>37479</v>
      </c>
      <c r="U30" s="2">
        <f t="shared" si="1"/>
        <v>7719</v>
      </c>
      <c r="V30" s="2">
        <f t="shared" si="2"/>
        <v>4682</v>
      </c>
    </row>
    <row r="31" spans="2:22" ht="13.5" customHeight="1">
      <c r="B31" s="30"/>
      <c r="C31" s="33" t="s">
        <v>58</v>
      </c>
      <c r="D31" s="33" t="s">
        <v>34</v>
      </c>
      <c r="E31" s="4">
        <v>151944</v>
      </c>
      <c r="F31" s="4">
        <v>13143</v>
      </c>
      <c r="G31" s="4">
        <v>75</v>
      </c>
      <c r="H31" s="4">
        <v>8523</v>
      </c>
      <c r="I31" s="4">
        <v>13092</v>
      </c>
      <c r="J31" s="4">
        <v>2010</v>
      </c>
      <c r="K31" s="4">
        <v>92410</v>
      </c>
      <c r="L31" s="4">
        <v>11668</v>
      </c>
      <c r="M31" s="4">
        <v>240</v>
      </c>
      <c r="N31" s="4">
        <v>454</v>
      </c>
      <c r="O31" s="4">
        <v>9604</v>
      </c>
      <c r="P31" s="4">
        <v>725</v>
      </c>
      <c r="Q31" s="41"/>
      <c r="S31" s="2">
        <f t="shared" si="3"/>
        <v>138801</v>
      </c>
      <c r="T31" s="2">
        <f t="shared" si="0"/>
        <v>104078</v>
      </c>
      <c r="U31" s="2">
        <f t="shared" si="1"/>
        <v>21690</v>
      </c>
      <c r="V31" s="2">
        <f t="shared" si="2"/>
        <v>10058</v>
      </c>
    </row>
    <row r="32" spans="2:22" ht="13.5" customHeight="1">
      <c r="B32" s="30"/>
      <c r="C32" s="33" t="s">
        <v>59</v>
      </c>
      <c r="D32" s="33" t="s">
        <v>18</v>
      </c>
      <c r="E32" s="5">
        <v>11042</v>
      </c>
      <c r="F32" s="5">
        <v>2307</v>
      </c>
      <c r="G32" s="5">
        <v>2</v>
      </c>
      <c r="H32" s="5">
        <v>17</v>
      </c>
      <c r="I32" s="5">
        <v>214</v>
      </c>
      <c r="J32" s="5">
        <v>49</v>
      </c>
      <c r="K32" s="5">
        <v>5737</v>
      </c>
      <c r="L32" s="5">
        <v>669</v>
      </c>
      <c r="M32" s="5">
        <v>51</v>
      </c>
      <c r="N32" s="5">
        <v>156</v>
      </c>
      <c r="O32" s="5">
        <v>1393</v>
      </c>
      <c r="P32" s="5">
        <v>447</v>
      </c>
      <c r="Q32" s="41"/>
      <c r="S32" s="2">
        <f t="shared" si="3"/>
        <v>8735</v>
      </c>
      <c r="T32" s="2">
        <f t="shared" si="0"/>
        <v>6406</v>
      </c>
      <c r="U32" s="2">
        <f t="shared" si="1"/>
        <v>233</v>
      </c>
      <c r="V32" s="2">
        <f t="shared" si="2"/>
        <v>1549</v>
      </c>
    </row>
    <row r="33" spans="2:22" ht="13.5" customHeight="1">
      <c r="B33" s="30"/>
      <c r="C33" s="33" t="s">
        <v>60</v>
      </c>
      <c r="D33" s="33" t="s">
        <v>19</v>
      </c>
      <c r="E33" s="4">
        <v>69933</v>
      </c>
      <c r="F33" s="4">
        <v>10199</v>
      </c>
      <c r="G33" s="4">
        <v>38</v>
      </c>
      <c r="H33" s="4">
        <v>719</v>
      </c>
      <c r="I33" s="4">
        <v>4623</v>
      </c>
      <c r="J33" s="4">
        <v>144</v>
      </c>
      <c r="K33" s="4">
        <v>39818</v>
      </c>
      <c r="L33" s="4">
        <v>3829</v>
      </c>
      <c r="M33" s="4">
        <v>200</v>
      </c>
      <c r="N33" s="4">
        <v>810</v>
      </c>
      <c r="O33" s="4">
        <v>8831</v>
      </c>
      <c r="P33" s="4">
        <v>722</v>
      </c>
      <c r="Q33" s="41"/>
      <c r="S33" s="2">
        <f t="shared" si="3"/>
        <v>59734</v>
      </c>
      <c r="T33" s="2">
        <f t="shared" si="0"/>
        <v>43647</v>
      </c>
      <c r="U33" s="2">
        <f t="shared" si="1"/>
        <v>5380</v>
      </c>
      <c r="V33" s="2">
        <f t="shared" si="2"/>
        <v>9641</v>
      </c>
    </row>
    <row r="34" spans="2:22" ht="13.5" customHeight="1">
      <c r="B34" s="30"/>
      <c r="C34" s="33" t="s">
        <v>61</v>
      </c>
      <c r="D34" s="33" t="s">
        <v>29</v>
      </c>
      <c r="E34" s="5">
        <v>78244</v>
      </c>
      <c r="F34" s="5">
        <v>6596</v>
      </c>
      <c r="G34" s="5">
        <v>181</v>
      </c>
      <c r="H34" s="5">
        <v>4384</v>
      </c>
      <c r="I34" s="5">
        <v>8696</v>
      </c>
      <c r="J34" s="5">
        <v>605</v>
      </c>
      <c r="K34" s="5">
        <v>46668</v>
      </c>
      <c r="L34" s="5">
        <v>4648</v>
      </c>
      <c r="M34" s="5">
        <v>189</v>
      </c>
      <c r="N34" s="5">
        <v>624</v>
      </c>
      <c r="O34" s="5">
        <v>4977</v>
      </c>
      <c r="P34" s="5">
        <v>676</v>
      </c>
      <c r="Q34" s="41"/>
      <c r="S34" s="2">
        <f t="shared" si="3"/>
        <v>71648</v>
      </c>
      <c r="T34" s="2">
        <f t="shared" si="0"/>
        <v>51316</v>
      </c>
      <c r="U34" s="2">
        <f t="shared" si="1"/>
        <v>13261</v>
      </c>
      <c r="V34" s="2">
        <f t="shared" si="2"/>
        <v>5601</v>
      </c>
    </row>
    <row r="35" spans="2:22" ht="13.5" customHeight="1">
      <c r="B35" s="30"/>
      <c r="C35" s="33" t="s">
        <v>62</v>
      </c>
      <c r="D35" s="33" t="s">
        <v>20</v>
      </c>
      <c r="E35" s="4">
        <v>53119</v>
      </c>
      <c r="F35" s="4">
        <v>8315</v>
      </c>
      <c r="G35" s="4">
        <v>14</v>
      </c>
      <c r="H35" s="4">
        <v>293</v>
      </c>
      <c r="I35" s="4">
        <v>1704</v>
      </c>
      <c r="J35" s="4">
        <v>95</v>
      </c>
      <c r="K35" s="4">
        <v>31701</v>
      </c>
      <c r="L35" s="4">
        <v>2846</v>
      </c>
      <c r="M35" s="4">
        <v>125</v>
      </c>
      <c r="N35" s="4">
        <v>561</v>
      </c>
      <c r="O35" s="4">
        <v>7119</v>
      </c>
      <c r="P35" s="4">
        <v>346</v>
      </c>
      <c r="Q35" s="41"/>
      <c r="S35" s="2">
        <f t="shared" si="3"/>
        <v>44804</v>
      </c>
      <c r="T35" s="2">
        <f t="shared" si="0"/>
        <v>34547</v>
      </c>
      <c r="U35" s="2">
        <f t="shared" si="1"/>
        <v>2011</v>
      </c>
      <c r="V35" s="2">
        <f t="shared" si="2"/>
        <v>7680</v>
      </c>
    </row>
    <row r="36" spans="2:22" ht="13.5" customHeight="1">
      <c r="B36" s="30"/>
      <c r="C36" s="33" t="s">
        <v>63</v>
      </c>
      <c r="D36" s="33" t="s">
        <v>21</v>
      </c>
      <c r="E36" s="5">
        <v>12631</v>
      </c>
      <c r="F36" s="5">
        <v>1535</v>
      </c>
      <c r="G36" s="5">
        <v>1</v>
      </c>
      <c r="H36" s="5">
        <v>3</v>
      </c>
      <c r="I36" s="5">
        <v>424</v>
      </c>
      <c r="J36" s="5">
        <v>87</v>
      </c>
      <c r="K36" s="5">
        <v>7933</v>
      </c>
      <c r="L36" s="5">
        <v>1089</v>
      </c>
      <c r="M36" s="5">
        <v>27</v>
      </c>
      <c r="N36" s="5">
        <v>49</v>
      </c>
      <c r="O36" s="5">
        <v>1162</v>
      </c>
      <c r="P36" s="5">
        <v>321</v>
      </c>
      <c r="Q36" s="41"/>
      <c r="S36" s="2">
        <f t="shared" si="3"/>
        <v>11096</v>
      </c>
      <c r="T36" s="2">
        <f t="shared" si="0"/>
        <v>9022</v>
      </c>
      <c r="U36" s="2">
        <f t="shared" si="1"/>
        <v>428</v>
      </c>
      <c r="V36" s="2">
        <f t="shared" si="2"/>
        <v>1211</v>
      </c>
    </row>
    <row r="37" spans="2:22" ht="13.5" customHeight="1">
      <c r="B37" s="30"/>
      <c r="C37" s="33" t="s">
        <v>64</v>
      </c>
      <c r="D37" s="33" t="s">
        <v>22</v>
      </c>
      <c r="E37" s="4">
        <v>48115</v>
      </c>
      <c r="F37" s="4">
        <v>5693</v>
      </c>
      <c r="G37" s="4">
        <v>24</v>
      </c>
      <c r="H37" s="4">
        <v>1533</v>
      </c>
      <c r="I37" s="4">
        <v>3120</v>
      </c>
      <c r="J37" s="4">
        <v>190</v>
      </c>
      <c r="K37" s="4">
        <v>29637</v>
      </c>
      <c r="L37" s="4">
        <v>2601</v>
      </c>
      <c r="M37" s="4">
        <v>139</v>
      </c>
      <c r="N37" s="4">
        <v>601</v>
      </c>
      <c r="O37" s="4">
        <v>4098</v>
      </c>
      <c r="P37" s="4">
        <v>479</v>
      </c>
      <c r="Q37" s="41"/>
      <c r="S37" s="2">
        <f t="shared" si="3"/>
        <v>42422</v>
      </c>
      <c r="T37" s="2">
        <f t="shared" si="0"/>
        <v>32238</v>
      </c>
      <c r="U37" s="2">
        <f t="shared" si="1"/>
        <v>4677</v>
      </c>
      <c r="V37" s="2">
        <f t="shared" si="2"/>
        <v>4699</v>
      </c>
    </row>
    <row r="38" spans="2:22" ht="13.5" customHeight="1">
      <c r="B38" s="30"/>
      <c r="C38" s="33" t="s">
        <v>65</v>
      </c>
      <c r="D38" s="33" t="s">
        <v>23</v>
      </c>
      <c r="E38" s="5">
        <v>145244</v>
      </c>
      <c r="F38" s="5">
        <v>13959</v>
      </c>
      <c r="G38" s="5">
        <v>71</v>
      </c>
      <c r="H38" s="5">
        <v>8440</v>
      </c>
      <c r="I38" s="5">
        <v>11670</v>
      </c>
      <c r="J38" s="5">
        <v>1159</v>
      </c>
      <c r="K38" s="5">
        <v>89903</v>
      </c>
      <c r="L38" s="5">
        <v>8735</v>
      </c>
      <c r="M38" s="5">
        <v>223</v>
      </c>
      <c r="N38" s="5">
        <v>574</v>
      </c>
      <c r="O38" s="5">
        <v>9594</v>
      </c>
      <c r="P38" s="5">
        <v>916</v>
      </c>
      <c r="Q38" s="41"/>
      <c r="S38" s="2">
        <f t="shared" si="3"/>
        <v>131285</v>
      </c>
      <c r="T38" s="2">
        <f t="shared" si="0"/>
        <v>98638</v>
      </c>
      <c r="U38" s="2">
        <f t="shared" si="1"/>
        <v>20181</v>
      </c>
      <c r="V38" s="2">
        <f t="shared" si="2"/>
        <v>10168</v>
      </c>
    </row>
    <row r="39" spans="2:22" ht="13.5" customHeight="1">
      <c r="B39" s="30"/>
      <c r="C39" s="33" t="s">
        <v>66</v>
      </c>
      <c r="D39" s="33" t="s">
        <v>24</v>
      </c>
      <c r="E39" s="4">
        <v>39367</v>
      </c>
      <c r="F39" s="4">
        <v>5406</v>
      </c>
      <c r="G39" s="4">
        <v>15</v>
      </c>
      <c r="H39" s="4">
        <v>1616</v>
      </c>
      <c r="I39" s="4">
        <v>1942</v>
      </c>
      <c r="J39" s="4">
        <v>82</v>
      </c>
      <c r="K39" s="4">
        <v>23688</v>
      </c>
      <c r="L39" s="4">
        <v>2137</v>
      </c>
      <c r="M39" s="4">
        <v>60</v>
      </c>
      <c r="N39" s="4">
        <v>446</v>
      </c>
      <c r="O39" s="4">
        <v>3581</v>
      </c>
      <c r="P39" s="4">
        <v>394</v>
      </c>
      <c r="Q39" s="41"/>
      <c r="S39" s="2">
        <f t="shared" si="3"/>
        <v>33961</v>
      </c>
      <c r="T39" s="2">
        <f t="shared" si="0"/>
        <v>25825</v>
      </c>
      <c r="U39" s="2">
        <f t="shared" si="1"/>
        <v>3573</v>
      </c>
      <c r="V39" s="2">
        <f t="shared" si="2"/>
        <v>4027</v>
      </c>
    </row>
    <row r="40" spans="2:22" ht="13.5" customHeight="1">
      <c r="B40" s="30"/>
      <c r="C40" s="33" t="s">
        <v>67</v>
      </c>
      <c r="D40" s="33" t="s">
        <v>30</v>
      </c>
      <c r="E40" s="5">
        <v>39375</v>
      </c>
      <c r="F40" s="5">
        <v>3276</v>
      </c>
      <c r="G40" s="5">
        <v>41</v>
      </c>
      <c r="H40" s="5">
        <v>3294</v>
      </c>
      <c r="I40" s="5">
        <v>4358</v>
      </c>
      <c r="J40" s="5">
        <v>301</v>
      </c>
      <c r="K40" s="5">
        <v>22033</v>
      </c>
      <c r="L40" s="5">
        <v>2395</v>
      </c>
      <c r="M40" s="5">
        <v>79</v>
      </c>
      <c r="N40" s="5">
        <v>257</v>
      </c>
      <c r="O40" s="5">
        <v>3040</v>
      </c>
      <c r="P40" s="5">
        <v>301</v>
      </c>
      <c r="Q40" s="41"/>
      <c r="S40" s="2">
        <f t="shared" si="3"/>
        <v>36099</v>
      </c>
      <c r="T40" s="2">
        <f t="shared" si="0"/>
        <v>24428</v>
      </c>
      <c r="U40" s="2">
        <f t="shared" si="1"/>
        <v>7693</v>
      </c>
      <c r="V40" s="2">
        <f t="shared" si="2"/>
        <v>3297</v>
      </c>
    </row>
    <row r="41" spans="2:22" ht="13.5" customHeight="1" thickBot="1">
      <c r="B41" s="30"/>
      <c r="C41" s="33" t="s">
        <v>68</v>
      </c>
      <c r="D41" s="33" t="s">
        <v>31</v>
      </c>
      <c r="E41" s="9">
        <v>83855</v>
      </c>
      <c r="F41" s="9">
        <v>7632</v>
      </c>
      <c r="G41" s="9">
        <v>27</v>
      </c>
      <c r="H41" s="9">
        <v>3863</v>
      </c>
      <c r="I41" s="9">
        <v>6082</v>
      </c>
      <c r="J41" s="9">
        <v>295</v>
      </c>
      <c r="K41" s="9">
        <v>53369</v>
      </c>
      <c r="L41" s="9">
        <v>6032</v>
      </c>
      <c r="M41" s="9">
        <v>297</v>
      </c>
      <c r="N41" s="9">
        <v>607</v>
      </c>
      <c r="O41" s="9">
        <v>5155</v>
      </c>
      <c r="P41" s="9">
        <v>496</v>
      </c>
      <c r="Q41" s="41"/>
      <c r="S41" s="2">
        <f t="shared" si="3"/>
        <v>76223</v>
      </c>
      <c r="T41" s="2">
        <f t="shared" si="0"/>
        <v>59401</v>
      </c>
      <c r="U41" s="2">
        <f t="shared" si="1"/>
        <v>9972</v>
      </c>
      <c r="V41" s="2">
        <f t="shared" si="2"/>
        <v>5762</v>
      </c>
    </row>
    <row r="42" spans="2:22" ht="13.5" customHeight="1" thickBot="1">
      <c r="B42" s="30"/>
      <c r="C42" s="33"/>
      <c r="D42" s="3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1"/>
    </row>
    <row r="43" spans="2:22" ht="13.5" customHeight="1" thickBot="1">
      <c r="B43" s="30"/>
      <c r="C43" s="33" t="s">
        <v>69</v>
      </c>
      <c r="D43" s="33" t="s">
        <v>4</v>
      </c>
      <c r="E43" s="10">
        <v>2400925</v>
      </c>
      <c r="F43" s="10">
        <v>259561</v>
      </c>
      <c r="G43" s="10">
        <v>6547</v>
      </c>
      <c r="H43" s="10">
        <v>89293</v>
      </c>
      <c r="I43" s="10">
        <v>240804</v>
      </c>
      <c r="J43" s="10">
        <v>14008</v>
      </c>
      <c r="K43" s="10">
        <v>1344272</v>
      </c>
      <c r="L43" s="10">
        <v>139114</v>
      </c>
      <c r="M43" s="10">
        <v>6882</v>
      </c>
      <c r="N43" s="10">
        <v>33821</v>
      </c>
      <c r="O43" s="10">
        <v>238263</v>
      </c>
      <c r="P43" s="11">
        <v>28360</v>
      </c>
      <c r="Q43" s="37"/>
      <c r="S43" s="2">
        <f>SUM(G43:P43)</f>
        <v>2141364</v>
      </c>
      <c r="T43" s="2">
        <f>K43+L43</f>
        <v>1483386</v>
      </c>
      <c r="U43" s="2">
        <f>SUM(G43:I43)</f>
        <v>336644</v>
      </c>
      <c r="V43" s="2">
        <f>N43+O43</f>
        <v>272084</v>
      </c>
    </row>
    <row r="44" spans="2:22" ht="13.5" customHeight="1" thickBot="1">
      <c r="B44" s="30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4"/>
    </row>
    <row r="45" spans="2:22" ht="13.5" customHeight="1" thickBot="1">
      <c r="B45" s="30"/>
      <c r="C45" s="33" t="s">
        <v>70</v>
      </c>
      <c r="D45" s="33"/>
      <c r="E45" s="11">
        <f>E14+E21+E28+E41</f>
        <v>390530</v>
      </c>
      <c r="F45" s="11">
        <f t="shared" ref="F45:O45" si="4">F14+F21+F28+F41</f>
        <v>39177</v>
      </c>
      <c r="G45" s="11">
        <f t="shared" si="4"/>
        <v>231</v>
      </c>
      <c r="H45" s="11">
        <f t="shared" si="4"/>
        <v>10713</v>
      </c>
      <c r="I45" s="11">
        <f t="shared" si="4"/>
        <v>75005</v>
      </c>
      <c r="J45" s="11">
        <f t="shared" si="4"/>
        <v>1339</v>
      </c>
      <c r="K45" s="11">
        <f t="shared" si="4"/>
        <v>183654</v>
      </c>
      <c r="L45" s="11">
        <f t="shared" si="4"/>
        <v>17688</v>
      </c>
      <c r="M45" s="11">
        <f t="shared" si="4"/>
        <v>1720</v>
      </c>
      <c r="N45" s="11">
        <f t="shared" si="4"/>
        <v>11086</v>
      </c>
      <c r="O45" s="11">
        <f t="shared" si="4"/>
        <v>47276</v>
      </c>
      <c r="P45" s="11">
        <f>P14+P21+P28+P41</f>
        <v>2641</v>
      </c>
      <c r="Q45" s="37"/>
      <c r="S45" s="2">
        <f>SUM(G45:P45)</f>
        <v>351353</v>
      </c>
      <c r="T45" s="2">
        <f>K45+L45</f>
        <v>201342</v>
      </c>
      <c r="U45" s="2">
        <f>SUM(G45:I45)</f>
        <v>85949</v>
      </c>
      <c r="V45" s="2">
        <f>N45+O45</f>
        <v>58362</v>
      </c>
    </row>
    <row r="46" spans="2:22" ht="13.5" thickBot="1">
      <c r="B46" s="44"/>
      <c r="C46" s="45"/>
      <c r="D46" s="45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  <c r="S46" s="2"/>
    </row>
    <row r="47" spans="2:22" ht="13.5" thickTop="1">
      <c r="P47" s="2"/>
    </row>
    <row r="48" spans="2:22">
      <c r="B48" s="30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4"/>
    </row>
    <row r="49" spans="2:19" ht="15">
      <c r="B49" s="30"/>
      <c r="C49" s="110" t="s">
        <v>149</v>
      </c>
      <c r="D49" s="109"/>
      <c r="E49" s="109"/>
      <c r="F49" s="109"/>
      <c r="G49" s="109"/>
      <c r="H49" s="109"/>
      <c r="I49" s="109"/>
      <c r="J49" s="109"/>
      <c r="K49" s="33"/>
      <c r="L49" s="33"/>
      <c r="M49" s="33"/>
      <c r="N49" s="33"/>
      <c r="O49" s="33"/>
      <c r="P49" s="33"/>
      <c r="Q49" s="34"/>
    </row>
    <row r="50" spans="2:19">
      <c r="B50" s="30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4"/>
    </row>
    <row r="51" spans="2:19" ht="63.75">
      <c r="B51" s="30"/>
      <c r="C51" s="33" t="s">
        <v>72</v>
      </c>
      <c r="D51" s="38" t="s">
        <v>73</v>
      </c>
      <c r="E51" s="39" t="s">
        <v>84</v>
      </c>
      <c r="F51" s="39" t="s">
        <v>74</v>
      </c>
      <c r="G51" s="39" t="s">
        <v>75</v>
      </c>
      <c r="H51" s="39" t="s">
        <v>0</v>
      </c>
      <c r="I51" s="39" t="s">
        <v>76</v>
      </c>
      <c r="J51" s="39" t="s">
        <v>77</v>
      </c>
      <c r="K51" s="39" t="s">
        <v>78</v>
      </c>
      <c r="L51" s="39" t="s">
        <v>79</v>
      </c>
      <c r="M51" s="39" t="s">
        <v>81</v>
      </c>
      <c r="N51" s="39" t="s">
        <v>1</v>
      </c>
      <c r="O51" s="39" t="s">
        <v>2</v>
      </c>
      <c r="P51" s="39" t="s">
        <v>3</v>
      </c>
      <c r="Q51" s="40"/>
      <c r="S51" s="94" t="s">
        <v>101</v>
      </c>
    </row>
    <row r="52" spans="2:19" ht="13.5" thickBot="1">
      <c r="B52" s="30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4"/>
    </row>
    <row r="53" spans="2:19" ht="13.5" customHeight="1">
      <c r="B53" s="30"/>
      <c r="C53" s="38" t="s">
        <v>37</v>
      </c>
      <c r="D53" s="38" t="s">
        <v>25</v>
      </c>
      <c r="E53" s="12">
        <f>E10/$E10</f>
        <v>1</v>
      </c>
      <c r="F53" s="12">
        <f t="shared" ref="F53:P53" si="5">F10/$E10</f>
        <v>8.025466120964074E-2</v>
      </c>
      <c r="G53" s="12">
        <f t="shared" si="5"/>
        <v>2.5466120964074578E-4</v>
      </c>
      <c r="H53" s="12">
        <f t="shared" si="5"/>
        <v>6.1300591177808096E-3</v>
      </c>
      <c r="I53" s="12">
        <f t="shared" si="5"/>
        <v>0.12305593451568896</v>
      </c>
      <c r="J53" s="12">
        <f t="shared" si="5"/>
        <v>9.3951796271032288E-3</v>
      </c>
      <c r="K53" s="12">
        <f t="shared" si="5"/>
        <v>0.5249022282855843</v>
      </c>
      <c r="L53" s="12">
        <f t="shared" si="5"/>
        <v>5.2824010914051839E-2</v>
      </c>
      <c r="M53" s="12">
        <f t="shared" si="5"/>
        <v>4.4383810823101413E-3</v>
      </c>
      <c r="N53" s="12">
        <f t="shared" si="5"/>
        <v>1.8353797180536608E-2</v>
      </c>
      <c r="O53" s="12">
        <f t="shared" si="5"/>
        <v>0.15427012278308322</v>
      </c>
      <c r="P53" s="12">
        <f t="shared" si="5"/>
        <v>2.6120964074579353E-2</v>
      </c>
      <c r="Q53" s="48"/>
      <c r="S53" s="59">
        <f>K53+L53</f>
        <v>0.57772623919963617</v>
      </c>
    </row>
    <row r="54" spans="2:19" ht="13.5" customHeight="1">
      <c r="B54" s="30"/>
      <c r="C54" s="33" t="s">
        <v>38</v>
      </c>
      <c r="D54" s="33" t="s">
        <v>26</v>
      </c>
      <c r="E54" s="13">
        <f t="shared" ref="E54:P54" si="6">E11/$E11</f>
        <v>1</v>
      </c>
      <c r="F54" s="13">
        <f t="shared" si="6"/>
        <v>0.12055806382259897</v>
      </c>
      <c r="G54" s="13">
        <f t="shared" si="6"/>
        <v>2.3035105500783193E-4</v>
      </c>
      <c r="H54" s="13">
        <f t="shared" si="6"/>
        <v>9.8359900488344237E-3</v>
      </c>
      <c r="I54" s="13">
        <f t="shared" si="6"/>
        <v>3.5389600417703247E-2</v>
      </c>
      <c r="J54" s="13">
        <f t="shared" si="6"/>
        <v>8.9529776713044018E-3</v>
      </c>
      <c r="K54" s="13">
        <f t="shared" si="6"/>
        <v>0.64575079087195553</v>
      </c>
      <c r="L54" s="13">
        <f t="shared" si="6"/>
        <v>5.5476212414386189E-2</v>
      </c>
      <c r="M54" s="13">
        <f t="shared" si="6"/>
        <v>3.2633066126109525E-3</v>
      </c>
      <c r="N54" s="13">
        <f t="shared" si="6"/>
        <v>8.0622869252741178E-3</v>
      </c>
      <c r="O54" s="13">
        <f t="shared" si="6"/>
        <v>7.7712767591142234E-2</v>
      </c>
      <c r="P54" s="13">
        <f t="shared" si="6"/>
        <v>3.47676525691821E-2</v>
      </c>
      <c r="Q54" s="48"/>
      <c r="S54" s="59">
        <f t="shared" ref="S54:S84" si="7">K54+L54</f>
        <v>0.70122700328634169</v>
      </c>
    </row>
    <row r="55" spans="2:19" ht="13.5" customHeight="1">
      <c r="B55" s="30"/>
      <c r="C55" s="33" t="s">
        <v>39</v>
      </c>
      <c r="D55" s="33" t="s">
        <v>32</v>
      </c>
      <c r="E55" s="14">
        <f t="shared" ref="E55:P55" si="8">E12/$E12</f>
        <v>1</v>
      </c>
      <c r="F55" s="14">
        <f t="shared" si="8"/>
        <v>0.10935638227450684</v>
      </c>
      <c r="G55" s="14">
        <f t="shared" si="8"/>
        <v>4.3500463374501161E-4</v>
      </c>
      <c r="H55" s="14">
        <f t="shared" si="8"/>
        <v>1.9329336334234865E-2</v>
      </c>
      <c r="I55" s="14">
        <f t="shared" si="8"/>
        <v>4.247914814744766E-2</v>
      </c>
      <c r="J55" s="14">
        <f t="shared" si="8"/>
        <v>5.314621829667316E-3</v>
      </c>
      <c r="K55" s="14">
        <f t="shared" si="8"/>
        <v>0.61492633291093757</v>
      </c>
      <c r="L55" s="14">
        <f t="shared" si="8"/>
        <v>6.1033041438919675E-2</v>
      </c>
      <c r="M55" s="14">
        <f t="shared" si="8"/>
        <v>2.307415883343105E-3</v>
      </c>
      <c r="N55" s="14">
        <f t="shared" si="8"/>
        <v>1.4809070792275831E-2</v>
      </c>
      <c r="O55" s="14">
        <f t="shared" si="8"/>
        <v>0.10886463790592552</v>
      </c>
      <c r="P55" s="14">
        <f t="shared" si="8"/>
        <v>2.1145007848996651E-2</v>
      </c>
      <c r="Q55" s="48"/>
      <c r="S55" s="59">
        <f t="shared" si="7"/>
        <v>0.6759593743498572</v>
      </c>
    </row>
    <row r="56" spans="2:19" ht="13.5" customHeight="1">
      <c r="B56" s="30"/>
      <c r="C56" s="33" t="s">
        <v>40</v>
      </c>
      <c r="D56" s="33" t="s">
        <v>27</v>
      </c>
      <c r="E56" s="13">
        <f t="shared" ref="E56:P56" si="9">E13/$E13</f>
        <v>1</v>
      </c>
      <c r="F56" s="13">
        <f t="shared" si="9"/>
        <v>0.17862389813907933</v>
      </c>
      <c r="G56" s="13">
        <f t="shared" si="9"/>
        <v>7.1008814887365331E-4</v>
      </c>
      <c r="H56" s="13">
        <f t="shared" si="9"/>
        <v>3.2419196865817825E-2</v>
      </c>
      <c r="I56" s="13">
        <f t="shared" si="9"/>
        <v>3.0852105778648383E-2</v>
      </c>
      <c r="J56" s="13">
        <f t="shared" si="9"/>
        <v>2.9138099902056807E-3</v>
      </c>
      <c r="K56" s="13">
        <f t="shared" si="9"/>
        <v>0.51878060724779629</v>
      </c>
      <c r="L56" s="13">
        <f t="shared" si="9"/>
        <v>5.678256611165524E-2</v>
      </c>
      <c r="M56" s="13">
        <f t="shared" si="9"/>
        <v>3.4524975514201761E-3</v>
      </c>
      <c r="N56" s="13">
        <f t="shared" si="9"/>
        <v>1.2316356513222331E-2</v>
      </c>
      <c r="O56" s="13">
        <f t="shared" si="9"/>
        <v>0.14520078354554358</v>
      </c>
      <c r="P56" s="13">
        <f t="shared" si="9"/>
        <v>1.7948090107737513E-2</v>
      </c>
      <c r="Q56" s="48"/>
      <c r="S56" s="59">
        <f t="shared" si="7"/>
        <v>0.57556317335945151</v>
      </c>
    </row>
    <row r="57" spans="2:19" ht="15.75" customHeight="1">
      <c r="B57" s="30"/>
      <c r="C57" s="42" t="s">
        <v>48</v>
      </c>
      <c r="D57" s="42" t="s">
        <v>28</v>
      </c>
      <c r="E57" s="15">
        <f t="shared" ref="E57:P57" si="10">E14/$E14</f>
        <v>1</v>
      </c>
      <c r="F57" s="15">
        <f t="shared" si="10"/>
        <v>0.10329763949373054</v>
      </c>
      <c r="G57" s="15">
        <f t="shared" si="10"/>
        <v>7.8396541488990495E-4</v>
      </c>
      <c r="H57" s="15">
        <f t="shared" si="10"/>
        <v>1.8892207021248636E-2</v>
      </c>
      <c r="I57" s="15">
        <f t="shared" si="10"/>
        <v>0.25639747499694115</v>
      </c>
      <c r="J57" s="15">
        <f t="shared" si="10"/>
        <v>3.6388683708473623E-3</v>
      </c>
      <c r="K57" s="15">
        <f t="shared" si="10"/>
        <v>0.36726740471194935</v>
      </c>
      <c r="L57" s="15">
        <f t="shared" si="10"/>
        <v>3.1725675547076441E-2</v>
      </c>
      <c r="M57" s="15">
        <f t="shared" si="10"/>
        <v>4.3593914978271014E-3</v>
      </c>
      <c r="N57" s="15">
        <f t="shared" si="10"/>
        <v>4.2950428915182193E-2</v>
      </c>
      <c r="O57" s="15">
        <f t="shared" si="10"/>
        <v>0.16340467569661898</v>
      </c>
      <c r="P57" s="15">
        <f t="shared" si="10"/>
        <v>7.2822683336883076E-3</v>
      </c>
      <c r="Q57" s="48"/>
      <c r="S57" s="59">
        <f t="shared" si="7"/>
        <v>0.3989930802590258</v>
      </c>
    </row>
    <row r="58" spans="2:19" ht="13.5" customHeight="1">
      <c r="B58" s="30"/>
      <c r="C58" s="33" t="s">
        <v>41</v>
      </c>
      <c r="D58" s="33" t="s">
        <v>5</v>
      </c>
      <c r="E58" s="13">
        <f t="shared" ref="E58:P58" si="11">E15/$E15</f>
        <v>1</v>
      </c>
      <c r="F58" s="13">
        <f t="shared" si="11"/>
        <v>9.4781357631773991E-2</v>
      </c>
      <c r="G58" s="13">
        <f t="shared" si="11"/>
        <v>3.4878144482713519E-4</v>
      </c>
      <c r="H58" s="13">
        <f t="shared" si="11"/>
        <v>2.3150368400401099E-2</v>
      </c>
      <c r="I58" s="13">
        <f t="shared" si="11"/>
        <v>4.9178183720626066E-2</v>
      </c>
      <c r="J58" s="13">
        <f t="shared" si="11"/>
        <v>3.7929982124950954E-3</v>
      </c>
      <c r="K58" s="13">
        <f t="shared" si="11"/>
        <v>0.66957317870689281</v>
      </c>
      <c r="L58" s="13">
        <f t="shared" si="11"/>
        <v>6.4219383528796262E-2</v>
      </c>
      <c r="M58" s="13">
        <f t="shared" si="11"/>
        <v>2.8774469198238652E-3</v>
      </c>
      <c r="N58" s="13">
        <f t="shared" si="11"/>
        <v>9.068317565505515E-3</v>
      </c>
      <c r="O58" s="13">
        <f t="shared" si="11"/>
        <v>7.3156908052491601E-2</v>
      </c>
      <c r="P58" s="13">
        <f t="shared" si="11"/>
        <v>9.8530758163665692E-3</v>
      </c>
      <c r="Q58" s="48"/>
      <c r="S58" s="59">
        <f t="shared" si="7"/>
        <v>0.73379256223568912</v>
      </c>
    </row>
    <row r="59" spans="2:19" ht="13.5" customHeight="1">
      <c r="B59" s="30"/>
      <c r="C59" s="33" t="s">
        <v>49</v>
      </c>
      <c r="D59" s="33" t="s">
        <v>10</v>
      </c>
      <c r="E59" s="14">
        <f t="shared" ref="E59:P59" si="12">E16/$E16</f>
        <v>1</v>
      </c>
      <c r="F59" s="14">
        <f t="shared" si="12"/>
        <v>0.16063919259882253</v>
      </c>
      <c r="G59" s="14">
        <f t="shared" si="12"/>
        <v>5.3520911384662433E-4</v>
      </c>
      <c r="H59" s="14">
        <f t="shared" si="12"/>
        <v>7.4929275938527412E-3</v>
      </c>
      <c r="I59" s="14">
        <f t="shared" si="12"/>
        <v>4.7251318908173405E-2</v>
      </c>
      <c r="J59" s="14">
        <f t="shared" si="12"/>
        <v>3.0583377934092822E-3</v>
      </c>
      <c r="K59" s="14">
        <f t="shared" si="12"/>
        <v>0.58383668476183193</v>
      </c>
      <c r="L59" s="14">
        <f t="shared" si="12"/>
        <v>7.5693860386879724E-2</v>
      </c>
      <c r="M59" s="14">
        <f t="shared" si="12"/>
        <v>1.1468766725284808E-3</v>
      </c>
      <c r="N59" s="14">
        <f t="shared" si="12"/>
        <v>5.5050080281367078E-3</v>
      </c>
      <c r="O59" s="14">
        <f t="shared" si="12"/>
        <v>7.2482605703799982E-2</v>
      </c>
      <c r="P59" s="14">
        <f t="shared" si="12"/>
        <v>4.2357978438718559E-2</v>
      </c>
      <c r="Q59" s="48"/>
      <c r="S59" s="59">
        <f t="shared" si="7"/>
        <v>0.65953054514871168</v>
      </c>
    </row>
    <row r="60" spans="2:19" ht="13.5" customHeight="1">
      <c r="B60" s="30"/>
      <c r="C60" s="33" t="s">
        <v>42</v>
      </c>
      <c r="D60" s="33" t="s">
        <v>6</v>
      </c>
      <c r="E60" s="13">
        <f t="shared" ref="E60:P60" si="13">E17/$E17</f>
        <v>1</v>
      </c>
      <c r="F60" s="13">
        <f t="shared" si="13"/>
        <v>0.15998184187790127</v>
      </c>
      <c r="G60" s="13">
        <f t="shared" si="13"/>
        <v>1.3179282168431227E-4</v>
      </c>
      <c r="H60" s="13">
        <f t="shared" si="13"/>
        <v>5.9013896820864272E-3</v>
      </c>
      <c r="I60" s="13">
        <f t="shared" si="13"/>
        <v>3.2289241312656501E-2</v>
      </c>
      <c r="J60" s="13">
        <f t="shared" si="13"/>
        <v>2.66514372739387E-3</v>
      </c>
      <c r="K60" s="13">
        <f t="shared" si="13"/>
        <v>0.58647805649518958</v>
      </c>
      <c r="L60" s="13">
        <f t="shared" si="13"/>
        <v>5.883817305861852E-2</v>
      </c>
      <c r="M60" s="13">
        <f t="shared" si="13"/>
        <v>3.7927045351374305E-3</v>
      </c>
      <c r="N60" s="13">
        <f t="shared" si="13"/>
        <v>1.4863301556619661E-2</v>
      </c>
      <c r="O60" s="13">
        <f t="shared" si="13"/>
        <v>0.12754616409670663</v>
      </c>
      <c r="P60" s="13">
        <f t="shared" si="13"/>
        <v>7.5121908360057986E-3</v>
      </c>
      <c r="Q60" s="48"/>
      <c r="S60" s="59">
        <f t="shared" si="7"/>
        <v>0.64531622955380807</v>
      </c>
    </row>
    <row r="61" spans="2:19" ht="13.5" customHeight="1">
      <c r="B61" s="30"/>
      <c r="C61" s="38" t="s">
        <v>43</v>
      </c>
      <c r="D61" s="38" t="s">
        <v>33</v>
      </c>
      <c r="E61" s="16">
        <f t="shared" ref="E61:P61" si="14">E18/$E18</f>
        <v>1</v>
      </c>
      <c r="F61" s="16">
        <f t="shared" si="14"/>
        <v>8.7457521864380466E-2</v>
      </c>
      <c r="G61" s="16">
        <f t="shared" si="14"/>
        <v>2.9325007331251833E-4</v>
      </c>
      <c r="H61" s="16">
        <f t="shared" si="14"/>
        <v>9.021752255438064E-3</v>
      </c>
      <c r="I61" s="16">
        <f t="shared" si="14"/>
        <v>0.1442272860568215</v>
      </c>
      <c r="J61" s="16">
        <f t="shared" si="14"/>
        <v>5.4165013541253382E-3</v>
      </c>
      <c r="K61" s="16">
        <f t="shared" si="14"/>
        <v>0.5210881302720326</v>
      </c>
      <c r="L61" s="16">
        <f t="shared" si="14"/>
        <v>7.6779769194942296E-2</v>
      </c>
      <c r="M61" s="16">
        <f t="shared" si="14"/>
        <v>2.190750547687637E-3</v>
      </c>
      <c r="N61" s="16">
        <f t="shared" si="14"/>
        <v>1.2644253161063291E-2</v>
      </c>
      <c r="O61" s="16">
        <f t="shared" si="14"/>
        <v>0.1329802832450708</v>
      </c>
      <c r="P61" s="16">
        <f t="shared" si="14"/>
        <v>7.9005019751254933E-3</v>
      </c>
      <c r="Q61" s="48"/>
      <c r="S61" s="59">
        <f t="shared" si="7"/>
        <v>0.59786789946697494</v>
      </c>
    </row>
    <row r="62" spans="2:19" ht="13.5" customHeight="1">
      <c r="B62" s="30"/>
      <c r="C62" s="33" t="s">
        <v>44</v>
      </c>
      <c r="D62" s="33" t="s">
        <v>7</v>
      </c>
      <c r="E62" s="13">
        <f t="shared" ref="E62:P62" si="15">E19/$E19</f>
        <v>1</v>
      </c>
      <c r="F62" s="13">
        <f t="shared" si="15"/>
        <v>0.10476101915566301</v>
      </c>
      <c r="G62" s="13">
        <f t="shared" si="15"/>
        <v>2.4177050399851218E-4</v>
      </c>
      <c r="H62" s="13">
        <f t="shared" si="15"/>
        <v>1.846754695927097E-2</v>
      </c>
      <c r="I62" s="13">
        <f t="shared" si="15"/>
        <v>7.3386646829086855E-2</v>
      </c>
      <c r="J62" s="13">
        <f t="shared" si="15"/>
        <v>2.2875209224474612E-3</v>
      </c>
      <c r="K62" s="13">
        <f t="shared" si="15"/>
        <v>0.6450251069369537</v>
      </c>
      <c r="L62" s="13">
        <f t="shared" si="15"/>
        <v>6.8681420866654269E-2</v>
      </c>
      <c r="M62" s="13">
        <f t="shared" si="15"/>
        <v>1.6737957969127767E-3</v>
      </c>
      <c r="N62" s="13">
        <f t="shared" si="15"/>
        <v>4.0729031058210899E-3</v>
      </c>
      <c r="O62" s="13">
        <f t="shared" si="15"/>
        <v>7.4651292542309844E-2</v>
      </c>
      <c r="P62" s="13">
        <f t="shared" si="15"/>
        <v>6.7509763808815326E-3</v>
      </c>
      <c r="Q62" s="48"/>
      <c r="S62" s="59">
        <f t="shared" si="7"/>
        <v>0.71370652780360799</v>
      </c>
    </row>
    <row r="63" spans="2:19" ht="13.5" customHeight="1">
      <c r="B63" s="30"/>
      <c r="C63" s="33" t="s">
        <v>45</v>
      </c>
      <c r="D63" s="33" t="s">
        <v>35</v>
      </c>
      <c r="E63" s="14">
        <f t="shared" ref="E63:P63" si="16">E20/$E20</f>
        <v>1</v>
      </c>
      <c r="F63" s="14">
        <f t="shared" si="16"/>
        <v>9.7030786389175311E-2</v>
      </c>
      <c r="G63" s="14">
        <f t="shared" si="16"/>
        <v>1.2836430209801982E-3</v>
      </c>
      <c r="H63" s="14">
        <f t="shared" si="16"/>
        <v>8.3920792912607053E-2</v>
      </c>
      <c r="I63" s="14">
        <f t="shared" si="16"/>
        <v>7.3693735401191049E-2</v>
      </c>
      <c r="J63" s="14">
        <f t="shared" si="16"/>
        <v>7.1968182487742258E-3</v>
      </c>
      <c r="K63" s="14">
        <f t="shared" si="16"/>
        <v>0.62185139201616124</v>
      </c>
      <c r="L63" s="14">
        <f t="shared" si="16"/>
        <v>4.8147134950863826E-2</v>
      </c>
      <c r="M63" s="14">
        <f t="shared" si="16"/>
        <v>2.651459354811557E-3</v>
      </c>
      <c r="N63" s="14">
        <f t="shared" si="16"/>
        <v>8.8171545211590662E-3</v>
      </c>
      <c r="O63" s="14">
        <f t="shared" si="16"/>
        <v>4.7642095073756864E-2</v>
      </c>
      <c r="P63" s="14">
        <f t="shared" si="16"/>
        <v>7.7649881105195601E-3</v>
      </c>
      <c r="Q63" s="48"/>
      <c r="S63" s="59">
        <f t="shared" si="7"/>
        <v>0.66999852696702511</v>
      </c>
    </row>
    <row r="64" spans="2:19" ht="13.5" customHeight="1">
      <c r="B64" s="30"/>
      <c r="C64" s="33" t="s">
        <v>46</v>
      </c>
      <c r="D64" s="33" t="s">
        <v>8</v>
      </c>
      <c r="E64" s="13">
        <f t="shared" ref="E64:P64" si="17">E21/$E21</f>
        <v>1</v>
      </c>
      <c r="F64" s="13">
        <f t="shared" si="17"/>
        <v>0.1120462010777389</v>
      </c>
      <c r="G64" s="13">
        <f t="shared" si="17"/>
        <v>4.9378475278559009E-4</v>
      </c>
      <c r="H64" s="13">
        <f t="shared" si="17"/>
        <v>5.427338500182486E-2</v>
      </c>
      <c r="I64" s="13">
        <f t="shared" si="17"/>
        <v>0.11112303827905279</v>
      </c>
      <c r="J64" s="13">
        <f t="shared" si="17"/>
        <v>2.2327658386826683E-3</v>
      </c>
      <c r="K64" s="13">
        <f t="shared" si="17"/>
        <v>0.56540501084179562</v>
      </c>
      <c r="L64" s="13">
        <f t="shared" si="17"/>
        <v>5.4080164881169623E-2</v>
      </c>
      <c r="M64" s="13">
        <f t="shared" si="17"/>
        <v>4.7660963094956956E-3</v>
      </c>
      <c r="N64" s="13">
        <f t="shared" si="17"/>
        <v>1.324631271603083E-2</v>
      </c>
      <c r="O64" s="13">
        <f t="shared" si="17"/>
        <v>7.5656411687670413E-2</v>
      </c>
      <c r="P64" s="13">
        <f t="shared" si="17"/>
        <v>6.6768286137529791E-3</v>
      </c>
      <c r="Q64" s="48"/>
      <c r="S64" s="59">
        <f t="shared" si="7"/>
        <v>0.61948517572296524</v>
      </c>
    </row>
    <row r="65" spans="2:19" ht="13.5" customHeight="1">
      <c r="B65" s="30"/>
      <c r="C65" s="33" t="s">
        <v>47</v>
      </c>
      <c r="D65" s="33" t="s">
        <v>9</v>
      </c>
      <c r="E65" s="14">
        <f t="shared" ref="E65:P65" si="18">E22/$E22</f>
        <v>1</v>
      </c>
      <c r="F65" s="14">
        <f t="shared" si="18"/>
        <v>0.10348782129590386</v>
      </c>
      <c r="G65" s="14">
        <f t="shared" si="18"/>
        <v>1.9695345416469298E-3</v>
      </c>
      <c r="H65" s="14">
        <f t="shared" si="18"/>
        <v>8.4914362643663838E-2</v>
      </c>
      <c r="I65" s="14">
        <f t="shared" si="18"/>
        <v>6.7587444840567432E-2</v>
      </c>
      <c r="J65" s="14">
        <f t="shared" si="18"/>
        <v>4.8116476776943976E-3</v>
      </c>
      <c r="K65" s="14">
        <f t="shared" si="18"/>
        <v>0.64418738002044329</v>
      </c>
      <c r="L65" s="14">
        <f t="shared" si="18"/>
        <v>3.9440552466904338E-2</v>
      </c>
      <c r="M65" s="14">
        <f t="shared" si="18"/>
        <v>2.4432200643215076E-3</v>
      </c>
      <c r="N65" s="14">
        <f t="shared" si="18"/>
        <v>7.8282765326219746E-3</v>
      </c>
      <c r="O65" s="14">
        <f t="shared" si="18"/>
        <v>3.5227244396798883E-2</v>
      </c>
      <c r="P65" s="14">
        <f t="shared" si="18"/>
        <v>8.1025155194335719E-3</v>
      </c>
      <c r="Q65" s="48"/>
      <c r="S65" s="59">
        <f t="shared" si="7"/>
        <v>0.68362793248734766</v>
      </c>
    </row>
    <row r="66" spans="2:19" ht="13.5" customHeight="1">
      <c r="B66" s="30"/>
      <c r="C66" s="33" t="s">
        <v>50</v>
      </c>
      <c r="D66" s="33" t="s">
        <v>11</v>
      </c>
      <c r="E66" s="13">
        <f t="shared" ref="E66:P66" si="19">E23/$E23</f>
        <v>1</v>
      </c>
      <c r="F66" s="13">
        <f t="shared" si="19"/>
        <v>7.968833008677173E-2</v>
      </c>
      <c r="G66" s="13">
        <f t="shared" si="19"/>
        <v>3.2692648240726865E-4</v>
      </c>
      <c r="H66" s="13">
        <f t="shared" si="19"/>
        <v>5.2485322363133594E-2</v>
      </c>
      <c r="I66" s="13">
        <f t="shared" si="19"/>
        <v>5.6299464657885059E-2</v>
      </c>
      <c r="J66" s="13">
        <f t="shared" si="19"/>
        <v>4.3045320183623705E-3</v>
      </c>
      <c r="K66" s="13">
        <f t="shared" si="19"/>
        <v>0.65313100216588793</v>
      </c>
      <c r="L66" s="13">
        <f t="shared" si="19"/>
        <v>6.8000708340711882E-2</v>
      </c>
      <c r="M66" s="13">
        <f t="shared" si="19"/>
        <v>3.6234351800138944E-3</v>
      </c>
      <c r="N66" s="13">
        <f t="shared" si="19"/>
        <v>1.0052989334023512E-2</v>
      </c>
      <c r="O66" s="13">
        <f t="shared" si="19"/>
        <v>6.452711446513465E-2</v>
      </c>
      <c r="P66" s="13">
        <f t="shared" si="19"/>
        <v>7.5601749056680876E-3</v>
      </c>
      <c r="Q66" s="48"/>
      <c r="S66" s="59">
        <f t="shared" si="7"/>
        <v>0.72113171050659985</v>
      </c>
    </row>
    <row r="67" spans="2:19" ht="13.5" customHeight="1">
      <c r="B67" s="30"/>
      <c r="C67" s="33" t="s">
        <v>51</v>
      </c>
      <c r="D67" s="33" t="s">
        <v>12</v>
      </c>
      <c r="E67" s="14">
        <f t="shared" ref="E67:P67" si="20">E24/$E24</f>
        <v>1</v>
      </c>
      <c r="F67" s="14">
        <f t="shared" si="20"/>
        <v>9.6307797410179169E-2</v>
      </c>
      <c r="G67" s="14">
        <f t="shared" si="20"/>
        <v>3.7884669130205261E-4</v>
      </c>
      <c r="H67" s="14">
        <f t="shared" si="20"/>
        <v>3.4375679284538704E-2</v>
      </c>
      <c r="I67" s="14">
        <f t="shared" si="20"/>
        <v>6.5062261280004974E-2</v>
      </c>
      <c r="J67" s="14">
        <f t="shared" si="20"/>
        <v>2.8506660870105268E-3</v>
      </c>
      <c r="K67" s="14">
        <f t="shared" si="20"/>
        <v>0.63201565071577182</v>
      </c>
      <c r="L67" s="14">
        <f t="shared" si="20"/>
        <v>6.5863428873086355E-2</v>
      </c>
      <c r="M67" s="14">
        <f t="shared" si="20"/>
        <v>3.5648852591373473E-3</v>
      </c>
      <c r="N67" s="14">
        <f t="shared" si="20"/>
        <v>1.0762972393876347E-2</v>
      </c>
      <c r="O67" s="14">
        <f t="shared" si="20"/>
        <v>7.8806322392323699E-2</v>
      </c>
      <c r="P67" s="14">
        <f t="shared" si="20"/>
        <v>1.0011489612768997E-2</v>
      </c>
      <c r="Q67" s="48"/>
      <c r="S67" s="59">
        <f t="shared" si="7"/>
        <v>0.6978790795888582</v>
      </c>
    </row>
    <row r="68" spans="2:19" ht="13.5" customHeight="1">
      <c r="B68" s="30"/>
      <c r="C68" s="38" t="s">
        <v>52</v>
      </c>
      <c r="D68" s="38" t="s">
        <v>36</v>
      </c>
      <c r="E68" s="17">
        <f t="shared" ref="E68:P68" si="21">E25/$E25</f>
        <v>1</v>
      </c>
      <c r="F68" s="17">
        <f t="shared" si="21"/>
        <v>9.878181260313959E-2</v>
      </c>
      <c r="G68" s="17">
        <f t="shared" si="21"/>
        <v>2.2203517733789979E-2</v>
      </c>
      <c r="H68" s="17">
        <f t="shared" si="21"/>
        <v>7.7046828483526689E-2</v>
      </c>
      <c r="I68" s="17">
        <f t="shared" si="21"/>
        <v>0.17898398693081458</v>
      </c>
      <c r="J68" s="17">
        <f t="shared" si="21"/>
        <v>8.4294587400177458E-3</v>
      </c>
      <c r="K68" s="17">
        <f t="shared" si="21"/>
        <v>0.41999270248530129</v>
      </c>
      <c r="L68" s="17">
        <f t="shared" si="21"/>
        <v>4.9050908457653683E-2</v>
      </c>
      <c r="M68" s="17">
        <f t="shared" si="21"/>
        <v>1.6377944920349286E-3</v>
      </c>
      <c r="N68" s="17">
        <f t="shared" si="21"/>
        <v>1.6431847017555498E-2</v>
      </c>
      <c r="O68" s="17">
        <f t="shared" si="21"/>
        <v>0.1207572830025956</v>
      </c>
      <c r="P68" s="17">
        <f t="shared" si="21"/>
        <v>6.6838600535703918E-3</v>
      </c>
      <c r="Q68" s="48"/>
      <c r="S68" s="59">
        <f t="shared" si="7"/>
        <v>0.46904361094295499</v>
      </c>
    </row>
    <row r="69" spans="2:19" ht="13.5" customHeight="1">
      <c r="B69" s="30"/>
      <c r="C69" s="33" t="s">
        <v>53</v>
      </c>
      <c r="D69" s="33" t="s">
        <v>13</v>
      </c>
      <c r="E69" s="14">
        <f t="shared" ref="E69:P69" si="22">E26/$E26</f>
        <v>1</v>
      </c>
      <c r="F69" s="14">
        <f t="shared" si="22"/>
        <v>0.15811810247622768</v>
      </c>
      <c r="G69" s="14">
        <f t="shared" si="22"/>
        <v>3.9065621365343465E-4</v>
      </c>
      <c r="H69" s="14">
        <f t="shared" si="22"/>
        <v>1.4409887153625556E-2</v>
      </c>
      <c r="I69" s="14">
        <f t="shared" si="22"/>
        <v>4.2261899477053388E-2</v>
      </c>
      <c r="J69" s="14">
        <f t="shared" si="22"/>
        <v>2.8766503005389281E-3</v>
      </c>
      <c r="K69" s="14">
        <f t="shared" si="22"/>
        <v>0.55802576555300054</v>
      </c>
      <c r="L69" s="14">
        <f t="shared" si="22"/>
        <v>6.4040983388232373E-2</v>
      </c>
      <c r="M69" s="14">
        <f t="shared" si="22"/>
        <v>2.6724436434019051E-3</v>
      </c>
      <c r="N69" s="14">
        <f t="shared" si="22"/>
        <v>2.4735641164510658E-2</v>
      </c>
      <c r="O69" s="14">
        <f t="shared" si="22"/>
        <v>0.11517255462528078</v>
      </c>
      <c r="P69" s="14">
        <f t="shared" si="22"/>
        <v>1.729541600447479E-2</v>
      </c>
      <c r="Q69" s="48"/>
      <c r="S69" s="59">
        <f t="shared" si="7"/>
        <v>0.62206674894123293</v>
      </c>
    </row>
    <row r="70" spans="2:19" ht="13.5" customHeight="1">
      <c r="B70" s="30"/>
      <c r="C70" s="33" t="s">
        <v>54</v>
      </c>
      <c r="D70" s="33" t="s">
        <v>14</v>
      </c>
      <c r="E70" s="13">
        <f t="shared" ref="E70:P70" si="23">E27/$E27</f>
        <v>1</v>
      </c>
      <c r="F70" s="13">
        <f t="shared" si="23"/>
        <v>9.6965951561166538E-2</v>
      </c>
      <c r="G70" s="13">
        <f t="shared" si="23"/>
        <v>6.4742061740384333E-4</v>
      </c>
      <c r="H70" s="13">
        <f t="shared" si="23"/>
        <v>5.2676495688767255E-2</v>
      </c>
      <c r="I70" s="13">
        <f t="shared" si="23"/>
        <v>9.4876548659545035E-2</v>
      </c>
      <c r="J70" s="13">
        <f t="shared" si="23"/>
        <v>1.1123863335393308E-2</v>
      </c>
      <c r="K70" s="13">
        <f t="shared" si="23"/>
        <v>0.56728760189517669</v>
      </c>
      <c r="L70" s="13">
        <f t="shared" si="23"/>
        <v>7.5277360878137786E-2</v>
      </c>
      <c r="M70" s="13">
        <f t="shared" si="23"/>
        <v>1.8539772225655514E-3</v>
      </c>
      <c r="N70" s="13">
        <f t="shared" si="23"/>
        <v>2.677967099261352E-3</v>
      </c>
      <c r="O70" s="13">
        <f t="shared" si="23"/>
        <v>8.3311262175921844E-2</v>
      </c>
      <c r="P70" s="13">
        <f t="shared" si="23"/>
        <v>1.3301550866660782E-2</v>
      </c>
      <c r="Q70" s="48"/>
      <c r="S70" s="59">
        <f t="shared" si="7"/>
        <v>0.64256496277331443</v>
      </c>
    </row>
    <row r="71" spans="2:19" ht="13.5" customHeight="1">
      <c r="B71" s="30"/>
      <c r="C71" s="33" t="s">
        <v>55</v>
      </c>
      <c r="D71" s="33" t="s">
        <v>15</v>
      </c>
      <c r="E71" s="14">
        <f t="shared" ref="E71:P71" si="24">E28/$E28</f>
        <v>1</v>
      </c>
      <c r="F71" s="14">
        <f t="shared" si="24"/>
        <v>8.9567004033178604E-2</v>
      </c>
      <c r="G71" s="14">
        <f t="shared" si="24"/>
        <v>2.029272252238541E-4</v>
      </c>
      <c r="H71" s="14">
        <f t="shared" si="24"/>
        <v>3.8809831824062097E-3</v>
      </c>
      <c r="I71" s="14">
        <f t="shared" si="24"/>
        <v>0.18179742789742029</v>
      </c>
      <c r="J71" s="14">
        <f t="shared" si="24"/>
        <v>3.4751287319585013E-3</v>
      </c>
      <c r="K71" s="14">
        <f t="shared" si="24"/>
        <v>0.58095527991274132</v>
      </c>
      <c r="L71" s="14">
        <f t="shared" si="24"/>
        <v>5.4181569134769042E-2</v>
      </c>
      <c r="M71" s="14">
        <f t="shared" si="24"/>
        <v>6.0624508535626412E-3</v>
      </c>
      <c r="N71" s="14">
        <f t="shared" si="24"/>
        <v>9.7405068107449966E-3</v>
      </c>
      <c r="O71" s="14">
        <f t="shared" si="24"/>
        <v>6.4378662202267706E-2</v>
      </c>
      <c r="P71" s="14">
        <f t="shared" si="24"/>
        <v>5.7580600157268597E-3</v>
      </c>
      <c r="Q71" s="48"/>
      <c r="S71" s="59">
        <f t="shared" si="7"/>
        <v>0.63513684904751033</v>
      </c>
    </row>
    <row r="72" spans="2:19" ht="13.5" customHeight="1">
      <c r="B72" s="30"/>
      <c r="C72" s="33" t="s">
        <v>56</v>
      </c>
      <c r="D72" s="33" t="s">
        <v>16</v>
      </c>
      <c r="E72" s="13">
        <f t="shared" ref="E72:P72" si="25">E29/$E29</f>
        <v>1</v>
      </c>
      <c r="F72" s="13">
        <f t="shared" si="25"/>
        <v>0.121318279186005</v>
      </c>
      <c r="G72" s="13">
        <f t="shared" si="25"/>
        <v>3.7932881113887895E-4</v>
      </c>
      <c r="H72" s="13">
        <f t="shared" si="25"/>
        <v>2.1800249910746163E-2</v>
      </c>
      <c r="I72" s="13">
        <f t="shared" si="25"/>
        <v>3.4429667975722958E-2</v>
      </c>
      <c r="J72" s="13">
        <f t="shared" si="25"/>
        <v>8.4121742234916103E-3</v>
      </c>
      <c r="K72" s="13">
        <f t="shared" si="25"/>
        <v>0.56566851124598361</v>
      </c>
      <c r="L72" s="13">
        <f t="shared" si="25"/>
        <v>6.30801499464477E-2</v>
      </c>
      <c r="M72" s="13">
        <f t="shared" si="25"/>
        <v>3.4139593002499107E-3</v>
      </c>
      <c r="N72" s="13">
        <f t="shared" si="25"/>
        <v>2.5437343805783649E-2</v>
      </c>
      <c r="O72" s="13">
        <f t="shared" si="25"/>
        <v>0.12196536951088897</v>
      </c>
      <c r="P72" s="13">
        <f t="shared" si="25"/>
        <v>3.4094966083541595E-2</v>
      </c>
      <c r="Q72" s="48"/>
      <c r="S72" s="59">
        <f t="shared" si="7"/>
        <v>0.62874866119243134</v>
      </c>
    </row>
    <row r="73" spans="2:19" ht="13.5" customHeight="1">
      <c r="B73" s="30"/>
      <c r="C73" s="33" t="s">
        <v>57</v>
      </c>
      <c r="D73" s="33" t="s">
        <v>17</v>
      </c>
      <c r="E73" s="14">
        <f t="shared" ref="E73:P73" si="26">E30/$E30</f>
        <v>1</v>
      </c>
      <c r="F73" s="14">
        <f t="shared" si="26"/>
        <v>0.10508701472556894</v>
      </c>
      <c r="G73" s="14">
        <f t="shared" si="26"/>
        <v>4.755865567533291E-4</v>
      </c>
      <c r="H73" s="14">
        <f t="shared" si="26"/>
        <v>5.5573169872472343E-2</v>
      </c>
      <c r="I73" s="14">
        <f t="shared" si="26"/>
        <v>7.9916155851476087E-2</v>
      </c>
      <c r="J73" s="14">
        <f t="shared" si="26"/>
        <v>3.1705770450221942E-3</v>
      </c>
      <c r="K73" s="14">
        <f t="shared" si="26"/>
        <v>0.59481786796308034</v>
      </c>
      <c r="L73" s="14">
        <f t="shared" si="26"/>
        <v>6.534911576129078E-2</v>
      </c>
      <c r="M73" s="14">
        <f t="shared" si="26"/>
        <v>2.1137180300147959E-3</v>
      </c>
      <c r="N73" s="14">
        <f t="shared" si="26"/>
        <v>7.3627844712182058E-3</v>
      </c>
      <c r="O73" s="14">
        <f t="shared" si="26"/>
        <v>7.5107447333192412E-2</v>
      </c>
      <c r="P73" s="14">
        <f t="shared" si="26"/>
        <v>1.1026562389910519E-2</v>
      </c>
      <c r="Q73" s="48"/>
      <c r="S73" s="59">
        <f t="shared" si="7"/>
        <v>0.6601669837243711</v>
      </c>
    </row>
    <row r="74" spans="2:19" ht="13.5" customHeight="1">
      <c r="B74" s="30"/>
      <c r="C74" s="33" t="s">
        <v>58</v>
      </c>
      <c r="D74" s="33" t="s">
        <v>34</v>
      </c>
      <c r="E74" s="13">
        <f t="shared" ref="E74:P74" si="27">E31/$E31</f>
        <v>1</v>
      </c>
      <c r="F74" s="13">
        <f t="shared" si="27"/>
        <v>8.6498973305954824E-2</v>
      </c>
      <c r="G74" s="13">
        <f t="shared" si="27"/>
        <v>4.9360290633391254E-4</v>
      </c>
      <c r="H74" s="13">
        <f t="shared" si="27"/>
        <v>5.6093034275785818E-2</v>
      </c>
      <c r="I74" s="13">
        <f t="shared" si="27"/>
        <v>8.6163323329647767E-2</v>
      </c>
      <c r="J74" s="13">
        <f t="shared" si="27"/>
        <v>1.3228557889748855E-2</v>
      </c>
      <c r="K74" s="13">
        <f t="shared" si="27"/>
        <v>0.60818459432422467</v>
      </c>
      <c r="L74" s="13">
        <f t="shared" si="27"/>
        <v>7.6791449481387886E-2</v>
      </c>
      <c r="M74" s="13">
        <f t="shared" si="27"/>
        <v>1.57952930026852E-3</v>
      </c>
      <c r="N74" s="13">
        <f t="shared" si="27"/>
        <v>2.9879429263412836E-3</v>
      </c>
      <c r="O74" s="13">
        <f t="shared" si="27"/>
        <v>6.3207497499078613E-2</v>
      </c>
      <c r="P74" s="13">
        <f t="shared" si="27"/>
        <v>4.7714947612278206E-3</v>
      </c>
      <c r="Q74" s="48"/>
      <c r="S74" s="59">
        <f t="shared" si="7"/>
        <v>0.6849760438056125</v>
      </c>
    </row>
    <row r="75" spans="2:19" ht="13.5" customHeight="1">
      <c r="B75" s="30"/>
      <c r="C75" s="33" t="s">
        <v>59</v>
      </c>
      <c r="D75" s="33" t="s">
        <v>18</v>
      </c>
      <c r="E75" s="14">
        <f t="shared" ref="E75:P75" si="28">E32/$E32</f>
        <v>1</v>
      </c>
      <c r="F75" s="14">
        <f t="shared" si="28"/>
        <v>0.20892954174968303</v>
      </c>
      <c r="G75" s="14">
        <f t="shared" si="28"/>
        <v>1.8112660749864155E-4</v>
      </c>
      <c r="H75" s="14">
        <f t="shared" si="28"/>
        <v>1.5395761637384531E-3</v>
      </c>
      <c r="I75" s="14">
        <f t="shared" si="28"/>
        <v>1.9380547002354646E-2</v>
      </c>
      <c r="J75" s="14">
        <f t="shared" si="28"/>
        <v>4.4376018837167181E-3</v>
      </c>
      <c r="K75" s="14">
        <f t="shared" si="28"/>
        <v>0.51956167360985328</v>
      </c>
      <c r="L75" s="14">
        <f t="shared" si="28"/>
        <v>6.0586850208295601E-2</v>
      </c>
      <c r="M75" s="14">
        <f t="shared" si="28"/>
        <v>4.61872849121536E-3</v>
      </c>
      <c r="N75" s="14">
        <f t="shared" si="28"/>
        <v>1.4127875384894042E-2</v>
      </c>
      <c r="O75" s="14">
        <f t="shared" si="28"/>
        <v>0.12615468212280384</v>
      </c>
      <c r="P75" s="14">
        <f t="shared" si="28"/>
        <v>4.0481796775946384E-2</v>
      </c>
      <c r="Q75" s="48"/>
      <c r="S75" s="59">
        <f t="shared" si="7"/>
        <v>0.58014852381814885</v>
      </c>
    </row>
    <row r="76" spans="2:19" ht="13.5" customHeight="1">
      <c r="B76" s="30"/>
      <c r="C76" s="33" t="s">
        <v>60</v>
      </c>
      <c r="D76" s="33" t="s">
        <v>19</v>
      </c>
      <c r="E76" s="13">
        <f t="shared" ref="E76:P76" si="29">E33/$E33</f>
        <v>1</v>
      </c>
      <c r="F76" s="13">
        <f t="shared" si="29"/>
        <v>0.14583958932120744</v>
      </c>
      <c r="G76" s="13">
        <f t="shared" si="29"/>
        <v>5.4337723249395849E-4</v>
      </c>
      <c r="H76" s="13">
        <f t="shared" si="29"/>
        <v>1.0281269214819899E-2</v>
      </c>
      <c r="I76" s="13">
        <f t="shared" si="29"/>
        <v>6.6106130153146578E-2</v>
      </c>
      <c r="J76" s="13">
        <f t="shared" si="29"/>
        <v>2.0591137231350007E-3</v>
      </c>
      <c r="K76" s="13">
        <f t="shared" si="29"/>
        <v>0.56937354324853784</v>
      </c>
      <c r="L76" s="13">
        <f t="shared" si="29"/>
        <v>5.4752405874193874E-2</v>
      </c>
      <c r="M76" s="13">
        <f t="shared" si="29"/>
        <v>2.8598801710208342E-3</v>
      </c>
      <c r="N76" s="13">
        <f t="shared" si="29"/>
        <v>1.1582514692634379E-2</v>
      </c>
      <c r="O76" s="13">
        <f t="shared" si="29"/>
        <v>0.12627800895142494</v>
      </c>
      <c r="P76" s="13">
        <f t="shared" si="29"/>
        <v>1.0324167417385212E-2</v>
      </c>
      <c r="Q76" s="48"/>
      <c r="S76" s="59">
        <f t="shared" si="7"/>
        <v>0.62412594912273167</v>
      </c>
    </row>
    <row r="77" spans="2:19" ht="13.5" customHeight="1">
      <c r="B77" s="30"/>
      <c r="C77" s="33" t="s">
        <v>61</v>
      </c>
      <c r="D77" s="33" t="s">
        <v>29</v>
      </c>
      <c r="E77" s="14">
        <f t="shared" ref="E77:P77" si="30">E34/$E34</f>
        <v>1</v>
      </c>
      <c r="F77" s="14">
        <f t="shared" si="30"/>
        <v>8.4300393640406937E-2</v>
      </c>
      <c r="G77" s="14">
        <f t="shared" si="30"/>
        <v>2.3132764173610758E-3</v>
      </c>
      <c r="H77" s="14">
        <f t="shared" si="30"/>
        <v>5.6029855324369916E-2</v>
      </c>
      <c r="I77" s="14">
        <f t="shared" si="30"/>
        <v>0.11113951229487246</v>
      </c>
      <c r="J77" s="14">
        <f t="shared" si="30"/>
        <v>7.7322222790245894E-3</v>
      </c>
      <c r="K77" s="14">
        <f t="shared" si="30"/>
        <v>0.59644189969837946</v>
      </c>
      <c r="L77" s="14">
        <f t="shared" si="30"/>
        <v>5.9403915955217011E-2</v>
      </c>
      <c r="M77" s="14">
        <f t="shared" si="30"/>
        <v>2.4155206789018965E-3</v>
      </c>
      <c r="N77" s="14">
        <f t="shared" si="30"/>
        <v>7.9750524001840403E-3</v>
      </c>
      <c r="O77" s="14">
        <f t="shared" si="30"/>
        <v>6.3608711211083274E-2</v>
      </c>
      <c r="P77" s="14">
        <f t="shared" si="30"/>
        <v>8.6396401001993771E-3</v>
      </c>
      <c r="Q77" s="48"/>
      <c r="S77" s="59">
        <f t="shared" si="7"/>
        <v>0.65584581565359645</v>
      </c>
    </row>
    <row r="78" spans="2:19" ht="13.5" customHeight="1">
      <c r="B78" s="30"/>
      <c r="C78" s="33" t="s">
        <v>62</v>
      </c>
      <c r="D78" s="33" t="s">
        <v>20</v>
      </c>
      <c r="E78" s="13">
        <f t="shared" ref="E78:P78" si="31">E35/$E35</f>
        <v>1</v>
      </c>
      <c r="F78" s="13">
        <f t="shared" si="31"/>
        <v>0.15653532634273989</v>
      </c>
      <c r="G78" s="13">
        <f t="shared" si="31"/>
        <v>2.6355917844838949E-4</v>
      </c>
      <c r="H78" s="13">
        <f t="shared" si="31"/>
        <v>5.5159170918127227E-3</v>
      </c>
      <c r="I78" s="13">
        <f t="shared" si="31"/>
        <v>3.2078917148289691E-2</v>
      </c>
      <c r="J78" s="13">
        <f t="shared" si="31"/>
        <v>1.788437282328357E-3</v>
      </c>
      <c r="K78" s="13">
        <f t="shared" si="31"/>
        <v>0.59679210828517104</v>
      </c>
      <c r="L78" s="13">
        <f t="shared" si="31"/>
        <v>5.3577815847436885E-2</v>
      </c>
      <c r="M78" s="13">
        <f t="shared" si="31"/>
        <v>2.3532069504320486E-3</v>
      </c>
      <c r="N78" s="13">
        <f t="shared" si="31"/>
        <v>1.0561192793539035E-2</v>
      </c>
      <c r="O78" s="13">
        <f t="shared" si="31"/>
        <v>0.13401984224100605</v>
      </c>
      <c r="P78" s="13">
        <f t="shared" si="31"/>
        <v>6.5136768387959107E-3</v>
      </c>
      <c r="Q78" s="48"/>
      <c r="S78" s="59">
        <f t="shared" si="7"/>
        <v>0.65036992413260797</v>
      </c>
    </row>
    <row r="79" spans="2:19" ht="13.5" customHeight="1">
      <c r="B79" s="30"/>
      <c r="C79" s="33" t="s">
        <v>63</v>
      </c>
      <c r="D79" s="33" t="s">
        <v>21</v>
      </c>
      <c r="E79" s="14">
        <f t="shared" ref="E79:P79" si="32">E36/$E36</f>
        <v>1</v>
      </c>
      <c r="F79" s="14">
        <f t="shared" si="32"/>
        <v>0.12152640329348428</v>
      </c>
      <c r="G79" s="14">
        <f t="shared" si="32"/>
        <v>7.9170295305201491E-5</v>
      </c>
      <c r="H79" s="14">
        <f t="shared" si="32"/>
        <v>2.3751088591560446E-4</v>
      </c>
      <c r="I79" s="14">
        <f t="shared" si="32"/>
        <v>3.3568205209405434E-2</v>
      </c>
      <c r="J79" s="14">
        <f t="shared" si="32"/>
        <v>6.8878156915525299E-3</v>
      </c>
      <c r="K79" s="14">
        <f t="shared" si="32"/>
        <v>0.62805795265616338</v>
      </c>
      <c r="L79" s="14">
        <f t="shared" si="32"/>
        <v>8.621645158736442E-2</v>
      </c>
      <c r="M79" s="14">
        <f t="shared" si="32"/>
        <v>2.1375979732404403E-3</v>
      </c>
      <c r="N79" s="14">
        <f t="shared" si="32"/>
        <v>3.879344469954873E-3</v>
      </c>
      <c r="O79" s="14">
        <f t="shared" si="32"/>
        <v>9.1995883144644131E-2</v>
      </c>
      <c r="P79" s="14">
        <f t="shared" si="32"/>
        <v>2.5413664792969679E-2</v>
      </c>
      <c r="Q79" s="48"/>
      <c r="S79" s="59">
        <f t="shared" si="7"/>
        <v>0.71427440424352784</v>
      </c>
    </row>
    <row r="80" spans="2:19" ht="13.5" customHeight="1">
      <c r="B80" s="30"/>
      <c r="C80" s="33" t="s">
        <v>64</v>
      </c>
      <c r="D80" s="33" t="s">
        <v>22</v>
      </c>
      <c r="E80" s="13">
        <f t="shared" ref="E80:P80" si="33">E37/$E37</f>
        <v>1</v>
      </c>
      <c r="F80" s="13">
        <f t="shared" si="33"/>
        <v>0.1183206900135093</v>
      </c>
      <c r="G80" s="13">
        <f t="shared" si="33"/>
        <v>4.98804946482386E-4</v>
      </c>
      <c r="H80" s="13">
        <f t="shared" si="33"/>
        <v>3.1861165956562403E-2</v>
      </c>
      <c r="I80" s="13">
        <f t="shared" si="33"/>
        <v>6.4844643042710176E-2</v>
      </c>
      <c r="J80" s="13">
        <f t="shared" si="33"/>
        <v>3.9488724929855551E-3</v>
      </c>
      <c r="K80" s="13">
        <f t="shared" si="33"/>
        <v>0.61596175828743638</v>
      </c>
      <c r="L80" s="13">
        <f t="shared" si="33"/>
        <v>5.4057986075028576E-2</v>
      </c>
      <c r="M80" s="13">
        <f t="shared" si="33"/>
        <v>2.8889119817104851E-3</v>
      </c>
      <c r="N80" s="13">
        <f t="shared" si="33"/>
        <v>1.2490907201496414E-2</v>
      </c>
      <c r="O80" s="13">
        <f t="shared" si="33"/>
        <v>8.5170944611867402E-2</v>
      </c>
      <c r="P80" s="13">
        <f t="shared" si="33"/>
        <v>9.9553153902109531E-3</v>
      </c>
      <c r="Q80" s="48"/>
      <c r="S80" s="59">
        <f t="shared" si="7"/>
        <v>0.67001974436246492</v>
      </c>
    </row>
    <row r="81" spans="2:20" ht="13.5" customHeight="1">
      <c r="B81" s="30"/>
      <c r="C81" s="33" t="s">
        <v>65</v>
      </c>
      <c r="D81" s="33" t="s">
        <v>23</v>
      </c>
      <c r="E81" s="14">
        <f t="shared" ref="E81:P81" si="34">E38/$E38</f>
        <v>1</v>
      </c>
      <c r="F81" s="14">
        <f t="shared" si="34"/>
        <v>9.610724023023326E-2</v>
      </c>
      <c r="G81" s="14">
        <f t="shared" si="34"/>
        <v>4.8883258516702922E-4</v>
      </c>
      <c r="H81" s="14">
        <f t="shared" si="34"/>
        <v>5.8109112940982074E-2</v>
      </c>
      <c r="I81" s="14">
        <f t="shared" si="34"/>
        <v>8.0347553083087775E-2</v>
      </c>
      <c r="J81" s="14">
        <f t="shared" si="34"/>
        <v>7.9796755804026325E-3</v>
      </c>
      <c r="K81" s="14">
        <f t="shared" si="34"/>
        <v>0.61897909724325961</v>
      </c>
      <c r="L81" s="14">
        <f t="shared" si="34"/>
        <v>6.0140177907521138E-2</v>
      </c>
      <c r="M81" s="14">
        <f t="shared" si="34"/>
        <v>1.535347415383768E-3</v>
      </c>
      <c r="N81" s="14">
        <f t="shared" si="34"/>
        <v>3.9519704772658423E-3</v>
      </c>
      <c r="O81" s="14">
        <f t="shared" si="34"/>
        <v>6.6054363691443366E-2</v>
      </c>
      <c r="P81" s="14">
        <f t="shared" si="34"/>
        <v>6.3066288452535042E-3</v>
      </c>
      <c r="Q81" s="48"/>
      <c r="S81" s="59">
        <f t="shared" si="7"/>
        <v>0.67911927515078074</v>
      </c>
    </row>
    <row r="82" spans="2:20" ht="13.5" customHeight="1">
      <c r="B82" s="30"/>
      <c r="C82" s="33" t="s">
        <v>66</v>
      </c>
      <c r="D82" s="33" t="s">
        <v>24</v>
      </c>
      <c r="E82" s="13">
        <f t="shared" ref="E82:P82" si="35">E39/$E39</f>
        <v>1</v>
      </c>
      <c r="F82" s="13">
        <f t="shared" si="35"/>
        <v>0.13732313866944396</v>
      </c>
      <c r="G82" s="13">
        <f t="shared" si="35"/>
        <v>3.8102979653008865E-4</v>
      </c>
      <c r="H82" s="13">
        <f t="shared" si="35"/>
        <v>4.104961007950822E-2</v>
      </c>
      <c r="I82" s="13">
        <f t="shared" si="35"/>
        <v>4.9330657657428813E-2</v>
      </c>
      <c r="J82" s="13">
        <f t="shared" si="35"/>
        <v>2.0829628876978179E-3</v>
      </c>
      <c r="K82" s="13">
        <f t="shared" si="35"/>
        <v>0.60172225468031604</v>
      </c>
      <c r="L82" s="13">
        <f t="shared" si="35"/>
        <v>5.4284045012319961E-2</v>
      </c>
      <c r="M82" s="13">
        <f t="shared" si="35"/>
        <v>1.5241191861203546E-3</v>
      </c>
      <c r="N82" s="13">
        <f t="shared" si="35"/>
        <v>1.1329285950161302E-2</v>
      </c>
      <c r="O82" s="13">
        <f t="shared" si="35"/>
        <v>9.0964513424949836E-2</v>
      </c>
      <c r="P82" s="13">
        <f t="shared" si="35"/>
        <v>1.0008382655523661E-2</v>
      </c>
      <c r="Q82" s="48"/>
      <c r="S82" s="59">
        <f t="shared" si="7"/>
        <v>0.65600629969263602</v>
      </c>
    </row>
    <row r="83" spans="2:20" ht="13.5" customHeight="1">
      <c r="B83" s="30"/>
      <c r="C83" s="33" t="s">
        <v>67</v>
      </c>
      <c r="D83" s="33" t="s">
        <v>30</v>
      </c>
      <c r="E83" s="14">
        <f t="shared" ref="E83:P83" si="36">E40/$E40</f>
        <v>1</v>
      </c>
      <c r="F83" s="14">
        <f t="shared" si="36"/>
        <v>8.3199999999999996E-2</v>
      </c>
      <c r="G83" s="14">
        <f t="shared" si="36"/>
        <v>1.0412698412698412E-3</v>
      </c>
      <c r="H83" s="14">
        <f t="shared" si="36"/>
        <v>8.365714285714286E-2</v>
      </c>
      <c r="I83" s="14">
        <f t="shared" si="36"/>
        <v>0.11067936507936509</v>
      </c>
      <c r="J83" s="14">
        <f t="shared" si="36"/>
        <v>7.6444444444444442E-3</v>
      </c>
      <c r="K83" s="14">
        <f t="shared" si="36"/>
        <v>0.55956825396825394</v>
      </c>
      <c r="L83" s="14">
        <f t="shared" si="36"/>
        <v>6.0825396825396824E-2</v>
      </c>
      <c r="M83" s="14">
        <f t="shared" si="36"/>
        <v>2.0063492063492065E-3</v>
      </c>
      <c r="N83" s="14">
        <f t="shared" si="36"/>
        <v>6.5269841269841268E-3</v>
      </c>
      <c r="O83" s="14">
        <f t="shared" si="36"/>
        <v>7.7206349206349209E-2</v>
      </c>
      <c r="P83" s="14">
        <f t="shared" si="36"/>
        <v>7.6444444444444442E-3</v>
      </c>
      <c r="Q83" s="48"/>
      <c r="S83" s="59">
        <f t="shared" si="7"/>
        <v>0.62039365079365072</v>
      </c>
    </row>
    <row r="84" spans="2:20" ht="13.5" customHeight="1" thickBot="1">
      <c r="B84" s="30"/>
      <c r="C84" s="33" t="s">
        <v>68</v>
      </c>
      <c r="D84" s="33" t="s">
        <v>31</v>
      </c>
      <c r="E84" s="18">
        <f t="shared" ref="E84:P84" si="37">E41/$E41</f>
        <v>1</v>
      </c>
      <c r="F84" s="18">
        <f t="shared" si="37"/>
        <v>9.1014250790054263E-2</v>
      </c>
      <c r="G84" s="18">
        <f t="shared" si="37"/>
        <v>3.2198437779500327E-4</v>
      </c>
      <c r="H84" s="18">
        <f t="shared" si="37"/>
        <v>4.606761671933695E-2</v>
      </c>
      <c r="I84" s="18">
        <f t="shared" si="37"/>
        <v>7.2529962435155929E-2</v>
      </c>
      <c r="J84" s="18">
        <f t="shared" si="37"/>
        <v>3.5179774610935542E-3</v>
      </c>
      <c r="K84" s="18">
        <f t="shared" si="37"/>
        <v>0.63644386142746412</v>
      </c>
      <c r="L84" s="18">
        <f t="shared" si="37"/>
        <v>7.1933695068868875E-2</v>
      </c>
      <c r="M84" s="18">
        <f t="shared" si="37"/>
        <v>3.5418281557450361E-3</v>
      </c>
      <c r="N84" s="18">
        <f t="shared" si="37"/>
        <v>7.2386858267247034E-3</v>
      </c>
      <c r="O84" s="18">
        <f t="shared" si="37"/>
        <v>6.1475165464194147E-2</v>
      </c>
      <c r="P84" s="18">
        <f t="shared" si="37"/>
        <v>5.9149722735674674E-3</v>
      </c>
      <c r="Q84" s="48"/>
      <c r="S84" s="59">
        <f t="shared" si="7"/>
        <v>0.70837755649633305</v>
      </c>
    </row>
    <row r="85" spans="2:20" ht="13.5" customHeight="1" thickBot="1">
      <c r="B85" s="30"/>
      <c r="C85" s="33"/>
      <c r="D85" s="3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1"/>
    </row>
    <row r="86" spans="2:20" ht="13.5" customHeight="1" thickBot="1">
      <c r="B86" s="30"/>
      <c r="C86" s="33" t="s">
        <v>69</v>
      </c>
      <c r="D86" s="33" t="s">
        <v>4</v>
      </c>
      <c r="E86" s="19">
        <f t="shared" ref="E86:P86" si="38">E43/$E43</f>
        <v>1</v>
      </c>
      <c r="F86" s="19">
        <f t="shared" si="38"/>
        <v>0.10810874975269948</v>
      </c>
      <c r="G86" s="19">
        <f t="shared" si="38"/>
        <v>2.726865687183065E-3</v>
      </c>
      <c r="H86" s="19">
        <f t="shared" si="38"/>
        <v>3.7191082603579867E-2</v>
      </c>
      <c r="I86" s="19">
        <f t="shared" si="38"/>
        <v>0.10029634411737143</v>
      </c>
      <c r="J86" s="19">
        <f t="shared" si="38"/>
        <v>5.8344179847350502E-3</v>
      </c>
      <c r="K86" s="19">
        <f t="shared" si="38"/>
        <v>0.55989753948998822</v>
      </c>
      <c r="L86" s="19">
        <f t="shared" si="38"/>
        <v>5.7941834917792104E-2</v>
      </c>
      <c r="M86" s="19">
        <f t="shared" si="38"/>
        <v>2.8663952434999011E-3</v>
      </c>
      <c r="N86" s="19">
        <f t="shared" si="38"/>
        <v>1.4086654102064829E-2</v>
      </c>
      <c r="O86" s="19">
        <f t="shared" si="38"/>
        <v>9.9238002020054769E-2</v>
      </c>
      <c r="P86" s="19">
        <f t="shared" si="38"/>
        <v>1.1812114081031269E-2</v>
      </c>
      <c r="Q86" s="48"/>
      <c r="S86" s="59">
        <f>K86+L86</f>
        <v>0.61783937440778036</v>
      </c>
    </row>
    <row r="87" spans="2:20" ht="13.5" customHeight="1" thickBot="1">
      <c r="B87" s="30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4"/>
    </row>
    <row r="88" spans="2:20" ht="13.5" customHeight="1" thickBot="1">
      <c r="B88" s="30"/>
      <c r="C88" s="33" t="s">
        <v>70</v>
      </c>
      <c r="D88" s="33"/>
      <c r="E88" s="19">
        <f t="shared" ref="E88:P88" si="39">E45/$E45</f>
        <v>1</v>
      </c>
      <c r="F88" s="19">
        <f t="shared" si="39"/>
        <v>0.10031751722018795</v>
      </c>
      <c r="G88" s="19">
        <f t="shared" si="39"/>
        <v>5.9150385373722887E-4</v>
      </c>
      <c r="H88" s="19">
        <f t="shared" si="39"/>
        <v>2.7431951450592785E-2</v>
      </c>
      <c r="I88" s="19">
        <f t="shared" si="39"/>
        <v>0.19205950887255779</v>
      </c>
      <c r="J88" s="19">
        <f t="shared" si="39"/>
        <v>3.4286738534811665E-3</v>
      </c>
      <c r="K88" s="19">
        <f t="shared" si="39"/>
        <v>0.47026860932578801</v>
      </c>
      <c r="L88" s="19">
        <f t="shared" si="39"/>
        <v>4.5292295086164953E-2</v>
      </c>
      <c r="M88" s="19">
        <f t="shared" si="39"/>
        <v>4.4042711187360769E-3</v>
      </c>
      <c r="N88" s="19">
        <f t="shared" si="39"/>
        <v>2.8387063733900084E-2</v>
      </c>
      <c r="O88" s="19">
        <f t="shared" si="39"/>
        <v>0.12105600081939928</v>
      </c>
      <c r="P88" s="19">
        <f t="shared" si="39"/>
        <v>6.7626046654546386E-3</v>
      </c>
      <c r="Q88" s="48"/>
      <c r="S88" s="59">
        <f>K88+L88</f>
        <v>0.51556090441195301</v>
      </c>
    </row>
    <row r="89" spans="2:20" ht="13.5" thickBot="1">
      <c r="B89" s="44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9"/>
    </row>
    <row r="90" spans="2:20" ht="13.5" thickTop="1"/>
    <row r="91" spans="2:20">
      <c r="B91" s="30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4"/>
    </row>
    <row r="92" spans="2:20" ht="15">
      <c r="B92" s="30"/>
      <c r="C92" s="110" t="s">
        <v>150</v>
      </c>
      <c r="D92" s="109"/>
      <c r="E92" s="109"/>
      <c r="F92" s="109"/>
      <c r="G92" s="109"/>
      <c r="H92" s="109"/>
      <c r="I92" s="109"/>
      <c r="J92" s="109"/>
      <c r="K92" s="33"/>
      <c r="L92" s="33"/>
      <c r="M92" s="33"/>
      <c r="N92" s="33"/>
      <c r="O92" s="33"/>
      <c r="P92" s="33"/>
      <c r="Q92" s="34"/>
    </row>
    <row r="93" spans="2:20">
      <c r="B93" s="30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4"/>
    </row>
    <row r="94" spans="2:20" ht="63.75">
      <c r="B94" s="30"/>
      <c r="C94" s="33" t="s">
        <v>72</v>
      </c>
      <c r="D94" s="38" t="s">
        <v>73</v>
      </c>
      <c r="E94" s="39" t="s">
        <v>84</v>
      </c>
      <c r="F94" s="39" t="s">
        <v>74</v>
      </c>
      <c r="G94" s="39" t="s">
        <v>75</v>
      </c>
      <c r="H94" s="39" t="s">
        <v>0</v>
      </c>
      <c r="I94" s="39" t="s">
        <v>76</v>
      </c>
      <c r="J94" s="39" t="s">
        <v>77</v>
      </c>
      <c r="K94" s="39" t="s">
        <v>78</v>
      </c>
      <c r="L94" s="39" t="s">
        <v>79</v>
      </c>
      <c r="M94" s="39" t="s">
        <v>81</v>
      </c>
      <c r="N94" s="39" t="s">
        <v>1</v>
      </c>
      <c r="O94" s="39" t="s">
        <v>2</v>
      </c>
      <c r="P94" s="39" t="s">
        <v>3</v>
      </c>
      <c r="Q94" s="40"/>
      <c r="S94" s="94" t="s">
        <v>101</v>
      </c>
      <c r="T94" s="1"/>
    </row>
    <row r="95" spans="2:20" ht="13.5" thickBot="1">
      <c r="B95" s="30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4"/>
    </row>
    <row r="96" spans="2:20" ht="13.5" customHeight="1">
      <c r="B96" s="30"/>
      <c r="C96" s="38" t="s">
        <v>37</v>
      </c>
      <c r="D96" s="38" t="s">
        <v>25</v>
      </c>
      <c r="E96" s="12">
        <f>S10/S10</f>
        <v>1</v>
      </c>
      <c r="F96" s="60" t="s">
        <v>80</v>
      </c>
      <c r="G96" s="12">
        <f t="shared" ref="G96:P96" si="40">G10/$S10</f>
        <v>2.768823052429642E-4</v>
      </c>
      <c r="H96" s="12">
        <f t="shared" si="40"/>
        <v>6.6649526333484961E-3</v>
      </c>
      <c r="I96" s="12">
        <f t="shared" si="40"/>
        <v>0.13379348535490379</v>
      </c>
      <c r="J96" s="12">
        <f t="shared" si="40"/>
        <v>1.0214979332713644E-2</v>
      </c>
      <c r="K96" s="12">
        <f t="shared" si="40"/>
        <v>0.57070387437454262</v>
      </c>
      <c r="L96" s="12">
        <f t="shared" si="40"/>
        <v>5.7433301030397725E-2</v>
      </c>
      <c r="M96" s="12">
        <f t="shared" si="40"/>
        <v>4.8256630342345197E-3</v>
      </c>
      <c r="N96" s="12">
        <f t="shared" si="40"/>
        <v>1.9955303285010779E-2</v>
      </c>
      <c r="O96" s="12">
        <f t="shared" si="40"/>
        <v>0.16773134505468426</v>
      </c>
      <c r="P96" s="12">
        <f t="shared" si="40"/>
        <v>2.8400213594921186E-2</v>
      </c>
      <c r="Q96" s="48"/>
      <c r="S96" s="59">
        <f t="shared" ref="S96:S127" si="41">K96+L96</f>
        <v>0.6281371754049403</v>
      </c>
      <c r="T96" s="59"/>
    </row>
    <row r="97" spans="2:20" ht="13.5" customHeight="1">
      <c r="B97" s="30"/>
      <c r="C97" s="33" t="s">
        <v>38</v>
      </c>
      <c r="D97" s="33" t="s">
        <v>26</v>
      </c>
      <c r="E97" s="13">
        <f t="shared" ref="E97:E127" si="42">S11/S11</f>
        <v>1</v>
      </c>
      <c r="F97" s="20" t="s">
        <v>80</v>
      </c>
      <c r="G97" s="13">
        <f t="shared" ref="G97:P97" si="43">G11/$S11</f>
        <v>2.6192866809272272E-4</v>
      </c>
      <c r="H97" s="13">
        <f t="shared" si="43"/>
        <v>1.1184354127559261E-2</v>
      </c>
      <c r="I97" s="13">
        <f t="shared" si="43"/>
        <v>4.0240974374645307E-2</v>
      </c>
      <c r="J97" s="13">
        <f t="shared" si="43"/>
        <v>1.0180294233203824E-2</v>
      </c>
      <c r="K97" s="13">
        <f t="shared" si="43"/>
        <v>0.73427336621993278</v>
      </c>
      <c r="L97" s="13">
        <f t="shared" si="43"/>
        <v>6.3081154232330724E-2</v>
      </c>
      <c r="M97" s="13">
        <f t="shared" si="43"/>
        <v>3.7106561313135721E-3</v>
      </c>
      <c r="N97" s="13">
        <f t="shared" si="43"/>
        <v>9.1675033832452953E-3</v>
      </c>
      <c r="O97" s="13">
        <f t="shared" si="43"/>
        <v>8.836600165888156E-2</v>
      </c>
      <c r="P97" s="13">
        <f t="shared" si="43"/>
        <v>3.9533766970794956E-2</v>
      </c>
      <c r="Q97" s="48"/>
      <c r="S97" s="59">
        <f t="shared" si="41"/>
        <v>0.79735452045226352</v>
      </c>
      <c r="T97" s="59"/>
    </row>
    <row r="98" spans="2:20" ht="13.5" customHeight="1">
      <c r="B98" s="30"/>
      <c r="C98" s="33" t="s">
        <v>39</v>
      </c>
      <c r="D98" s="33" t="s">
        <v>32</v>
      </c>
      <c r="E98" s="14">
        <f t="shared" si="42"/>
        <v>1</v>
      </c>
      <c r="F98" s="21" t="s">
        <v>80</v>
      </c>
      <c r="G98" s="14">
        <f t="shared" ref="G98:P98" si="44">G12/$S12</f>
        <v>4.8841604552886961E-4</v>
      </c>
      <c r="H98" s="14">
        <f t="shared" si="44"/>
        <v>2.170266080567412E-2</v>
      </c>
      <c r="I98" s="14">
        <f t="shared" si="44"/>
        <v>4.7694888619906138E-2</v>
      </c>
      <c r="J98" s="14">
        <f t="shared" si="44"/>
        <v>5.967169947548364E-3</v>
      </c>
      <c r="K98" s="14">
        <f t="shared" si="44"/>
        <v>0.69042916905565821</v>
      </c>
      <c r="L98" s="14">
        <f t="shared" si="44"/>
        <v>6.8526894735724445E-2</v>
      </c>
      <c r="M98" s="14">
        <f t="shared" si="44"/>
        <v>2.5907285893270477E-3</v>
      </c>
      <c r="N98" s="14">
        <f t="shared" si="44"/>
        <v>1.6627381028221953E-2</v>
      </c>
      <c r="O98" s="14">
        <f t="shared" si="44"/>
        <v>0.12223142426365972</v>
      </c>
      <c r="P98" s="14">
        <f t="shared" si="44"/>
        <v>2.3741266908751141E-2</v>
      </c>
      <c r="Q98" s="48"/>
      <c r="S98" s="59">
        <f t="shared" si="41"/>
        <v>0.7589560637913827</v>
      </c>
      <c r="T98" s="59"/>
    </row>
    <row r="99" spans="2:20" ht="13.5" customHeight="1">
      <c r="B99" s="30"/>
      <c r="C99" s="33" t="s">
        <v>40</v>
      </c>
      <c r="D99" s="33" t="s">
        <v>27</v>
      </c>
      <c r="E99" s="13">
        <f t="shared" si="42"/>
        <v>1</v>
      </c>
      <c r="F99" s="20" t="s">
        <v>80</v>
      </c>
      <c r="G99" s="13">
        <f t="shared" ref="G99:P99" si="45">G13/$S13</f>
        <v>8.6451035921895957E-4</v>
      </c>
      <c r="H99" s="13">
        <f t="shared" si="45"/>
        <v>3.9469369503651812E-2</v>
      </c>
      <c r="I99" s="13">
        <f t="shared" si="45"/>
        <v>3.7561484572961691E-2</v>
      </c>
      <c r="J99" s="13">
        <f t="shared" si="45"/>
        <v>3.5474735430019379E-3</v>
      </c>
      <c r="K99" s="13">
        <f t="shared" si="45"/>
        <v>0.6315993441645551</v>
      </c>
      <c r="L99" s="13">
        <f t="shared" si="45"/>
        <v>6.9131018035474737E-2</v>
      </c>
      <c r="M99" s="13">
        <f t="shared" si="45"/>
        <v>4.203308987926666E-3</v>
      </c>
      <c r="N99" s="13">
        <f t="shared" si="45"/>
        <v>1.4994783127142645E-2</v>
      </c>
      <c r="O99" s="13">
        <f t="shared" si="45"/>
        <v>0.17677746310925621</v>
      </c>
      <c r="P99" s="13">
        <f t="shared" si="45"/>
        <v>2.1851244596810256E-2</v>
      </c>
      <c r="Q99" s="48"/>
      <c r="S99" s="59">
        <f t="shared" si="41"/>
        <v>0.70073036220002982</v>
      </c>
      <c r="T99" s="59"/>
    </row>
    <row r="100" spans="2:20" ht="15.75" customHeight="1">
      <c r="B100" s="30"/>
      <c r="C100" s="42" t="s">
        <v>48</v>
      </c>
      <c r="D100" s="42" t="s">
        <v>28</v>
      </c>
      <c r="E100" s="15">
        <f t="shared" si="42"/>
        <v>1</v>
      </c>
      <c r="F100" s="22" t="s">
        <v>80</v>
      </c>
      <c r="G100" s="15">
        <f t="shared" ref="G100:P100" si="46">G14/$S14</f>
        <v>8.7427606909307751E-4</v>
      </c>
      <c r="H100" s="15">
        <f t="shared" si="46"/>
        <v>2.1068537179474222E-2</v>
      </c>
      <c r="I100" s="15">
        <f t="shared" si="46"/>
        <v>0.28593375716350478</v>
      </c>
      <c r="J100" s="15">
        <f t="shared" si="46"/>
        <v>4.0580559738828976E-3</v>
      </c>
      <c r="K100" s="15">
        <f t="shared" si="46"/>
        <v>0.40957559708507263</v>
      </c>
      <c r="L100" s="15">
        <f t="shared" si="46"/>
        <v>3.5380385894338937E-2</v>
      </c>
      <c r="M100" s="15">
        <f t="shared" si="46"/>
        <v>4.8615813784250901E-3</v>
      </c>
      <c r="N100" s="15">
        <f t="shared" si="46"/>
        <v>4.7898199900949068E-2</v>
      </c>
      <c r="O100" s="15">
        <f t="shared" si="46"/>
        <v>0.18222844378859701</v>
      </c>
      <c r="P100" s="15">
        <f t="shared" si="46"/>
        <v>8.1211655666622862E-3</v>
      </c>
      <c r="Q100" s="48"/>
      <c r="S100" s="59">
        <f t="shared" si="41"/>
        <v>0.44495598297941158</v>
      </c>
      <c r="T100" s="59"/>
    </row>
    <row r="101" spans="2:20" ht="13.5" customHeight="1">
      <c r="B101" s="30"/>
      <c r="C101" s="33" t="s">
        <v>41</v>
      </c>
      <c r="D101" s="33" t="s">
        <v>5</v>
      </c>
      <c r="E101" s="13">
        <f t="shared" si="42"/>
        <v>1</v>
      </c>
      <c r="F101" s="20" t="s">
        <v>80</v>
      </c>
      <c r="G101" s="13">
        <f t="shared" ref="G101:P101" si="47">G15/$S15</f>
        <v>3.8530077541781051E-4</v>
      </c>
      <c r="H101" s="13">
        <f t="shared" si="47"/>
        <v>2.5574338968357174E-2</v>
      </c>
      <c r="I101" s="13">
        <f t="shared" si="47"/>
        <v>5.4327409333911288E-2</v>
      </c>
      <c r="J101" s="13">
        <f t="shared" si="47"/>
        <v>4.1901459326686898E-3</v>
      </c>
      <c r="K101" s="13">
        <f t="shared" si="47"/>
        <v>0.7396811636083418</v>
      </c>
      <c r="L101" s="13">
        <f t="shared" si="47"/>
        <v>7.0943505273804358E-2</v>
      </c>
      <c r="M101" s="13">
        <f t="shared" si="47"/>
        <v>3.178731397196937E-3</v>
      </c>
      <c r="N101" s="13">
        <f t="shared" si="47"/>
        <v>1.0017820160863073E-2</v>
      </c>
      <c r="O101" s="13">
        <f t="shared" si="47"/>
        <v>8.0816837643885753E-2</v>
      </c>
      <c r="P101" s="13">
        <f t="shared" si="47"/>
        <v>1.0884746905553147E-2</v>
      </c>
      <c r="Q101" s="48"/>
      <c r="S101" s="59">
        <f t="shared" si="41"/>
        <v>0.81062466888214613</v>
      </c>
      <c r="T101" s="59"/>
    </row>
    <row r="102" spans="2:20" ht="13.5" customHeight="1">
      <c r="B102" s="30"/>
      <c r="C102" s="33" t="s">
        <v>49</v>
      </c>
      <c r="D102" s="33" t="s">
        <v>10</v>
      </c>
      <c r="E102" s="14">
        <f t="shared" si="42"/>
        <v>1</v>
      </c>
      <c r="F102" s="21" t="s">
        <v>80</v>
      </c>
      <c r="G102" s="14">
        <f t="shared" ref="G102:P102" si="48">G16/$S16</f>
        <v>6.3763891419202042E-4</v>
      </c>
      <c r="H102" s="14">
        <f t="shared" si="48"/>
        <v>8.9269447986882848E-3</v>
      </c>
      <c r="I102" s="14">
        <f t="shared" si="48"/>
        <v>5.6294406995809801E-2</v>
      </c>
      <c r="J102" s="14">
        <f t="shared" si="48"/>
        <v>3.6436509382401167E-3</v>
      </c>
      <c r="K102" s="14">
        <f t="shared" si="48"/>
        <v>0.69557296411003822</v>
      </c>
      <c r="L102" s="14">
        <f t="shared" si="48"/>
        <v>9.0180360721442893E-2</v>
      </c>
      <c r="M102" s="14">
        <f t="shared" si="48"/>
        <v>1.3663691018400437E-3</v>
      </c>
      <c r="N102" s="14">
        <f t="shared" si="48"/>
        <v>6.55857168883221E-3</v>
      </c>
      <c r="O102" s="14">
        <f t="shared" si="48"/>
        <v>8.6354527236290765E-2</v>
      </c>
      <c r="P102" s="14">
        <f t="shared" si="48"/>
        <v>5.0464565494625614E-2</v>
      </c>
      <c r="Q102" s="48"/>
      <c r="S102" s="59">
        <f t="shared" si="41"/>
        <v>0.78575332483148108</v>
      </c>
      <c r="T102" s="59"/>
    </row>
    <row r="103" spans="2:20" ht="13.5" customHeight="1">
      <c r="B103" s="30"/>
      <c r="C103" s="33" t="s">
        <v>42</v>
      </c>
      <c r="D103" s="33" t="s">
        <v>6</v>
      </c>
      <c r="E103" s="13">
        <f t="shared" si="42"/>
        <v>1</v>
      </c>
      <c r="F103" s="20" t="s">
        <v>80</v>
      </c>
      <c r="G103" s="13">
        <f t="shared" ref="G103:P103" si="49">G17/$S17</f>
        <v>1.5689282476814728E-4</v>
      </c>
      <c r="H103" s="13">
        <f t="shared" si="49"/>
        <v>7.0253120423959276E-3</v>
      </c>
      <c r="I103" s="13">
        <f t="shared" si="49"/>
        <v>3.8438742068196079E-2</v>
      </c>
      <c r="J103" s="13">
        <f t="shared" si="49"/>
        <v>3.172721567533645E-3</v>
      </c>
      <c r="K103" s="13">
        <f t="shared" si="49"/>
        <v>0.69817307021825536</v>
      </c>
      <c r="L103" s="13">
        <f t="shared" si="49"/>
        <v>7.0043929990935075E-2</v>
      </c>
      <c r="M103" s="13">
        <f t="shared" si="49"/>
        <v>4.5150268461055711E-3</v>
      </c>
      <c r="N103" s="13">
        <f t="shared" si="49"/>
        <v>1.7694024126629942E-2</v>
      </c>
      <c r="O103" s="13">
        <f t="shared" si="49"/>
        <v>0.15183738930339585</v>
      </c>
      <c r="P103" s="13">
        <f t="shared" si="49"/>
        <v>8.9428910117843943E-3</v>
      </c>
      <c r="Q103" s="48"/>
      <c r="S103" s="59">
        <f t="shared" si="41"/>
        <v>0.76821700020919048</v>
      </c>
      <c r="T103" s="59"/>
    </row>
    <row r="104" spans="2:20" ht="13.5" customHeight="1">
      <c r="B104" s="30"/>
      <c r="C104" s="38" t="s">
        <v>43</v>
      </c>
      <c r="D104" s="38" t="s">
        <v>33</v>
      </c>
      <c r="E104" s="16">
        <f t="shared" si="42"/>
        <v>1</v>
      </c>
      <c r="F104" s="61" t="s">
        <v>80</v>
      </c>
      <c r="G104" s="16">
        <f t="shared" ref="G104:P104" si="50">G18/$S18</f>
        <v>3.2135498383773463E-4</v>
      </c>
      <c r="H104" s="16">
        <f t="shared" si="50"/>
        <v>9.8863915615961893E-3</v>
      </c>
      <c r="I104" s="16">
        <f t="shared" si="50"/>
        <v>0.15804994234513525</v>
      </c>
      <c r="J104" s="16">
        <f t="shared" si="50"/>
        <v>5.9356155838263926E-3</v>
      </c>
      <c r="K104" s="16">
        <f t="shared" si="50"/>
        <v>0.57102890304531106</v>
      </c>
      <c r="L104" s="16">
        <f t="shared" si="50"/>
        <v>8.4138296062456291E-2</v>
      </c>
      <c r="M104" s="16">
        <f t="shared" si="50"/>
        <v>2.4007107616113117E-3</v>
      </c>
      <c r="N104" s="16">
        <f t="shared" si="50"/>
        <v>1.3856070773709381E-2</v>
      </c>
      <c r="O104" s="16">
        <f t="shared" si="50"/>
        <v>0.14572503355324096</v>
      </c>
      <c r="P104" s="16">
        <f t="shared" si="50"/>
        <v>8.6576813292754389E-3</v>
      </c>
      <c r="Q104" s="48"/>
      <c r="S104" s="59">
        <f t="shared" si="41"/>
        <v>0.65516719910776733</v>
      </c>
      <c r="T104" s="59"/>
    </row>
    <row r="105" spans="2:20" ht="13.5" customHeight="1">
      <c r="B105" s="30"/>
      <c r="C105" s="33" t="s">
        <v>44</v>
      </c>
      <c r="D105" s="33" t="s">
        <v>7</v>
      </c>
      <c r="E105" s="13">
        <f t="shared" si="42"/>
        <v>1</v>
      </c>
      <c r="F105" s="20" t="s">
        <v>80</v>
      </c>
      <c r="G105" s="13">
        <f t="shared" ref="G105:P105" si="51">G19/$S19</f>
        <v>2.7006252986268357E-4</v>
      </c>
      <c r="H105" s="13">
        <f t="shared" si="51"/>
        <v>2.0628622473357294E-2</v>
      </c>
      <c r="I105" s="13">
        <f t="shared" si="51"/>
        <v>8.1974364833703808E-2</v>
      </c>
      <c r="J105" s="13">
        <f t="shared" si="51"/>
        <v>2.5552070133161601E-3</v>
      </c>
      <c r="K105" s="13">
        <f t="shared" si="51"/>
        <v>0.72050605563288117</v>
      </c>
      <c r="L105" s="13">
        <f t="shared" si="51"/>
        <v>7.6718532521760807E-2</v>
      </c>
      <c r="M105" s="13">
        <f t="shared" si="51"/>
        <v>1.8696636682801171E-3</v>
      </c>
      <c r="N105" s="13">
        <f t="shared" si="51"/>
        <v>4.549514926148285E-3</v>
      </c>
      <c r="O105" s="13">
        <f t="shared" si="51"/>
        <v>8.3386999605293222E-2</v>
      </c>
      <c r="P105" s="13">
        <f t="shared" si="51"/>
        <v>7.5409767953964722E-3</v>
      </c>
      <c r="Q105" s="48"/>
      <c r="S105" s="59">
        <f t="shared" si="41"/>
        <v>0.79722458815464203</v>
      </c>
      <c r="T105" s="59"/>
    </row>
    <row r="106" spans="2:20" ht="13.5" customHeight="1">
      <c r="B106" s="30"/>
      <c r="C106" s="33" t="s">
        <v>45</v>
      </c>
      <c r="D106" s="33" t="s">
        <v>35</v>
      </c>
      <c r="E106" s="14">
        <f t="shared" si="42"/>
        <v>1</v>
      </c>
      <c r="F106" s="21" t="s">
        <v>80</v>
      </c>
      <c r="G106" s="14">
        <f t="shared" ref="G106:P106" si="52">G20/$S20</f>
        <v>1.4215800512701001E-3</v>
      </c>
      <c r="H106" s="14">
        <f t="shared" si="52"/>
        <v>9.293870892565835E-2</v>
      </c>
      <c r="I106" s="14">
        <f t="shared" si="52"/>
        <v>8.1612677697506408E-2</v>
      </c>
      <c r="J106" s="14">
        <f t="shared" si="52"/>
        <v>7.9701701235143328E-3</v>
      </c>
      <c r="K106" s="14">
        <f t="shared" si="52"/>
        <v>0.68867396877184806</v>
      </c>
      <c r="L106" s="14">
        <f t="shared" si="52"/>
        <v>5.3320904218130974E-2</v>
      </c>
      <c r="M106" s="14">
        <f t="shared" si="52"/>
        <v>2.936378466557912E-3</v>
      </c>
      <c r="N106" s="14">
        <f t="shared" si="52"/>
        <v>9.7646236308552778E-3</v>
      </c>
      <c r="O106" s="14">
        <f t="shared" si="52"/>
        <v>5.2761594034024702E-2</v>
      </c>
      <c r="P106" s="14">
        <f t="shared" si="52"/>
        <v>8.5993940806338848E-3</v>
      </c>
      <c r="Q106" s="48"/>
      <c r="S106" s="59">
        <f t="shared" si="41"/>
        <v>0.74199487298997902</v>
      </c>
      <c r="T106" s="59"/>
    </row>
    <row r="107" spans="2:20" ht="13.5" customHeight="1">
      <c r="B107" s="30"/>
      <c r="C107" s="33" t="s">
        <v>46</v>
      </c>
      <c r="D107" s="33" t="s">
        <v>8</v>
      </c>
      <c r="E107" s="13">
        <f t="shared" si="42"/>
        <v>1</v>
      </c>
      <c r="F107" s="20" t="s">
        <v>80</v>
      </c>
      <c r="G107" s="13">
        <f t="shared" ref="G107:P107" si="53">G21/$S21</f>
        <v>5.5609284332688586E-4</v>
      </c>
      <c r="H107" s="13">
        <f t="shared" si="53"/>
        <v>6.1121856866537719E-2</v>
      </c>
      <c r="I107" s="13">
        <f t="shared" si="53"/>
        <v>0.1251450676982592</v>
      </c>
      <c r="J107" s="13">
        <f t="shared" si="53"/>
        <v>2.5145067698259188E-3</v>
      </c>
      <c r="K107" s="13">
        <f t="shared" si="53"/>
        <v>0.63675048355899422</v>
      </c>
      <c r="L107" s="13">
        <f t="shared" si="53"/>
        <v>6.0904255319148934E-2</v>
      </c>
      <c r="M107" s="13">
        <f t="shared" si="53"/>
        <v>5.3675048355899422E-3</v>
      </c>
      <c r="N107" s="13">
        <f t="shared" si="53"/>
        <v>1.4917794970986459E-2</v>
      </c>
      <c r="O107" s="13">
        <f t="shared" si="53"/>
        <v>8.5203094777562868E-2</v>
      </c>
      <c r="P107" s="13">
        <f t="shared" si="53"/>
        <v>7.5193423597678917E-3</v>
      </c>
      <c r="Q107" s="48"/>
      <c r="S107" s="59">
        <f t="shared" si="41"/>
        <v>0.69765473887814311</v>
      </c>
      <c r="T107" s="59"/>
    </row>
    <row r="108" spans="2:20" ht="13.5" customHeight="1">
      <c r="B108" s="30"/>
      <c r="C108" s="33" t="s">
        <v>47</v>
      </c>
      <c r="D108" s="33" t="s">
        <v>9</v>
      </c>
      <c r="E108" s="14">
        <f t="shared" si="42"/>
        <v>1</v>
      </c>
      <c r="F108" s="21" t="s">
        <v>80</v>
      </c>
      <c r="G108" s="14">
        <f t="shared" ref="G108:P108" si="54">G22/$S22</f>
        <v>2.1968854282536153E-3</v>
      </c>
      <c r="H108" s="14">
        <f t="shared" si="54"/>
        <v>9.4716351501668516E-2</v>
      </c>
      <c r="I108" s="14">
        <f t="shared" si="54"/>
        <v>7.5389321468298104E-2</v>
      </c>
      <c r="J108" s="14">
        <f t="shared" si="54"/>
        <v>5.3670745272525024E-3</v>
      </c>
      <c r="K108" s="14">
        <f t="shared" si="54"/>
        <v>0.71854838709677415</v>
      </c>
      <c r="L108" s="14">
        <f t="shared" si="54"/>
        <v>4.3993325917686316E-2</v>
      </c>
      <c r="M108" s="14">
        <f t="shared" si="54"/>
        <v>2.7252502780867631E-3</v>
      </c>
      <c r="N108" s="14">
        <f t="shared" si="54"/>
        <v>8.7319243604004441E-3</v>
      </c>
      <c r="O108" s="14">
        <f t="shared" si="54"/>
        <v>3.9293659621802E-2</v>
      </c>
      <c r="P108" s="14">
        <f t="shared" si="54"/>
        <v>9.0378197997775314E-3</v>
      </c>
      <c r="Q108" s="48"/>
      <c r="S108" s="59">
        <f t="shared" si="41"/>
        <v>0.7625417130144605</v>
      </c>
      <c r="T108" s="59"/>
    </row>
    <row r="109" spans="2:20" ht="13.5" customHeight="1">
      <c r="B109" s="30"/>
      <c r="C109" s="33" t="s">
        <v>50</v>
      </c>
      <c r="D109" s="33" t="s">
        <v>11</v>
      </c>
      <c r="E109" s="13">
        <f t="shared" si="42"/>
        <v>1</v>
      </c>
      <c r="F109" s="20" t="s">
        <v>80</v>
      </c>
      <c r="G109" s="13">
        <f t="shared" ref="G109:P109" si="55">G23/$S23</f>
        <v>3.55234528796199E-4</v>
      </c>
      <c r="H109" s="13">
        <f t="shared" si="55"/>
        <v>5.7029943310489779E-2</v>
      </c>
      <c r="I109" s="13">
        <f t="shared" si="55"/>
        <v>6.1174346146445437E-2</v>
      </c>
      <c r="J109" s="13">
        <f t="shared" si="55"/>
        <v>4.6772546291499531E-3</v>
      </c>
      <c r="K109" s="13">
        <f t="shared" si="55"/>
        <v>0.70968458134130641</v>
      </c>
      <c r="L109" s="13">
        <f t="shared" si="55"/>
        <v>7.3888781989609395E-2</v>
      </c>
      <c r="M109" s="13">
        <f t="shared" si="55"/>
        <v>3.9371826941578718E-3</v>
      </c>
      <c r="N109" s="13">
        <f t="shared" si="55"/>
        <v>1.092346176048312E-2</v>
      </c>
      <c r="O109" s="13">
        <f t="shared" si="55"/>
        <v>7.011441512114977E-2</v>
      </c>
      <c r="P109" s="13">
        <f t="shared" si="55"/>
        <v>8.2147984784121022E-3</v>
      </c>
      <c r="Q109" s="48"/>
      <c r="S109" s="59">
        <f t="shared" si="41"/>
        <v>0.78357336333091576</v>
      </c>
      <c r="T109" s="59"/>
    </row>
    <row r="110" spans="2:20" ht="13.5" customHeight="1">
      <c r="B110" s="30"/>
      <c r="C110" s="33" t="s">
        <v>51</v>
      </c>
      <c r="D110" s="33" t="s">
        <v>12</v>
      </c>
      <c r="E110" s="14">
        <f t="shared" si="42"/>
        <v>1</v>
      </c>
      <c r="F110" s="21" t="s">
        <v>80</v>
      </c>
      <c r="G110" s="14">
        <f t="shared" ref="G110:P110" si="56">G24/$S24</f>
        <v>4.1922093630590758E-4</v>
      </c>
      <c r="H110" s="14">
        <f t="shared" si="56"/>
        <v>3.8039145613986858E-2</v>
      </c>
      <c r="I110" s="14">
        <f t="shared" si="56"/>
        <v>7.1996041454765375E-2</v>
      </c>
      <c r="J110" s="14">
        <f t="shared" si="56"/>
        <v>3.1544657338428129E-3</v>
      </c>
      <c r="K110" s="14">
        <f t="shared" si="56"/>
        <v>0.69937048134810453</v>
      </c>
      <c r="L110" s="14">
        <f t="shared" si="56"/>
        <v>7.2882590647936882E-2</v>
      </c>
      <c r="M110" s="14">
        <f t="shared" si="56"/>
        <v>3.9448002858949336E-3</v>
      </c>
      <c r="N110" s="14">
        <f t="shared" si="56"/>
        <v>1.1909998075707178E-2</v>
      </c>
      <c r="O110" s="14">
        <f t="shared" si="56"/>
        <v>8.7204827225994444E-2</v>
      </c>
      <c r="P110" s="14">
        <f t="shared" si="56"/>
        <v>1.1078428677461033E-2</v>
      </c>
      <c r="Q110" s="48"/>
      <c r="S110" s="59">
        <f t="shared" si="41"/>
        <v>0.77225307199604143</v>
      </c>
      <c r="T110" s="59"/>
    </row>
    <row r="111" spans="2:20" ht="13.5" customHeight="1">
      <c r="B111" s="30"/>
      <c r="C111" s="38" t="s">
        <v>52</v>
      </c>
      <c r="D111" s="38" t="s">
        <v>36</v>
      </c>
      <c r="E111" s="17">
        <f t="shared" si="42"/>
        <v>1</v>
      </c>
      <c r="F111" s="62" t="s">
        <v>80</v>
      </c>
      <c r="G111" s="17">
        <f t="shared" ref="G111:P111" si="57">G25/$S25</f>
        <v>2.4637227748281604E-2</v>
      </c>
      <c r="H111" s="17">
        <f t="shared" si="57"/>
        <v>8.5491870404961492E-2</v>
      </c>
      <c r="I111" s="17">
        <f t="shared" si="57"/>
        <v>0.19860228015127396</v>
      </c>
      <c r="J111" s="17">
        <f t="shared" si="57"/>
        <v>9.353405044305603E-3</v>
      </c>
      <c r="K111" s="17">
        <f t="shared" si="57"/>
        <v>0.46602777036539472</v>
      </c>
      <c r="L111" s="17">
        <f t="shared" si="57"/>
        <v>5.4427339731497923E-2</v>
      </c>
      <c r="M111" s="17">
        <f t="shared" si="57"/>
        <v>1.8173118507135825E-3</v>
      </c>
      <c r="N111" s="17">
        <f t="shared" si="57"/>
        <v>1.8232928770577032E-2</v>
      </c>
      <c r="O111" s="17">
        <f t="shared" si="57"/>
        <v>0.13399339326628448</v>
      </c>
      <c r="P111" s="17">
        <f t="shared" si="57"/>
        <v>7.4164726667096071E-3</v>
      </c>
      <c r="Q111" s="48"/>
      <c r="S111" s="59">
        <f t="shared" si="41"/>
        <v>0.5204551100968926</v>
      </c>
      <c r="T111" s="59"/>
    </row>
    <row r="112" spans="2:20" ht="13.5" customHeight="1">
      <c r="B112" s="30"/>
      <c r="C112" s="33" t="s">
        <v>53</v>
      </c>
      <c r="D112" s="33" t="s">
        <v>13</v>
      </c>
      <c r="E112" s="14">
        <f t="shared" si="42"/>
        <v>1</v>
      </c>
      <c r="F112" s="21" t="s">
        <v>80</v>
      </c>
      <c r="G112" s="14">
        <f t="shared" ref="G112:P112" si="58">G26/$S26</f>
        <v>4.6402733542848706E-4</v>
      </c>
      <c r="H112" s="14">
        <f t="shared" si="58"/>
        <v>1.7116281031828058E-2</v>
      </c>
      <c r="I112" s="14">
        <f t="shared" si="58"/>
        <v>5.0199320832718143E-2</v>
      </c>
      <c r="J112" s="14">
        <f t="shared" si="58"/>
        <v>3.4169285608824955E-3</v>
      </c>
      <c r="K112" s="14">
        <f t="shared" si="58"/>
        <v>0.66283141043217819</v>
      </c>
      <c r="L112" s="14">
        <f t="shared" si="58"/>
        <v>7.6068844782856304E-2</v>
      </c>
      <c r="M112" s="14">
        <f t="shared" si="58"/>
        <v>3.1743688173630591E-3</v>
      </c>
      <c r="N112" s="14">
        <f t="shared" si="58"/>
        <v>2.9381367193267387E-2</v>
      </c>
      <c r="O112" s="14">
        <f t="shared" si="58"/>
        <v>0.13680369534496215</v>
      </c>
      <c r="P112" s="14">
        <f t="shared" si="58"/>
        <v>2.0543755668515747E-2</v>
      </c>
      <c r="Q112" s="48"/>
      <c r="S112" s="59">
        <f t="shared" si="41"/>
        <v>0.73890025521503455</v>
      </c>
      <c r="T112" s="59"/>
    </row>
    <row r="113" spans="2:20" ht="13.5" customHeight="1">
      <c r="B113" s="30"/>
      <c r="C113" s="33" t="s">
        <v>54</v>
      </c>
      <c r="D113" s="33" t="s">
        <v>14</v>
      </c>
      <c r="E113" s="13">
        <f t="shared" si="42"/>
        <v>1</v>
      </c>
      <c r="F113" s="20" t="s">
        <v>80</v>
      </c>
      <c r="G113" s="13">
        <f t="shared" ref="G113:P113" si="59">G27/$S27</f>
        <v>7.1693932086293419E-4</v>
      </c>
      <c r="H113" s="13">
        <f t="shared" si="59"/>
        <v>5.8332790197484198E-2</v>
      </c>
      <c r="I113" s="13">
        <f t="shared" si="59"/>
        <v>0.10506419865736819</v>
      </c>
      <c r="J113" s="13">
        <f t="shared" si="59"/>
        <v>1.2318321058463142E-2</v>
      </c>
      <c r="K113" s="13">
        <f t="shared" si="59"/>
        <v>0.62820178583067199</v>
      </c>
      <c r="L113" s="13">
        <f t="shared" si="59"/>
        <v>8.3360490125790263E-2</v>
      </c>
      <c r="M113" s="13">
        <f t="shared" si="59"/>
        <v>2.0530535097438569E-3</v>
      </c>
      <c r="N113" s="13">
        <f t="shared" si="59"/>
        <v>2.9655217362966825E-3</v>
      </c>
      <c r="O113" s="13">
        <f t="shared" si="59"/>
        <v>9.2257055334680316E-2</v>
      </c>
      <c r="P113" s="13">
        <f t="shared" si="59"/>
        <v>1.4729844228638466E-2</v>
      </c>
      <c r="Q113" s="48"/>
      <c r="S113" s="59">
        <f t="shared" si="41"/>
        <v>0.71156227595646226</v>
      </c>
      <c r="T113" s="59"/>
    </row>
    <row r="114" spans="2:20" ht="13.5" customHeight="1">
      <c r="B114" s="30"/>
      <c r="C114" s="33" t="s">
        <v>55</v>
      </c>
      <c r="D114" s="33" t="s">
        <v>15</v>
      </c>
      <c r="E114" s="14">
        <f t="shared" si="42"/>
        <v>1</v>
      </c>
      <c r="F114" s="21" t="s">
        <v>80</v>
      </c>
      <c r="G114" s="14">
        <f t="shared" ref="G114:P114" si="60">G28/$S28</f>
        <v>2.2289089490694304E-4</v>
      </c>
      <c r="H114" s="14">
        <f t="shared" si="60"/>
        <v>4.2627883650952856E-3</v>
      </c>
      <c r="I114" s="14">
        <f t="shared" si="60"/>
        <v>0.19968238047475761</v>
      </c>
      <c r="J114" s="14">
        <f t="shared" si="60"/>
        <v>3.8170065752813997E-3</v>
      </c>
      <c r="K114" s="14">
        <f t="shared" si="60"/>
        <v>0.63810877075671457</v>
      </c>
      <c r="L114" s="14">
        <f t="shared" si="60"/>
        <v>5.9511868940153798E-2</v>
      </c>
      <c r="M114" s="14">
        <f t="shared" si="60"/>
        <v>6.6588654853449239E-3</v>
      </c>
      <c r="N114" s="14">
        <f t="shared" si="60"/>
        <v>1.0698762955533266E-2</v>
      </c>
      <c r="O114" s="14">
        <f t="shared" si="60"/>
        <v>7.0712136409227688E-2</v>
      </c>
      <c r="P114" s="14">
        <f t="shared" si="60"/>
        <v>6.3245291429845094E-3</v>
      </c>
      <c r="Q114" s="48"/>
      <c r="S114" s="59">
        <f t="shared" si="41"/>
        <v>0.69762063969686838</v>
      </c>
      <c r="T114" s="59"/>
    </row>
    <row r="115" spans="2:20" ht="13.5" customHeight="1">
      <c r="B115" s="30"/>
      <c r="C115" s="33" t="s">
        <v>56</v>
      </c>
      <c r="D115" s="33" t="s">
        <v>16</v>
      </c>
      <c r="E115" s="13">
        <f t="shared" si="42"/>
        <v>1</v>
      </c>
      <c r="F115" s="20" t="s">
        <v>80</v>
      </c>
      <c r="G115" s="13">
        <f t="shared" ref="G115:P115" si="61">G29/$S29</f>
        <v>4.317021762868534E-4</v>
      </c>
      <c r="H115" s="13">
        <f t="shared" si="61"/>
        <v>2.4810178013662105E-2</v>
      </c>
      <c r="I115" s="13">
        <f t="shared" si="61"/>
        <v>3.9183321059447926E-2</v>
      </c>
      <c r="J115" s="13">
        <f t="shared" si="61"/>
        <v>9.5736306153025724E-3</v>
      </c>
      <c r="K115" s="13">
        <f t="shared" si="61"/>
        <v>0.64376952182635416</v>
      </c>
      <c r="L115" s="13">
        <f t="shared" si="61"/>
        <v>7.1789532491937327E-2</v>
      </c>
      <c r="M115" s="13">
        <f t="shared" si="61"/>
        <v>3.8853195865816807E-3</v>
      </c>
      <c r="N115" s="13">
        <f t="shared" si="61"/>
        <v>2.8949440056883109E-2</v>
      </c>
      <c r="O115" s="13">
        <f t="shared" si="61"/>
        <v>0.13880494679905533</v>
      </c>
      <c r="P115" s="13">
        <f t="shared" si="61"/>
        <v>3.8802407374488944E-2</v>
      </c>
      <c r="Q115" s="48"/>
      <c r="S115" s="59">
        <f t="shared" si="41"/>
        <v>0.71555905431829148</v>
      </c>
      <c r="T115" s="59"/>
    </row>
    <row r="116" spans="2:20" ht="13.5" customHeight="1">
      <c r="B116" s="30"/>
      <c r="C116" s="33" t="s">
        <v>57</v>
      </c>
      <c r="D116" s="33" t="s">
        <v>17</v>
      </c>
      <c r="E116" s="14">
        <f t="shared" si="42"/>
        <v>1</v>
      </c>
      <c r="F116" s="21" t="s">
        <v>80</v>
      </c>
      <c r="G116" s="14">
        <f t="shared" ref="G116:P116" si="62">G30/$S30</f>
        <v>5.3143329528008499E-4</v>
      </c>
      <c r="H116" s="14">
        <f t="shared" si="62"/>
        <v>6.2098964689209939E-2</v>
      </c>
      <c r="I116" s="14">
        <f t="shared" si="62"/>
        <v>8.9300476321694286E-2</v>
      </c>
      <c r="J116" s="14">
        <f t="shared" si="62"/>
        <v>3.5428886352005667E-3</v>
      </c>
      <c r="K116" s="14">
        <f t="shared" si="62"/>
        <v>0.66466559067826636</v>
      </c>
      <c r="L116" s="14">
        <f t="shared" si="62"/>
        <v>7.302287131441168E-2</v>
      </c>
      <c r="M116" s="14">
        <f t="shared" si="62"/>
        <v>2.361925756800378E-3</v>
      </c>
      <c r="N116" s="14">
        <f t="shared" si="62"/>
        <v>8.2273747195213166E-3</v>
      </c>
      <c r="O116" s="14">
        <f t="shared" si="62"/>
        <v>8.3927095224973422E-2</v>
      </c>
      <c r="P116" s="14">
        <f t="shared" si="62"/>
        <v>1.2321379364641971E-2</v>
      </c>
      <c r="Q116" s="48"/>
      <c r="S116" s="59">
        <f t="shared" si="41"/>
        <v>0.73768846199267801</v>
      </c>
      <c r="T116" s="59"/>
    </row>
    <row r="117" spans="2:20" ht="13.5" customHeight="1">
      <c r="B117" s="30"/>
      <c r="C117" s="33" t="s">
        <v>58</v>
      </c>
      <c r="D117" s="33" t="s">
        <v>34</v>
      </c>
      <c r="E117" s="13">
        <f t="shared" si="42"/>
        <v>1</v>
      </c>
      <c r="F117" s="20" t="s">
        <v>80</v>
      </c>
      <c r="G117" s="13">
        <f t="shared" ref="G117:P117" si="63">G31/$S31</f>
        <v>5.4034192837227398E-4</v>
      </c>
      <c r="H117" s="13">
        <f t="shared" si="63"/>
        <v>6.1404456740225218E-2</v>
      </c>
      <c r="I117" s="13">
        <f t="shared" si="63"/>
        <v>9.4322087016664141E-2</v>
      </c>
      <c r="J117" s="13">
        <f t="shared" si="63"/>
        <v>1.4481163680376942E-2</v>
      </c>
      <c r="K117" s="13">
        <f t="shared" si="63"/>
        <v>0.66577330134509116</v>
      </c>
      <c r="L117" s="13">
        <f t="shared" si="63"/>
        <v>8.4062794936635904E-2</v>
      </c>
      <c r="M117" s="13">
        <f t="shared" si="63"/>
        <v>1.7290941707912768E-3</v>
      </c>
      <c r="N117" s="13">
        <f t="shared" si="63"/>
        <v>3.2708698064134985E-3</v>
      </c>
      <c r="O117" s="13">
        <f t="shared" si="63"/>
        <v>6.9192585067830922E-2</v>
      </c>
      <c r="P117" s="13">
        <f t="shared" si="63"/>
        <v>5.2233053075986481E-3</v>
      </c>
      <c r="Q117" s="48"/>
      <c r="S117" s="59">
        <f t="shared" si="41"/>
        <v>0.74983609628172709</v>
      </c>
      <c r="T117" s="59"/>
    </row>
    <row r="118" spans="2:20" ht="13.5" customHeight="1">
      <c r="B118" s="30"/>
      <c r="C118" s="33" t="s">
        <v>59</v>
      </c>
      <c r="D118" s="33" t="s">
        <v>18</v>
      </c>
      <c r="E118" s="14">
        <f t="shared" si="42"/>
        <v>1</v>
      </c>
      <c r="F118" s="21" t="s">
        <v>80</v>
      </c>
      <c r="G118" s="14">
        <f t="shared" ref="G118:P118" si="64">G32/$S32</f>
        <v>2.2896393817973669E-4</v>
      </c>
      <c r="H118" s="14">
        <f t="shared" si="64"/>
        <v>1.9461934745277618E-3</v>
      </c>
      <c r="I118" s="14">
        <f t="shared" si="64"/>
        <v>2.4499141385231828E-2</v>
      </c>
      <c r="J118" s="14">
        <f t="shared" si="64"/>
        <v>5.6096164854035485E-3</v>
      </c>
      <c r="K118" s="14">
        <f t="shared" si="64"/>
        <v>0.65678305666857473</v>
      </c>
      <c r="L118" s="14">
        <f t="shared" si="64"/>
        <v>7.658843732112193E-2</v>
      </c>
      <c r="M118" s="14">
        <f t="shared" si="64"/>
        <v>5.838580423583286E-3</v>
      </c>
      <c r="N118" s="14">
        <f t="shared" si="64"/>
        <v>1.7859187178019462E-2</v>
      </c>
      <c r="O118" s="14">
        <f t="shared" si="64"/>
        <v>0.1594733829421866</v>
      </c>
      <c r="P118" s="14">
        <f t="shared" si="64"/>
        <v>5.1173440183171152E-2</v>
      </c>
      <c r="Q118" s="48"/>
      <c r="S118" s="59">
        <f t="shared" si="41"/>
        <v>0.7333714939896967</v>
      </c>
      <c r="T118" s="59"/>
    </row>
    <row r="119" spans="2:20" ht="13.5" customHeight="1">
      <c r="B119" s="30"/>
      <c r="C119" s="33" t="s">
        <v>60</v>
      </c>
      <c r="D119" s="33" t="s">
        <v>19</v>
      </c>
      <c r="E119" s="13">
        <f t="shared" si="42"/>
        <v>1</v>
      </c>
      <c r="F119" s="20" t="s">
        <v>80</v>
      </c>
      <c r="G119" s="13">
        <f t="shared" ref="G119:P119" si="65">G33/$S33</f>
        <v>6.3615361435698258E-4</v>
      </c>
      <c r="H119" s="13">
        <f t="shared" si="65"/>
        <v>1.2036696019017645E-2</v>
      </c>
      <c r="I119" s="13">
        <f t="shared" si="65"/>
        <v>7.7393109451903433E-2</v>
      </c>
      <c r="J119" s="13">
        <f t="shared" si="65"/>
        <v>2.4106873807211975E-3</v>
      </c>
      <c r="K119" s="13">
        <f t="shared" si="65"/>
        <v>0.66658854253858779</v>
      </c>
      <c r="L119" s="13">
        <f t="shared" si="65"/>
        <v>6.4100847088760168E-2</v>
      </c>
      <c r="M119" s="13">
        <f t="shared" si="65"/>
        <v>3.3481769176683298E-3</v>
      </c>
      <c r="N119" s="13">
        <f t="shared" si="65"/>
        <v>1.3560116516556735E-2</v>
      </c>
      <c r="O119" s="13">
        <f t="shared" si="65"/>
        <v>0.14783875179964509</v>
      </c>
      <c r="P119" s="13">
        <f t="shared" si="65"/>
        <v>1.208691867278267E-2</v>
      </c>
      <c r="Q119" s="48"/>
      <c r="S119" s="59">
        <f t="shared" si="41"/>
        <v>0.73068938962734797</v>
      </c>
      <c r="T119" s="59"/>
    </row>
    <row r="120" spans="2:20" ht="13.5" customHeight="1">
      <c r="B120" s="30"/>
      <c r="C120" s="33" t="s">
        <v>61</v>
      </c>
      <c r="D120" s="33" t="s">
        <v>29</v>
      </c>
      <c r="E120" s="14">
        <f t="shared" si="42"/>
        <v>1</v>
      </c>
      <c r="F120" s="21" t="s">
        <v>80</v>
      </c>
      <c r="G120" s="14">
        <f t="shared" ref="G120:P120" si="66">G34/$S34</f>
        <v>2.5262393925859759E-3</v>
      </c>
      <c r="H120" s="14">
        <f t="shared" si="66"/>
        <v>6.1188030370701203E-2</v>
      </c>
      <c r="I120" s="14">
        <f t="shared" si="66"/>
        <v>0.1213711478338544</v>
      </c>
      <c r="J120" s="14">
        <f t="shared" si="66"/>
        <v>8.4440598481464943E-3</v>
      </c>
      <c r="K120" s="14">
        <f t="shared" si="66"/>
        <v>0.65135104957570344</v>
      </c>
      <c r="L120" s="14">
        <f t="shared" si="66"/>
        <v>6.4872711031710578E-2</v>
      </c>
      <c r="M120" s="14">
        <f t="shared" si="66"/>
        <v>2.6378963823135326E-3</v>
      </c>
      <c r="N120" s="14">
        <f t="shared" si="66"/>
        <v>8.7092451987494414E-3</v>
      </c>
      <c r="O120" s="14">
        <f t="shared" si="66"/>
        <v>6.9464604734256363E-2</v>
      </c>
      <c r="P120" s="14">
        <f t="shared" si="66"/>
        <v>9.4350156319785612E-3</v>
      </c>
      <c r="Q120" s="48"/>
      <c r="S120" s="59">
        <f t="shared" si="41"/>
        <v>0.716223760607414</v>
      </c>
      <c r="T120" s="59"/>
    </row>
    <row r="121" spans="2:20" ht="13.5" customHeight="1">
      <c r="B121" s="30"/>
      <c r="C121" s="33" t="s">
        <v>62</v>
      </c>
      <c r="D121" s="33" t="s">
        <v>20</v>
      </c>
      <c r="E121" s="13">
        <f t="shared" si="42"/>
        <v>1</v>
      </c>
      <c r="F121" s="20" t="s">
        <v>80</v>
      </c>
      <c r="G121" s="13">
        <f t="shared" ref="G121:P121" si="67">G35/$S35</f>
        <v>3.1247210070529415E-4</v>
      </c>
      <c r="H121" s="13">
        <f t="shared" si="67"/>
        <v>6.5395946790465136E-3</v>
      </c>
      <c r="I121" s="13">
        <f t="shared" si="67"/>
        <v>3.8032318542987234E-2</v>
      </c>
      <c r="J121" s="13">
        <f t="shared" si="67"/>
        <v>2.1203463976430677E-3</v>
      </c>
      <c r="K121" s="13">
        <f t="shared" si="67"/>
        <v>0.70754843317560934</v>
      </c>
      <c r="L121" s="13">
        <f t="shared" si="67"/>
        <v>6.3521114186233366E-2</v>
      </c>
      <c r="M121" s="13">
        <f t="shared" si="67"/>
        <v>2.7899294705829836E-3</v>
      </c>
      <c r="N121" s="13">
        <f t="shared" si="67"/>
        <v>1.252120346397643E-2</v>
      </c>
      <c r="O121" s="13">
        <f t="shared" si="67"/>
        <v>0.15889206320864208</v>
      </c>
      <c r="P121" s="13">
        <f t="shared" si="67"/>
        <v>7.7225247745736992E-3</v>
      </c>
      <c r="Q121" s="48"/>
      <c r="S121" s="59">
        <f t="shared" si="41"/>
        <v>0.77106954736184274</v>
      </c>
      <c r="T121" s="59"/>
    </row>
    <row r="122" spans="2:20" ht="13.5" customHeight="1">
      <c r="B122" s="30"/>
      <c r="C122" s="33" t="s">
        <v>63</v>
      </c>
      <c r="D122" s="33" t="s">
        <v>21</v>
      </c>
      <c r="E122" s="14">
        <f t="shared" si="42"/>
        <v>1</v>
      </c>
      <c r="F122" s="21" t="s">
        <v>80</v>
      </c>
      <c r="G122" s="14">
        <f t="shared" ref="G122:P122" si="68">G36/$S36</f>
        <v>9.0122566690699346E-5</v>
      </c>
      <c r="H122" s="14">
        <f t="shared" si="68"/>
        <v>2.7036770007209804E-4</v>
      </c>
      <c r="I122" s="14">
        <f t="shared" si="68"/>
        <v>3.8211968276856523E-2</v>
      </c>
      <c r="J122" s="14">
        <f t="shared" si="68"/>
        <v>7.8406633020908431E-3</v>
      </c>
      <c r="K122" s="14">
        <f t="shared" si="68"/>
        <v>0.71494232155731796</v>
      </c>
      <c r="L122" s="14">
        <f t="shared" si="68"/>
        <v>9.8143475126171595E-2</v>
      </c>
      <c r="M122" s="14">
        <f t="shared" si="68"/>
        <v>2.4333093006488823E-3</v>
      </c>
      <c r="N122" s="14">
        <f t="shared" si="68"/>
        <v>4.416005767844268E-3</v>
      </c>
      <c r="O122" s="14">
        <f t="shared" si="68"/>
        <v>0.10472242249459264</v>
      </c>
      <c r="P122" s="14">
        <f t="shared" si="68"/>
        <v>2.892934390771449E-2</v>
      </c>
      <c r="Q122" s="48"/>
      <c r="S122" s="59">
        <f t="shared" si="41"/>
        <v>0.81308579668348957</v>
      </c>
      <c r="T122" s="59"/>
    </row>
    <row r="123" spans="2:20" ht="13.5" customHeight="1">
      <c r="B123" s="30"/>
      <c r="C123" s="33" t="s">
        <v>64</v>
      </c>
      <c r="D123" s="33" t="s">
        <v>22</v>
      </c>
      <c r="E123" s="13">
        <f t="shared" si="42"/>
        <v>1</v>
      </c>
      <c r="F123" s="20" t="s">
        <v>80</v>
      </c>
      <c r="G123" s="13">
        <f t="shared" ref="G123:P123" si="69">G37/$S37</f>
        <v>5.6574418933572198E-4</v>
      </c>
      <c r="H123" s="13">
        <f t="shared" si="69"/>
        <v>3.6136910093819245E-2</v>
      </c>
      <c r="I123" s="13">
        <f t="shared" si="69"/>
        <v>7.3546744613643869E-2</v>
      </c>
      <c r="J123" s="13">
        <f t="shared" si="69"/>
        <v>4.4788081655744664E-3</v>
      </c>
      <c r="K123" s="13">
        <f t="shared" si="69"/>
        <v>0.6986233558059497</v>
      </c>
      <c r="L123" s="13">
        <f t="shared" si="69"/>
        <v>6.1312526519258878E-2</v>
      </c>
      <c r="M123" s="13">
        <f t="shared" si="69"/>
        <v>3.2766017632360569E-3</v>
      </c>
      <c r="N123" s="13">
        <f t="shared" si="69"/>
        <v>1.4167177407948706E-2</v>
      </c>
      <c r="O123" s="13">
        <f t="shared" si="69"/>
        <v>9.6600820329074535E-2</v>
      </c>
      <c r="P123" s="13">
        <f t="shared" si="69"/>
        <v>1.1291311112158786E-2</v>
      </c>
      <c r="Q123" s="48"/>
      <c r="S123" s="59">
        <f t="shared" si="41"/>
        <v>0.75993588232520859</v>
      </c>
      <c r="T123" s="59"/>
    </row>
    <row r="124" spans="2:20" ht="13.5" customHeight="1">
      <c r="B124" s="30"/>
      <c r="C124" s="33" t="s">
        <v>65</v>
      </c>
      <c r="D124" s="33" t="s">
        <v>23</v>
      </c>
      <c r="E124" s="14">
        <f t="shared" si="42"/>
        <v>1</v>
      </c>
      <c r="F124" s="21" t="s">
        <v>80</v>
      </c>
      <c r="G124" s="14">
        <f t="shared" ref="G124:P124" si="70">G38/$S38</f>
        <v>5.4080816544159656E-4</v>
      </c>
      <c r="H124" s="14">
        <f t="shared" si="70"/>
        <v>6.4287618539817959E-2</v>
      </c>
      <c r="I124" s="14">
        <f t="shared" si="70"/>
        <v>8.8890581559203263E-2</v>
      </c>
      <c r="J124" s="14">
        <f t="shared" si="70"/>
        <v>8.8281220246029628E-3</v>
      </c>
      <c r="K124" s="14">
        <f t="shared" si="70"/>
        <v>0.68479262672811059</v>
      </c>
      <c r="L124" s="14">
        <f t="shared" si="70"/>
        <v>6.6534638382145711E-2</v>
      </c>
      <c r="M124" s="14">
        <f t="shared" si="70"/>
        <v>1.6985946604714934E-3</v>
      </c>
      <c r="N124" s="14">
        <f t="shared" si="70"/>
        <v>4.3721674220207948E-3</v>
      </c>
      <c r="O124" s="14">
        <f t="shared" si="70"/>
        <v>7.307765548234757E-2</v>
      </c>
      <c r="P124" s="14">
        <f t="shared" si="70"/>
        <v>6.9771870358380618E-3</v>
      </c>
      <c r="Q124" s="48"/>
      <c r="S124" s="59">
        <f t="shared" si="41"/>
        <v>0.75132726511025627</v>
      </c>
      <c r="T124" s="59"/>
    </row>
    <row r="125" spans="2:20" ht="13.5" customHeight="1">
      <c r="B125" s="30"/>
      <c r="C125" s="33" t="s">
        <v>66</v>
      </c>
      <c r="D125" s="33" t="s">
        <v>24</v>
      </c>
      <c r="E125" s="13">
        <f t="shared" si="42"/>
        <v>1</v>
      </c>
      <c r="F125" s="20" t="s">
        <v>80</v>
      </c>
      <c r="G125" s="13">
        <f t="shared" ref="G125:P125" si="71">G39/$S39</f>
        <v>4.416831070934307E-4</v>
      </c>
      <c r="H125" s="13">
        <f t="shared" si="71"/>
        <v>4.7583993404198936E-2</v>
      </c>
      <c r="I125" s="13">
        <f t="shared" si="71"/>
        <v>5.7183239598362828E-2</v>
      </c>
      <c r="J125" s="13">
        <f t="shared" si="71"/>
        <v>2.414534318777421E-3</v>
      </c>
      <c r="K125" s="13">
        <f t="shared" si="71"/>
        <v>0.69750596272194576</v>
      </c>
      <c r="L125" s="13">
        <f t="shared" si="71"/>
        <v>6.2925119990577427E-2</v>
      </c>
      <c r="M125" s="13">
        <f t="shared" si="71"/>
        <v>1.7667324283737228E-3</v>
      </c>
      <c r="N125" s="13">
        <f t="shared" si="71"/>
        <v>1.3132711050911339E-2</v>
      </c>
      <c r="O125" s="13">
        <f t="shared" si="71"/>
        <v>0.10544448043343836</v>
      </c>
      <c r="P125" s="13">
        <f t="shared" si="71"/>
        <v>1.160154294632078E-2</v>
      </c>
      <c r="Q125" s="48"/>
      <c r="S125" s="59">
        <f t="shared" si="41"/>
        <v>0.76043108271252313</v>
      </c>
      <c r="T125" s="59"/>
    </row>
    <row r="126" spans="2:20" ht="13.5" customHeight="1">
      <c r="B126" s="30"/>
      <c r="C126" s="33" t="s">
        <v>67</v>
      </c>
      <c r="D126" s="33" t="s">
        <v>30</v>
      </c>
      <c r="E126" s="14">
        <f t="shared" si="42"/>
        <v>1</v>
      </c>
      <c r="F126" s="21" t="s">
        <v>80</v>
      </c>
      <c r="G126" s="14">
        <f t="shared" ref="G126:P126" si="72">G40/$S40</f>
        <v>1.1357655336712929E-3</v>
      </c>
      <c r="H126" s="14">
        <f t="shared" si="72"/>
        <v>9.1249065071054597E-2</v>
      </c>
      <c r="I126" s="14">
        <f t="shared" si="72"/>
        <v>0.12072356574974376</v>
      </c>
      <c r="J126" s="14">
        <f t="shared" si="72"/>
        <v>8.3381811130502238E-3</v>
      </c>
      <c r="K126" s="14">
        <f t="shared" si="72"/>
        <v>0.61034931715559992</v>
      </c>
      <c r="L126" s="14">
        <f t="shared" si="72"/>
        <v>6.634532812543284E-2</v>
      </c>
      <c r="M126" s="14">
        <f t="shared" si="72"/>
        <v>2.1884262721959058E-3</v>
      </c>
      <c r="N126" s="14">
        <f t="shared" si="72"/>
        <v>7.1193107842322505E-3</v>
      </c>
      <c r="O126" s="14">
        <f t="shared" si="72"/>
        <v>8.421285908196903E-2</v>
      </c>
      <c r="P126" s="14">
        <f t="shared" si="72"/>
        <v>8.3381811130502238E-3</v>
      </c>
      <c r="Q126" s="48"/>
      <c r="S126" s="59">
        <f t="shared" si="41"/>
        <v>0.67669464528103274</v>
      </c>
      <c r="T126" s="59"/>
    </row>
    <row r="127" spans="2:20" ht="13.5" customHeight="1" thickBot="1">
      <c r="B127" s="30"/>
      <c r="C127" s="33" t="s">
        <v>68</v>
      </c>
      <c r="D127" s="33" t="s">
        <v>31</v>
      </c>
      <c r="E127" s="18">
        <f t="shared" si="42"/>
        <v>1</v>
      </c>
      <c r="F127" s="23" t="s">
        <v>80</v>
      </c>
      <c r="G127" s="18">
        <f t="shared" ref="G127:P127" si="73">G41/$S41</f>
        <v>3.5422379071933666E-4</v>
      </c>
      <c r="H127" s="18">
        <f t="shared" si="73"/>
        <v>5.0680240872177693E-2</v>
      </c>
      <c r="I127" s="18">
        <f t="shared" si="73"/>
        <v>7.9792188709444656E-2</v>
      </c>
      <c r="J127" s="18">
        <f t="shared" si="73"/>
        <v>3.87022289860016E-3</v>
      </c>
      <c r="K127" s="18">
        <f t="shared" si="73"/>
        <v>0.70016924025556593</v>
      </c>
      <c r="L127" s="18">
        <f t="shared" si="73"/>
        <v>7.9136218726631069E-2</v>
      </c>
      <c r="M127" s="18">
        <f t="shared" si="73"/>
        <v>3.8964616979127037E-3</v>
      </c>
      <c r="N127" s="18">
        <f t="shared" si="73"/>
        <v>7.9634755913569402E-3</v>
      </c>
      <c r="O127" s="18">
        <f t="shared" si="73"/>
        <v>6.7630505228080756E-2</v>
      </c>
      <c r="P127" s="18">
        <f t="shared" si="73"/>
        <v>6.5072222295107776E-3</v>
      </c>
      <c r="Q127" s="48"/>
      <c r="S127" s="59">
        <f t="shared" si="41"/>
        <v>0.77930545898219705</v>
      </c>
      <c r="T127" s="59"/>
    </row>
    <row r="128" spans="2:20" ht="13.5" customHeight="1" thickBot="1">
      <c r="B128" s="30"/>
      <c r="C128" s="33"/>
      <c r="D128" s="3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1"/>
    </row>
    <row r="129" spans="2:20" ht="13.5" customHeight="1" thickBot="1">
      <c r="B129" s="30"/>
      <c r="C129" s="33" t="s">
        <v>69</v>
      </c>
      <c r="D129" s="33" t="s">
        <v>4</v>
      </c>
      <c r="E129" s="19">
        <f>S43/S43</f>
        <v>1</v>
      </c>
      <c r="F129" s="24" t="s">
        <v>80</v>
      </c>
      <c r="G129" s="19">
        <f t="shared" ref="G129:P129" si="74">G43/$S43</f>
        <v>3.0573970609387288E-3</v>
      </c>
      <c r="H129" s="19">
        <f t="shared" si="74"/>
        <v>4.1699122615305013E-2</v>
      </c>
      <c r="I129" s="19">
        <f t="shared" si="74"/>
        <v>0.11245355763896282</v>
      </c>
      <c r="J129" s="19">
        <f t="shared" si="74"/>
        <v>6.5416248708766939E-3</v>
      </c>
      <c r="K129" s="19">
        <f t="shared" si="74"/>
        <v>0.62776435953906018</v>
      </c>
      <c r="L129" s="19">
        <f t="shared" si="74"/>
        <v>6.4965134372297284E-2</v>
      </c>
      <c r="M129" s="19">
        <f t="shared" si="74"/>
        <v>3.2138394032962168E-3</v>
      </c>
      <c r="N129" s="19">
        <f t="shared" si="74"/>
        <v>1.5794138689171948E-2</v>
      </c>
      <c r="O129" s="19">
        <f t="shared" si="74"/>
        <v>0.11126693079737962</v>
      </c>
      <c r="P129" s="19">
        <f t="shared" si="74"/>
        <v>1.3243895012711525E-2</v>
      </c>
      <c r="Q129" s="48"/>
      <c r="S129" s="59">
        <f t="shared" ref="S129" si="75">K129+L129</f>
        <v>0.69272949391135752</v>
      </c>
      <c r="T129" s="59"/>
    </row>
    <row r="130" spans="2:20" ht="13.5" customHeight="1" thickBot="1">
      <c r="B130" s="30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4"/>
    </row>
    <row r="131" spans="2:20" ht="13.5" customHeight="1" thickBot="1">
      <c r="B131" s="30"/>
      <c r="C131" s="33" t="s">
        <v>70</v>
      </c>
      <c r="D131" s="33"/>
      <c r="E131" s="19">
        <f>S45/S45</f>
        <v>1</v>
      </c>
      <c r="F131" s="24" t="s">
        <v>80</v>
      </c>
      <c r="G131" s="19">
        <f t="shared" ref="G131:P131" si="76">G45/$S45</f>
        <v>6.5745845346417992E-4</v>
      </c>
      <c r="H131" s="19">
        <f t="shared" si="76"/>
        <v>3.0490703082085537E-2</v>
      </c>
      <c r="I131" s="19">
        <f t="shared" si="76"/>
        <v>0.21347476754147537</v>
      </c>
      <c r="J131" s="19">
        <f t="shared" si="76"/>
        <v>3.810982117699294E-3</v>
      </c>
      <c r="K131" s="19">
        <f t="shared" si="76"/>
        <v>0.52270508576844366</v>
      </c>
      <c r="L131" s="19">
        <f t="shared" si="76"/>
        <v>5.0342533008114344E-2</v>
      </c>
      <c r="M131" s="19">
        <f t="shared" si="76"/>
        <v>4.8953616448415126E-3</v>
      </c>
      <c r="N131" s="19">
        <f t="shared" si="76"/>
        <v>3.1552313485298258E-2</v>
      </c>
      <c r="O131" s="19">
        <f t="shared" si="76"/>
        <v>0.13455413786135312</v>
      </c>
      <c r="P131" s="19">
        <f t="shared" si="76"/>
        <v>7.5166570372246716E-3</v>
      </c>
      <c r="Q131" s="48"/>
      <c r="S131" s="59">
        <f t="shared" ref="S131" si="77">K131+L131</f>
        <v>0.57304761877655797</v>
      </c>
      <c r="T131" s="59"/>
    </row>
    <row r="132" spans="2:20" ht="13.5" thickBot="1">
      <c r="B132" s="44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9"/>
    </row>
    <row r="133" spans="2:20" ht="13.5" thickTop="1"/>
  </sheetData>
  <printOptions horizontalCentered="1" verticalCentered="1"/>
  <pageMargins left="0.19685039370078741" right="0.19685039370078741" top="0.39370078740157483" bottom="0.19685039370078741" header="0.31496062992125984" footer="0.31496062992125984"/>
  <pageSetup paperSize="9" scale="76" fitToHeight="3" orientation="landscape" r:id="rId1"/>
  <rowBreaks count="2" manualBreakCount="2">
    <brk id="47" max="17" man="1"/>
    <brk id="90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B1:S133"/>
  <sheetViews>
    <sheetView zoomScaleNormal="100" workbookViewId="0">
      <selection activeCell="C8" sqref="C8"/>
    </sheetView>
  </sheetViews>
  <sheetFormatPr defaultRowHeight="12.75"/>
  <cols>
    <col min="1" max="2" width="2.7109375" customWidth="1"/>
    <col min="3" max="3" width="22.7109375" customWidth="1"/>
    <col min="4" max="4" width="12.7109375" customWidth="1"/>
    <col min="5" max="16" width="11.7109375" customWidth="1"/>
    <col min="17" max="17" width="4.7109375" customWidth="1"/>
    <col min="18" max="18" width="2.7109375" customWidth="1"/>
    <col min="19" max="19" width="10.7109375" customWidth="1"/>
  </cols>
  <sheetData>
    <row r="1" spans="2:19" ht="13.5" thickBot="1"/>
    <row r="2" spans="2:19" ht="18.75" thickTop="1">
      <c r="B2" s="25"/>
      <c r="C2" s="26"/>
      <c r="D2" s="27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9"/>
    </row>
    <row r="3" spans="2:19" ht="18">
      <c r="B3" s="30"/>
      <c r="C3" s="31" t="s">
        <v>155</v>
      </c>
      <c r="D3" s="32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4"/>
    </row>
    <row r="4" spans="2:19">
      <c r="B4" s="30"/>
      <c r="C4" s="35" t="s">
        <v>86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4"/>
    </row>
    <row r="5" spans="2:19">
      <c r="B5" s="30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6"/>
      <c r="Q5" s="37"/>
    </row>
    <row r="6" spans="2:19" ht="15">
      <c r="B6" s="30"/>
      <c r="C6" s="110" t="s">
        <v>151</v>
      </c>
      <c r="D6" s="109"/>
      <c r="E6" s="109"/>
      <c r="F6" s="109"/>
      <c r="G6" s="33"/>
      <c r="H6" s="33"/>
      <c r="I6" s="33"/>
      <c r="J6" s="33"/>
      <c r="K6" s="33"/>
      <c r="L6" s="33"/>
      <c r="M6" s="33"/>
      <c r="N6" s="33"/>
      <c r="O6" s="33"/>
      <c r="P6" s="33"/>
      <c r="Q6" s="34"/>
    </row>
    <row r="7" spans="2:19">
      <c r="B7" s="30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</row>
    <row r="8" spans="2:19" ht="63.75">
      <c r="B8" s="30"/>
      <c r="C8" s="33" t="s">
        <v>72</v>
      </c>
      <c r="D8" s="38" t="s">
        <v>73</v>
      </c>
      <c r="E8" s="39" t="s">
        <v>84</v>
      </c>
      <c r="F8" s="39" t="s">
        <v>87</v>
      </c>
      <c r="G8" s="39" t="s">
        <v>75</v>
      </c>
      <c r="H8" s="39" t="s">
        <v>0</v>
      </c>
      <c r="I8" s="39" t="s">
        <v>76</v>
      </c>
      <c r="J8" s="39" t="s">
        <v>77</v>
      </c>
      <c r="K8" s="39" t="s">
        <v>78</v>
      </c>
      <c r="L8" s="39" t="s">
        <v>79</v>
      </c>
      <c r="M8" s="39" t="s">
        <v>81</v>
      </c>
      <c r="N8" s="39" t="s">
        <v>1</v>
      </c>
      <c r="O8" s="39" t="s">
        <v>2</v>
      </c>
      <c r="P8" s="39" t="s">
        <v>3</v>
      </c>
      <c r="Q8" s="40"/>
      <c r="S8" s="1" t="s">
        <v>71</v>
      </c>
    </row>
    <row r="9" spans="2:19" ht="13.5" thickBot="1">
      <c r="B9" s="30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4"/>
    </row>
    <row r="10" spans="2:19" ht="13.5" customHeight="1">
      <c r="B10" s="30"/>
      <c r="C10" s="38" t="s">
        <v>37</v>
      </c>
      <c r="D10" s="38" t="s">
        <v>25</v>
      </c>
      <c r="E10" s="50">
        <f>'Travel-to-work-or-study'!E10-'Travel-to-work'!E10</f>
        <v>47426</v>
      </c>
      <c r="F10" s="50">
        <f>'Travel-to-work-or-study'!F10-'Travel-to-work'!F10</f>
        <v>5966</v>
      </c>
      <c r="G10" s="50">
        <f>'Travel-to-work-or-study'!G10-'Travel-to-work'!G10</f>
        <v>6</v>
      </c>
      <c r="H10" s="50">
        <f>'Travel-to-work-or-study'!H10-'Travel-to-work'!H10</f>
        <v>74</v>
      </c>
      <c r="I10" s="50">
        <f>'Travel-to-work-or-study'!I10-'Travel-to-work'!I10</f>
        <v>8599</v>
      </c>
      <c r="J10" s="50">
        <f>'Travel-to-work-or-study'!J10-'Travel-to-work'!J10</f>
        <v>246</v>
      </c>
      <c r="K10" s="50">
        <f>'Travel-to-work-or-study'!K10-'Travel-to-work'!K10</f>
        <v>2785</v>
      </c>
      <c r="L10" s="50">
        <f>'Travel-to-work-or-study'!L10-'Travel-to-work'!L10</f>
        <v>5635</v>
      </c>
      <c r="M10" s="50">
        <f>'Travel-to-work-or-study'!M10-'Travel-to-work'!M10</f>
        <v>47</v>
      </c>
      <c r="N10" s="50">
        <f>'Travel-to-work-or-study'!N10-'Travel-to-work'!N10</f>
        <v>648</v>
      </c>
      <c r="O10" s="50">
        <f>'Travel-to-work-or-study'!O10-'Travel-to-work'!O10</f>
        <v>23303</v>
      </c>
      <c r="P10" s="50">
        <f>'Travel-to-work-or-study'!P10-'Travel-to-work'!P10</f>
        <v>117</v>
      </c>
      <c r="Q10" s="41"/>
      <c r="S10" s="2">
        <f>SUM(G10:P10)</f>
        <v>41460</v>
      </c>
    </row>
    <row r="11" spans="2:19" ht="13.5" customHeight="1">
      <c r="B11" s="30"/>
      <c r="C11" s="33" t="s">
        <v>38</v>
      </c>
      <c r="D11" s="33" t="s">
        <v>26</v>
      </c>
      <c r="E11" s="51">
        <f>'Travel-to-work-or-study'!E11-'Travel-to-work'!E11</f>
        <v>43999</v>
      </c>
      <c r="F11" s="51">
        <f>'Travel-to-work-or-study'!F11-'Travel-to-work'!F11</f>
        <v>3983</v>
      </c>
      <c r="G11" s="51">
        <f>'Travel-to-work-or-study'!G11-'Travel-to-work'!G11</f>
        <v>5</v>
      </c>
      <c r="H11" s="51">
        <f>'Travel-to-work-or-study'!H11-'Travel-to-work'!H11</f>
        <v>414</v>
      </c>
      <c r="I11" s="51">
        <f>'Travel-to-work-or-study'!I11-'Travel-to-work'!I11</f>
        <v>12177</v>
      </c>
      <c r="J11" s="51">
        <f>'Travel-to-work-or-study'!J11-'Travel-to-work'!J11</f>
        <v>317</v>
      </c>
      <c r="K11" s="51">
        <f>'Travel-to-work-or-study'!K11-'Travel-to-work'!K11</f>
        <v>2428</v>
      </c>
      <c r="L11" s="51">
        <f>'Travel-to-work-or-study'!L11-'Travel-to-work'!L11</f>
        <v>8301</v>
      </c>
      <c r="M11" s="51">
        <f>'Travel-to-work-or-study'!M11-'Travel-to-work'!M11</f>
        <v>25</v>
      </c>
      <c r="N11" s="51">
        <f>'Travel-to-work-or-study'!N11-'Travel-to-work'!N11</f>
        <v>325</v>
      </c>
      <c r="O11" s="51">
        <f>'Travel-to-work-or-study'!O11-'Travel-to-work'!O11</f>
        <v>15910</v>
      </c>
      <c r="P11" s="51">
        <f>'Travel-to-work-or-study'!P11-'Travel-to-work'!P11</f>
        <v>114</v>
      </c>
      <c r="Q11" s="41"/>
      <c r="S11" s="2">
        <f t="shared" ref="S11:S41" si="0">SUM(G11:P11)</f>
        <v>40016</v>
      </c>
    </row>
    <row r="12" spans="2:19" ht="13.5" customHeight="1">
      <c r="B12" s="30"/>
      <c r="C12" s="33" t="s">
        <v>39</v>
      </c>
      <c r="D12" s="33" t="s">
        <v>32</v>
      </c>
      <c r="E12" s="52">
        <f>'Travel-to-work-or-study'!E12-'Travel-to-work'!E12</f>
        <v>19999</v>
      </c>
      <c r="F12" s="52">
        <f>'Travel-to-work-or-study'!F12-'Travel-to-work'!F12</f>
        <v>1866</v>
      </c>
      <c r="G12" s="52">
        <f>'Travel-to-work-or-study'!G12-'Travel-to-work'!G12</f>
        <v>4</v>
      </c>
      <c r="H12" s="52">
        <f>'Travel-to-work-or-study'!H12-'Travel-to-work'!H12</f>
        <v>332</v>
      </c>
      <c r="I12" s="52">
        <f>'Travel-to-work-or-study'!I12-'Travel-to-work'!I12</f>
        <v>3767</v>
      </c>
      <c r="J12" s="52">
        <f>'Travel-to-work-or-study'!J12-'Travel-to-work'!J12</f>
        <v>163</v>
      </c>
      <c r="K12" s="52">
        <f>'Travel-to-work-or-study'!K12-'Travel-to-work'!K12</f>
        <v>1087</v>
      </c>
      <c r="L12" s="52">
        <f>'Travel-to-work-or-study'!L12-'Travel-to-work'!L12</f>
        <v>3728</v>
      </c>
      <c r="M12" s="52">
        <f>'Travel-to-work-or-study'!M12-'Travel-to-work'!M12</f>
        <v>18</v>
      </c>
      <c r="N12" s="52">
        <f>'Travel-to-work-or-study'!N12-'Travel-to-work'!N12</f>
        <v>149</v>
      </c>
      <c r="O12" s="52">
        <f>'Travel-to-work-or-study'!O12-'Travel-to-work'!O12</f>
        <v>8828</v>
      </c>
      <c r="P12" s="52">
        <f>'Travel-to-work-or-study'!P12-'Travel-to-work'!P12</f>
        <v>57</v>
      </c>
      <c r="Q12" s="41"/>
      <c r="S12" s="2">
        <f t="shared" si="0"/>
        <v>18133</v>
      </c>
    </row>
    <row r="13" spans="2:19" ht="13.5" customHeight="1">
      <c r="B13" s="30"/>
      <c r="C13" s="33" t="s">
        <v>40</v>
      </c>
      <c r="D13" s="33" t="s">
        <v>27</v>
      </c>
      <c r="E13" s="51">
        <f>'Travel-to-work-or-study'!E13-'Travel-to-work'!E13</f>
        <v>13913</v>
      </c>
      <c r="F13" s="51">
        <f>'Travel-to-work-or-study'!F13-'Travel-to-work'!F13</f>
        <v>1579</v>
      </c>
      <c r="G13" s="51">
        <f>'Travel-to-work-or-study'!G13-'Travel-to-work'!G13</f>
        <v>7</v>
      </c>
      <c r="H13" s="51">
        <f>'Travel-to-work-or-study'!H13-'Travel-to-work'!H13</f>
        <v>713</v>
      </c>
      <c r="I13" s="51">
        <f>'Travel-to-work-or-study'!I13-'Travel-to-work'!I13</f>
        <v>3343</v>
      </c>
      <c r="J13" s="51">
        <f>'Travel-to-work-or-study'!J13-'Travel-to-work'!J13</f>
        <v>52</v>
      </c>
      <c r="K13" s="51">
        <f>'Travel-to-work-or-study'!K13-'Travel-to-work'!K13</f>
        <v>380</v>
      </c>
      <c r="L13" s="51">
        <f>'Travel-to-work-or-study'!L13-'Travel-to-work'!L13</f>
        <v>3228</v>
      </c>
      <c r="M13" s="51">
        <f>'Travel-to-work-or-study'!M13-'Travel-to-work'!M13</f>
        <v>6</v>
      </c>
      <c r="N13" s="51">
        <f>'Travel-to-work-or-study'!N13-'Travel-to-work'!N13</f>
        <v>145</v>
      </c>
      <c r="O13" s="51">
        <f>'Travel-to-work-or-study'!O13-'Travel-to-work'!O13</f>
        <v>4289</v>
      </c>
      <c r="P13" s="51">
        <f>'Travel-to-work-or-study'!P13-'Travel-to-work'!P13</f>
        <v>171</v>
      </c>
      <c r="Q13" s="41"/>
      <c r="S13" s="2">
        <f t="shared" si="0"/>
        <v>12334</v>
      </c>
    </row>
    <row r="14" spans="2:19" ht="15.75" customHeight="1">
      <c r="B14" s="30"/>
      <c r="C14" s="42" t="s">
        <v>48</v>
      </c>
      <c r="D14" s="42" t="s">
        <v>28</v>
      </c>
      <c r="E14" s="53">
        <f>'Travel-to-work-or-study'!E14-'Travel-to-work'!E14</f>
        <v>105025</v>
      </c>
      <c r="F14" s="53">
        <f>'Travel-to-work-or-study'!F14-'Travel-to-work'!F14</f>
        <v>13987</v>
      </c>
      <c r="G14" s="53">
        <f>'Travel-to-work-or-study'!G14-'Travel-to-work'!G14</f>
        <v>28</v>
      </c>
      <c r="H14" s="53">
        <f>'Travel-to-work-or-study'!H14-'Travel-to-work'!H14</f>
        <v>916</v>
      </c>
      <c r="I14" s="53">
        <f>'Travel-to-work-or-study'!I14-'Travel-to-work'!I14</f>
        <v>24419</v>
      </c>
      <c r="J14" s="53">
        <f>'Travel-to-work-or-study'!J14-'Travel-to-work'!J14</f>
        <v>450</v>
      </c>
      <c r="K14" s="53">
        <f>'Travel-to-work-or-study'!K14-'Travel-to-work'!K14</f>
        <v>4527</v>
      </c>
      <c r="L14" s="53">
        <f>'Travel-to-work-or-study'!L14-'Travel-to-work'!L14</f>
        <v>10678</v>
      </c>
      <c r="M14" s="53">
        <f>'Travel-to-work-or-study'!M14-'Travel-to-work'!M14</f>
        <v>113</v>
      </c>
      <c r="N14" s="53">
        <f>'Travel-to-work-or-study'!N14-'Travel-to-work'!N14</f>
        <v>3048</v>
      </c>
      <c r="O14" s="53">
        <f>'Travel-to-work-or-study'!O14-'Travel-to-work'!O14</f>
        <v>46547</v>
      </c>
      <c r="P14" s="53">
        <f>'Travel-to-work-or-study'!P14-'Travel-to-work'!P14</f>
        <v>312</v>
      </c>
      <c r="Q14" s="41"/>
      <c r="S14" s="2">
        <f t="shared" si="0"/>
        <v>91038</v>
      </c>
    </row>
    <row r="15" spans="2:19" ht="13.5" customHeight="1">
      <c r="B15" s="30"/>
      <c r="C15" s="33" t="s">
        <v>41</v>
      </c>
      <c r="D15" s="33" t="s">
        <v>5</v>
      </c>
      <c r="E15" s="51">
        <f>'Travel-to-work-or-study'!E15-'Travel-to-work'!E15</f>
        <v>8915</v>
      </c>
      <c r="F15" s="51">
        <f>'Travel-to-work-or-study'!F15-'Travel-to-work'!F15</f>
        <v>1055</v>
      </c>
      <c r="G15" s="51">
        <f>'Travel-to-work-or-study'!G15-'Travel-to-work'!G15</f>
        <v>1</v>
      </c>
      <c r="H15" s="51">
        <f>'Travel-to-work-or-study'!H15-'Travel-to-work'!H15</f>
        <v>138</v>
      </c>
      <c r="I15" s="51">
        <f>'Travel-to-work-or-study'!I15-'Travel-to-work'!I15</f>
        <v>1726</v>
      </c>
      <c r="J15" s="51">
        <f>'Travel-to-work-or-study'!J15-'Travel-to-work'!J15</f>
        <v>83</v>
      </c>
      <c r="K15" s="51">
        <f>'Travel-to-work-or-study'!K15-'Travel-to-work'!K15</f>
        <v>569</v>
      </c>
      <c r="L15" s="51">
        <f>'Travel-to-work-or-study'!L15-'Travel-to-work'!L15</f>
        <v>1575</v>
      </c>
      <c r="M15" s="51">
        <f>'Travel-to-work-or-study'!M15-'Travel-to-work'!M15</f>
        <v>7</v>
      </c>
      <c r="N15" s="51">
        <f>'Travel-to-work-or-study'!N15-'Travel-to-work'!N15</f>
        <v>33</v>
      </c>
      <c r="O15" s="51">
        <f>'Travel-to-work-or-study'!O15-'Travel-to-work'!O15</f>
        <v>3715</v>
      </c>
      <c r="P15" s="51">
        <f>'Travel-to-work-or-study'!P15-'Travel-to-work'!P15</f>
        <v>13</v>
      </c>
      <c r="Q15" s="41"/>
      <c r="S15" s="2">
        <f t="shared" si="0"/>
        <v>7860</v>
      </c>
    </row>
    <row r="16" spans="2:19" ht="13.5" customHeight="1">
      <c r="B16" s="30"/>
      <c r="C16" s="33" t="s">
        <v>49</v>
      </c>
      <c r="D16" s="33" t="s">
        <v>10</v>
      </c>
      <c r="E16" s="52">
        <f>'Travel-to-work-or-study'!E16-'Travel-to-work'!E16</f>
        <v>4362</v>
      </c>
      <c r="F16" s="52">
        <f>'Travel-to-work-or-study'!F16-'Travel-to-work'!F16</f>
        <v>577</v>
      </c>
      <c r="G16" s="52">
        <f>'Travel-to-work-or-study'!G16-'Travel-to-work'!G16</f>
        <v>1</v>
      </c>
      <c r="H16" s="52">
        <f>'Travel-to-work-or-study'!H16-'Travel-to-work'!H16</f>
        <v>8</v>
      </c>
      <c r="I16" s="52">
        <f>'Travel-to-work-or-study'!I16-'Travel-to-work'!I16</f>
        <v>2174</v>
      </c>
      <c r="J16" s="52">
        <f>'Travel-to-work-or-study'!J16-'Travel-to-work'!J16</f>
        <v>10</v>
      </c>
      <c r="K16" s="52">
        <f>'Travel-to-work-or-study'!K16-'Travel-to-work'!K16</f>
        <v>160</v>
      </c>
      <c r="L16" s="52">
        <f>'Travel-to-work-or-study'!L16-'Travel-to-work'!L16</f>
        <v>722</v>
      </c>
      <c r="M16" s="52">
        <f>'Travel-to-work-or-study'!M16-'Travel-to-work'!M16</f>
        <v>0</v>
      </c>
      <c r="N16" s="52">
        <f>'Travel-to-work-or-study'!N16-'Travel-to-work'!N16</f>
        <v>24</v>
      </c>
      <c r="O16" s="52">
        <f>'Travel-to-work-or-study'!O16-'Travel-to-work'!O16</f>
        <v>681</v>
      </c>
      <c r="P16" s="52">
        <f>'Travel-to-work-or-study'!P16-'Travel-to-work'!P16</f>
        <v>5</v>
      </c>
      <c r="Q16" s="41"/>
      <c r="S16" s="2">
        <f t="shared" si="0"/>
        <v>3785</v>
      </c>
    </row>
    <row r="17" spans="2:19" ht="13.5" customHeight="1">
      <c r="B17" s="30"/>
      <c r="C17" s="33" t="s">
        <v>42</v>
      </c>
      <c r="D17" s="33" t="s">
        <v>6</v>
      </c>
      <c r="E17" s="51">
        <f>'Travel-to-work-or-study'!E17-'Travel-to-work'!E17</f>
        <v>23480</v>
      </c>
      <c r="F17" s="51">
        <f>'Travel-to-work-or-study'!F17-'Travel-to-work'!F17</f>
        <v>2686</v>
      </c>
      <c r="G17" s="51">
        <f>'Travel-to-work-or-study'!G17-'Travel-to-work'!G17</f>
        <v>13</v>
      </c>
      <c r="H17" s="51">
        <f>'Travel-to-work-or-study'!H17-'Travel-to-work'!H17</f>
        <v>167</v>
      </c>
      <c r="I17" s="51">
        <f>'Travel-to-work-or-study'!I17-'Travel-to-work'!I17</f>
        <v>5441</v>
      </c>
      <c r="J17" s="51">
        <f>'Travel-to-work-or-study'!J17-'Travel-to-work'!J17</f>
        <v>239</v>
      </c>
      <c r="K17" s="51">
        <f>'Travel-to-work-or-study'!K17-'Travel-to-work'!K17</f>
        <v>970</v>
      </c>
      <c r="L17" s="51">
        <f>'Travel-to-work-or-study'!L17-'Travel-to-work'!L17</f>
        <v>5161</v>
      </c>
      <c r="M17" s="51">
        <f>'Travel-to-work-or-study'!M17-'Travel-to-work'!M17</f>
        <v>31</v>
      </c>
      <c r="N17" s="51">
        <f>'Travel-to-work-or-study'!N17-'Travel-to-work'!N17</f>
        <v>254</v>
      </c>
      <c r="O17" s="51">
        <f>'Travel-to-work-or-study'!O17-'Travel-to-work'!O17</f>
        <v>8461</v>
      </c>
      <c r="P17" s="51">
        <f>'Travel-to-work-or-study'!P17-'Travel-to-work'!P17</f>
        <v>57</v>
      </c>
      <c r="Q17" s="41"/>
      <c r="S17" s="2">
        <f t="shared" si="0"/>
        <v>20794</v>
      </c>
    </row>
    <row r="18" spans="2:19" ht="13.5" customHeight="1">
      <c r="B18" s="30"/>
      <c r="C18" s="38" t="s">
        <v>43</v>
      </c>
      <c r="D18" s="38" t="s">
        <v>33</v>
      </c>
      <c r="E18" s="54">
        <f>'Travel-to-work-or-study'!E18-'Travel-to-work'!E18</f>
        <v>34490</v>
      </c>
      <c r="F18" s="54">
        <f>'Travel-to-work-or-study'!F18-'Travel-to-work'!F18</f>
        <v>4683</v>
      </c>
      <c r="G18" s="54">
        <f>'Travel-to-work-or-study'!G18-'Travel-to-work'!G18</f>
        <v>1</v>
      </c>
      <c r="H18" s="54">
        <f>'Travel-to-work-or-study'!H18-'Travel-to-work'!H18</f>
        <v>116</v>
      </c>
      <c r="I18" s="54">
        <f>'Travel-to-work-or-study'!I18-'Travel-to-work'!I18</f>
        <v>4941</v>
      </c>
      <c r="J18" s="54">
        <f>'Travel-to-work-or-study'!J18-'Travel-to-work'!J18</f>
        <v>263</v>
      </c>
      <c r="K18" s="54">
        <f>'Travel-to-work-or-study'!K18-'Travel-to-work'!K18</f>
        <v>1748</v>
      </c>
      <c r="L18" s="54">
        <f>'Travel-to-work-or-study'!L18-'Travel-to-work'!L18</f>
        <v>5065</v>
      </c>
      <c r="M18" s="54">
        <f>'Travel-to-work-or-study'!M18-'Travel-to-work'!M18</f>
        <v>39</v>
      </c>
      <c r="N18" s="54">
        <f>'Travel-to-work-or-study'!N18-'Travel-to-work'!N18</f>
        <v>304</v>
      </c>
      <c r="O18" s="54">
        <f>'Travel-to-work-or-study'!O18-'Travel-to-work'!O18</f>
        <v>17262</v>
      </c>
      <c r="P18" s="54">
        <f>'Travel-to-work-or-study'!P18-'Travel-to-work'!P18</f>
        <v>68</v>
      </c>
      <c r="Q18" s="41"/>
      <c r="S18" s="2">
        <f t="shared" si="0"/>
        <v>29807</v>
      </c>
    </row>
    <row r="19" spans="2:19" ht="13.5" customHeight="1">
      <c r="B19" s="30"/>
      <c r="C19" s="33" t="s">
        <v>44</v>
      </c>
      <c r="D19" s="33" t="s">
        <v>7</v>
      </c>
      <c r="E19" s="51">
        <f>'Travel-to-work-or-study'!E19-'Travel-to-work'!E19</f>
        <v>21464</v>
      </c>
      <c r="F19" s="51">
        <f>'Travel-to-work-or-study'!F19-'Travel-to-work'!F19</f>
        <v>2539</v>
      </c>
      <c r="G19" s="51">
        <f>'Travel-to-work-or-study'!G19-'Travel-to-work'!G19</f>
        <v>5</v>
      </c>
      <c r="H19" s="51">
        <f>'Travel-to-work-or-study'!H19-'Travel-to-work'!H19</f>
        <v>410</v>
      </c>
      <c r="I19" s="51">
        <f>'Travel-to-work-or-study'!I19-'Travel-to-work'!I19</f>
        <v>5860</v>
      </c>
      <c r="J19" s="51">
        <f>'Travel-to-work-or-study'!J19-'Travel-to-work'!J19</f>
        <v>416</v>
      </c>
      <c r="K19" s="51">
        <f>'Travel-to-work-or-study'!K19-'Travel-to-work'!K19</f>
        <v>1161</v>
      </c>
      <c r="L19" s="51">
        <f>'Travel-to-work-or-study'!L19-'Travel-to-work'!L19</f>
        <v>3901</v>
      </c>
      <c r="M19" s="51">
        <f>'Travel-to-work-or-study'!M19-'Travel-to-work'!M19</f>
        <v>9</v>
      </c>
      <c r="N19" s="51">
        <f>'Travel-to-work-or-study'!N19-'Travel-to-work'!N19</f>
        <v>71</v>
      </c>
      <c r="O19" s="51">
        <f>'Travel-to-work-or-study'!O19-'Travel-to-work'!O19</f>
        <v>7047</v>
      </c>
      <c r="P19" s="51">
        <f>'Travel-to-work-or-study'!P19-'Travel-to-work'!P19</f>
        <v>45</v>
      </c>
      <c r="Q19" s="41"/>
      <c r="S19" s="2">
        <f t="shared" si="0"/>
        <v>18925</v>
      </c>
    </row>
    <row r="20" spans="2:19" ht="13.5" customHeight="1">
      <c r="B20" s="30"/>
      <c r="C20" s="33" t="s">
        <v>45</v>
      </c>
      <c r="D20" s="33" t="s">
        <v>35</v>
      </c>
      <c r="E20" s="52">
        <f>'Travel-to-work-or-study'!E20-'Travel-to-work'!E20</f>
        <v>20541</v>
      </c>
      <c r="F20" s="52">
        <f>'Travel-to-work-or-study'!F20-'Travel-to-work'!F20</f>
        <v>1843</v>
      </c>
      <c r="G20" s="52">
        <f>'Travel-to-work-or-study'!G20-'Travel-to-work'!G20</f>
        <v>24</v>
      </c>
      <c r="H20" s="52">
        <f>'Travel-to-work-or-study'!H20-'Travel-to-work'!H20</f>
        <v>1626</v>
      </c>
      <c r="I20" s="52">
        <f>'Travel-to-work-or-study'!I20-'Travel-to-work'!I20</f>
        <v>3643</v>
      </c>
      <c r="J20" s="52">
        <f>'Travel-to-work-or-study'!J20-'Travel-to-work'!J20</f>
        <v>256</v>
      </c>
      <c r="K20" s="52">
        <f>'Travel-to-work-or-study'!K20-'Travel-to-work'!K20</f>
        <v>1057</v>
      </c>
      <c r="L20" s="52">
        <f>'Travel-to-work-or-study'!L20-'Travel-to-work'!L20</f>
        <v>4064</v>
      </c>
      <c r="M20" s="52">
        <f>'Travel-to-work-or-study'!M20-'Travel-to-work'!M20</f>
        <v>7</v>
      </c>
      <c r="N20" s="52">
        <f>'Travel-to-work-or-study'!N20-'Travel-to-work'!N20</f>
        <v>86</v>
      </c>
      <c r="O20" s="52">
        <f>'Travel-to-work-or-study'!O20-'Travel-to-work'!O20</f>
        <v>7903</v>
      </c>
      <c r="P20" s="52">
        <f>'Travel-to-work-or-study'!P20-'Travel-to-work'!P20</f>
        <v>32</v>
      </c>
      <c r="Q20" s="41"/>
      <c r="S20" s="2">
        <f t="shared" si="0"/>
        <v>18698</v>
      </c>
    </row>
    <row r="21" spans="2:19" ht="13.5" customHeight="1">
      <c r="B21" s="30"/>
      <c r="C21" s="33" t="s">
        <v>46</v>
      </c>
      <c r="D21" s="33" t="s">
        <v>8</v>
      </c>
      <c r="E21" s="51">
        <f>'Travel-to-work-or-study'!E21-'Travel-to-work'!E21</f>
        <v>18212</v>
      </c>
      <c r="F21" s="51">
        <f>'Travel-to-work-or-study'!F21-'Travel-to-work'!F21</f>
        <v>2103</v>
      </c>
      <c r="G21" s="51">
        <f>'Travel-to-work-or-study'!G21-'Travel-to-work'!G21</f>
        <v>6</v>
      </c>
      <c r="H21" s="51">
        <f>'Travel-to-work-or-study'!H21-'Travel-to-work'!H21</f>
        <v>298</v>
      </c>
      <c r="I21" s="51">
        <f>'Travel-to-work-or-study'!I21-'Travel-to-work'!I21</f>
        <v>3326</v>
      </c>
      <c r="J21" s="51">
        <f>'Travel-to-work-or-study'!J21-'Travel-to-work'!J21</f>
        <v>139</v>
      </c>
      <c r="K21" s="51">
        <f>'Travel-to-work-or-study'!K21-'Travel-to-work'!K21</f>
        <v>791</v>
      </c>
      <c r="L21" s="51">
        <f>'Travel-to-work-or-study'!L21-'Travel-to-work'!L21</f>
        <v>2567</v>
      </c>
      <c r="M21" s="51">
        <f>'Travel-to-work-or-study'!M21-'Travel-to-work'!M21</f>
        <v>17</v>
      </c>
      <c r="N21" s="51">
        <f>'Travel-to-work-or-study'!N21-'Travel-to-work'!N21</f>
        <v>405</v>
      </c>
      <c r="O21" s="51">
        <f>'Travel-to-work-or-study'!O21-'Travel-to-work'!O21</f>
        <v>8525</v>
      </c>
      <c r="P21" s="51">
        <f>'Travel-to-work-or-study'!P21-'Travel-to-work'!P21</f>
        <v>35</v>
      </c>
      <c r="Q21" s="41"/>
      <c r="S21" s="2">
        <f t="shared" si="0"/>
        <v>16109</v>
      </c>
    </row>
    <row r="22" spans="2:19" ht="13.5" customHeight="1">
      <c r="B22" s="30"/>
      <c r="C22" s="33" t="s">
        <v>47</v>
      </c>
      <c r="D22" s="33" t="s">
        <v>9</v>
      </c>
      <c r="E22" s="52">
        <f>'Travel-to-work-or-study'!E22-'Travel-to-work'!E22</f>
        <v>19371</v>
      </c>
      <c r="F22" s="52">
        <f>'Travel-to-work-or-study'!F22-'Travel-to-work'!F22</f>
        <v>1785</v>
      </c>
      <c r="G22" s="52">
        <f>'Travel-to-work-or-study'!G22-'Travel-to-work'!G22</f>
        <v>36</v>
      </c>
      <c r="H22" s="52">
        <f>'Travel-to-work-or-study'!H22-'Travel-to-work'!H22</f>
        <v>1558</v>
      </c>
      <c r="I22" s="52">
        <f>'Travel-to-work-or-study'!I22-'Travel-to-work'!I22</f>
        <v>3432</v>
      </c>
      <c r="J22" s="52">
        <f>'Travel-to-work-or-study'!J22-'Travel-to-work'!J22</f>
        <v>125</v>
      </c>
      <c r="K22" s="52">
        <f>'Travel-to-work-or-study'!K22-'Travel-to-work'!K22</f>
        <v>973</v>
      </c>
      <c r="L22" s="52">
        <f>'Travel-to-work-or-study'!L22-'Travel-to-work'!L22</f>
        <v>5063</v>
      </c>
      <c r="M22" s="52">
        <f>'Travel-to-work-or-study'!M22-'Travel-to-work'!M22</f>
        <v>15</v>
      </c>
      <c r="N22" s="52">
        <f>'Travel-to-work-or-study'!N22-'Travel-to-work'!N22</f>
        <v>34</v>
      </c>
      <c r="O22" s="52">
        <f>'Travel-to-work-or-study'!O22-'Travel-to-work'!O22</f>
        <v>6328</v>
      </c>
      <c r="P22" s="52">
        <f>'Travel-to-work-or-study'!P22-'Travel-to-work'!P22</f>
        <v>22</v>
      </c>
      <c r="Q22" s="41"/>
      <c r="S22" s="2">
        <f t="shared" si="0"/>
        <v>17586</v>
      </c>
    </row>
    <row r="23" spans="2:19" ht="13.5" customHeight="1">
      <c r="B23" s="30"/>
      <c r="C23" s="33" t="s">
        <v>50</v>
      </c>
      <c r="D23" s="33" t="s">
        <v>11</v>
      </c>
      <c r="E23" s="51">
        <f>'Travel-to-work-or-study'!E23-'Travel-to-work'!E23</f>
        <v>26104</v>
      </c>
      <c r="F23" s="51">
        <f>'Travel-to-work-or-study'!F23-'Travel-to-work'!F23</f>
        <v>2657</v>
      </c>
      <c r="G23" s="51">
        <f>'Travel-to-work-or-study'!G23-'Travel-to-work'!G23</f>
        <v>3</v>
      </c>
      <c r="H23" s="51">
        <f>'Travel-to-work-or-study'!H23-'Travel-to-work'!H23</f>
        <v>955</v>
      </c>
      <c r="I23" s="51">
        <f>'Travel-to-work-or-study'!I23-'Travel-to-work'!I23</f>
        <v>4547</v>
      </c>
      <c r="J23" s="51">
        <f>'Travel-to-work-or-study'!J23-'Travel-to-work'!J23</f>
        <v>356</v>
      </c>
      <c r="K23" s="51">
        <f>'Travel-to-work-or-study'!K23-'Travel-to-work'!K23</f>
        <v>1577</v>
      </c>
      <c r="L23" s="51">
        <f>'Travel-to-work-or-study'!L23-'Travel-to-work'!L23</f>
        <v>5625</v>
      </c>
      <c r="M23" s="51">
        <f>'Travel-to-work-or-study'!M23-'Travel-to-work'!M23</f>
        <v>9</v>
      </c>
      <c r="N23" s="51">
        <f>'Travel-to-work-or-study'!N23-'Travel-to-work'!N23</f>
        <v>138</v>
      </c>
      <c r="O23" s="51">
        <f>'Travel-to-work-or-study'!O23-'Travel-to-work'!O23</f>
        <v>10155</v>
      </c>
      <c r="P23" s="51">
        <f>'Travel-to-work-or-study'!P23-'Travel-to-work'!P23</f>
        <v>82</v>
      </c>
      <c r="Q23" s="41"/>
      <c r="S23" s="2">
        <f t="shared" si="0"/>
        <v>23447</v>
      </c>
    </row>
    <row r="24" spans="2:19" ht="13.5" customHeight="1">
      <c r="B24" s="30"/>
      <c r="C24" s="33" t="s">
        <v>51</v>
      </c>
      <c r="D24" s="33" t="s">
        <v>12</v>
      </c>
      <c r="E24" s="52">
        <f>'Travel-to-work-or-study'!E24-'Travel-to-work'!E24</f>
        <v>68781</v>
      </c>
      <c r="F24" s="52">
        <f>'Travel-to-work-or-study'!F24-'Travel-to-work'!F24</f>
        <v>8423</v>
      </c>
      <c r="G24" s="52">
        <f>'Travel-to-work-or-study'!G24-'Travel-to-work'!G24</f>
        <v>7</v>
      </c>
      <c r="H24" s="52">
        <f>'Travel-to-work-or-study'!H24-'Travel-to-work'!H24</f>
        <v>779</v>
      </c>
      <c r="I24" s="52">
        <f>'Travel-to-work-or-study'!I24-'Travel-to-work'!I24</f>
        <v>16245</v>
      </c>
      <c r="J24" s="52">
        <f>'Travel-to-work-or-study'!J24-'Travel-to-work'!J24</f>
        <v>597</v>
      </c>
      <c r="K24" s="52">
        <f>'Travel-to-work-or-study'!K24-'Travel-to-work'!K24</f>
        <v>3622</v>
      </c>
      <c r="L24" s="52">
        <f>'Travel-to-work-or-study'!L24-'Travel-to-work'!L24</f>
        <v>10211</v>
      </c>
      <c r="M24" s="52">
        <f>'Travel-to-work-or-study'!M24-'Travel-to-work'!M24</f>
        <v>55</v>
      </c>
      <c r="N24" s="52">
        <f>'Travel-to-work-or-study'!N24-'Travel-to-work'!N24</f>
        <v>728</v>
      </c>
      <c r="O24" s="52">
        <f>'Travel-to-work-or-study'!O24-'Travel-to-work'!O24</f>
        <v>27926</v>
      </c>
      <c r="P24" s="52">
        <f>'Travel-to-work-or-study'!P24-'Travel-to-work'!P24</f>
        <v>188</v>
      </c>
      <c r="Q24" s="41"/>
      <c r="S24" s="2">
        <f t="shared" si="0"/>
        <v>60358</v>
      </c>
    </row>
    <row r="25" spans="2:19" ht="13.5" customHeight="1">
      <c r="B25" s="30"/>
      <c r="C25" s="38" t="s">
        <v>52</v>
      </c>
      <c r="D25" s="38" t="s">
        <v>36</v>
      </c>
      <c r="E25" s="55">
        <f>'Travel-to-work-or-study'!E25-'Travel-to-work'!E25</f>
        <v>127236</v>
      </c>
      <c r="F25" s="55">
        <f>'Travel-to-work-or-study'!F25-'Travel-to-work'!F25</f>
        <v>20814</v>
      </c>
      <c r="G25" s="55">
        <f>'Travel-to-work-or-study'!G25-'Travel-to-work'!G25</f>
        <v>2967</v>
      </c>
      <c r="H25" s="55">
        <f>'Travel-to-work-or-study'!H25-'Travel-to-work'!H25</f>
        <v>6378</v>
      </c>
      <c r="I25" s="55">
        <f>'Travel-to-work-or-study'!I25-'Travel-to-work'!I25</f>
        <v>22514</v>
      </c>
      <c r="J25" s="55">
        <f>'Travel-to-work-or-study'!J25-'Travel-to-work'!J25</f>
        <v>1137</v>
      </c>
      <c r="K25" s="55">
        <f>'Travel-to-work-or-study'!K25-'Travel-to-work'!K25</f>
        <v>4254</v>
      </c>
      <c r="L25" s="55">
        <f>'Travel-to-work-or-study'!L25-'Travel-to-work'!L25</f>
        <v>15182</v>
      </c>
      <c r="M25" s="55">
        <f>'Travel-to-work-or-study'!M25-'Travel-to-work'!M25</f>
        <v>70</v>
      </c>
      <c r="N25" s="55">
        <f>'Travel-to-work-or-study'!N25-'Travel-to-work'!N25</f>
        <v>1264</v>
      </c>
      <c r="O25" s="55">
        <f>'Travel-to-work-or-study'!O25-'Travel-to-work'!O25</f>
        <v>52231</v>
      </c>
      <c r="P25" s="55">
        <f>'Travel-to-work-or-study'!P25-'Travel-to-work'!P25</f>
        <v>425</v>
      </c>
      <c r="Q25" s="41"/>
      <c r="S25" s="2">
        <f t="shared" si="0"/>
        <v>106422</v>
      </c>
    </row>
    <row r="26" spans="2:19" ht="13.5" customHeight="1">
      <c r="B26" s="30"/>
      <c r="C26" s="33" t="s">
        <v>53</v>
      </c>
      <c r="D26" s="33" t="s">
        <v>13</v>
      </c>
      <c r="E26" s="52">
        <f>'Travel-to-work-or-study'!E26-'Travel-to-work'!E26</f>
        <v>37790</v>
      </c>
      <c r="F26" s="52">
        <f>'Travel-to-work-or-study'!F26-'Travel-to-work'!F26</f>
        <v>4606</v>
      </c>
      <c r="G26" s="52">
        <f>'Travel-to-work-or-study'!G26-'Travel-to-work'!G26</f>
        <v>10</v>
      </c>
      <c r="H26" s="52">
        <f>'Travel-to-work-or-study'!H26-'Travel-to-work'!H26</f>
        <v>180</v>
      </c>
      <c r="I26" s="52">
        <f>'Travel-to-work-or-study'!I26-'Travel-to-work'!I26</f>
        <v>9561</v>
      </c>
      <c r="J26" s="52">
        <f>'Travel-to-work-or-study'!J26-'Travel-to-work'!J26</f>
        <v>351</v>
      </c>
      <c r="K26" s="52">
        <f>'Travel-to-work-or-study'!K26-'Travel-to-work'!K26</f>
        <v>1180</v>
      </c>
      <c r="L26" s="52">
        <f>'Travel-to-work-or-study'!L26-'Travel-to-work'!L26</f>
        <v>7189</v>
      </c>
      <c r="M26" s="52">
        <f>'Travel-to-work-or-study'!M26-'Travel-to-work'!M26</f>
        <v>21</v>
      </c>
      <c r="N26" s="52">
        <f>'Travel-to-work-or-study'!N26-'Travel-to-work'!N26</f>
        <v>895</v>
      </c>
      <c r="O26" s="52">
        <f>'Travel-to-work-or-study'!O26-'Travel-to-work'!O26</f>
        <v>13707</v>
      </c>
      <c r="P26" s="52">
        <f>'Travel-to-work-or-study'!P26-'Travel-to-work'!P26</f>
        <v>90</v>
      </c>
      <c r="Q26" s="41"/>
      <c r="S26" s="2">
        <f t="shared" si="0"/>
        <v>33184</v>
      </c>
    </row>
    <row r="27" spans="2:19" ht="13.5" customHeight="1">
      <c r="B27" s="30"/>
      <c r="C27" s="33" t="s">
        <v>54</v>
      </c>
      <c r="D27" s="33" t="s">
        <v>14</v>
      </c>
      <c r="E27" s="51">
        <f>'Travel-to-work-or-study'!E27-'Travel-to-work'!E27</f>
        <v>14466</v>
      </c>
      <c r="F27" s="51">
        <f>'Travel-to-work-or-study'!F27-'Travel-to-work'!F27</f>
        <v>1719</v>
      </c>
      <c r="G27" s="51">
        <f>'Travel-to-work-or-study'!G27-'Travel-to-work'!G27</f>
        <v>5</v>
      </c>
      <c r="H27" s="51">
        <f>'Travel-to-work-or-study'!H27-'Travel-to-work'!H27</f>
        <v>903</v>
      </c>
      <c r="I27" s="51">
        <f>'Travel-to-work-or-study'!I27-'Travel-to-work'!I27</f>
        <v>3197</v>
      </c>
      <c r="J27" s="51">
        <f>'Travel-to-work-or-study'!J27-'Travel-to-work'!J27</f>
        <v>175</v>
      </c>
      <c r="K27" s="51">
        <f>'Travel-to-work-or-study'!K27-'Travel-to-work'!K27</f>
        <v>762</v>
      </c>
      <c r="L27" s="51">
        <f>'Travel-to-work-or-study'!L27-'Travel-to-work'!L27</f>
        <v>3159</v>
      </c>
      <c r="M27" s="51">
        <f>'Travel-to-work-or-study'!M27-'Travel-to-work'!M27</f>
        <v>2</v>
      </c>
      <c r="N27" s="51">
        <f>'Travel-to-work-or-study'!N27-'Travel-to-work'!N27</f>
        <v>12</v>
      </c>
      <c r="O27" s="51">
        <f>'Travel-to-work-or-study'!O27-'Travel-to-work'!O27</f>
        <v>4491</v>
      </c>
      <c r="P27" s="51">
        <f>'Travel-to-work-or-study'!P27-'Travel-to-work'!P27</f>
        <v>41</v>
      </c>
      <c r="Q27" s="41"/>
      <c r="S27" s="2">
        <f t="shared" si="0"/>
        <v>12747</v>
      </c>
    </row>
    <row r="28" spans="2:19" ht="13.5" customHeight="1">
      <c r="B28" s="30"/>
      <c r="C28" s="33" t="s">
        <v>55</v>
      </c>
      <c r="D28" s="33" t="s">
        <v>15</v>
      </c>
      <c r="E28" s="52">
        <f>'Travel-to-work-or-study'!E28-'Travel-to-work'!E28</f>
        <v>14561</v>
      </c>
      <c r="F28" s="52">
        <f>'Travel-to-work-or-study'!F28-'Travel-to-work'!F28</f>
        <v>1495</v>
      </c>
      <c r="G28" s="52">
        <f>'Travel-to-work-or-study'!G28-'Travel-to-work'!G28</f>
        <v>1</v>
      </c>
      <c r="H28" s="52">
        <f>'Travel-to-work-or-study'!H28-'Travel-to-work'!H28</f>
        <v>34</v>
      </c>
      <c r="I28" s="52">
        <f>'Travel-to-work-or-study'!I28-'Travel-to-work'!I28</f>
        <v>3208</v>
      </c>
      <c r="J28" s="52">
        <f>'Travel-to-work-or-study'!J28-'Travel-to-work'!J28</f>
        <v>173</v>
      </c>
      <c r="K28" s="52">
        <f>'Travel-to-work-or-study'!K28-'Travel-to-work'!K28</f>
        <v>763</v>
      </c>
      <c r="L28" s="52">
        <f>'Travel-to-work-or-study'!L28-'Travel-to-work'!L28</f>
        <v>2458</v>
      </c>
      <c r="M28" s="52">
        <f>'Travel-to-work-or-study'!M28-'Travel-to-work'!M28</f>
        <v>17</v>
      </c>
      <c r="N28" s="52">
        <f>'Travel-to-work-or-study'!N28-'Travel-to-work'!N28</f>
        <v>100</v>
      </c>
      <c r="O28" s="52">
        <f>'Travel-to-work-or-study'!O28-'Travel-to-work'!O28</f>
        <v>6275</v>
      </c>
      <c r="P28" s="52">
        <f>'Travel-to-work-or-study'!P28-'Travel-to-work'!P28</f>
        <v>37</v>
      </c>
      <c r="Q28" s="41"/>
      <c r="S28" s="2">
        <f t="shared" si="0"/>
        <v>13066</v>
      </c>
    </row>
    <row r="29" spans="2:19" ht="13.5" customHeight="1">
      <c r="B29" s="30"/>
      <c r="C29" s="33" t="s">
        <v>56</v>
      </c>
      <c r="D29" s="33" t="s">
        <v>16</v>
      </c>
      <c r="E29" s="51">
        <f>'Travel-to-work-or-study'!E29-'Travel-to-work'!E29</f>
        <v>15771</v>
      </c>
      <c r="F29" s="51">
        <f>'Travel-to-work-or-study'!F29-'Travel-to-work'!F29</f>
        <v>1897</v>
      </c>
      <c r="G29" s="51">
        <f>'Travel-to-work-or-study'!G29-'Travel-to-work'!G29</f>
        <v>1</v>
      </c>
      <c r="H29" s="51">
        <f>'Travel-to-work-or-study'!H29-'Travel-to-work'!H29</f>
        <v>152</v>
      </c>
      <c r="I29" s="51">
        <f>'Travel-to-work-or-study'!I29-'Travel-to-work'!I29</f>
        <v>3207</v>
      </c>
      <c r="J29" s="51">
        <f>'Travel-to-work-or-study'!J29-'Travel-to-work'!J29</f>
        <v>174</v>
      </c>
      <c r="K29" s="51">
        <f>'Travel-to-work-or-study'!K29-'Travel-to-work'!K29</f>
        <v>607</v>
      </c>
      <c r="L29" s="51">
        <f>'Travel-to-work-or-study'!L29-'Travel-to-work'!L29</f>
        <v>2873</v>
      </c>
      <c r="M29" s="51">
        <f>'Travel-to-work-or-study'!M29-'Travel-to-work'!M29</f>
        <v>9</v>
      </c>
      <c r="N29" s="51">
        <f>'Travel-to-work-or-study'!N29-'Travel-to-work'!N29</f>
        <v>254</v>
      </c>
      <c r="O29" s="51">
        <f>'Travel-to-work-or-study'!O29-'Travel-to-work'!O29</f>
        <v>6545</v>
      </c>
      <c r="P29" s="51">
        <f>'Travel-to-work-or-study'!P29-'Travel-to-work'!P29</f>
        <v>52</v>
      </c>
      <c r="Q29" s="41"/>
      <c r="S29" s="2">
        <f t="shared" si="0"/>
        <v>13874</v>
      </c>
    </row>
    <row r="30" spans="2:19" ht="13.5" customHeight="1">
      <c r="B30" s="30"/>
      <c r="C30" s="33" t="s">
        <v>57</v>
      </c>
      <c r="D30" s="33" t="s">
        <v>17</v>
      </c>
      <c r="E30" s="52">
        <f>'Travel-to-work-or-study'!E30-'Travel-to-work'!E30</f>
        <v>24651</v>
      </c>
      <c r="F30" s="52">
        <f>'Travel-to-work-or-study'!F30-'Travel-to-work'!F30</f>
        <v>3277</v>
      </c>
      <c r="G30" s="52">
        <f>'Travel-to-work-or-study'!G30-'Travel-to-work'!G30</f>
        <v>5</v>
      </c>
      <c r="H30" s="52">
        <f>'Travel-to-work-or-study'!H30-'Travel-to-work'!H30</f>
        <v>1530</v>
      </c>
      <c r="I30" s="52">
        <f>'Travel-to-work-or-study'!I30-'Travel-to-work'!I30</f>
        <v>5084</v>
      </c>
      <c r="J30" s="52">
        <f>'Travel-to-work-or-study'!J30-'Travel-to-work'!J30</f>
        <v>239</v>
      </c>
      <c r="K30" s="52">
        <f>'Travel-to-work-or-study'!K30-'Travel-to-work'!K30</f>
        <v>1103</v>
      </c>
      <c r="L30" s="52">
        <f>'Travel-to-work-or-study'!L30-'Travel-to-work'!L30</f>
        <v>4384</v>
      </c>
      <c r="M30" s="52">
        <f>'Travel-to-work-or-study'!M30-'Travel-to-work'!M30</f>
        <v>8</v>
      </c>
      <c r="N30" s="52">
        <f>'Travel-to-work-or-study'!N30-'Travel-to-work'!N30</f>
        <v>133</v>
      </c>
      <c r="O30" s="52">
        <f>'Travel-to-work-or-study'!O30-'Travel-to-work'!O30</f>
        <v>8826</v>
      </c>
      <c r="P30" s="52">
        <f>'Travel-to-work-or-study'!P30-'Travel-to-work'!P30</f>
        <v>62</v>
      </c>
      <c r="Q30" s="41"/>
      <c r="S30" s="2">
        <f t="shared" si="0"/>
        <v>21374</v>
      </c>
    </row>
    <row r="31" spans="2:19" ht="13.5" customHeight="1">
      <c r="B31" s="30"/>
      <c r="C31" s="33" t="s">
        <v>58</v>
      </c>
      <c r="D31" s="33" t="s">
        <v>34</v>
      </c>
      <c r="E31" s="51">
        <f>'Travel-to-work-or-study'!E31-'Travel-to-work'!E31</f>
        <v>61790</v>
      </c>
      <c r="F31" s="51">
        <f>'Travel-to-work-or-study'!F31-'Travel-to-work'!F31</f>
        <v>7854</v>
      </c>
      <c r="G31" s="51">
        <f>'Travel-to-work-or-study'!G31-'Travel-to-work'!G31</f>
        <v>22</v>
      </c>
      <c r="H31" s="51">
        <f>'Travel-to-work-or-study'!H31-'Travel-to-work'!H31</f>
        <v>3079</v>
      </c>
      <c r="I31" s="51">
        <f>'Travel-to-work-or-study'!I31-'Travel-to-work'!I31</f>
        <v>13241</v>
      </c>
      <c r="J31" s="51">
        <f>'Travel-to-work-or-study'!J31-'Travel-to-work'!J31</f>
        <v>1150</v>
      </c>
      <c r="K31" s="51">
        <f>'Travel-to-work-or-study'!K31-'Travel-to-work'!K31</f>
        <v>2654</v>
      </c>
      <c r="L31" s="51">
        <f>'Travel-to-work-or-study'!L31-'Travel-to-work'!L31</f>
        <v>13296</v>
      </c>
      <c r="M31" s="51">
        <f>'Travel-to-work-or-study'!M31-'Travel-to-work'!M31</f>
        <v>26</v>
      </c>
      <c r="N31" s="51">
        <f>'Travel-to-work-or-study'!N31-'Travel-to-work'!N31</f>
        <v>122</v>
      </c>
      <c r="O31" s="51">
        <f>'Travel-to-work-or-study'!O31-'Travel-to-work'!O31</f>
        <v>20131</v>
      </c>
      <c r="P31" s="51">
        <f>'Travel-to-work-or-study'!P31-'Travel-to-work'!P31</f>
        <v>215</v>
      </c>
      <c r="Q31" s="41"/>
      <c r="S31" s="2">
        <f t="shared" si="0"/>
        <v>53936</v>
      </c>
    </row>
    <row r="32" spans="2:19" ht="13.5" customHeight="1">
      <c r="B32" s="30"/>
      <c r="C32" s="33" t="s">
        <v>59</v>
      </c>
      <c r="D32" s="33" t="s">
        <v>18</v>
      </c>
      <c r="E32" s="52">
        <f>'Travel-to-work-or-study'!E32-'Travel-to-work'!E32</f>
        <v>3290</v>
      </c>
      <c r="F32" s="52">
        <f>'Travel-to-work-or-study'!F32-'Travel-to-work'!F32</f>
        <v>341</v>
      </c>
      <c r="G32" s="52">
        <f>'Travel-to-work-or-study'!G32-'Travel-to-work'!G32</f>
        <v>0</v>
      </c>
      <c r="H32" s="52">
        <f>'Travel-to-work-or-study'!H32-'Travel-to-work'!H32</f>
        <v>2</v>
      </c>
      <c r="I32" s="52">
        <f>'Travel-to-work-or-study'!I32-'Travel-to-work'!I32</f>
        <v>1210</v>
      </c>
      <c r="J32" s="52">
        <f>'Travel-to-work-or-study'!J32-'Travel-to-work'!J32</f>
        <v>14</v>
      </c>
      <c r="K32" s="52">
        <f>'Travel-to-work-or-study'!K32-'Travel-to-work'!K32</f>
        <v>79</v>
      </c>
      <c r="L32" s="52">
        <f>'Travel-to-work-or-study'!L32-'Travel-to-work'!L32</f>
        <v>489</v>
      </c>
      <c r="M32" s="52">
        <f>'Travel-to-work-or-study'!M32-'Travel-to-work'!M32</f>
        <v>2</v>
      </c>
      <c r="N32" s="52">
        <f>'Travel-to-work-or-study'!N32-'Travel-to-work'!N32</f>
        <v>22</v>
      </c>
      <c r="O32" s="52">
        <f>'Travel-to-work-or-study'!O32-'Travel-to-work'!O32</f>
        <v>1087</v>
      </c>
      <c r="P32" s="52">
        <f>'Travel-to-work-or-study'!P32-'Travel-to-work'!P32</f>
        <v>44</v>
      </c>
      <c r="Q32" s="41"/>
      <c r="S32" s="2">
        <f t="shared" si="0"/>
        <v>2949</v>
      </c>
    </row>
    <row r="33" spans="2:19" ht="13.5" customHeight="1">
      <c r="B33" s="30"/>
      <c r="C33" s="33" t="s">
        <v>60</v>
      </c>
      <c r="D33" s="33" t="s">
        <v>19</v>
      </c>
      <c r="E33" s="51">
        <f>'Travel-to-work-or-study'!E33-'Travel-to-work'!E33</f>
        <v>24591</v>
      </c>
      <c r="F33" s="51">
        <f>'Travel-to-work-or-study'!F33-'Travel-to-work'!F33</f>
        <v>2851</v>
      </c>
      <c r="G33" s="51">
        <f>'Travel-to-work-or-study'!G33-'Travel-to-work'!G33</f>
        <v>10</v>
      </c>
      <c r="H33" s="51">
        <f>'Travel-to-work-or-study'!H33-'Travel-to-work'!H33</f>
        <v>184</v>
      </c>
      <c r="I33" s="51">
        <f>'Travel-to-work-or-study'!I33-'Travel-to-work'!I33</f>
        <v>6091</v>
      </c>
      <c r="J33" s="51">
        <f>'Travel-to-work-or-study'!J33-'Travel-to-work'!J33</f>
        <v>283</v>
      </c>
      <c r="K33" s="51">
        <f>'Travel-to-work-or-study'!K33-'Travel-to-work'!K33</f>
        <v>1115</v>
      </c>
      <c r="L33" s="51">
        <f>'Travel-to-work-or-study'!L33-'Travel-to-work'!L33</f>
        <v>4533</v>
      </c>
      <c r="M33" s="51">
        <f>'Travel-to-work-or-study'!M33-'Travel-to-work'!M33</f>
        <v>11</v>
      </c>
      <c r="N33" s="51">
        <f>'Travel-to-work-or-study'!N33-'Travel-to-work'!N33</f>
        <v>162</v>
      </c>
      <c r="O33" s="51">
        <f>'Travel-to-work-or-study'!O33-'Travel-to-work'!O33</f>
        <v>9256</v>
      </c>
      <c r="P33" s="51">
        <f>'Travel-to-work-or-study'!P33-'Travel-to-work'!P33</f>
        <v>95</v>
      </c>
      <c r="Q33" s="41"/>
      <c r="S33" s="2">
        <f t="shared" si="0"/>
        <v>21740</v>
      </c>
    </row>
    <row r="34" spans="2:19" ht="13.5" customHeight="1">
      <c r="B34" s="30"/>
      <c r="C34" s="33" t="s">
        <v>61</v>
      </c>
      <c r="D34" s="33" t="s">
        <v>29</v>
      </c>
      <c r="E34" s="52">
        <f>'Travel-to-work-or-study'!E34-'Travel-to-work'!E34</f>
        <v>31950</v>
      </c>
      <c r="F34" s="52">
        <f>'Travel-to-work-or-study'!F34-'Travel-to-work'!F34</f>
        <v>4069</v>
      </c>
      <c r="G34" s="52">
        <f>'Travel-to-work-or-study'!G34-'Travel-to-work'!G34</f>
        <v>64</v>
      </c>
      <c r="H34" s="52">
        <f>'Travel-to-work-or-study'!H34-'Travel-to-work'!H34</f>
        <v>1577</v>
      </c>
      <c r="I34" s="52">
        <f>'Travel-to-work-or-study'!I34-'Travel-to-work'!I34</f>
        <v>6751</v>
      </c>
      <c r="J34" s="52">
        <f>'Travel-to-work-or-study'!J34-'Travel-to-work'!J34</f>
        <v>292</v>
      </c>
      <c r="K34" s="52">
        <f>'Travel-to-work-or-study'!K34-'Travel-to-work'!K34</f>
        <v>1577</v>
      </c>
      <c r="L34" s="52">
        <f>'Travel-to-work-or-study'!L34-'Travel-to-work'!L34</f>
        <v>6128</v>
      </c>
      <c r="M34" s="52">
        <f>'Travel-to-work-or-study'!M34-'Travel-to-work'!M34</f>
        <v>12</v>
      </c>
      <c r="N34" s="52">
        <f>'Travel-to-work-or-study'!N34-'Travel-to-work'!N34</f>
        <v>99</v>
      </c>
      <c r="O34" s="52">
        <f>'Travel-to-work-or-study'!O34-'Travel-to-work'!O34</f>
        <v>11312</v>
      </c>
      <c r="P34" s="52">
        <f>'Travel-to-work-or-study'!P34-'Travel-to-work'!P34</f>
        <v>69</v>
      </c>
      <c r="Q34" s="41"/>
      <c r="S34" s="2">
        <f t="shared" si="0"/>
        <v>27881</v>
      </c>
    </row>
    <row r="35" spans="2:19" ht="13.5" customHeight="1">
      <c r="B35" s="30"/>
      <c r="C35" s="33" t="s">
        <v>62</v>
      </c>
      <c r="D35" s="33" t="s">
        <v>20</v>
      </c>
      <c r="E35" s="51">
        <f>'Travel-to-work-or-study'!E35-'Travel-to-work'!E35</f>
        <v>18521</v>
      </c>
      <c r="F35" s="51">
        <f>'Travel-to-work-or-study'!F35-'Travel-to-work'!F35</f>
        <v>1901</v>
      </c>
      <c r="G35" s="51">
        <f>'Travel-to-work-or-study'!G35-'Travel-to-work'!G35</f>
        <v>3</v>
      </c>
      <c r="H35" s="51">
        <f>'Travel-to-work-or-study'!H35-'Travel-to-work'!H35</f>
        <v>40</v>
      </c>
      <c r="I35" s="51">
        <f>'Travel-to-work-or-study'!I35-'Travel-to-work'!I35</f>
        <v>4539</v>
      </c>
      <c r="J35" s="51">
        <f>'Travel-to-work-or-study'!J35-'Travel-to-work'!J35</f>
        <v>255</v>
      </c>
      <c r="K35" s="51">
        <f>'Travel-to-work-or-study'!K35-'Travel-to-work'!K35</f>
        <v>803</v>
      </c>
      <c r="L35" s="51">
        <f>'Travel-to-work-or-study'!L35-'Travel-to-work'!L35</f>
        <v>3116</v>
      </c>
      <c r="M35" s="51">
        <f>'Travel-to-work-or-study'!M35-'Travel-to-work'!M35</f>
        <v>20</v>
      </c>
      <c r="N35" s="51">
        <f>'Travel-to-work-or-study'!N35-'Travel-to-work'!N35</f>
        <v>143</v>
      </c>
      <c r="O35" s="51">
        <f>'Travel-to-work-or-study'!O35-'Travel-to-work'!O35</f>
        <v>7669</v>
      </c>
      <c r="P35" s="51">
        <f>'Travel-to-work-or-study'!P35-'Travel-to-work'!P35</f>
        <v>32</v>
      </c>
      <c r="Q35" s="41"/>
      <c r="S35" s="2">
        <f t="shared" si="0"/>
        <v>16620</v>
      </c>
    </row>
    <row r="36" spans="2:19" ht="13.5" customHeight="1">
      <c r="B36" s="30"/>
      <c r="C36" s="33" t="s">
        <v>63</v>
      </c>
      <c r="D36" s="33" t="s">
        <v>21</v>
      </c>
      <c r="E36" s="52">
        <f>'Travel-to-work-or-study'!E36-'Travel-to-work'!E36</f>
        <v>3884</v>
      </c>
      <c r="F36" s="52">
        <f>'Travel-to-work-or-study'!F36-'Travel-to-work'!F36</f>
        <v>457</v>
      </c>
      <c r="G36" s="52">
        <f>'Travel-to-work-or-study'!G36-'Travel-to-work'!G36</f>
        <v>2</v>
      </c>
      <c r="H36" s="52">
        <f>'Travel-to-work-or-study'!H36-'Travel-to-work'!H36</f>
        <v>2</v>
      </c>
      <c r="I36" s="52">
        <f>'Travel-to-work-or-study'!I36-'Travel-to-work'!I36</f>
        <v>1527</v>
      </c>
      <c r="J36" s="52">
        <f>'Travel-to-work-or-study'!J36-'Travel-to-work'!J36</f>
        <v>47</v>
      </c>
      <c r="K36" s="52">
        <f>'Travel-to-work-or-study'!K36-'Travel-to-work'!K36</f>
        <v>92</v>
      </c>
      <c r="L36" s="52">
        <f>'Travel-to-work-or-study'!L36-'Travel-to-work'!L36</f>
        <v>955</v>
      </c>
      <c r="M36" s="52">
        <f>'Travel-to-work-or-study'!M36-'Travel-to-work'!M36</f>
        <v>0</v>
      </c>
      <c r="N36" s="52">
        <f>'Travel-to-work-or-study'!N36-'Travel-to-work'!N36</f>
        <v>21</v>
      </c>
      <c r="O36" s="52">
        <f>'Travel-to-work-or-study'!O36-'Travel-to-work'!O36</f>
        <v>757</v>
      </c>
      <c r="P36" s="52">
        <f>'Travel-to-work-or-study'!P36-'Travel-to-work'!P36</f>
        <v>24</v>
      </c>
      <c r="Q36" s="41"/>
      <c r="S36" s="2">
        <f t="shared" si="0"/>
        <v>3427</v>
      </c>
    </row>
    <row r="37" spans="2:19" ht="13.5" customHeight="1">
      <c r="B37" s="30"/>
      <c r="C37" s="33" t="s">
        <v>64</v>
      </c>
      <c r="D37" s="33" t="s">
        <v>22</v>
      </c>
      <c r="E37" s="51">
        <f>'Travel-to-work-or-study'!E37-'Travel-to-work'!E37</f>
        <v>18864</v>
      </c>
      <c r="F37" s="51">
        <f>'Travel-to-work-or-study'!F37-'Travel-to-work'!F37</f>
        <v>2119</v>
      </c>
      <c r="G37" s="51">
        <f>'Travel-to-work-or-study'!G37-'Travel-to-work'!G37</f>
        <v>6</v>
      </c>
      <c r="H37" s="51">
        <f>'Travel-to-work-or-study'!H37-'Travel-to-work'!H37</f>
        <v>692</v>
      </c>
      <c r="I37" s="51">
        <f>'Travel-to-work-or-study'!I37-'Travel-to-work'!I37</f>
        <v>3744</v>
      </c>
      <c r="J37" s="51">
        <f>'Travel-to-work-or-study'!J37-'Travel-to-work'!J37</f>
        <v>336</v>
      </c>
      <c r="K37" s="51">
        <f>'Travel-to-work-or-study'!K37-'Travel-to-work'!K37</f>
        <v>1042</v>
      </c>
      <c r="L37" s="51">
        <f>'Travel-to-work-or-study'!L37-'Travel-to-work'!L37</f>
        <v>4002</v>
      </c>
      <c r="M37" s="51">
        <f>'Travel-to-work-or-study'!M37-'Travel-to-work'!M37</f>
        <v>10</v>
      </c>
      <c r="N37" s="51">
        <f>'Travel-to-work-or-study'!N37-'Travel-to-work'!N37</f>
        <v>137</v>
      </c>
      <c r="O37" s="51">
        <f>'Travel-to-work-or-study'!O37-'Travel-to-work'!O37</f>
        <v>6725</v>
      </c>
      <c r="P37" s="51">
        <f>'Travel-to-work-or-study'!P37-'Travel-to-work'!P37</f>
        <v>51</v>
      </c>
      <c r="Q37" s="41"/>
      <c r="S37" s="2">
        <f t="shared" si="0"/>
        <v>16745</v>
      </c>
    </row>
    <row r="38" spans="2:19" ht="13.5" customHeight="1">
      <c r="B38" s="30"/>
      <c r="C38" s="33" t="s">
        <v>65</v>
      </c>
      <c r="D38" s="33" t="s">
        <v>23</v>
      </c>
      <c r="E38" s="52">
        <f>'Travel-to-work-or-study'!E38-'Travel-to-work'!E38</f>
        <v>54151</v>
      </c>
      <c r="F38" s="52">
        <f>'Travel-to-work-or-study'!F38-'Travel-to-work'!F38</f>
        <v>6180</v>
      </c>
      <c r="G38" s="52">
        <f>'Travel-to-work-or-study'!G38-'Travel-to-work'!G38</f>
        <v>25</v>
      </c>
      <c r="H38" s="52">
        <f>'Travel-to-work-or-study'!H38-'Travel-to-work'!H38</f>
        <v>3011</v>
      </c>
      <c r="I38" s="52">
        <f>'Travel-to-work-or-study'!I38-'Travel-to-work'!I38</f>
        <v>12010</v>
      </c>
      <c r="J38" s="52">
        <f>'Travel-to-work-or-study'!J38-'Travel-to-work'!J38</f>
        <v>720</v>
      </c>
      <c r="K38" s="52">
        <f>'Travel-to-work-or-study'!K38-'Travel-to-work'!K38</f>
        <v>2554</v>
      </c>
      <c r="L38" s="52">
        <f>'Travel-to-work-or-study'!L38-'Travel-to-work'!L38</f>
        <v>11367</v>
      </c>
      <c r="M38" s="52">
        <f>'Travel-to-work-or-study'!M38-'Travel-to-work'!M38</f>
        <v>20</v>
      </c>
      <c r="N38" s="52">
        <f>'Travel-to-work-or-study'!N38-'Travel-to-work'!N38</f>
        <v>113</v>
      </c>
      <c r="O38" s="52">
        <f>'Travel-to-work-or-study'!O38-'Travel-to-work'!O38</f>
        <v>18032</v>
      </c>
      <c r="P38" s="52">
        <f>'Travel-to-work-or-study'!P38-'Travel-to-work'!P38</f>
        <v>119</v>
      </c>
      <c r="Q38" s="41"/>
      <c r="S38" s="2">
        <f t="shared" si="0"/>
        <v>47971</v>
      </c>
    </row>
    <row r="39" spans="2:19" ht="13.5" customHeight="1">
      <c r="B39" s="30"/>
      <c r="C39" s="33" t="s">
        <v>66</v>
      </c>
      <c r="D39" s="33" t="s">
        <v>24</v>
      </c>
      <c r="E39" s="51">
        <f>'Travel-to-work-or-study'!E39-'Travel-to-work'!E39</f>
        <v>20532</v>
      </c>
      <c r="F39" s="51">
        <f>'Travel-to-work-or-study'!F39-'Travel-to-work'!F39</f>
        <v>2932</v>
      </c>
      <c r="G39" s="51">
        <f>'Travel-to-work-or-study'!G39-'Travel-to-work'!G39</f>
        <v>6</v>
      </c>
      <c r="H39" s="51">
        <f>'Travel-to-work-or-study'!H39-'Travel-to-work'!H39</f>
        <v>412</v>
      </c>
      <c r="I39" s="51">
        <f>'Travel-to-work-or-study'!I39-'Travel-to-work'!I39</f>
        <v>4828</v>
      </c>
      <c r="J39" s="51">
        <f>'Travel-to-work-or-study'!J39-'Travel-to-work'!J39</f>
        <v>154</v>
      </c>
      <c r="K39" s="51">
        <f>'Travel-to-work-or-study'!K39-'Travel-to-work'!K39</f>
        <v>1155</v>
      </c>
      <c r="L39" s="51">
        <f>'Travel-to-work-or-study'!L39-'Travel-to-work'!L39</f>
        <v>2963</v>
      </c>
      <c r="M39" s="51">
        <f>'Travel-to-work-or-study'!M39-'Travel-to-work'!M39</f>
        <v>14</v>
      </c>
      <c r="N39" s="51">
        <f>'Travel-to-work-or-study'!N39-'Travel-to-work'!N39</f>
        <v>282</v>
      </c>
      <c r="O39" s="51">
        <f>'Travel-to-work-or-study'!O39-'Travel-to-work'!O39</f>
        <v>7737</v>
      </c>
      <c r="P39" s="51">
        <f>'Travel-to-work-or-study'!P39-'Travel-to-work'!P39</f>
        <v>49</v>
      </c>
      <c r="Q39" s="41"/>
      <c r="S39" s="2">
        <f t="shared" si="0"/>
        <v>17600</v>
      </c>
    </row>
    <row r="40" spans="2:19" ht="13.5" customHeight="1">
      <c r="B40" s="30"/>
      <c r="C40" s="33" t="s">
        <v>67</v>
      </c>
      <c r="D40" s="33" t="s">
        <v>30</v>
      </c>
      <c r="E40" s="52">
        <f>'Travel-to-work-or-study'!E40-'Travel-to-work'!E40</f>
        <v>15611</v>
      </c>
      <c r="F40" s="52">
        <f>'Travel-to-work-or-study'!F40-'Travel-to-work'!F40</f>
        <v>2017</v>
      </c>
      <c r="G40" s="52">
        <f>'Travel-to-work-or-study'!G40-'Travel-to-work'!G40</f>
        <v>3</v>
      </c>
      <c r="H40" s="52">
        <f>'Travel-to-work-or-study'!H40-'Travel-to-work'!H40</f>
        <v>1524</v>
      </c>
      <c r="I40" s="52">
        <f>'Travel-to-work-or-study'!I40-'Travel-to-work'!I40</f>
        <v>3197</v>
      </c>
      <c r="J40" s="52">
        <f>'Travel-to-work-or-study'!J40-'Travel-to-work'!J40</f>
        <v>114</v>
      </c>
      <c r="K40" s="52">
        <f>'Travel-to-work-or-study'!K40-'Travel-to-work'!K40</f>
        <v>677</v>
      </c>
      <c r="L40" s="52">
        <f>'Travel-to-work-or-study'!L40-'Travel-to-work'!L40</f>
        <v>3166</v>
      </c>
      <c r="M40" s="52">
        <f>'Travel-to-work-or-study'!M40-'Travel-to-work'!M40</f>
        <v>3</v>
      </c>
      <c r="N40" s="52">
        <f>'Travel-to-work-or-study'!N40-'Travel-to-work'!N40</f>
        <v>22</v>
      </c>
      <c r="O40" s="52">
        <f>'Travel-to-work-or-study'!O40-'Travel-to-work'!O40</f>
        <v>4842</v>
      </c>
      <c r="P40" s="52">
        <f>'Travel-to-work-or-study'!P40-'Travel-to-work'!P40</f>
        <v>46</v>
      </c>
      <c r="Q40" s="41"/>
      <c r="S40" s="2">
        <f t="shared" si="0"/>
        <v>13594</v>
      </c>
    </row>
    <row r="41" spans="2:19" ht="13.5" customHeight="1" thickBot="1">
      <c r="B41" s="30"/>
      <c r="C41" s="33" t="s">
        <v>68</v>
      </c>
      <c r="D41" s="33" t="s">
        <v>31</v>
      </c>
      <c r="E41" s="56">
        <f>'Travel-to-work-or-study'!E41-'Travel-to-work'!E41</f>
        <v>32541</v>
      </c>
      <c r="F41" s="56">
        <f>'Travel-to-work-or-study'!F41-'Travel-to-work'!F41</f>
        <v>3668</v>
      </c>
      <c r="G41" s="56">
        <f>'Travel-to-work-or-study'!G41-'Travel-to-work'!G41</f>
        <v>6</v>
      </c>
      <c r="H41" s="56">
        <f>'Travel-to-work-or-study'!H41-'Travel-to-work'!H41</f>
        <v>744</v>
      </c>
      <c r="I41" s="56">
        <f>'Travel-to-work-or-study'!I41-'Travel-to-work'!I41</f>
        <v>6628</v>
      </c>
      <c r="J41" s="56">
        <f>'Travel-to-work-or-study'!J41-'Travel-to-work'!J41</f>
        <v>344</v>
      </c>
      <c r="K41" s="56">
        <f>'Travel-to-work-or-study'!K41-'Travel-to-work'!K41</f>
        <v>1690</v>
      </c>
      <c r="L41" s="56">
        <f>'Travel-to-work-or-study'!L41-'Travel-to-work'!L41</f>
        <v>6051</v>
      </c>
      <c r="M41" s="56">
        <f>'Travel-to-work-or-study'!M41-'Travel-to-work'!M41</f>
        <v>19</v>
      </c>
      <c r="N41" s="56">
        <f>'Travel-to-work-or-study'!N41-'Travel-to-work'!N41</f>
        <v>199</v>
      </c>
      <c r="O41" s="56">
        <f>'Travel-to-work-or-study'!O41-'Travel-to-work'!O41</f>
        <v>13089</v>
      </c>
      <c r="P41" s="56">
        <f>'Travel-to-work-or-study'!P41-'Travel-to-work'!P41</f>
        <v>103</v>
      </c>
      <c r="Q41" s="41"/>
      <c r="S41" s="2">
        <f t="shared" si="0"/>
        <v>28873</v>
      </c>
    </row>
    <row r="42" spans="2:19" ht="13.5" customHeight="1" thickBot="1">
      <c r="B42" s="30"/>
      <c r="C42" s="33"/>
      <c r="D42" s="3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1"/>
    </row>
    <row r="43" spans="2:19" ht="13.5" customHeight="1" thickBot="1">
      <c r="B43" s="30"/>
      <c r="C43" s="33" t="s">
        <v>69</v>
      </c>
      <c r="D43" s="33" t="s">
        <v>4</v>
      </c>
      <c r="E43" s="57">
        <f>'Travel-to-work-or-study'!E43-'Travel-to-work'!E43</f>
        <v>996282</v>
      </c>
      <c r="F43" s="57">
        <f>'Travel-to-work-or-study'!F43-'Travel-to-work'!F43</f>
        <v>123929</v>
      </c>
      <c r="G43" s="57">
        <f>'Travel-to-work-or-study'!G43-'Travel-to-work'!G43</f>
        <v>3283</v>
      </c>
      <c r="H43" s="57">
        <f>'Travel-to-work-or-study'!H43-'Travel-to-work'!H43</f>
        <v>28948</v>
      </c>
      <c r="I43" s="57">
        <f>'Travel-to-work-or-study'!I43-'Travel-to-work'!I43</f>
        <v>214177</v>
      </c>
      <c r="J43" s="57">
        <f>'Travel-to-work-or-study'!J43-'Travel-to-work'!J43</f>
        <v>9670</v>
      </c>
      <c r="K43" s="57">
        <f>'Travel-to-work-or-study'!K43-'Travel-to-work'!K43</f>
        <v>45942</v>
      </c>
      <c r="L43" s="57">
        <f>'Travel-to-work-or-study'!L43-'Travel-to-work'!L43</f>
        <v>166835</v>
      </c>
      <c r="M43" s="57">
        <f>'Travel-to-work-or-study'!M43-'Travel-to-work'!M43</f>
        <v>662</v>
      </c>
      <c r="N43" s="57">
        <f>'Travel-to-work-or-study'!N43-'Travel-to-work'!N43</f>
        <v>10372</v>
      </c>
      <c r="O43" s="57">
        <f>'Travel-to-work-or-study'!O43-'Travel-to-work'!O43</f>
        <v>389592</v>
      </c>
      <c r="P43" s="58">
        <f>'Travel-to-work-or-study'!P43-'Travel-to-work'!P43</f>
        <v>2872</v>
      </c>
      <c r="Q43" s="37"/>
      <c r="S43" s="2">
        <f>SUM(G43:P43)</f>
        <v>872353</v>
      </c>
    </row>
    <row r="44" spans="2:19" ht="13.5" customHeight="1" thickBot="1">
      <c r="B44" s="30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4"/>
    </row>
    <row r="45" spans="2:19" ht="13.5" customHeight="1" thickBot="1">
      <c r="B45" s="30"/>
      <c r="C45" s="33" t="s">
        <v>70</v>
      </c>
      <c r="D45" s="33"/>
      <c r="E45" s="58">
        <f>E14+E21+E28+E41</f>
        <v>170339</v>
      </c>
      <c r="F45" s="58">
        <f t="shared" ref="F45:O45" si="1">F14+F21+F28+F41</f>
        <v>21253</v>
      </c>
      <c r="G45" s="58">
        <f t="shared" si="1"/>
        <v>41</v>
      </c>
      <c r="H45" s="58">
        <f t="shared" si="1"/>
        <v>1992</v>
      </c>
      <c r="I45" s="58">
        <f t="shared" si="1"/>
        <v>37581</v>
      </c>
      <c r="J45" s="58">
        <f t="shared" si="1"/>
        <v>1106</v>
      </c>
      <c r="K45" s="58">
        <f t="shared" si="1"/>
        <v>7771</v>
      </c>
      <c r="L45" s="58">
        <f t="shared" si="1"/>
        <v>21754</v>
      </c>
      <c r="M45" s="58">
        <f t="shared" si="1"/>
        <v>166</v>
      </c>
      <c r="N45" s="58">
        <f t="shared" si="1"/>
        <v>3752</v>
      </c>
      <c r="O45" s="58">
        <f t="shared" si="1"/>
        <v>74436</v>
      </c>
      <c r="P45" s="58">
        <f>P14+P21+P28+P41</f>
        <v>487</v>
      </c>
      <c r="Q45" s="37"/>
      <c r="S45" s="2">
        <f>SUM(G45:P45)</f>
        <v>149086</v>
      </c>
    </row>
    <row r="46" spans="2:19" ht="13.5" thickBot="1">
      <c r="B46" s="44"/>
      <c r="C46" s="45"/>
      <c r="D46" s="45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  <c r="S46" s="2"/>
    </row>
    <row r="47" spans="2:19" ht="13.5" thickTop="1">
      <c r="P47" s="64"/>
    </row>
    <row r="48" spans="2:19">
      <c r="B48" s="30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4"/>
    </row>
    <row r="49" spans="2:17" ht="15">
      <c r="B49" s="30"/>
      <c r="C49" s="110" t="s">
        <v>152</v>
      </c>
      <c r="D49" s="109"/>
      <c r="E49" s="109"/>
      <c r="F49" s="109"/>
      <c r="G49" s="109"/>
      <c r="H49" s="109"/>
      <c r="I49" s="109"/>
      <c r="J49" s="109"/>
      <c r="K49" s="33"/>
      <c r="L49" s="33"/>
      <c r="M49" s="33"/>
      <c r="N49" s="33"/>
      <c r="O49" s="33"/>
      <c r="P49" s="33"/>
      <c r="Q49" s="34"/>
    </row>
    <row r="50" spans="2:17">
      <c r="B50" s="30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4"/>
    </row>
    <row r="51" spans="2:17" ht="63.75" customHeight="1">
      <c r="B51" s="30"/>
      <c r="C51" s="33" t="s">
        <v>72</v>
      </c>
      <c r="D51" s="38" t="s">
        <v>73</v>
      </c>
      <c r="E51" s="39" t="s">
        <v>84</v>
      </c>
      <c r="F51" s="39" t="s">
        <v>87</v>
      </c>
      <c r="G51" s="39" t="s">
        <v>75</v>
      </c>
      <c r="H51" s="39" t="s">
        <v>0</v>
      </c>
      <c r="I51" s="39" t="s">
        <v>76</v>
      </c>
      <c r="J51" s="39" t="s">
        <v>77</v>
      </c>
      <c r="K51" s="39" t="s">
        <v>78</v>
      </c>
      <c r="L51" s="39" t="s">
        <v>79</v>
      </c>
      <c r="M51" s="39" t="s">
        <v>81</v>
      </c>
      <c r="N51" s="39" t="s">
        <v>1</v>
      </c>
      <c r="O51" s="39" t="s">
        <v>2</v>
      </c>
      <c r="P51" s="39" t="s">
        <v>3</v>
      </c>
      <c r="Q51" s="40"/>
    </row>
    <row r="52" spans="2:17" ht="13.5" thickBot="1">
      <c r="B52" s="30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4"/>
    </row>
    <row r="53" spans="2:17" ht="13.5" customHeight="1">
      <c r="B53" s="30"/>
      <c r="C53" s="38" t="s">
        <v>37</v>
      </c>
      <c r="D53" s="38" t="s">
        <v>25</v>
      </c>
      <c r="E53" s="12">
        <f>E10/$E10</f>
        <v>1</v>
      </c>
      <c r="F53" s="12">
        <f t="shared" ref="F53:P53" si="2">F10/$E10</f>
        <v>0.12579597689031333</v>
      </c>
      <c r="G53" s="12">
        <f t="shared" si="2"/>
        <v>1.2651288322860878E-4</v>
      </c>
      <c r="H53" s="12">
        <f t="shared" si="2"/>
        <v>1.5603255598195082E-3</v>
      </c>
      <c r="I53" s="12">
        <f t="shared" si="2"/>
        <v>0.18131404714713448</v>
      </c>
      <c r="J53" s="12">
        <f t="shared" si="2"/>
        <v>5.1870282123729601E-3</v>
      </c>
      <c r="K53" s="12">
        <f t="shared" si="2"/>
        <v>5.8723063298612578E-2</v>
      </c>
      <c r="L53" s="12">
        <f t="shared" si="2"/>
        <v>0.11881668283220174</v>
      </c>
      <c r="M53" s="12">
        <f t="shared" si="2"/>
        <v>9.9101758529076883E-4</v>
      </c>
      <c r="N53" s="12">
        <f t="shared" si="2"/>
        <v>1.3663391388689747E-2</v>
      </c>
      <c r="O53" s="12">
        <f t="shared" si="2"/>
        <v>0.49135495297937842</v>
      </c>
      <c r="P53" s="12">
        <f t="shared" si="2"/>
        <v>2.4670012229578713E-3</v>
      </c>
      <c r="Q53" s="48"/>
    </row>
    <row r="54" spans="2:17" ht="13.5" customHeight="1">
      <c r="B54" s="30"/>
      <c r="C54" s="33" t="s">
        <v>38</v>
      </c>
      <c r="D54" s="33" t="s">
        <v>26</v>
      </c>
      <c r="E54" s="13">
        <f t="shared" ref="E54:P69" si="3">E11/$E11</f>
        <v>1</v>
      </c>
      <c r="F54" s="13">
        <f t="shared" si="3"/>
        <v>9.052478465419668E-2</v>
      </c>
      <c r="G54" s="13">
        <f t="shared" si="3"/>
        <v>1.1363894633968954E-4</v>
      </c>
      <c r="H54" s="13">
        <f t="shared" si="3"/>
        <v>9.4093047569262945E-3</v>
      </c>
      <c r="I54" s="13">
        <f t="shared" si="3"/>
        <v>0.27675628991567991</v>
      </c>
      <c r="J54" s="13">
        <f t="shared" si="3"/>
        <v>7.2047091979363168E-3</v>
      </c>
      <c r="K54" s="13">
        <f t="shared" si="3"/>
        <v>5.5183072342553242E-2</v>
      </c>
      <c r="L54" s="13">
        <f t="shared" si="3"/>
        <v>0.18866337871315259</v>
      </c>
      <c r="M54" s="13">
        <f t="shared" si="3"/>
        <v>5.6819473169844766E-4</v>
      </c>
      <c r="N54" s="13">
        <f t="shared" si="3"/>
        <v>7.3865315120798204E-3</v>
      </c>
      <c r="O54" s="13">
        <f t="shared" si="3"/>
        <v>0.36159912725289212</v>
      </c>
      <c r="P54" s="13">
        <f t="shared" si="3"/>
        <v>2.5909679765449213E-3</v>
      </c>
      <c r="Q54" s="48"/>
    </row>
    <row r="55" spans="2:17" ht="13.5" customHeight="1">
      <c r="B55" s="30"/>
      <c r="C55" s="33" t="s">
        <v>39</v>
      </c>
      <c r="D55" s="33" t="s">
        <v>32</v>
      </c>
      <c r="E55" s="14">
        <f t="shared" si="3"/>
        <v>1</v>
      </c>
      <c r="F55" s="14">
        <f t="shared" si="3"/>
        <v>9.3304665233261669E-2</v>
      </c>
      <c r="G55" s="14">
        <f t="shared" si="3"/>
        <v>2.0001000050002499E-4</v>
      </c>
      <c r="H55" s="14">
        <f t="shared" si="3"/>
        <v>1.6600830041502077E-2</v>
      </c>
      <c r="I55" s="14">
        <f t="shared" si="3"/>
        <v>0.18835941797089856</v>
      </c>
      <c r="J55" s="14">
        <f t="shared" si="3"/>
        <v>8.1504075203760185E-3</v>
      </c>
      <c r="K55" s="14">
        <f t="shared" si="3"/>
        <v>5.4352717635881793E-2</v>
      </c>
      <c r="L55" s="14">
        <f t="shared" si="3"/>
        <v>0.18640932046602329</v>
      </c>
      <c r="M55" s="14">
        <f t="shared" si="3"/>
        <v>9.0004500225011246E-4</v>
      </c>
      <c r="N55" s="14">
        <f t="shared" si="3"/>
        <v>7.4503725186259315E-3</v>
      </c>
      <c r="O55" s="14">
        <f t="shared" si="3"/>
        <v>0.44142207110355519</v>
      </c>
      <c r="P55" s="14">
        <f t="shared" si="3"/>
        <v>2.8501425071253564E-3</v>
      </c>
      <c r="Q55" s="48"/>
    </row>
    <row r="56" spans="2:17" ht="13.5" customHeight="1">
      <c r="B56" s="30"/>
      <c r="C56" s="33" t="s">
        <v>40</v>
      </c>
      <c r="D56" s="33" t="s">
        <v>27</v>
      </c>
      <c r="E56" s="13">
        <f t="shared" si="3"/>
        <v>1</v>
      </c>
      <c r="F56" s="13">
        <f t="shared" si="3"/>
        <v>0.11349097965931143</v>
      </c>
      <c r="G56" s="13">
        <f t="shared" si="3"/>
        <v>5.0312657227053836E-4</v>
      </c>
      <c r="H56" s="13">
        <f t="shared" si="3"/>
        <v>5.1247035146984837E-2</v>
      </c>
      <c r="I56" s="13">
        <f t="shared" si="3"/>
        <v>0.24027887587148711</v>
      </c>
      <c r="J56" s="13">
        <f t="shared" si="3"/>
        <v>3.7375116797239991E-3</v>
      </c>
      <c r="K56" s="13">
        <f t="shared" si="3"/>
        <v>2.7312585351829226E-2</v>
      </c>
      <c r="L56" s="13">
        <f t="shared" si="3"/>
        <v>0.23201322504132826</v>
      </c>
      <c r="M56" s="13">
        <f t="shared" si="3"/>
        <v>4.3125134766046146E-4</v>
      </c>
      <c r="N56" s="13">
        <f t="shared" si="3"/>
        <v>1.0421907568461151E-2</v>
      </c>
      <c r="O56" s="13">
        <f t="shared" si="3"/>
        <v>0.30827283835261987</v>
      </c>
      <c r="P56" s="13">
        <f t="shared" si="3"/>
        <v>1.2290663408323152E-2</v>
      </c>
      <c r="Q56" s="48"/>
    </row>
    <row r="57" spans="2:17" ht="15.75" customHeight="1">
      <c r="B57" s="30"/>
      <c r="C57" s="42" t="s">
        <v>48</v>
      </c>
      <c r="D57" s="42" t="s">
        <v>28</v>
      </c>
      <c r="E57" s="15">
        <f t="shared" si="3"/>
        <v>1</v>
      </c>
      <c r="F57" s="15">
        <f t="shared" si="3"/>
        <v>0.13317781480599858</v>
      </c>
      <c r="G57" s="15">
        <f t="shared" si="3"/>
        <v>2.666031897167341E-4</v>
      </c>
      <c r="H57" s="15">
        <f t="shared" si="3"/>
        <v>8.7217329207331593E-3</v>
      </c>
      <c r="I57" s="15">
        <f t="shared" si="3"/>
        <v>0.23250654606046178</v>
      </c>
      <c r="J57" s="15">
        <f t="shared" si="3"/>
        <v>4.2846941204475126E-3</v>
      </c>
      <c r="K57" s="15">
        <f t="shared" si="3"/>
        <v>4.3104022851701979E-2</v>
      </c>
      <c r="L57" s="15">
        <f t="shared" si="3"/>
        <v>0.10167103070697453</v>
      </c>
      <c r="M57" s="15">
        <f t="shared" si="3"/>
        <v>1.0759343013568199E-3</v>
      </c>
      <c r="N57" s="15">
        <f t="shared" si="3"/>
        <v>2.9021661509164486E-2</v>
      </c>
      <c r="O57" s="15">
        <f t="shared" si="3"/>
        <v>0.44319923827660079</v>
      </c>
      <c r="P57" s="15">
        <f t="shared" si="3"/>
        <v>2.9707212568436088E-3</v>
      </c>
      <c r="Q57" s="48"/>
    </row>
    <row r="58" spans="2:17" ht="13.5" customHeight="1">
      <c r="B58" s="30"/>
      <c r="C58" s="33" t="s">
        <v>41</v>
      </c>
      <c r="D58" s="33" t="s">
        <v>5</v>
      </c>
      <c r="E58" s="13">
        <f t="shared" si="3"/>
        <v>1</v>
      </c>
      <c r="F58" s="13">
        <f t="shared" si="3"/>
        <v>0.11833987661245092</v>
      </c>
      <c r="G58" s="13">
        <f t="shared" si="3"/>
        <v>1.1217049915872125E-4</v>
      </c>
      <c r="H58" s="13">
        <f t="shared" si="3"/>
        <v>1.5479528883903533E-2</v>
      </c>
      <c r="I58" s="13">
        <f t="shared" si="3"/>
        <v>0.1936062815479529</v>
      </c>
      <c r="J58" s="13">
        <f t="shared" si="3"/>
        <v>9.3101514301738644E-3</v>
      </c>
      <c r="K58" s="13">
        <f t="shared" si="3"/>
        <v>6.3825014021312396E-2</v>
      </c>
      <c r="L58" s="13">
        <f t="shared" si="3"/>
        <v>0.17666853617498599</v>
      </c>
      <c r="M58" s="13">
        <f t="shared" si="3"/>
        <v>7.8519349411104885E-4</v>
      </c>
      <c r="N58" s="13">
        <f t="shared" si="3"/>
        <v>3.7016264722378013E-3</v>
      </c>
      <c r="O58" s="13">
        <f t="shared" si="3"/>
        <v>0.41671340437464949</v>
      </c>
      <c r="P58" s="13">
        <f t="shared" si="3"/>
        <v>1.4582164890633764E-3</v>
      </c>
      <c r="Q58" s="48"/>
    </row>
    <row r="59" spans="2:17" ht="13.5" customHeight="1">
      <c r="B59" s="30"/>
      <c r="C59" s="33" t="s">
        <v>49</v>
      </c>
      <c r="D59" s="33" t="s">
        <v>10</v>
      </c>
      <c r="E59" s="14">
        <f t="shared" si="3"/>
        <v>1</v>
      </c>
      <c r="F59" s="14">
        <f t="shared" si="3"/>
        <v>0.13227877120586887</v>
      </c>
      <c r="G59" s="14">
        <f t="shared" si="3"/>
        <v>2.2925263640531865E-4</v>
      </c>
      <c r="H59" s="14">
        <f t="shared" si="3"/>
        <v>1.8340210912425492E-3</v>
      </c>
      <c r="I59" s="14">
        <f t="shared" si="3"/>
        <v>0.49839523154516274</v>
      </c>
      <c r="J59" s="14">
        <f t="shared" si="3"/>
        <v>2.2925263640531865E-3</v>
      </c>
      <c r="K59" s="14">
        <f t="shared" si="3"/>
        <v>3.6680421824850984E-2</v>
      </c>
      <c r="L59" s="14">
        <f t="shared" si="3"/>
        <v>0.16552040348464006</v>
      </c>
      <c r="M59" s="14">
        <f t="shared" si="3"/>
        <v>0</v>
      </c>
      <c r="N59" s="14">
        <f t="shared" si="3"/>
        <v>5.5020632737276479E-3</v>
      </c>
      <c r="O59" s="14">
        <f t="shared" si="3"/>
        <v>0.15612104539202201</v>
      </c>
      <c r="P59" s="14">
        <f t="shared" si="3"/>
        <v>1.1462631820265932E-3</v>
      </c>
      <c r="Q59" s="48"/>
    </row>
    <row r="60" spans="2:17" ht="13.5" customHeight="1">
      <c r="B60" s="30"/>
      <c r="C60" s="33" t="s">
        <v>42</v>
      </c>
      <c r="D60" s="33" t="s">
        <v>6</v>
      </c>
      <c r="E60" s="13">
        <f t="shared" si="3"/>
        <v>1</v>
      </c>
      <c r="F60" s="13">
        <f t="shared" si="3"/>
        <v>0.11439522998296422</v>
      </c>
      <c r="G60" s="13">
        <f t="shared" si="3"/>
        <v>5.5366269165247023E-4</v>
      </c>
      <c r="H60" s="13">
        <f t="shared" si="3"/>
        <v>7.1124361158432705E-3</v>
      </c>
      <c r="I60" s="13">
        <f t="shared" si="3"/>
        <v>0.23172913117546848</v>
      </c>
      <c r="J60" s="13">
        <f t="shared" si="3"/>
        <v>1.0178875638841567E-2</v>
      </c>
      <c r="K60" s="13">
        <f t="shared" si="3"/>
        <v>4.1311754684838158E-2</v>
      </c>
      <c r="L60" s="13">
        <f t="shared" si="3"/>
        <v>0.21980408858603068</v>
      </c>
      <c r="M60" s="13">
        <f t="shared" si="3"/>
        <v>1.3202725724020443E-3</v>
      </c>
      <c r="N60" s="13">
        <f t="shared" si="3"/>
        <v>1.0817717206132879E-2</v>
      </c>
      <c r="O60" s="13">
        <f t="shared" si="3"/>
        <v>0.36034923339011926</v>
      </c>
      <c r="P60" s="13">
        <f t="shared" si="3"/>
        <v>2.4275979557069846E-3</v>
      </c>
      <c r="Q60" s="48"/>
    </row>
    <row r="61" spans="2:17" ht="13.5" customHeight="1">
      <c r="B61" s="30"/>
      <c r="C61" s="38" t="s">
        <v>43</v>
      </c>
      <c r="D61" s="38" t="s">
        <v>33</v>
      </c>
      <c r="E61" s="16">
        <f t="shared" si="3"/>
        <v>1</v>
      </c>
      <c r="F61" s="16">
        <f t="shared" si="3"/>
        <v>0.13577848651783125</v>
      </c>
      <c r="G61" s="16">
        <f t="shared" si="3"/>
        <v>2.8993911278631488E-5</v>
      </c>
      <c r="H61" s="16">
        <f t="shared" si="3"/>
        <v>3.3632937083212526E-3</v>
      </c>
      <c r="I61" s="16">
        <f t="shared" si="3"/>
        <v>0.14325891562771817</v>
      </c>
      <c r="J61" s="16">
        <f t="shared" si="3"/>
        <v>7.6253986662800808E-3</v>
      </c>
      <c r="K61" s="16">
        <f t="shared" si="3"/>
        <v>5.068135691504784E-2</v>
      </c>
      <c r="L61" s="16">
        <f t="shared" si="3"/>
        <v>0.14685416062626849</v>
      </c>
      <c r="M61" s="16">
        <f t="shared" si="3"/>
        <v>1.130762539866628E-3</v>
      </c>
      <c r="N61" s="16">
        <f t="shared" si="3"/>
        <v>8.8141490287039718E-3</v>
      </c>
      <c r="O61" s="16">
        <f t="shared" si="3"/>
        <v>0.50049289649173678</v>
      </c>
      <c r="P61" s="16">
        <f t="shared" si="3"/>
        <v>1.971585966946941E-3</v>
      </c>
      <c r="Q61" s="48"/>
    </row>
    <row r="62" spans="2:17" ht="13.5" customHeight="1">
      <c r="B62" s="30"/>
      <c r="C62" s="33" t="s">
        <v>44</v>
      </c>
      <c r="D62" s="33" t="s">
        <v>7</v>
      </c>
      <c r="E62" s="13">
        <f t="shared" si="3"/>
        <v>1</v>
      </c>
      <c r="F62" s="13">
        <f t="shared" si="3"/>
        <v>0.11829109206112561</v>
      </c>
      <c r="G62" s="13">
        <f t="shared" si="3"/>
        <v>2.3294819232202757E-4</v>
      </c>
      <c r="H62" s="13">
        <f t="shared" si="3"/>
        <v>1.9101751770406263E-2</v>
      </c>
      <c r="I62" s="13">
        <f t="shared" si="3"/>
        <v>0.27301528140141634</v>
      </c>
      <c r="J62" s="13">
        <f t="shared" si="3"/>
        <v>1.9381289601192696E-2</v>
      </c>
      <c r="K62" s="13">
        <f t="shared" si="3"/>
        <v>5.4090570257174807E-2</v>
      </c>
      <c r="L62" s="13">
        <f t="shared" si="3"/>
        <v>0.18174617964964593</v>
      </c>
      <c r="M62" s="13">
        <f t="shared" si="3"/>
        <v>4.1930674617964963E-4</v>
      </c>
      <c r="N62" s="13">
        <f t="shared" si="3"/>
        <v>3.3078643309727915E-3</v>
      </c>
      <c r="O62" s="13">
        <f t="shared" si="3"/>
        <v>0.32831718225866569</v>
      </c>
      <c r="P62" s="13">
        <f t="shared" si="3"/>
        <v>2.0965337308982484E-3</v>
      </c>
      <c r="Q62" s="48"/>
    </row>
    <row r="63" spans="2:17" ht="13.5" customHeight="1">
      <c r="B63" s="30"/>
      <c r="C63" s="33" t="s">
        <v>45</v>
      </c>
      <c r="D63" s="33" t="s">
        <v>35</v>
      </c>
      <c r="E63" s="14">
        <f t="shared" si="3"/>
        <v>1</v>
      </c>
      <c r="F63" s="14">
        <f t="shared" si="3"/>
        <v>8.9722993038313617E-2</v>
      </c>
      <c r="G63" s="14">
        <f t="shared" si="3"/>
        <v>1.1683949174821088E-3</v>
      </c>
      <c r="H63" s="14">
        <f t="shared" si="3"/>
        <v>7.9158755659412883E-2</v>
      </c>
      <c r="I63" s="14">
        <f t="shared" si="3"/>
        <v>0.17735261184947179</v>
      </c>
      <c r="J63" s="14">
        <f t="shared" si="3"/>
        <v>1.2462879119809162E-2</v>
      </c>
      <c r="K63" s="14">
        <f t="shared" si="3"/>
        <v>5.1458059490774546E-2</v>
      </c>
      <c r="L63" s="14">
        <f t="shared" si="3"/>
        <v>0.19784820602697045</v>
      </c>
      <c r="M63" s="14">
        <f t="shared" si="3"/>
        <v>3.4078185093228179E-4</v>
      </c>
      <c r="N63" s="14">
        <f t="shared" si="3"/>
        <v>4.1867484543108907E-3</v>
      </c>
      <c r="O63" s="14">
        <f t="shared" si="3"/>
        <v>0.38474270970254615</v>
      </c>
      <c r="P63" s="14">
        <f t="shared" si="3"/>
        <v>1.5578598899761453E-3</v>
      </c>
      <c r="Q63" s="48"/>
    </row>
    <row r="64" spans="2:17" ht="13.5" customHeight="1">
      <c r="B64" s="30"/>
      <c r="C64" s="33" t="s">
        <v>46</v>
      </c>
      <c r="D64" s="33" t="s">
        <v>8</v>
      </c>
      <c r="E64" s="13">
        <f t="shared" si="3"/>
        <v>1</v>
      </c>
      <c r="F64" s="13">
        <f t="shared" si="3"/>
        <v>0.11547331429826488</v>
      </c>
      <c r="G64" s="13">
        <f t="shared" si="3"/>
        <v>3.2945310784098398E-4</v>
      </c>
      <c r="H64" s="13">
        <f t="shared" si="3"/>
        <v>1.6362837689435538E-2</v>
      </c>
      <c r="I64" s="13">
        <f t="shared" si="3"/>
        <v>0.18262683944651878</v>
      </c>
      <c r="J64" s="13">
        <f t="shared" si="3"/>
        <v>7.6323303316494619E-3</v>
      </c>
      <c r="K64" s="13">
        <f t="shared" si="3"/>
        <v>4.3432901383703051E-2</v>
      </c>
      <c r="L64" s="13">
        <f t="shared" si="3"/>
        <v>0.1409510213046343</v>
      </c>
      <c r="M64" s="13">
        <f t="shared" si="3"/>
        <v>9.3345047221612119E-4</v>
      </c>
      <c r="N64" s="13">
        <f t="shared" si="3"/>
        <v>2.2238084779266417E-2</v>
      </c>
      <c r="O64" s="13">
        <f t="shared" si="3"/>
        <v>0.4680979573907314</v>
      </c>
      <c r="P64" s="13">
        <f t="shared" si="3"/>
        <v>1.9218097957390732E-3</v>
      </c>
      <c r="Q64" s="48"/>
    </row>
    <row r="65" spans="2:17" ht="13.5" customHeight="1">
      <c r="B65" s="30"/>
      <c r="C65" s="33" t="s">
        <v>47</v>
      </c>
      <c r="D65" s="33" t="s">
        <v>9</v>
      </c>
      <c r="E65" s="14">
        <f t="shared" si="3"/>
        <v>1</v>
      </c>
      <c r="F65" s="14">
        <f t="shared" si="3"/>
        <v>9.2148056372928611E-2</v>
      </c>
      <c r="G65" s="14">
        <f t="shared" si="3"/>
        <v>1.8584481957565433E-3</v>
      </c>
      <c r="H65" s="14">
        <f t="shared" si="3"/>
        <v>8.0429508027463736E-2</v>
      </c>
      <c r="I65" s="14">
        <f t="shared" si="3"/>
        <v>0.17717206132879046</v>
      </c>
      <c r="J65" s="14">
        <f t="shared" si="3"/>
        <v>6.4529451241546638E-3</v>
      </c>
      <c r="K65" s="14">
        <f t="shared" si="3"/>
        <v>5.0229724846419903E-2</v>
      </c>
      <c r="L65" s="14">
        <f t="shared" si="3"/>
        <v>0.26137008930876054</v>
      </c>
      <c r="M65" s="14">
        <f t="shared" si="3"/>
        <v>7.7435341489855971E-4</v>
      </c>
      <c r="N65" s="14">
        <f t="shared" si="3"/>
        <v>1.7552010737700687E-3</v>
      </c>
      <c r="O65" s="14">
        <f t="shared" si="3"/>
        <v>0.32667389396520574</v>
      </c>
      <c r="P65" s="14">
        <f t="shared" si="3"/>
        <v>1.1357183418512209E-3</v>
      </c>
      <c r="Q65" s="48"/>
    </row>
    <row r="66" spans="2:17" ht="13.5" customHeight="1">
      <c r="B66" s="30"/>
      <c r="C66" s="33" t="s">
        <v>50</v>
      </c>
      <c r="D66" s="33" t="s">
        <v>11</v>
      </c>
      <c r="E66" s="13">
        <f t="shared" si="3"/>
        <v>1</v>
      </c>
      <c r="F66" s="13">
        <f t="shared" si="3"/>
        <v>0.10178516702421085</v>
      </c>
      <c r="G66" s="13">
        <f t="shared" si="3"/>
        <v>1.1492491572172847E-4</v>
      </c>
      <c r="H66" s="13">
        <f t="shared" si="3"/>
        <v>3.6584431504750228E-2</v>
      </c>
      <c r="I66" s="13">
        <f t="shared" si="3"/>
        <v>0.17418786392889979</v>
      </c>
      <c r="J66" s="13">
        <f t="shared" si="3"/>
        <v>1.3637756665645111E-2</v>
      </c>
      <c r="K66" s="13">
        <f t="shared" si="3"/>
        <v>6.0412197364388596E-2</v>
      </c>
      <c r="L66" s="13">
        <f t="shared" si="3"/>
        <v>0.21548421697824088</v>
      </c>
      <c r="M66" s="13">
        <f t="shared" si="3"/>
        <v>3.4477474716518541E-4</v>
      </c>
      <c r="N66" s="13">
        <f t="shared" si="3"/>
        <v>5.2865461231995092E-3</v>
      </c>
      <c r="O66" s="13">
        <f t="shared" si="3"/>
        <v>0.38902083971805085</v>
      </c>
      <c r="P66" s="13">
        <f t="shared" si="3"/>
        <v>3.1412810297272451E-3</v>
      </c>
      <c r="Q66" s="48"/>
    </row>
    <row r="67" spans="2:17" ht="13.5" customHeight="1">
      <c r="B67" s="30"/>
      <c r="C67" s="33" t="s">
        <v>51</v>
      </c>
      <c r="D67" s="33" t="s">
        <v>12</v>
      </c>
      <c r="E67" s="14">
        <f t="shared" si="3"/>
        <v>1</v>
      </c>
      <c r="F67" s="14">
        <f t="shared" si="3"/>
        <v>0.12246114479289338</v>
      </c>
      <c r="G67" s="14">
        <f t="shared" si="3"/>
        <v>1.0177229176662159E-4</v>
      </c>
      <c r="H67" s="14">
        <f t="shared" si="3"/>
        <v>1.1325802183742604E-2</v>
      </c>
      <c r="I67" s="14">
        <f t="shared" si="3"/>
        <v>0.23618441139268112</v>
      </c>
      <c r="J67" s="14">
        <f t="shared" si="3"/>
        <v>8.6797225978104426E-3</v>
      </c>
      <c r="K67" s="14">
        <f t="shared" si="3"/>
        <v>5.2659891539814777E-2</v>
      </c>
      <c r="L67" s="14">
        <f t="shared" si="3"/>
        <v>0.1484566958898533</v>
      </c>
      <c r="M67" s="14">
        <f t="shared" si="3"/>
        <v>7.9963943530916967E-4</v>
      </c>
      <c r="N67" s="14">
        <f t="shared" si="3"/>
        <v>1.0584318343728647E-2</v>
      </c>
      <c r="O67" s="14">
        <f t="shared" si="3"/>
        <v>0.40601328855352498</v>
      </c>
      <c r="P67" s="14">
        <f t="shared" si="3"/>
        <v>2.7333129788749801E-3</v>
      </c>
      <c r="Q67" s="48"/>
    </row>
    <row r="68" spans="2:17" ht="13.5" customHeight="1">
      <c r="B68" s="30"/>
      <c r="C68" s="38" t="s">
        <v>52</v>
      </c>
      <c r="D68" s="38" t="s">
        <v>36</v>
      </c>
      <c r="E68" s="17">
        <f t="shared" si="3"/>
        <v>1</v>
      </c>
      <c r="F68" s="17">
        <f t="shared" si="3"/>
        <v>0.16358577761011034</v>
      </c>
      <c r="G68" s="17">
        <f t="shared" si="3"/>
        <v>2.3318872017353578E-2</v>
      </c>
      <c r="H68" s="17">
        <f t="shared" si="3"/>
        <v>5.0127322455908702E-2</v>
      </c>
      <c r="I68" s="17">
        <f t="shared" si="3"/>
        <v>0.17694677606966583</v>
      </c>
      <c r="J68" s="17">
        <f t="shared" si="3"/>
        <v>8.9361501461850418E-3</v>
      </c>
      <c r="K68" s="17">
        <f t="shared" si="3"/>
        <v>3.3433933792322929E-2</v>
      </c>
      <c r="L68" s="17">
        <f t="shared" si="3"/>
        <v>0.11932157565468893</v>
      </c>
      <c r="M68" s="17">
        <f t="shared" si="3"/>
        <v>5.5015876009934298E-4</v>
      </c>
      <c r="N68" s="17">
        <f t="shared" si="3"/>
        <v>9.9342953252224211E-3</v>
      </c>
      <c r="O68" s="17">
        <f t="shared" si="3"/>
        <v>0.41050488855355405</v>
      </c>
      <c r="P68" s="17">
        <f t="shared" si="3"/>
        <v>3.3402496148888681E-3</v>
      </c>
      <c r="Q68" s="48"/>
    </row>
    <row r="69" spans="2:17" ht="13.5" customHeight="1">
      <c r="B69" s="30"/>
      <c r="C69" s="33" t="s">
        <v>53</v>
      </c>
      <c r="D69" s="33" t="s">
        <v>13</v>
      </c>
      <c r="E69" s="14">
        <f t="shared" si="3"/>
        <v>1</v>
      </c>
      <c r="F69" s="14">
        <f t="shared" si="3"/>
        <v>0.12188409632177825</v>
      </c>
      <c r="G69" s="14">
        <f t="shared" si="3"/>
        <v>2.646202699126753E-4</v>
      </c>
      <c r="H69" s="14">
        <f t="shared" si="3"/>
        <v>4.7631648584281552E-3</v>
      </c>
      <c r="I69" s="14">
        <f t="shared" si="3"/>
        <v>0.25300344006350889</v>
      </c>
      <c r="J69" s="14">
        <f t="shared" si="3"/>
        <v>9.2881714739349031E-3</v>
      </c>
      <c r="K69" s="14">
        <f t="shared" si="3"/>
        <v>3.1225191849695688E-2</v>
      </c>
      <c r="L69" s="14">
        <f t="shared" si="3"/>
        <v>0.19023551204022229</v>
      </c>
      <c r="M69" s="14">
        <f t="shared" si="3"/>
        <v>5.557025668166182E-4</v>
      </c>
      <c r="N69" s="14">
        <f t="shared" si="3"/>
        <v>2.3683514157184442E-2</v>
      </c>
      <c r="O69" s="14">
        <f t="shared" si="3"/>
        <v>0.36271500396930406</v>
      </c>
      <c r="P69" s="14">
        <f t="shared" si="3"/>
        <v>2.3815824292140776E-3</v>
      </c>
      <c r="Q69" s="48"/>
    </row>
    <row r="70" spans="2:17" ht="13.5" customHeight="1">
      <c r="B70" s="30"/>
      <c r="C70" s="33" t="s">
        <v>54</v>
      </c>
      <c r="D70" s="33" t="s">
        <v>14</v>
      </c>
      <c r="E70" s="13">
        <f t="shared" ref="E70:P84" si="4">E27/$E27</f>
        <v>1</v>
      </c>
      <c r="F70" s="13">
        <f t="shared" si="4"/>
        <v>0.11883036084612195</v>
      </c>
      <c r="G70" s="13">
        <f t="shared" si="4"/>
        <v>3.4563804783630583E-4</v>
      </c>
      <c r="H70" s="13">
        <f t="shared" si="4"/>
        <v>6.2422231439236829E-2</v>
      </c>
      <c r="I70" s="13">
        <f t="shared" si="4"/>
        <v>0.22100096778653394</v>
      </c>
      <c r="J70" s="13">
        <f t="shared" si="4"/>
        <v>1.2097331674270703E-2</v>
      </c>
      <c r="K70" s="13">
        <f t="shared" si="4"/>
        <v>5.2675238490253004E-2</v>
      </c>
      <c r="L70" s="13">
        <f t="shared" si="4"/>
        <v>0.21837411862297801</v>
      </c>
      <c r="M70" s="13">
        <f t="shared" si="4"/>
        <v>1.3825521913452232E-4</v>
      </c>
      <c r="N70" s="13">
        <f t="shared" si="4"/>
        <v>8.2953131480713392E-4</v>
      </c>
      <c r="O70" s="13">
        <f t="shared" si="4"/>
        <v>0.31045209456656991</v>
      </c>
      <c r="P70" s="13">
        <f t="shared" si="4"/>
        <v>2.8342319922577078E-3</v>
      </c>
      <c r="Q70" s="48"/>
    </row>
    <row r="71" spans="2:17" ht="13.5" customHeight="1">
      <c r="B71" s="30"/>
      <c r="C71" s="33" t="s">
        <v>55</v>
      </c>
      <c r="D71" s="33" t="s">
        <v>15</v>
      </c>
      <c r="E71" s="14">
        <f t="shared" si="4"/>
        <v>1</v>
      </c>
      <c r="F71" s="14">
        <f t="shared" si="4"/>
        <v>0.10267151981319965</v>
      </c>
      <c r="G71" s="14">
        <f t="shared" si="4"/>
        <v>6.8676601881738898E-5</v>
      </c>
      <c r="H71" s="14">
        <f t="shared" si="4"/>
        <v>2.3350044639791224E-3</v>
      </c>
      <c r="I71" s="14">
        <f t="shared" si="4"/>
        <v>0.22031453883661836</v>
      </c>
      <c r="J71" s="14">
        <f t="shared" si="4"/>
        <v>1.1881052125540829E-2</v>
      </c>
      <c r="K71" s="14">
        <f t="shared" si="4"/>
        <v>5.2400247235766771E-2</v>
      </c>
      <c r="L71" s="14">
        <f t="shared" si="4"/>
        <v>0.1688070874253142</v>
      </c>
      <c r="M71" s="14">
        <f t="shared" si="4"/>
        <v>1.1675022319895612E-3</v>
      </c>
      <c r="N71" s="14">
        <f t="shared" si="4"/>
        <v>6.8676601881738891E-3</v>
      </c>
      <c r="O71" s="14">
        <f t="shared" si="4"/>
        <v>0.43094567680791157</v>
      </c>
      <c r="P71" s="14">
        <f t="shared" si="4"/>
        <v>2.5410342696243391E-3</v>
      </c>
      <c r="Q71" s="48"/>
    </row>
    <row r="72" spans="2:17" ht="13.5" customHeight="1">
      <c r="B72" s="30"/>
      <c r="C72" s="33" t="s">
        <v>56</v>
      </c>
      <c r="D72" s="33" t="s">
        <v>16</v>
      </c>
      <c r="E72" s="13">
        <f t="shared" si="4"/>
        <v>1</v>
      </c>
      <c r="F72" s="13">
        <f t="shared" si="4"/>
        <v>0.12028406569019086</v>
      </c>
      <c r="G72" s="13">
        <f t="shared" si="4"/>
        <v>6.3407520131887645E-5</v>
      </c>
      <c r="H72" s="13">
        <f t="shared" si="4"/>
        <v>9.6379430600469218E-3</v>
      </c>
      <c r="I72" s="13">
        <f t="shared" si="4"/>
        <v>0.20334791706296368</v>
      </c>
      <c r="J72" s="13">
        <f t="shared" si="4"/>
        <v>1.103290850294845E-2</v>
      </c>
      <c r="K72" s="13">
        <f t="shared" si="4"/>
        <v>3.8488364720055797E-2</v>
      </c>
      <c r="L72" s="13">
        <f t="shared" si="4"/>
        <v>0.18216980533891319</v>
      </c>
      <c r="M72" s="13">
        <f t="shared" si="4"/>
        <v>5.7066768118698872E-4</v>
      </c>
      <c r="N72" s="13">
        <f t="shared" si="4"/>
        <v>1.610551011349946E-2</v>
      </c>
      <c r="O72" s="13">
        <f t="shared" si="4"/>
        <v>0.41500221926320463</v>
      </c>
      <c r="P72" s="13">
        <f t="shared" si="4"/>
        <v>3.2971910468581572E-3</v>
      </c>
      <c r="Q72" s="48"/>
    </row>
    <row r="73" spans="2:17" ht="13.5" customHeight="1">
      <c r="B73" s="30"/>
      <c r="C73" s="33" t="s">
        <v>57</v>
      </c>
      <c r="D73" s="33" t="s">
        <v>17</v>
      </c>
      <c r="E73" s="14">
        <f t="shared" si="4"/>
        <v>1</v>
      </c>
      <c r="F73" s="14">
        <f t="shared" si="4"/>
        <v>0.13293578353819319</v>
      </c>
      <c r="G73" s="14">
        <f t="shared" si="4"/>
        <v>2.0283152813273296E-4</v>
      </c>
      <c r="H73" s="14">
        <f t="shared" si="4"/>
        <v>6.2066447608616286E-2</v>
      </c>
      <c r="I73" s="14">
        <f t="shared" si="4"/>
        <v>0.20623909780536287</v>
      </c>
      <c r="J73" s="14">
        <f t="shared" si="4"/>
        <v>9.6953470447446351E-3</v>
      </c>
      <c r="K73" s="14">
        <f t="shared" si="4"/>
        <v>4.4744635106080892E-2</v>
      </c>
      <c r="L73" s="14">
        <f t="shared" si="4"/>
        <v>0.17784268386678026</v>
      </c>
      <c r="M73" s="14">
        <f t="shared" si="4"/>
        <v>3.2453044501237272E-4</v>
      </c>
      <c r="N73" s="14">
        <f t="shared" si="4"/>
        <v>5.3953186483306969E-3</v>
      </c>
      <c r="O73" s="14">
        <f t="shared" si="4"/>
        <v>0.35803821345990022</v>
      </c>
      <c r="P73" s="14">
        <f t="shared" si="4"/>
        <v>2.5151109488458887E-3</v>
      </c>
      <c r="Q73" s="48"/>
    </row>
    <row r="74" spans="2:17" ht="13.5" customHeight="1">
      <c r="B74" s="30"/>
      <c r="C74" s="33" t="s">
        <v>58</v>
      </c>
      <c r="D74" s="33" t="s">
        <v>34</v>
      </c>
      <c r="E74" s="13">
        <f t="shared" si="4"/>
        <v>1</v>
      </c>
      <c r="F74" s="13">
        <f t="shared" si="4"/>
        <v>0.12710794626962291</v>
      </c>
      <c r="G74" s="13">
        <f t="shared" si="4"/>
        <v>3.5604466742191295E-4</v>
      </c>
      <c r="H74" s="13">
        <f t="shared" si="4"/>
        <v>4.9830069590548635E-2</v>
      </c>
      <c r="I74" s="13">
        <f t="shared" si="4"/>
        <v>0.21429033824243404</v>
      </c>
      <c r="J74" s="13">
        <f t="shared" si="4"/>
        <v>1.8611425797054538E-2</v>
      </c>
      <c r="K74" s="13">
        <f t="shared" si="4"/>
        <v>4.2951933969898042E-2</v>
      </c>
      <c r="L74" s="13">
        <f t="shared" si="4"/>
        <v>0.21518044991098884</v>
      </c>
      <c r="M74" s="13">
        <f t="shared" si="4"/>
        <v>4.2078006149862438E-4</v>
      </c>
      <c r="N74" s="13">
        <f t="shared" si="4"/>
        <v>1.9744295193396991E-3</v>
      </c>
      <c r="O74" s="13">
        <f t="shared" si="4"/>
        <v>0.32579705453956953</v>
      </c>
      <c r="P74" s="13">
        <f t="shared" si="4"/>
        <v>3.4795274316232398E-3</v>
      </c>
      <c r="Q74" s="48"/>
    </row>
    <row r="75" spans="2:17" ht="13.5" customHeight="1">
      <c r="B75" s="30"/>
      <c r="C75" s="33" t="s">
        <v>59</v>
      </c>
      <c r="D75" s="33" t="s">
        <v>18</v>
      </c>
      <c r="E75" s="14">
        <f t="shared" si="4"/>
        <v>1</v>
      </c>
      <c r="F75" s="14">
        <f t="shared" si="4"/>
        <v>0.10364741641337386</v>
      </c>
      <c r="G75" s="14">
        <f t="shared" si="4"/>
        <v>0</v>
      </c>
      <c r="H75" s="14">
        <f t="shared" si="4"/>
        <v>6.0790273556231007E-4</v>
      </c>
      <c r="I75" s="14">
        <f t="shared" si="4"/>
        <v>0.36778115501519759</v>
      </c>
      <c r="J75" s="14">
        <f t="shared" si="4"/>
        <v>4.2553191489361703E-3</v>
      </c>
      <c r="K75" s="14">
        <f t="shared" si="4"/>
        <v>2.4012158054711245E-2</v>
      </c>
      <c r="L75" s="14">
        <f t="shared" si="4"/>
        <v>0.14863221884498481</v>
      </c>
      <c r="M75" s="14">
        <f t="shared" si="4"/>
        <v>6.0790273556231007E-4</v>
      </c>
      <c r="N75" s="14">
        <f t="shared" si="4"/>
        <v>6.6869300911854106E-3</v>
      </c>
      <c r="O75" s="14">
        <f t="shared" si="4"/>
        <v>0.33039513677811549</v>
      </c>
      <c r="P75" s="14">
        <f t="shared" si="4"/>
        <v>1.3373860182370821E-2</v>
      </c>
      <c r="Q75" s="48"/>
    </row>
    <row r="76" spans="2:17" ht="13.5" customHeight="1">
      <c r="B76" s="30"/>
      <c r="C76" s="33" t="s">
        <v>60</v>
      </c>
      <c r="D76" s="33" t="s">
        <v>19</v>
      </c>
      <c r="E76" s="13">
        <f t="shared" si="4"/>
        <v>1</v>
      </c>
      <c r="F76" s="13">
        <f t="shared" si="4"/>
        <v>0.11593672481802285</v>
      </c>
      <c r="G76" s="13">
        <f t="shared" si="4"/>
        <v>4.0665284047009068E-4</v>
      </c>
      <c r="H76" s="13">
        <f t="shared" si="4"/>
        <v>7.4824122646496684E-3</v>
      </c>
      <c r="I76" s="13">
        <f t="shared" si="4"/>
        <v>0.24769224513033222</v>
      </c>
      <c r="J76" s="13">
        <f t="shared" si="4"/>
        <v>1.1508275385303567E-2</v>
      </c>
      <c r="K76" s="13">
        <f t="shared" si="4"/>
        <v>4.5341791712415112E-2</v>
      </c>
      <c r="L76" s="13">
        <f t="shared" si="4"/>
        <v>0.18433573258509212</v>
      </c>
      <c r="M76" s="13">
        <f t="shared" si="4"/>
        <v>4.4731812451709974E-4</v>
      </c>
      <c r="N76" s="13">
        <f t="shared" si="4"/>
        <v>6.587776015615469E-3</v>
      </c>
      <c r="O76" s="13">
        <f t="shared" si="4"/>
        <v>0.37639786913911594</v>
      </c>
      <c r="P76" s="13">
        <f t="shared" si="4"/>
        <v>3.8632019844658614E-3</v>
      </c>
      <c r="Q76" s="48"/>
    </row>
    <row r="77" spans="2:17" ht="13.5" customHeight="1">
      <c r="B77" s="30"/>
      <c r="C77" s="33" t="s">
        <v>61</v>
      </c>
      <c r="D77" s="33" t="s">
        <v>29</v>
      </c>
      <c r="E77" s="14">
        <f t="shared" si="4"/>
        <v>1</v>
      </c>
      <c r="F77" s="14">
        <f t="shared" si="4"/>
        <v>0.12735524256651018</v>
      </c>
      <c r="G77" s="14">
        <f t="shared" si="4"/>
        <v>2.0031298904538341E-3</v>
      </c>
      <c r="H77" s="14">
        <f t="shared" si="4"/>
        <v>4.9358372456964006E-2</v>
      </c>
      <c r="I77" s="14">
        <f t="shared" si="4"/>
        <v>0.21129890453834116</v>
      </c>
      <c r="J77" s="14">
        <f t="shared" si="4"/>
        <v>9.1392801251956174E-3</v>
      </c>
      <c r="K77" s="14">
        <f t="shared" si="4"/>
        <v>4.9358372456964006E-2</v>
      </c>
      <c r="L77" s="14">
        <f t="shared" si="4"/>
        <v>0.19179968701095462</v>
      </c>
      <c r="M77" s="14">
        <f t="shared" si="4"/>
        <v>3.755868544600939E-4</v>
      </c>
      <c r="N77" s="14">
        <f t="shared" si="4"/>
        <v>3.0985915492957746E-3</v>
      </c>
      <c r="O77" s="14">
        <f t="shared" si="4"/>
        <v>0.35405320813771518</v>
      </c>
      <c r="P77" s="14">
        <f t="shared" si="4"/>
        <v>2.1596244131455401E-3</v>
      </c>
      <c r="Q77" s="48"/>
    </row>
    <row r="78" spans="2:17" ht="13.5" customHeight="1">
      <c r="B78" s="30"/>
      <c r="C78" s="33" t="s">
        <v>62</v>
      </c>
      <c r="D78" s="33" t="s">
        <v>20</v>
      </c>
      <c r="E78" s="13">
        <f t="shared" si="4"/>
        <v>1</v>
      </c>
      <c r="F78" s="13">
        <f t="shared" si="4"/>
        <v>0.10264024620700826</v>
      </c>
      <c r="G78" s="13">
        <f t="shared" si="4"/>
        <v>1.6197829490848225E-4</v>
      </c>
      <c r="H78" s="13">
        <f t="shared" si="4"/>
        <v>2.1597105987797636E-3</v>
      </c>
      <c r="I78" s="13">
        <f t="shared" si="4"/>
        <v>0.24507316019653366</v>
      </c>
      <c r="J78" s="13">
        <f t="shared" si="4"/>
        <v>1.3768155067220992E-2</v>
      </c>
      <c r="K78" s="13">
        <f t="shared" si="4"/>
        <v>4.3356190270503754E-2</v>
      </c>
      <c r="L78" s="13">
        <f t="shared" si="4"/>
        <v>0.16824145564494358</v>
      </c>
      <c r="M78" s="13">
        <f t="shared" si="4"/>
        <v>1.0798552993898818E-3</v>
      </c>
      <c r="N78" s="13">
        <f t="shared" si="4"/>
        <v>7.7209653906376548E-3</v>
      </c>
      <c r="O78" s="13">
        <f t="shared" si="4"/>
        <v>0.41407051455105015</v>
      </c>
      <c r="P78" s="13">
        <f t="shared" si="4"/>
        <v>1.7277684790238108E-3</v>
      </c>
      <c r="Q78" s="48"/>
    </row>
    <row r="79" spans="2:17" ht="13.5" customHeight="1">
      <c r="B79" s="30"/>
      <c r="C79" s="33" t="s">
        <v>63</v>
      </c>
      <c r="D79" s="33" t="s">
        <v>21</v>
      </c>
      <c r="E79" s="14">
        <f t="shared" si="4"/>
        <v>1</v>
      </c>
      <c r="F79" s="14">
        <f t="shared" si="4"/>
        <v>0.11766220391349125</v>
      </c>
      <c r="G79" s="14">
        <f t="shared" si="4"/>
        <v>5.1493305870236867E-4</v>
      </c>
      <c r="H79" s="14">
        <f t="shared" si="4"/>
        <v>5.1493305870236867E-4</v>
      </c>
      <c r="I79" s="14">
        <f t="shared" si="4"/>
        <v>0.3931513903192585</v>
      </c>
      <c r="J79" s="14">
        <f t="shared" si="4"/>
        <v>1.2100926879505664E-2</v>
      </c>
      <c r="K79" s="14">
        <f t="shared" si="4"/>
        <v>2.368692070030896E-2</v>
      </c>
      <c r="L79" s="14">
        <f t="shared" si="4"/>
        <v>0.24588053553038106</v>
      </c>
      <c r="M79" s="14">
        <f t="shared" si="4"/>
        <v>0</v>
      </c>
      <c r="N79" s="14">
        <f t="shared" si="4"/>
        <v>5.4067971163748712E-3</v>
      </c>
      <c r="O79" s="14">
        <f t="shared" si="4"/>
        <v>0.19490216271884656</v>
      </c>
      <c r="P79" s="14">
        <f t="shared" si="4"/>
        <v>6.1791967044284241E-3</v>
      </c>
      <c r="Q79" s="48"/>
    </row>
    <row r="80" spans="2:17" ht="13.5" customHeight="1">
      <c r="B80" s="30"/>
      <c r="C80" s="33" t="s">
        <v>64</v>
      </c>
      <c r="D80" s="33" t="s">
        <v>22</v>
      </c>
      <c r="E80" s="13">
        <f t="shared" si="4"/>
        <v>1</v>
      </c>
      <c r="F80" s="13">
        <f t="shared" si="4"/>
        <v>0.1123303647158609</v>
      </c>
      <c r="G80" s="13">
        <f t="shared" si="4"/>
        <v>3.1806615776081427E-4</v>
      </c>
      <c r="H80" s="13">
        <f t="shared" si="4"/>
        <v>3.6683630195080578E-2</v>
      </c>
      <c r="I80" s="13">
        <f t="shared" si="4"/>
        <v>0.19847328244274809</v>
      </c>
      <c r="J80" s="13">
        <f t="shared" si="4"/>
        <v>1.7811704834605598E-2</v>
      </c>
      <c r="K80" s="13">
        <f t="shared" si="4"/>
        <v>5.5237489397794742E-2</v>
      </c>
      <c r="L80" s="13">
        <f t="shared" si="4"/>
        <v>0.21215012722646309</v>
      </c>
      <c r="M80" s="13">
        <f t="shared" si="4"/>
        <v>5.3011026293469038E-4</v>
      </c>
      <c r="N80" s="13">
        <f t="shared" si="4"/>
        <v>7.2625106022052585E-3</v>
      </c>
      <c r="O80" s="13">
        <f t="shared" si="4"/>
        <v>0.35649915182357933</v>
      </c>
      <c r="P80" s="13">
        <f t="shared" si="4"/>
        <v>2.703562340966921E-3</v>
      </c>
      <c r="Q80" s="48"/>
    </row>
    <row r="81" spans="2:19" ht="13.5" customHeight="1">
      <c r="B81" s="30"/>
      <c r="C81" s="33" t="s">
        <v>65</v>
      </c>
      <c r="D81" s="33" t="s">
        <v>23</v>
      </c>
      <c r="E81" s="14">
        <f t="shared" si="4"/>
        <v>1</v>
      </c>
      <c r="F81" s="14">
        <f t="shared" si="4"/>
        <v>0.11412531624531402</v>
      </c>
      <c r="G81" s="14">
        <f t="shared" si="4"/>
        <v>4.6167199128363279E-4</v>
      </c>
      <c r="H81" s="14">
        <f t="shared" si="4"/>
        <v>5.5603774630200734E-2</v>
      </c>
      <c r="I81" s="14">
        <f t="shared" si="4"/>
        <v>0.22178722461265721</v>
      </c>
      <c r="J81" s="14">
        <f t="shared" si="4"/>
        <v>1.3296153348968625E-2</v>
      </c>
      <c r="K81" s="14">
        <f t="shared" si="4"/>
        <v>4.7164410629535927E-2</v>
      </c>
      <c r="L81" s="14">
        <f t="shared" si="4"/>
        <v>0.20991302099684217</v>
      </c>
      <c r="M81" s="14">
        <f t="shared" si="4"/>
        <v>3.6933759302690625E-4</v>
      </c>
      <c r="N81" s="14">
        <f t="shared" si="4"/>
        <v>2.0867574006020202E-3</v>
      </c>
      <c r="O81" s="14">
        <f t="shared" si="4"/>
        <v>0.33299477387305865</v>
      </c>
      <c r="P81" s="14">
        <f t="shared" si="4"/>
        <v>2.1975586785100924E-3</v>
      </c>
      <c r="Q81" s="48"/>
    </row>
    <row r="82" spans="2:19" ht="13.5" customHeight="1">
      <c r="B82" s="30"/>
      <c r="C82" s="33" t="s">
        <v>66</v>
      </c>
      <c r="D82" s="33" t="s">
        <v>24</v>
      </c>
      <c r="E82" s="13">
        <f t="shared" si="4"/>
        <v>1</v>
      </c>
      <c r="F82" s="13">
        <f t="shared" si="4"/>
        <v>0.14280148061562439</v>
      </c>
      <c r="G82" s="13">
        <f t="shared" si="4"/>
        <v>2.9222676797194621E-4</v>
      </c>
      <c r="H82" s="13">
        <f t="shared" si="4"/>
        <v>2.0066238067406976E-2</v>
      </c>
      <c r="I82" s="13">
        <f t="shared" si="4"/>
        <v>0.23514513929475939</v>
      </c>
      <c r="J82" s="13">
        <f t="shared" si="4"/>
        <v>7.5004870446132863E-3</v>
      </c>
      <c r="K82" s="13">
        <f t="shared" si="4"/>
        <v>5.6253652834599648E-2</v>
      </c>
      <c r="L82" s="13">
        <f t="shared" si="4"/>
        <v>0.14431131891681279</v>
      </c>
      <c r="M82" s="13">
        <f t="shared" si="4"/>
        <v>6.8186245860120788E-4</v>
      </c>
      <c r="N82" s="13">
        <f t="shared" si="4"/>
        <v>1.3734658094681473E-2</v>
      </c>
      <c r="O82" s="13">
        <f t="shared" si="4"/>
        <v>0.37682641729982469</v>
      </c>
      <c r="P82" s="13">
        <f t="shared" si="4"/>
        <v>2.3865186051042274E-3</v>
      </c>
      <c r="Q82" s="48"/>
    </row>
    <row r="83" spans="2:19" ht="13.5" customHeight="1">
      <c r="B83" s="30"/>
      <c r="C83" s="33" t="s">
        <v>67</v>
      </c>
      <c r="D83" s="33" t="s">
        <v>30</v>
      </c>
      <c r="E83" s="14">
        <f t="shared" si="4"/>
        <v>1</v>
      </c>
      <c r="F83" s="14">
        <f t="shared" si="4"/>
        <v>0.12920376657485105</v>
      </c>
      <c r="G83" s="14">
        <f t="shared" si="4"/>
        <v>1.921721862789059E-4</v>
      </c>
      <c r="H83" s="14">
        <f t="shared" si="4"/>
        <v>9.7623470629684198E-2</v>
      </c>
      <c r="I83" s="14">
        <f t="shared" si="4"/>
        <v>0.20479149317788739</v>
      </c>
      <c r="J83" s="14">
        <f t="shared" si="4"/>
        <v>7.3025430785984245E-3</v>
      </c>
      <c r="K83" s="14">
        <f t="shared" si="4"/>
        <v>4.3366856703606432E-2</v>
      </c>
      <c r="L83" s="14">
        <f t="shared" si="4"/>
        <v>0.20280571391967203</v>
      </c>
      <c r="M83" s="14">
        <f t="shared" si="4"/>
        <v>1.921721862789059E-4</v>
      </c>
      <c r="N83" s="14">
        <f t="shared" si="4"/>
        <v>1.4092626993786432E-3</v>
      </c>
      <c r="O83" s="14">
        <f t="shared" si="4"/>
        <v>0.31016590865415411</v>
      </c>
      <c r="P83" s="14">
        <f t="shared" si="4"/>
        <v>2.9466401896098907E-3</v>
      </c>
      <c r="Q83" s="48"/>
    </row>
    <row r="84" spans="2:19" ht="13.5" customHeight="1" thickBot="1">
      <c r="B84" s="30"/>
      <c r="C84" s="33" t="s">
        <v>68</v>
      </c>
      <c r="D84" s="33" t="s">
        <v>31</v>
      </c>
      <c r="E84" s="18">
        <f t="shared" si="4"/>
        <v>1</v>
      </c>
      <c r="F84" s="18">
        <f t="shared" si="4"/>
        <v>0.11271933868043392</v>
      </c>
      <c r="G84" s="18">
        <f t="shared" si="4"/>
        <v>1.8438277864847423E-4</v>
      </c>
      <c r="H84" s="18">
        <f t="shared" si="4"/>
        <v>2.2863464552410805E-2</v>
      </c>
      <c r="I84" s="18">
        <f t="shared" si="4"/>
        <v>0.20368150948034786</v>
      </c>
      <c r="J84" s="18">
        <f t="shared" si="4"/>
        <v>1.0571279309179189E-2</v>
      </c>
      <c r="K84" s="18">
        <f t="shared" si="4"/>
        <v>5.1934482652653574E-2</v>
      </c>
      <c r="L84" s="18">
        <f t="shared" si="4"/>
        <v>0.18595003226698625</v>
      </c>
      <c r="M84" s="18">
        <f t="shared" si="4"/>
        <v>5.8387879905350177E-4</v>
      </c>
      <c r="N84" s="18">
        <f t="shared" si="4"/>
        <v>6.1153621585077287E-3</v>
      </c>
      <c r="O84" s="18">
        <f t="shared" si="4"/>
        <v>0.40223103162164653</v>
      </c>
      <c r="P84" s="18">
        <f t="shared" si="4"/>
        <v>3.1652377001321411E-3</v>
      </c>
      <c r="Q84" s="48"/>
    </row>
    <row r="85" spans="2:19" ht="13.5" customHeight="1" thickBot="1">
      <c r="B85" s="30"/>
      <c r="C85" s="33"/>
      <c r="D85" s="3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1"/>
    </row>
    <row r="86" spans="2:19" ht="13.5" customHeight="1" thickBot="1">
      <c r="B86" s="30"/>
      <c r="C86" s="33" t="s">
        <v>69</v>
      </c>
      <c r="D86" s="33" t="s">
        <v>4</v>
      </c>
      <c r="E86" s="19">
        <f t="shared" ref="E86:P86" si="5">E43/$E43</f>
        <v>1</v>
      </c>
      <c r="F86" s="19">
        <f t="shared" si="5"/>
        <v>0.12439148755071355</v>
      </c>
      <c r="G86" s="19">
        <f t="shared" si="5"/>
        <v>3.295251745991597E-3</v>
      </c>
      <c r="H86" s="19">
        <f t="shared" si="5"/>
        <v>2.9056030320732482E-2</v>
      </c>
      <c r="I86" s="19">
        <f t="shared" si="5"/>
        <v>0.21497628181579112</v>
      </c>
      <c r="J86" s="19">
        <f t="shared" si="5"/>
        <v>9.7060872323298016E-3</v>
      </c>
      <c r="K86" s="19">
        <f t="shared" si="5"/>
        <v>4.6113449806380123E-2</v>
      </c>
      <c r="L86" s="19">
        <f t="shared" si="5"/>
        <v>0.16745760738425466</v>
      </c>
      <c r="M86" s="19">
        <f t="shared" si="5"/>
        <v>6.6447050132392238E-4</v>
      </c>
      <c r="N86" s="19">
        <f t="shared" si="5"/>
        <v>1.041070700865819E-2</v>
      </c>
      <c r="O86" s="19">
        <f t="shared" si="5"/>
        <v>0.39104590868850386</v>
      </c>
      <c r="P86" s="19">
        <f t="shared" si="5"/>
        <v>2.8827179453207023E-3</v>
      </c>
      <c r="Q86" s="48"/>
    </row>
    <row r="87" spans="2:19" ht="13.5" customHeight="1" thickBot="1">
      <c r="B87" s="30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4"/>
    </row>
    <row r="88" spans="2:19" ht="13.5" customHeight="1" thickBot="1">
      <c r="B88" s="30"/>
      <c r="C88" s="33" t="s">
        <v>70</v>
      </c>
      <c r="D88" s="33"/>
      <c r="E88" s="19">
        <f t="shared" ref="E88:P88" si="6">E45/$E45</f>
        <v>1</v>
      </c>
      <c r="F88" s="19">
        <f t="shared" si="6"/>
        <v>0.12476884330658275</v>
      </c>
      <c r="G88" s="19">
        <f t="shared" si="6"/>
        <v>2.4069649346303548E-4</v>
      </c>
      <c r="H88" s="19">
        <f t="shared" si="6"/>
        <v>1.1694327194594309E-2</v>
      </c>
      <c r="I88" s="19">
        <f t="shared" si="6"/>
        <v>0.22062475416669114</v>
      </c>
      <c r="J88" s="19">
        <f t="shared" si="6"/>
        <v>6.4929346773199325E-3</v>
      </c>
      <c r="K88" s="19">
        <f t="shared" si="6"/>
        <v>4.5620791480518258E-2</v>
      </c>
      <c r="L88" s="19">
        <f t="shared" si="6"/>
        <v>0.1277100370437774</v>
      </c>
      <c r="M88" s="19">
        <f t="shared" si="6"/>
        <v>9.7452726621619242E-4</v>
      </c>
      <c r="N88" s="19">
        <f t="shared" si="6"/>
        <v>2.2026664474958758E-2</v>
      </c>
      <c r="O88" s="19">
        <f t="shared" si="6"/>
        <v>0.43698741920523193</v>
      </c>
      <c r="P88" s="19">
        <f t="shared" si="6"/>
        <v>2.8590046906462993E-3</v>
      </c>
      <c r="Q88" s="48"/>
    </row>
    <row r="89" spans="2:19" ht="13.5" thickBot="1">
      <c r="B89" s="44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9"/>
    </row>
    <row r="90" spans="2:19" ht="13.5" thickTop="1"/>
    <row r="91" spans="2:19">
      <c r="B91" s="30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4"/>
    </row>
    <row r="92" spans="2:19" ht="15">
      <c r="B92" s="30"/>
      <c r="C92" s="110" t="s">
        <v>153</v>
      </c>
      <c r="D92" s="109"/>
      <c r="E92" s="109"/>
      <c r="F92" s="109"/>
      <c r="G92" s="109"/>
      <c r="H92" s="109"/>
      <c r="I92" s="109"/>
      <c r="J92" s="109"/>
      <c r="K92" s="33"/>
      <c r="L92" s="33"/>
      <c r="M92" s="33"/>
      <c r="N92" s="33"/>
      <c r="O92" s="33"/>
      <c r="P92" s="33"/>
      <c r="Q92" s="34"/>
    </row>
    <row r="93" spans="2:19">
      <c r="B93" s="30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4"/>
    </row>
    <row r="94" spans="2:19" ht="63.75" customHeight="1">
      <c r="B94" s="30"/>
      <c r="C94" s="33" t="s">
        <v>72</v>
      </c>
      <c r="D94" s="38" t="s">
        <v>73</v>
      </c>
      <c r="E94" s="39" t="s">
        <v>84</v>
      </c>
      <c r="F94" s="39" t="s">
        <v>87</v>
      </c>
      <c r="G94" s="39" t="s">
        <v>75</v>
      </c>
      <c r="H94" s="39" t="s">
        <v>0</v>
      </c>
      <c r="I94" s="39" t="s">
        <v>76</v>
      </c>
      <c r="J94" s="39" t="s">
        <v>77</v>
      </c>
      <c r="K94" s="39" t="s">
        <v>78</v>
      </c>
      <c r="L94" s="39" t="s">
        <v>79</v>
      </c>
      <c r="M94" s="39" t="s">
        <v>81</v>
      </c>
      <c r="N94" s="39" t="s">
        <v>1</v>
      </c>
      <c r="O94" s="39" t="s">
        <v>2</v>
      </c>
      <c r="P94" s="39" t="s">
        <v>3</v>
      </c>
      <c r="Q94" s="40"/>
    </row>
    <row r="95" spans="2:19" ht="13.5" thickBot="1">
      <c r="B95" s="30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4"/>
    </row>
    <row r="96" spans="2:19" ht="13.5" customHeight="1">
      <c r="B96" s="30"/>
      <c r="C96" s="38" t="s">
        <v>37</v>
      </c>
      <c r="D96" s="38" t="s">
        <v>25</v>
      </c>
      <c r="E96" s="12">
        <f>S10/S10</f>
        <v>1</v>
      </c>
      <c r="F96" s="60" t="s">
        <v>80</v>
      </c>
      <c r="G96" s="12">
        <f t="shared" ref="G96:P96" si="7">G10/$S10</f>
        <v>1.447178002894356E-4</v>
      </c>
      <c r="H96" s="12">
        <f t="shared" si="7"/>
        <v>1.7848528702363725E-3</v>
      </c>
      <c r="I96" s="12">
        <f t="shared" si="7"/>
        <v>0.20740472744814278</v>
      </c>
      <c r="J96" s="12">
        <f t="shared" si="7"/>
        <v>5.9334298118668598E-3</v>
      </c>
      <c r="K96" s="12">
        <f t="shared" si="7"/>
        <v>6.7173178967679686E-2</v>
      </c>
      <c r="L96" s="12">
        <f t="shared" si="7"/>
        <v>0.13591413410516159</v>
      </c>
      <c r="M96" s="12">
        <f t="shared" si="7"/>
        <v>1.1336227689339121E-3</v>
      </c>
      <c r="N96" s="12">
        <f t="shared" si="7"/>
        <v>1.5629522431259046E-2</v>
      </c>
      <c r="O96" s="12">
        <f t="shared" si="7"/>
        <v>0.56205981669078631</v>
      </c>
      <c r="P96" s="12">
        <f t="shared" si="7"/>
        <v>2.8219971056439941E-3</v>
      </c>
      <c r="Q96" s="48"/>
      <c r="S96" s="59"/>
    </row>
    <row r="97" spans="2:17" ht="13.5" customHeight="1">
      <c r="B97" s="30"/>
      <c r="C97" s="33" t="s">
        <v>38</v>
      </c>
      <c r="D97" s="33" t="s">
        <v>26</v>
      </c>
      <c r="E97" s="13">
        <f t="shared" ref="E97:E127" si="8">S11/S11</f>
        <v>1</v>
      </c>
      <c r="F97" s="20" t="s">
        <v>80</v>
      </c>
      <c r="G97" s="13">
        <f t="shared" ref="G97:P97" si="9">G11/$S11</f>
        <v>1.249500199920032E-4</v>
      </c>
      <c r="H97" s="13">
        <f t="shared" si="9"/>
        <v>1.0345861655337865E-2</v>
      </c>
      <c r="I97" s="13">
        <f t="shared" si="9"/>
        <v>0.30430327868852458</v>
      </c>
      <c r="J97" s="13">
        <f t="shared" si="9"/>
        <v>7.9218312674930024E-3</v>
      </c>
      <c r="K97" s="13">
        <f t="shared" si="9"/>
        <v>6.067572970811675E-2</v>
      </c>
      <c r="L97" s="13">
        <f t="shared" si="9"/>
        <v>0.20744202319072372</v>
      </c>
      <c r="M97" s="13">
        <f t="shared" si="9"/>
        <v>6.2475009996001605E-4</v>
      </c>
      <c r="N97" s="13">
        <f t="shared" si="9"/>
        <v>8.121751299480208E-3</v>
      </c>
      <c r="O97" s="13">
        <f t="shared" si="9"/>
        <v>0.3975909636145542</v>
      </c>
      <c r="P97" s="13">
        <f t="shared" si="9"/>
        <v>2.848860455817673E-3</v>
      </c>
      <c r="Q97" s="48"/>
    </row>
    <row r="98" spans="2:17" ht="13.5" customHeight="1">
      <c r="B98" s="30"/>
      <c r="C98" s="33" t="s">
        <v>39</v>
      </c>
      <c r="D98" s="33" t="s">
        <v>32</v>
      </c>
      <c r="E98" s="14">
        <f t="shared" si="8"/>
        <v>1</v>
      </c>
      <c r="F98" s="21" t="s">
        <v>80</v>
      </c>
      <c r="G98" s="14">
        <f t="shared" ref="G98:P98" si="10">G12/$S12</f>
        <v>2.2059229029945402E-4</v>
      </c>
      <c r="H98" s="14">
        <f t="shared" si="10"/>
        <v>1.8309160094854685E-2</v>
      </c>
      <c r="I98" s="14">
        <f t="shared" si="10"/>
        <v>0.20774278938951082</v>
      </c>
      <c r="J98" s="14">
        <f t="shared" si="10"/>
        <v>8.9891358297027515E-3</v>
      </c>
      <c r="K98" s="14">
        <f t="shared" si="10"/>
        <v>5.9945954888876635E-2</v>
      </c>
      <c r="L98" s="14">
        <f t="shared" si="10"/>
        <v>0.20559201455909115</v>
      </c>
      <c r="M98" s="14">
        <f t="shared" si="10"/>
        <v>9.9266530634754325E-4</v>
      </c>
      <c r="N98" s="14">
        <f t="shared" si="10"/>
        <v>8.2170628136546634E-3</v>
      </c>
      <c r="O98" s="14">
        <f t="shared" si="10"/>
        <v>0.48684718469089505</v>
      </c>
      <c r="P98" s="14">
        <f t="shared" si="10"/>
        <v>3.1434401367672199E-3</v>
      </c>
      <c r="Q98" s="48"/>
    </row>
    <row r="99" spans="2:17" ht="13.5" customHeight="1">
      <c r="B99" s="30"/>
      <c r="C99" s="33" t="s">
        <v>40</v>
      </c>
      <c r="D99" s="33" t="s">
        <v>27</v>
      </c>
      <c r="E99" s="13">
        <f t="shared" si="8"/>
        <v>1</v>
      </c>
      <c r="F99" s="20" t="s">
        <v>80</v>
      </c>
      <c r="G99" s="13">
        <f t="shared" ref="G99:P99" si="11">G13/$S13</f>
        <v>5.6753688989784334E-4</v>
      </c>
      <c r="H99" s="13">
        <f t="shared" si="11"/>
        <v>5.7807686071023191E-2</v>
      </c>
      <c r="I99" s="13">
        <f t="shared" si="11"/>
        <v>0.27103940327549864</v>
      </c>
      <c r="J99" s="13">
        <f t="shared" si="11"/>
        <v>4.2159883249554076E-3</v>
      </c>
      <c r="K99" s="13">
        <f t="shared" si="11"/>
        <v>3.0809145451597211E-2</v>
      </c>
      <c r="L99" s="13">
        <f t="shared" si="11"/>
        <v>0.26171558294146263</v>
      </c>
      <c r="M99" s="13">
        <f t="shared" si="11"/>
        <v>4.864601913410086E-4</v>
      </c>
      <c r="N99" s="13">
        <f t="shared" si="11"/>
        <v>1.175612129074104E-2</v>
      </c>
      <c r="O99" s="13">
        <f t="shared" si="11"/>
        <v>0.34773796011026431</v>
      </c>
      <c r="P99" s="13">
        <f t="shared" si="11"/>
        <v>1.3864115453218745E-2</v>
      </c>
      <c r="Q99" s="48"/>
    </row>
    <row r="100" spans="2:17" ht="15.75" customHeight="1">
      <c r="B100" s="30"/>
      <c r="C100" s="42" t="s">
        <v>48</v>
      </c>
      <c r="D100" s="42" t="s">
        <v>28</v>
      </c>
      <c r="E100" s="15">
        <f t="shared" si="8"/>
        <v>1</v>
      </c>
      <c r="F100" s="22" t="s">
        <v>80</v>
      </c>
      <c r="G100" s="15">
        <f t="shared" ref="G100:P100" si="12">G14/$S14</f>
        <v>3.0756387442606385E-4</v>
      </c>
      <c r="H100" s="15">
        <f t="shared" si="12"/>
        <v>1.0061732463366946E-2</v>
      </c>
      <c r="I100" s="15">
        <f t="shared" si="12"/>
        <v>0.26822865177178762</v>
      </c>
      <c r="J100" s="15">
        <f t="shared" si="12"/>
        <v>4.9429908389903117E-3</v>
      </c>
      <c r="K100" s="15">
        <f t="shared" si="12"/>
        <v>4.9726487840242535E-2</v>
      </c>
      <c r="L100" s="15">
        <f t="shared" si="12"/>
        <v>0.11729168039719677</v>
      </c>
      <c r="M100" s="15">
        <f t="shared" si="12"/>
        <v>1.2412399217909004E-3</v>
      </c>
      <c r="N100" s="15">
        <f t="shared" si="12"/>
        <v>3.3480524616094381E-2</v>
      </c>
      <c r="O100" s="15">
        <f t="shared" si="12"/>
        <v>0.51129198796107123</v>
      </c>
      <c r="P100" s="15">
        <f t="shared" si="12"/>
        <v>3.4271403150332828E-3</v>
      </c>
      <c r="Q100" s="48"/>
    </row>
    <row r="101" spans="2:17" ht="13.5" customHeight="1">
      <c r="B101" s="30"/>
      <c r="C101" s="33" t="s">
        <v>41</v>
      </c>
      <c r="D101" s="33" t="s">
        <v>5</v>
      </c>
      <c r="E101" s="13">
        <f t="shared" si="8"/>
        <v>1</v>
      </c>
      <c r="F101" s="20" t="s">
        <v>80</v>
      </c>
      <c r="G101" s="13">
        <f t="shared" ref="G101:P101" si="13">G15/$S15</f>
        <v>1.272264631043257E-4</v>
      </c>
      <c r="H101" s="13">
        <f t="shared" si="13"/>
        <v>1.7557251908396947E-2</v>
      </c>
      <c r="I101" s="13">
        <f t="shared" si="13"/>
        <v>0.21959287531806615</v>
      </c>
      <c r="J101" s="13">
        <f t="shared" si="13"/>
        <v>1.0559796437659034E-2</v>
      </c>
      <c r="K101" s="13">
        <f t="shared" si="13"/>
        <v>7.2391857506361318E-2</v>
      </c>
      <c r="L101" s="13">
        <f t="shared" si="13"/>
        <v>0.20038167938931298</v>
      </c>
      <c r="M101" s="13">
        <f t="shared" si="13"/>
        <v>8.9058524173027994E-4</v>
      </c>
      <c r="N101" s="13">
        <f t="shared" si="13"/>
        <v>4.1984732824427483E-3</v>
      </c>
      <c r="O101" s="13">
        <f t="shared" si="13"/>
        <v>0.47264631043256999</v>
      </c>
      <c r="P101" s="13">
        <f t="shared" si="13"/>
        <v>1.6539440203562341E-3</v>
      </c>
      <c r="Q101" s="48"/>
    </row>
    <row r="102" spans="2:17" ht="13.5" customHeight="1">
      <c r="B102" s="30"/>
      <c r="C102" s="33" t="s">
        <v>49</v>
      </c>
      <c r="D102" s="33" t="s">
        <v>10</v>
      </c>
      <c r="E102" s="14">
        <f t="shared" si="8"/>
        <v>1</v>
      </c>
      <c r="F102" s="21" t="s">
        <v>80</v>
      </c>
      <c r="G102" s="14">
        <f t="shared" ref="G102:P102" si="14">G16/$S16</f>
        <v>2.642007926023778E-4</v>
      </c>
      <c r="H102" s="14">
        <f t="shared" si="14"/>
        <v>2.1136063408190224E-3</v>
      </c>
      <c r="I102" s="14">
        <f t="shared" si="14"/>
        <v>0.57437252311756937</v>
      </c>
      <c r="J102" s="14">
        <f t="shared" si="14"/>
        <v>2.6420079260237781E-3</v>
      </c>
      <c r="K102" s="14">
        <f t="shared" si="14"/>
        <v>4.2272126816380449E-2</v>
      </c>
      <c r="L102" s="14">
        <f t="shared" si="14"/>
        <v>0.19075297225891677</v>
      </c>
      <c r="M102" s="14">
        <f t="shared" si="14"/>
        <v>0</v>
      </c>
      <c r="N102" s="14">
        <f t="shared" si="14"/>
        <v>6.3408190224570676E-3</v>
      </c>
      <c r="O102" s="14">
        <f t="shared" si="14"/>
        <v>0.17992073976221928</v>
      </c>
      <c r="P102" s="14">
        <f t="shared" si="14"/>
        <v>1.321003963011889E-3</v>
      </c>
      <c r="Q102" s="48"/>
    </row>
    <row r="103" spans="2:17" ht="13.5" customHeight="1">
      <c r="B103" s="30"/>
      <c r="C103" s="33" t="s">
        <v>42</v>
      </c>
      <c r="D103" s="33" t="s">
        <v>6</v>
      </c>
      <c r="E103" s="13">
        <f t="shared" si="8"/>
        <v>1</v>
      </c>
      <c r="F103" s="20" t="s">
        <v>80</v>
      </c>
      <c r="G103" s="13">
        <f t="shared" ref="G103:P103" si="15">G17/$S17</f>
        <v>6.2518034048283163E-4</v>
      </c>
      <c r="H103" s="13">
        <f t="shared" si="15"/>
        <v>8.0311628354332986E-3</v>
      </c>
      <c r="I103" s="13">
        <f t="shared" si="15"/>
        <v>0.26166201788977589</v>
      </c>
      <c r="J103" s="13">
        <f t="shared" si="15"/>
        <v>1.149370010579975E-2</v>
      </c>
      <c r="K103" s="13">
        <f t="shared" si="15"/>
        <v>4.6648071559103589E-2</v>
      </c>
      <c r="L103" s="13">
        <f t="shared" si="15"/>
        <v>0.24819659517168413</v>
      </c>
      <c r="M103" s="13">
        <f t="shared" si="15"/>
        <v>1.4908146580744446E-3</v>
      </c>
      <c r="N103" s="13">
        <f t="shared" si="15"/>
        <v>1.2215062037126094E-2</v>
      </c>
      <c r="O103" s="13">
        <f t="shared" si="15"/>
        <v>0.40689622006347986</v>
      </c>
      <c r="P103" s="13">
        <f t="shared" si="15"/>
        <v>2.7411753390401078E-3</v>
      </c>
      <c r="Q103" s="48"/>
    </row>
    <row r="104" spans="2:17" ht="13.5" customHeight="1">
      <c r="B104" s="30"/>
      <c r="C104" s="38" t="s">
        <v>43</v>
      </c>
      <c r="D104" s="38" t="s">
        <v>33</v>
      </c>
      <c r="E104" s="16">
        <f t="shared" si="8"/>
        <v>1</v>
      </c>
      <c r="F104" s="61" t="s">
        <v>80</v>
      </c>
      <c r="G104" s="16">
        <f t="shared" ref="G104:P104" si="16">G18/$S18</f>
        <v>3.3549166303217366E-5</v>
      </c>
      <c r="H104" s="16">
        <f t="shared" si="16"/>
        <v>3.8917032911732143E-3</v>
      </c>
      <c r="I104" s="16">
        <f t="shared" si="16"/>
        <v>0.165766430704197</v>
      </c>
      <c r="J104" s="16">
        <f t="shared" si="16"/>
        <v>8.8234307377461664E-3</v>
      </c>
      <c r="K104" s="16">
        <f t="shared" si="16"/>
        <v>5.8643942698023956E-2</v>
      </c>
      <c r="L104" s="16">
        <f t="shared" si="16"/>
        <v>0.16992652732579597</v>
      </c>
      <c r="M104" s="16">
        <f t="shared" si="16"/>
        <v>1.3084174858254772E-3</v>
      </c>
      <c r="N104" s="16">
        <f t="shared" si="16"/>
        <v>1.019894655617808E-2</v>
      </c>
      <c r="O104" s="16">
        <f t="shared" si="16"/>
        <v>0.57912570872613811</v>
      </c>
      <c r="P104" s="16">
        <f t="shared" si="16"/>
        <v>2.2813433086187806E-3</v>
      </c>
      <c r="Q104" s="48"/>
    </row>
    <row r="105" spans="2:17" ht="13.5" customHeight="1">
      <c r="B105" s="30"/>
      <c r="C105" s="33" t="s">
        <v>44</v>
      </c>
      <c r="D105" s="33" t="s">
        <v>7</v>
      </c>
      <c r="E105" s="13">
        <f t="shared" si="8"/>
        <v>1</v>
      </c>
      <c r="F105" s="20" t="s">
        <v>80</v>
      </c>
      <c r="G105" s="13">
        <f t="shared" ref="G105:P105" si="17">G19/$S19</f>
        <v>2.642007926023778E-4</v>
      </c>
      <c r="H105" s="13">
        <f t="shared" si="17"/>
        <v>2.1664464993394979E-2</v>
      </c>
      <c r="I105" s="13">
        <f t="shared" si="17"/>
        <v>0.30964332892998681</v>
      </c>
      <c r="J105" s="13">
        <f t="shared" si="17"/>
        <v>2.1981505944517834E-2</v>
      </c>
      <c r="K105" s="13">
        <f t="shared" si="17"/>
        <v>6.1347424042272128E-2</v>
      </c>
      <c r="L105" s="13">
        <f t="shared" si="17"/>
        <v>0.20612945838837515</v>
      </c>
      <c r="M105" s="13">
        <f t="shared" si="17"/>
        <v>4.7556142668428003E-4</v>
      </c>
      <c r="N105" s="13">
        <f t="shared" si="17"/>
        <v>3.7516512549537651E-3</v>
      </c>
      <c r="O105" s="13">
        <f t="shared" si="17"/>
        <v>0.37236459709379127</v>
      </c>
      <c r="P105" s="13">
        <f t="shared" si="17"/>
        <v>2.3778071334214002E-3</v>
      </c>
      <c r="Q105" s="48"/>
    </row>
    <row r="106" spans="2:17" ht="13.5" customHeight="1">
      <c r="B106" s="30"/>
      <c r="C106" s="33" t="s">
        <v>45</v>
      </c>
      <c r="D106" s="33" t="s">
        <v>35</v>
      </c>
      <c r="E106" s="14">
        <f t="shared" si="8"/>
        <v>1</v>
      </c>
      <c r="F106" s="21" t="s">
        <v>80</v>
      </c>
      <c r="G106" s="14">
        <f t="shared" ref="G106:P106" si="18">G20/$S20</f>
        <v>1.2835597390095197E-3</v>
      </c>
      <c r="H106" s="14">
        <f t="shared" si="18"/>
        <v>8.6961172317894964E-2</v>
      </c>
      <c r="I106" s="14">
        <f t="shared" si="18"/>
        <v>0.19483367205048668</v>
      </c>
      <c r="J106" s="14">
        <f t="shared" si="18"/>
        <v>1.3691303882768211E-2</v>
      </c>
      <c r="K106" s="14">
        <f t="shared" si="18"/>
        <v>5.6530110172210934E-2</v>
      </c>
      <c r="L106" s="14">
        <f t="shared" si="18"/>
        <v>0.21734944913894536</v>
      </c>
      <c r="M106" s="14">
        <f t="shared" si="18"/>
        <v>3.7437159054444323E-4</v>
      </c>
      <c r="N106" s="14">
        <f t="shared" si="18"/>
        <v>4.5994223981174458E-3</v>
      </c>
      <c r="O106" s="14">
        <f t="shared" si="18"/>
        <v>0.42266552572467642</v>
      </c>
      <c r="P106" s="14">
        <f t="shared" si="18"/>
        <v>1.7114129853460264E-3</v>
      </c>
      <c r="Q106" s="48"/>
    </row>
    <row r="107" spans="2:17" ht="13.5" customHeight="1">
      <c r="B107" s="30"/>
      <c r="C107" s="33" t="s">
        <v>46</v>
      </c>
      <c r="D107" s="33" t="s">
        <v>8</v>
      </c>
      <c r="E107" s="13">
        <f t="shared" si="8"/>
        <v>1</v>
      </c>
      <c r="F107" s="20" t="s">
        <v>80</v>
      </c>
      <c r="G107" s="13">
        <f t="shared" ref="G107:P107" si="19">G21/$S21</f>
        <v>3.7246259854739589E-4</v>
      </c>
      <c r="H107" s="13">
        <f t="shared" si="19"/>
        <v>1.8498975727853993E-2</v>
      </c>
      <c r="I107" s="13">
        <f t="shared" si="19"/>
        <v>0.20646843379477312</v>
      </c>
      <c r="J107" s="13">
        <f t="shared" si="19"/>
        <v>8.6287168663480036E-3</v>
      </c>
      <c r="K107" s="13">
        <f t="shared" si="19"/>
        <v>4.9102985908498355E-2</v>
      </c>
      <c r="L107" s="13">
        <f t="shared" si="19"/>
        <v>0.15935191507852753</v>
      </c>
      <c r="M107" s="13">
        <f t="shared" si="19"/>
        <v>1.0553106958842882E-3</v>
      </c>
      <c r="N107" s="13">
        <f t="shared" si="19"/>
        <v>2.514122540194922E-2</v>
      </c>
      <c r="O107" s="13">
        <f t="shared" si="19"/>
        <v>0.52920727543609158</v>
      </c>
      <c r="P107" s="13">
        <f t="shared" si="19"/>
        <v>2.172698491526476E-3</v>
      </c>
      <c r="Q107" s="48"/>
    </row>
    <row r="108" spans="2:17" ht="13.5" customHeight="1">
      <c r="B108" s="30"/>
      <c r="C108" s="33" t="s">
        <v>47</v>
      </c>
      <c r="D108" s="33" t="s">
        <v>9</v>
      </c>
      <c r="E108" s="14">
        <f t="shared" si="8"/>
        <v>1</v>
      </c>
      <c r="F108" s="21" t="s">
        <v>80</v>
      </c>
      <c r="G108" s="14">
        <f t="shared" ref="G108:P108" si="20">G22/$S22</f>
        <v>2.0470829068577278E-3</v>
      </c>
      <c r="H108" s="14">
        <f t="shared" si="20"/>
        <v>8.8593199135676107E-2</v>
      </c>
      <c r="I108" s="14">
        <f t="shared" si="20"/>
        <v>0.1951552371204367</v>
      </c>
      <c r="J108" s="14">
        <f t="shared" si="20"/>
        <v>7.1079267599226661E-3</v>
      </c>
      <c r="K108" s="14">
        <f t="shared" si="20"/>
        <v>5.5328101899238029E-2</v>
      </c>
      <c r="L108" s="14">
        <f t="shared" si="20"/>
        <v>0.28789946548390766</v>
      </c>
      <c r="M108" s="14">
        <f t="shared" si="20"/>
        <v>8.5295121119071987E-4</v>
      </c>
      <c r="N108" s="14">
        <f t="shared" si="20"/>
        <v>1.9333560786989651E-3</v>
      </c>
      <c r="O108" s="14">
        <f t="shared" si="20"/>
        <v>0.35983168429432505</v>
      </c>
      <c r="P108" s="14">
        <f t="shared" si="20"/>
        <v>1.2509951097463892E-3</v>
      </c>
      <c r="Q108" s="48"/>
    </row>
    <row r="109" spans="2:17" ht="13.5" customHeight="1">
      <c r="B109" s="30"/>
      <c r="C109" s="33" t="s">
        <v>50</v>
      </c>
      <c r="D109" s="33" t="s">
        <v>11</v>
      </c>
      <c r="E109" s="13">
        <f t="shared" si="8"/>
        <v>1</v>
      </c>
      <c r="F109" s="20" t="s">
        <v>80</v>
      </c>
      <c r="G109" s="13">
        <f t="shared" ref="G109:P109" si="21">G23/$S23</f>
        <v>1.2794813835458694E-4</v>
      </c>
      <c r="H109" s="13">
        <f t="shared" si="21"/>
        <v>4.0730157376210177E-2</v>
      </c>
      <c r="I109" s="13">
        <f t="shared" si="21"/>
        <v>0.19392672836610228</v>
      </c>
      <c r="J109" s="13">
        <f t="shared" si="21"/>
        <v>1.5183179084744317E-2</v>
      </c>
      <c r="K109" s="13">
        <f t="shared" si="21"/>
        <v>6.7258071395061209E-2</v>
      </c>
      <c r="L109" s="13">
        <f t="shared" si="21"/>
        <v>0.23990275941485051</v>
      </c>
      <c r="M109" s="13">
        <f t="shared" si="21"/>
        <v>3.8384441506376081E-4</v>
      </c>
      <c r="N109" s="13">
        <f t="shared" si="21"/>
        <v>5.8856143643109989E-3</v>
      </c>
      <c r="O109" s="13">
        <f t="shared" si="21"/>
        <v>0.43310444833027678</v>
      </c>
      <c r="P109" s="13">
        <f t="shared" si="21"/>
        <v>3.4972491150253764E-3</v>
      </c>
      <c r="Q109" s="48"/>
    </row>
    <row r="110" spans="2:17" ht="13.5" customHeight="1">
      <c r="B110" s="30"/>
      <c r="C110" s="33" t="s">
        <v>51</v>
      </c>
      <c r="D110" s="33" t="s">
        <v>12</v>
      </c>
      <c r="E110" s="14">
        <f t="shared" si="8"/>
        <v>1</v>
      </c>
      <c r="F110" s="21" t="s">
        <v>80</v>
      </c>
      <c r="G110" s="14">
        <f t="shared" ref="G110:P110" si="22">G24/$S24</f>
        <v>1.1597468438318036E-4</v>
      </c>
      <c r="H110" s="14">
        <f t="shared" si="22"/>
        <v>1.29063255906425E-2</v>
      </c>
      <c r="I110" s="14">
        <f t="shared" si="22"/>
        <v>0.26914410682925211</v>
      </c>
      <c r="J110" s="14">
        <f t="shared" si="22"/>
        <v>9.8909837966798097E-3</v>
      </c>
      <c r="K110" s="14">
        <f t="shared" si="22"/>
        <v>6.0008615262268465E-2</v>
      </c>
      <c r="L110" s="14">
        <f t="shared" si="22"/>
        <v>0.16917392889095065</v>
      </c>
      <c r="M110" s="14">
        <f t="shared" si="22"/>
        <v>9.1122966301070282E-4</v>
      </c>
      <c r="N110" s="14">
        <f t="shared" si="22"/>
        <v>1.2061367175850757E-2</v>
      </c>
      <c r="O110" s="14">
        <f t="shared" si="22"/>
        <v>0.46267271944067068</v>
      </c>
      <c r="P110" s="14">
        <f t="shared" si="22"/>
        <v>3.1147486662911296E-3</v>
      </c>
      <c r="Q110" s="48"/>
    </row>
    <row r="111" spans="2:17" ht="13.5" customHeight="1">
      <c r="B111" s="30"/>
      <c r="C111" s="38" t="s">
        <v>52</v>
      </c>
      <c r="D111" s="38" t="s">
        <v>36</v>
      </c>
      <c r="E111" s="17">
        <f t="shared" si="8"/>
        <v>1</v>
      </c>
      <c r="F111" s="62" t="s">
        <v>80</v>
      </c>
      <c r="G111" s="17">
        <f t="shared" ref="G111:P111" si="23">G25/$S25</f>
        <v>2.7879573772340304E-2</v>
      </c>
      <c r="H111" s="17">
        <f t="shared" si="23"/>
        <v>5.993121722952021E-2</v>
      </c>
      <c r="I111" s="17">
        <f t="shared" si="23"/>
        <v>0.21155400199206931</v>
      </c>
      <c r="J111" s="17">
        <f t="shared" si="23"/>
        <v>1.0683881152393302E-2</v>
      </c>
      <c r="K111" s="17">
        <f t="shared" si="23"/>
        <v>3.9972937926368607E-2</v>
      </c>
      <c r="L111" s="17">
        <f t="shared" si="23"/>
        <v>0.1426584728721505</v>
      </c>
      <c r="M111" s="17">
        <f t="shared" si="23"/>
        <v>6.5775873409633346E-4</v>
      </c>
      <c r="N111" s="17">
        <f t="shared" si="23"/>
        <v>1.1877243427110936E-2</v>
      </c>
      <c r="O111" s="17">
        <f t="shared" si="23"/>
        <v>0.49079137772265136</v>
      </c>
      <c r="P111" s="17">
        <f t="shared" si="23"/>
        <v>3.9935351712991679E-3</v>
      </c>
      <c r="Q111" s="48"/>
    </row>
    <row r="112" spans="2:17" ht="13.5" customHeight="1">
      <c r="B112" s="30"/>
      <c r="C112" s="33" t="s">
        <v>53</v>
      </c>
      <c r="D112" s="33" t="s">
        <v>13</v>
      </c>
      <c r="E112" s="14">
        <f t="shared" si="8"/>
        <v>1</v>
      </c>
      <c r="F112" s="21" t="s">
        <v>80</v>
      </c>
      <c r="G112" s="14">
        <f t="shared" ref="G112:P112" si="24">G26/$S26</f>
        <v>3.0135004821600772E-4</v>
      </c>
      <c r="H112" s="14">
        <f t="shared" si="24"/>
        <v>5.4243008678881389E-3</v>
      </c>
      <c r="I112" s="14">
        <f t="shared" si="24"/>
        <v>0.28812078109932499</v>
      </c>
      <c r="J112" s="14">
        <f t="shared" si="24"/>
        <v>1.057738669238187E-2</v>
      </c>
      <c r="K112" s="14">
        <f t="shared" si="24"/>
        <v>3.555930568948891E-2</v>
      </c>
      <c r="L112" s="14">
        <f t="shared" si="24"/>
        <v>0.21664054966248794</v>
      </c>
      <c r="M112" s="14">
        <f t="shared" si="24"/>
        <v>6.3283510125361616E-4</v>
      </c>
      <c r="N112" s="14">
        <f t="shared" si="24"/>
        <v>2.6970829315332689E-2</v>
      </c>
      <c r="O112" s="14">
        <f t="shared" si="24"/>
        <v>0.41306051108968178</v>
      </c>
      <c r="P112" s="14">
        <f t="shared" si="24"/>
        <v>2.7121504339440695E-3</v>
      </c>
      <c r="Q112" s="48"/>
    </row>
    <row r="113" spans="2:17" ht="13.5" customHeight="1">
      <c r="B113" s="30"/>
      <c r="C113" s="33" t="s">
        <v>54</v>
      </c>
      <c r="D113" s="33" t="s">
        <v>14</v>
      </c>
      <c r="E113" s="13">
        <f t="shared" si="8"/>
        <v>1</v>
      </c>
      <c r="F113" s="20" t="s">
        <v>80</v>
      </c>
      <c r="G113" s="13">
        <f t="shared" ref="G113:P113" si="25">G27/$S27</f>
        <v>3.9224915666431315E-4</v>
      </c>
      <c r="H113" s="13">
        <f t="shared" si="25"/>
        <v>7.0840197693574955E-2</v>
      </c>
      <c r="I113" s="13">
        <f t="shared" si="25"/>
        <v>0.25080411077116183</v>
      </c>
      <c r="J113" s="13">
        <f t="shared" si="25"/>
        <v>1.3728720483250962E-2</v>
      </c>
      <c r="K113" s="13">
        <f t="shared" si="25"/>
        <v>5.9778771475641326E-2</v>
      </c>
      <c r="L113" s="13">
        <f t="shared" si="25"/>
        <v>0.24782301718051306</v>
      </c>
      <c r="M113" s="13">
        <f t="shared" si="25"/>
        <v>1.5689966266572527E-4</v>
      </c>
      <c r="N113" s="13">
        <f t="shared" si="25"/>
        <v>9.4139797599435159E-4</v>
      </c>
      <c r="O113" s="13">
        <f t="shared" si="25"/>
        <v>0.35231819251588609</v>
      </c>
      <c r="P113" s="13">
        <f t="shared" si="25"/>
        <v>3.2164430846473679E-3</v>
      </c>
      <c r="Q113" s="48"/>
    </row>
    <row r="114" spans="2:17" ht="13.5" customHeight="1">
      <c r="B114" s="30"/>
      <c r="C114" s="33" t="s">
        <v>55</v>
      </c>
      <c r="D114" s="33" t="s">
        <v>15</v>
      </c>
      <c r="E114" s="14">
        <f t="shared" si="8"/>
        <v>1</v>
      </c>
      <c r="F114" s="21" t="s">
        <v>80</v>
      </c>
      <c r="G114" s="14">
        <f t="shared" ref="G114:P114" si="26">G28/$S28</f>
        <v>7.6534517067197309E-5</v>
      </c>
      <c r="H114" s="14">
        <f t="shared" si="26"/>
        <v>2.6021735802847085E-3</v>
      </c>
      <c r="I114" s="14">
        <f t="shared" si="26"/>
        <v>0.24552273075156897</v>
      </c>
      <c r="J114" s="14">
        <f t="shared" si="26"/>
        <v>1.3240471452625134E-2</v>
      </c>
      <c r="K114" s="14">
        <f t="shared" si="26"/>
        <v>5.8395836522271545E-2</v>
      </c>
      <c r="L114" s="14">
        <f t="shared" si="26"/>
        <v>0.18812184295117099</v>
      </c>
      <c r="M114" s="14">
        <f t="shared" si="26"/>
        <v>1.3010867901423542E-3</v>
      </c>
      <c r="N114" s="14">
        <f t="shared" si="26"/>
        <v>7.6534517067197308E-3</v>
      </c>
      <c r="O114" s="14">
        <f t="shared" si="26"/>
        <v>0.48025409459666307</v>
      </c>
      <c r="P114" s="14">
        <f t="shared" si="26"/>
        <v>2.8317771314863003E-3</v>
      </c>
      <c r="Q114" s="48"/>
    </row>
    <row r="115" spans="2:17" ht="13.5" customHeight="1">
      <c r="B115" s="30"/>
      <c r="C115" s="33" t="s">
        <v>56</v>
      </c>
      <c r="D115" s="33" t="s">
        <v>16</v>
      </c>
      <c r="E115" s="13">
        <f t="shared" si="8"/>
        <v>1</v>
      </c>
      <c r="F115" s="20" t="s">
        <v>80</v>
      </c>
      <c r="G115" s="13">
        <f t="shared" ref="G115:P115" si="27">G29/$S29</f>
        <v>7.2077266830041807E-5</v>
      </c>
      <c r="H115" s="13">
        <f t="shared" si="27"/>
        <v>1.0955744558166355E-2</v>
      </c>
      <c r="I115" s="13">
        <f t="shared" si="27"/>
        <v>0.23115179472394407</v>
      </c>
      <c r="J115" s="13">
        <f t="shared" si="27"/>
        <v>1.2541444428427273E-2</v>
      </c>
      <c r="K115" s="13">
        <f t="shared" si="27"/>
        <v>4.3750900965835372E-2</v>
      </c>
      <c r="L115" s="13">
        <f t="shared" si="27"/>
        <v>0.2070779876027101</v>
      </c>
      <c r="M115" s="13">
        <f t="shared" si="27"/>
        <v>6.4869540147037628E-4</v>
      </c>
      <c r="N115" s="13">
        <f t="shared" si="27"/>
        <v>1.8307625774830617E-2</v>
      </c>
      <c r="O115" s="13">
        <f t="shared" si="27"/>
        <v>0.47174571140262361</v>
      </c>
      <c r="P115" s="13">
        <f t="shared" si="27"/>
        <v>3.7480178751621738E-3</v>
      </c>
      <c r="Q115" s="48"/>
    </row>
    <row r="116" spans="2:17" ht="13.5" customHeight="1">
      <c r="B116" s="30"/>
      <c r="C116" s="33" t="s">
        <v>57</v>
      </c>
      <c r="D116" s="33" t="s">
        <v>17</v>
      </c>
      <c r="E116" s="14">
        <f t="shared" si="8"/>
        <v>1</v>
      </c>
      <c r="F116" s="21" t="s">
        <v>80</v>
      </c>
      <c r="G116" s="14">
        <f t="shared" ref="G116:P116" si="28">G30/$S30</f>
        <v>2.339290727051558E-4</v>
      </c>
      <c r="H116" s="14">
        <f t="shared" si="28"/>
        <v>7.1582296247777677E-2</v>
      </c>
      <c r="I116" s="14">
        <f t="shared" si="28"/>
        <v>0.23785908112660242</v>
      </c>
      <c r="J116" s="14">
        <f t="shared" si="28"/>
        <v>1.1181809675306447E-2</v>
      </c>
      <c r="K116" s="14">
        <f t="shared" si="28"/>
        <v>5.1604753438757367E-2</v>
      </c>
      <c r="L116" s="14">
        <f t="shared" si="28"/>
        <v>0.20510901094788062</v>
      </c>
      <c r="M116" s="14">
        <f t="shared" si="28"/>
        <v>3.7428651632824929E-4</v>
      </c>
      <c r="N116" s="14">
        <f t="shared" si="28"/>
        <v>6.2225133339571439E-3</v>
      </c>
      <c r="O116" s="14">
        <f t="shared" si="28"/>
        <v>0.41293159913914101</v>
      </c>
      <c r="P116" s="14">
        <f t="shared" si="28"/>
        <v>2.9007205015439317E-3</v>
      </c>
      <c r="Q116" s="48"/>
    </row>
    <row r="117" spans="2:17" ht="13.5" customHeight="1">
      <c r="B117" s="30"/>
      <c r="C117" s="33" t="s">
        <v>58</v>
      </c>
      <c r="D117" s="33" t="s">
        <v>34</v>
      </c>
      <c r="E117" s="13">
        <f t="shared" si="8"/>
        <v>1</v>
      </c>
      <c r="F117" s="20" t="s">
        <v>80</v>
      </c>
      <c r="G117" s="13">
        <f t="shared" ref="G117:P117" si="29">G31/$S31</f>
        <v>4.0789083358053988E-4</v>
      </c>
      <c r="H117" s="13">
        <f t="shared" si="29"/>
        <v>5.7086176208840107E-2</v>
      </c>
      <c r="I117" s="13">
        <f t="shared" si="29"/>
        <v>0.24549466033817857</v>
      </c>
      <c r="J117" s="13">
        <f t="shared" si="29"/>
        <v>2.132156630080095E-2</v>
      </c>
      <c r="K117" s="13">
        <f t="shared" si="29"/>
        <v>4.9206466923761495E-2</v>
      </c>
      <c r="L117" s="13">
        <f t="shared" si="29"/>
        <v>0.24651438742212994</v>
      </c>
      <c r="M117" s="13">
        <f t="shared" si="29"/>
        <v>4.8205280332245626E-4</v>
      </c>
      <c r="N117" s="13">
        <f t="shared" si="29"/>
        <v>2.2619400771284486E-3</v>
      </c>
      <c r="O117" s="13">
        <f t="shared" si="29"/>
        <v>0.37323865321862948</v>
      </c>
      <c r="P117" s="13">
        <f t="shared" si="29"/>
        <v>3.9862058736280037E-3</v>
      </c>
      <c r="Q117" s="48"/>
    </row>
    <row r="118" spans="2:17" ht="13.5" customHeight="1">
      <c r="B118" s="30"/>
      <c r="C118" s="33" t="s">
        <v>59</v>
      </c>
      <c r="D118" s="33" t="s">
        <v>18</v>
      </c>
      <c r="E118" s="14">
        <f t="shared" si="8"/>
        <v>1</v>
      </c>
      <c r="F118" s="21" t="s">
        <v>80</v>
      </c>
      <c r="G118" s="14">
        <f t="shared" ref="G118:P118" si="30">G32/$S32</f>
        <v>0</v>
      </c>
      <c r="H118" s="14">
        <f t="shared" si="30"/>
        <v>6.7819599864360806E-4</v>
      </c>
      <c r="I118" s="14">
        <f t="shared" si="30"/>
        <v>0.41030857917938285</v>
      </c>
      <c r="J118" s="14">
        <f t="shared" si="30"/>
        <v>4.7473719905052562E-3</v>
      </c>
      <c r="K118" s="14">
        <f t="shared" si="30"/>
        <v>2.6788741946422515E-2</v>
      </c>
      <c r="L118" s="14">
        <f t="shared" si="30"/>
        <v>0.16581892166836215</v>
      </c>
      <c r="M118" s="14">
        <f t="shared" si="30"/>
        <v>6.7819599864360806E-4</v>
      </c>
      <c r="N118" s="14">
        <f t="shared" si="30"/>
        <v>7.4601559850796884E-3</v>
      </c>
      <c r="O118" s="14">
        <f t="shared" si="30"/>
        <v>0.36859952526280093</v>
      </c>
      <c r="P118" s="14">
        <f t="shared" si="30"/>
        <v>1.4920311970159377E-2</v>
      </c>
      <c r="Q118" s="48"/>
    </row>
    <row r="119" spans="2:17" ht="13.5" customHeight="1">
      <c r="B119" s="30"/>
      <c r="C119" s="33" t="s">
        <v>60</v>
      </c>
      <c r="D119" s="33" t="s">
        <v>19</v>
      </c>
      <c r="E119" s="13">
        <f t="shared" si="8"/>
        <v>1</v>
      </c>
      <c r="F119" s="20" t="s">
        <v>80</v>
      </c>
      <c r="G119" s="13">
        <f t="shared" ref="G119:P119" si="31">G33/$S33</f>
        <v>4.5998160073597056E-4</v>
      </c>
      <c r="H119" s="13">
        <f t="shared" si="31"/>
        <v>8.4636614535418576E-3</v>
      </c>
      <c r="I119" s="13">
        <f t="shared" si="31"/>
        <v>0.28017479300827969</v>
      </c>
      <c r="J119" s="13">
        <f t="shared" si="31"/>
        <v>1.3017479300827967E-2</v>
      </c>
      <c r="K119" s="13">
        <f t="shared" si="31"/>
        <v>5.1287948482060718E-2</v>
      </c>
      <c r="L119" s="13">
        <f t="shared" si="31"/>
        <v>0.20850965961361545</v>
      </c>
      <c r="M119" s="13">
        <f t="shared" si="31"/>
        <v>5.0597976080956762E-4</v>
      </c>
      <c r="N119" s="13">
        <f t="shared" si="31"/>
        <v>7.4517019319227228E-3</v>
      </c>
      <c r="O119" s="13">
        <f t="shared" si="31"/>
        <v>0.42575896964121435</v>
      </c>
      <c r="P119" s="13">
        <f t="shared" si="31"/>
        <v>4.3698252069917206E-3</v>
      </c>
      <c r="Q119" s="48"/>
    </row>
    <row r="120" spans="2:17" ht="13.5" customHeight="1">
      <c r="B120" s="30"/>
      <c r="C120" s="33" t="s">
        <v>61</v>
      </c>
      <c r="D120" s="33" t="s">
        <v>29</v>
      </c>
      <c r="E120" s="14">
        <f t="shared" si="8"/>
        <v>1</v>
      </c>
      <c r="F120" s="21" t="s">
        <v>80</v>
      </c>
      <c r="G120" s="14">
        <f t="shared" ref="G120:P120" si="32">G34/$S34</f>
        <v>2.2954700333560488E-3</v>
      </c>
      <c r="H120" s="14">
        <f t="shared" si="32"/>
        <v>5.656181629066389E-2</v>
      </c>
      <c r="I120" s="14">
        <f t="shared" si="32"/>
        <v>0.24213622179979197</v>
      </c>
      <c r="J120" s="14">
        <f t="shared" si="32"/>
        <v>1.0473082027186973E-2</v>
      </c>
      <c r="K120" s="14">
        <f t="shared" si="32"/>
        <v>5.656181629066389E-2</v>
      </c>
      <c r="L120" s="14">
        <f t="shared" si="32"/>
        <v>0.2197912556938417</v>
      </c>
      <c r="M120" s="14">
        <f t="shared" si="32"/>
        <v>4.3040063125425915E-4</v>
      </c>
      <c r="N120" s="14">
        <f t="shared" si="32"/>
        <v>3.5508052078476382E-3</v>
      </c>
      <c r="O120" s="14">
        <f t="shared" si="32"/>
        <v>0.40572432839568162</v>
      </c>
      <c r="P120" s="14">
        <f t="shared" si="32"/>
        <v>2.4748036297119903E-3</v>
      </c>
      <c r="Q120" s="48"/>
    </row>
    <row r="121" spans="2:17" ht="13.5" customHeight="1">
      <c r="B121" s="30"/>
      <c r="C121" s="33" t="s">
        <v>62</v>
      </c>
      <c r="D121" s="33" t="s">
        <v>20</v>
      </c>
      <c r="E121" s="13">
        <f t="shared" si="8"/>
        <v>1</v>
      </c>
      <c r="F121" s="20" t="s">
        <v>80</v>
      </c>
      <c r="G121" s="13">
        <f t="shared" ref="G121:P121" si="33">G35/$S35</f>
        <v>1.8050541516245486E-4</v>
      </c>
      <c r="H121" s="13">
        <f t="shared" si="33"/>
        <v>2.4067388688327317E-3</v>
      </c>
      <c r="I121" s="13">
        <f t="shared" si="33"/>
        <v>0.27310469314079422</v>
      </c>
      <c r="J121" s="13">
        <f t="shared" si="33"/>
        <v>1.5342960288808664E-2</v>
      </c>
      <c r="K121" s="13">
        <f t="shared" si="33"/>
        <v>4.8315282791817085E-2</v>
      </c>
      <c r="L121" s="13">
        <f t="shared" si="33"/>
        <v>0.18748495788206979</v>
      </c>
      <c r="M121" s="13">
        <f t="shared" si="33"/>
        <v>1.2033694344163659E-3</v>
      </c>
      <c r="N121" s="13">
        <f t="shared" si="33"/>
        <v>8.6040914560770159E-3</v>
      </c>
      <c r="O121" s="13">
        <f t="shared" si="33"/>
        <v>0.46143200962695546</v>
      </c>
      <c r="P121" s="13">
        <f t="shared" si="33"/>
        <v>1.9253910950661852E-3</v>
      </c>
      <c r="Q121" s="48"/>
    </row>
    <row r="122" spans="2:17" ht="13.5" customHeight="1">
      <c r="B122" s="30"/>
      <c r="C122" s="33" t="s">
        <v>63</v>
      </c>
      <c r="D122" s="33" t="s">
        <v>21</v>
      </c>
      <c r="E122" s="14">
        <f t="shared" si="8"/>
        <v>1</v>
      </c>
      <c r="F122" s="21" t="s">
        <v>80</v>
      </c>
      <c r="G122" s="14">
        <f t="shared" ref="G122:P122" si="34">G36/$S36</f>
        <v>5.8360081704114382E-4</v>
      </c>
      <c r="H122" s="14">
        <f t="shared" si="34"/>
        <v>5.8360081704114382E-4</v>
      </c>
      <c r="I122" s="14">
        <f t="shared" si="34"/>
        <v>0.44557922381091336</v>
      </c>
      <c r="J122" s="14">
        <f t="shared" si="34"/>
        <v>1.371461920046688E-2</v>
      </c>
      <c r="K122" s="14">
        <f t="shared" si="34"/>
        <v>2.6845637583892617E-2</v>
      </c>
      <c r="L122" s="14">
        <f t="shared" si="34"/>
        <v>0.2786693901371462</v>
      </c>
      <c r="M122" s="14">
        <f t="shared" si="34"/>
        <v>0</v>
      </c>
      <c r="N122" s="14">
        <f t="shared" si="34"/>
        <v>6.1278085789320102E-3</v>
      </c>
      <c r="O122" s="14">
        <f t="shared" si="34"/>
        <v>0.22089290925007296</v>
      </c>
      <c r="P122" s="14">
        <f t="shared" si="34"/>
        <v>7.0032098044937267E-3</v>
      </c>
      <c r="Q122" s="48"/>
    </row>
    <row r="123" spans="2:17" ht="13.5" customHeight="1">
      <c r="B123" s="30"/>
      <c r="C123" s="33" t="s">
        <v>64</v>
      </c>
      <c r="D123" s="33" t="s">
        <v>22</v>
      </c>
      <c r="E123" s="13">
        <f t="shared" si="8"/>
        <v>1</v>
      </c>
      <c r="F123" s="20" t="s">
        <v>80</v>
      </c>
      <c r="G123" s="13">
        <f t="shared" ref="G123:P123" si="35">G37/$S37</f>
        <v>3.5831591519856673E-4</v>
      </c>
      <c r="H123" s="13">
        <f t="shared" si="35"/>
        <v>4.1325768886234696E-2</v>
      </c>
      <c r="I123" s="13">
        <f t="shared" si="35"/>
        <v>0.22358913108390566</v>
      </c>
      <c r="J123" s="13">
        <f t="shared" si="35"/>
        <v>2.0065691251119736E-2</v>
      </c>
      <c r="K123" s="13">
        <f t="shared" si="35"/>
        <v>6.2227530606151091E-2</v>
      </c>
      <c r="L123" s="13">
        <f t="shared" si="35"/>
        <v>0.23899671543744402</v>
      </c>
      <c r="M123" s="13">
        <f t="shared" si="35"/>
        <v>5.9719319199761126E-4</v>
      </c>
      <c r="N123" s="13">
        <f t="shared" si="35"/>
        <v>8.1815467303672732E-3</v>
      </c>
      <c r="O123" s="13">
        <f t="shared" si="35"/>
        <v>0.40161242161839356</v>
      </c>
      <c r="P123" s="13">
        <f t="shared" si="35"/>
        <v>3.0456852791878172E-3</v>
      </c>
      <c r="Q123" s="48"/>
    </row>
    <row r="124" spans="2:17" ht="13.5" customHeight="1">
      <c r="B124" s="30"/>
      <c r="C124" s="33" t="s">
        <v>65</v>
      </c>
      <c r="D124" s="33" t="s">
        <v>23</v>
      </c>
      <c r="E124" s="14">
        <f t="shared" si="8"/>
        <v>1</v>
      </c>
      <c r="F124" s="21" t="s">
        <v>80</v>
      </c>
      <c r="G124" s="14">
        <f t="shared" ref="G124:P124" si="36">G38/$S38</f>
        <v>5.2114819370036069E-4</v>
      </c>
      <c r="H124" s="14">
        <f t="shared" si="36"/>
        <v>6.2767088449271438E-2</v>
      </c>
      <c r="I124" s="14">
        <f t="shared" si="36"/>
        <v>0.25035959225365323</v>
      </c>
      <c r="J124" s="14">
        <f t="shared" si="36"/>
        <v>1.5009067978570387E-2</v>
      </c>
      <c r="K124" s="14">
        <f t="shared" si="36"/>
        <v>5.3240499468428841E-2</v>
      </c>
      <c r="L124" s="14">
        <f t="shared" si="36"/>
        <v>0.23695566071167998</v>
      </c>
      <c r="M124" s="14">
        <f t="shared" si="36"/>
        <v>4.1691855496028851E-4</v>
      </c>
      <c r="N124" s="14">
        <f t="shared" si="36"/>
        <v>2.35558983552563E-3</v>
      </c>
      <c r="O124" s="14">
        <f t="shared" si="36"/>
        <v>0.37589376915219613</v>
      </c>
      <c r="P124" s="14">
        <f t="shared" si="36"/>
        <v>2.4806654020137165E-3</v>
      </c>
      <c r="Q124" s="48"/>
    </row>
    <row r="125" spans="2:17" ht="13.5" customHeight="1">
      <c r="B125" s="30"/>
      <c r="C125" s="33" t="s">
        <v>66</v>
      </c>
      <c r="D125" s="33" t="s">
        <v>24</v>
      </c>
      <c r="E125" s="13">
        <f t="shared" si="8"/>
        <v>1</v>
      </c>
      <c r="F125" s="20" t="s">
        <v>80</v>
      </c>
      <c r="G125" s="13">
        <f t="shared" ref="G125:P125" si="37">G39/$S39</f>
        <v>3.4090909090909094E-4</v>
      </c>
      <c r="H125" s="13">
        <f t="shared" si="37"/>
        <v>2.3409090909090911E-2</v>
      </c>
      <c r="I125" s="13">
        <f t="shared" si="37"/>
        <v>0.27431818181818179</v>
      </c>
      <c r="J125" s="13">
        <f t="shared" si="37"/>
        <v>8.7500000000000008E-3</v>
      </c>
      <c r="K125" s="13">
        <f t="shared" si="37"/>
        <v>6.5625000000000003E-2</v>
      </c>
      <c r="L125" s="13">
        <f t="shared" si="37"/>
        <v>0.16835227272727274</v>
      </c>
      <c r="M125" s="13">
        <f t="shared" si="37"/>
        <v>7.9545454545454548E-4</v>
      </c>
      <c r="N125" s="13">
        <f t="shared" si="37"/>
        <v>1.6022727272727272E-2</v>
      </c>
      <c r="O125" s="13">
        <f t="shared" si="37"/>
        <v>0.4396022727272727</v>
      </c>
      <c r="P125" s="13">
        <f t="shared" si="37"/>
        <v>2.7840909090909092E-3</v>
      </c>
      <c r="Q125" s="48"/>
    </row>
    <row r="126" spans="2:17" ht="13.5" customHeight="1">
      <c r="B126" s="30"/>
      <c r="C126" s="33" t="s">
        <v>67</v>
      </c>
      <c r="D126" s="33" t="s">
        <v>30</v>
      </c>
      <c r="E126" s="14">
        <f t="shared" si="8"/>
        <v>1</v>
      </c>
      <c r="F126" s="21" t="s">
        <v>80</v>
      </c>
      <c r="G126" s="14">
        <f t="shared" ref="G126:P126" si="38">G40/$S40</f>
        <v>2.2068559658672943E-4</v>
      </c>
      <c r="H126" s="14">
        <f t="shared" si="38"/>
        <v>0.11210828306605855</v>
      </c>
      <c r="I126" s="14">
        <f t="shared" si="38"/>
        <v>0.23517728409592467</v>
      </c>
      <c r="J126" s="14">
        <f t="shared" si="38"/>
        <v>8.386052670295718E-3</v>
      </c>
      <c r="K126" s="14">
        <f t="shared" si="38"/>
        <v>4.9801382963071947E-2</v>
      </c>
      <c r="L126" s="14">
        <f t="shared" si="38"/>
        <v>0.23289686626452846</v>
      </c>
      <c r="M126" s="14">
        <f t="shared" si="38"/>
        <v>2.2068559658672943E-4</v>
      </c>
      <c r="N126" s="14">
        <f t="shared" si="38"/>
        <v>1.6183610416360158E-3</v>
      </c>
      <c r="O126" s="14">
        <f t="shared" si="38"/>
        <v>0.35618655289098133</v>
      </c>
      <c r="P126" s="14">
        <f t="shared" si="38"/>
        <v>3.3838458143298513E-3</v>
      </c>
      <c r="Q126" s="48"/>
    </row>
    <row r="127" spans="2:17" ht="13.5" customHeight="1" thickBot="1">
      <c r="B127" s="30"/>
      <c r="C127" s="33" t="s">
        <v>68</v>
      </c>
      <c r="D127" s="33" t="s">
        <v>31</v>
      </c>
      <c r="E127" s="18">
        <f t="shared" si="8"/>
        <v>1</v>
      </c>
      <c r="F127" s="23" t="s">
        <v>80</v>
      </c>
      <c r="G127" s="18">
        <f t="shared" ref="G127:P127" si="39">G41/$S41</f>
        <v>2.0780660132303536E-4</v>
      </c>
      <c r="H127" s="18">
        <f t="shared" si="39"/>
        <v>2.5768018564056385E-2</v>
      </c>
      <c r="I127" s="18">
        <f t="shared" si="39"/>
        <v>0.22955702559484639</v>
      </c>
      <c r="J127" s="18">
        <f t="shared" si="39"/>
        <v>1.1914245142520694E-2</v>
      </c>
      <c r="K127" s="18">
        <f t="shared" si="39"/>
        <v>5.8532192705988292E-2</v>
      </c>
      <c r="L127" s="18">
        <f t="shared" si="39"/>
        <v>0.20957295743428117</v>
      </c>
      <c r="M127" s="18">
        <f t="shared" si="39"/>
        <v>6.5805423752294536E-4</v>
      </c>
      <c r="N127" s="18">
        <f t="shared" si="39"/>
        <v>6.8922522772140058E-3</v>
      </c>
      <c r="O127" s="18">
        <f t="shared" si="39"/>
        <v>0.45333010078620162</v>
      </c>
      <c r="P127" s="18">
        <f t="shared" si="39"/>
        <v>3.5673466560454405E-3</v>
      </c>
      <c r="Q127" s="48"/>
    </row>
    <row r="128" spans="2:17" ht="13.5" customHeight="1" thickBot="1">
      <c r="B128" s="30"/>
      <c r="C128" s="33"/>
      <c r="D128" s="3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1"/>
    </row>
    <row r="129" spans="2:17" ht="13.5" customHeight="1" thickBot="1">
      <c r="B129" s="30"/>
      <c r="C129" s="33" t="s">
        <v>69</v>
      </c>
      <c r="D129" s="33" t="s">
        <v>4</v>
      </c>
      <c r="E129" s="19">
        <f>S43/S43</f>
        <v>1</v>
      </c>
      <c r="F129" s="24" t="s">
        <v>80</v>
      </c>
      <c r="G129" s="19">
        <f t="shared" ref="G129:P129" si="40">G43/$S43</f>
        <v>3.7633847765755376E-3</v>
      </c>
      <c r="H129" s="19">
        <f t="shared" si="40"/>
        <v>3.3183814350383388E-2</v>
      </c>
      <c r="I129" s="19">
        <f t="shared" si="40"/>
        <v>0.24551643658014588</v>
      </c>
      <c r="J129" s="19">
        <f t="shared" si="40"/>
        <v>1.1084962165545369E-2</v>
      </c>
      <c r="K129" s="19">
        <f t="shared" si="40"/>
        <v>5.2664460373266324E-2</v>
      </c>
      <c r="L129" s="19">
        <f t="shared" si="40"/>
        <v>0.19124712129149554</v>
      </c>
      <c r="M129" s="19">
        <f t="shared" si="40"/>
        <v>7.5886710998873165E-4</v>
      </c>
      <c r="N129" s="19">
        <f t="shared" si="40"/>
        <v>1.1889682273116502E-2</v>
      </c>
      <c r="O129" s="19">
        <f t="shared" si="40"/>
        <v>0.44659902585306638</v>
      </c>
      <c r="P129" s="19">
        <f t="shared" si="40"/>
        <v>3.2922452264163705E-3</v>
      </c>
      <c r="Q129" s="48"/>
    </row>
    <row r="130" spans="2:17" ht="13.5" customHeight="1" thickBot="1">
      <c r="B130" s="30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4"/>
    </row>
    <row r="131" spans="2:17" ht="13.5" customHeight="1" thickBot="1">
      <c r="B131" s="30"/>
      <c r="C131" s="33" t="s">
        <v>70</v>
      </c>
      <c r="D131" s="33"/>
      <c r="E131" s="19">
        <f>S45/S45</f>
        <v>1</v>
      </c>
      <c r="F131" s="24" t="s">
        <v>80</v>
      </c>
      <c r="G131" s="19">
        <f t="shared" ref="G131:P131" si="41">G45/$S45</f>
        <v>2.7500905517620702E-4</v>
      </c>
      <c r="H131" s="19">
        <f t="shared" si="41"/>
        <v>1.3361415558804985E-2</v>
      </c>
      <c r="I131" s="19">
        <f t="shared" si="41"/>
        <v>0.25207598298968381</v>
      </c>
      <c r="J131" s="19">
        <f t="shared" si="41"/>
        <v>7.4185369518264621E-3</v>
      </c>
      <c r="K131" s="19">
        <f t="shared" si="41"/>
        <v>5.212427726278792E-2</v>
      </c>
      <c r="L131" s="19">
        <f t="shared" si="41"/>
        <v>0.14591578015373677</v>
      </c>
      <c r="M131" s="19">
        <f t="shared" si="41"/>
        <v>1.113451296567082E-3</v>
      </c>
      <c r="N131" s="19">
        <f t="shared" si="41"/>
        <v>2.5166682317588507E-2</v>
      </c>
      <c r="O131" s="19">
        <f t="shared" si="41"/>
        <v>0.49928229344136943</v>
      </c>
      <c r="P131" s="19">
        <f t="shared" si="41"/>
        <v>3.2665709724588494E-3</v>
      </c>
      <c r="Q131" s="48"/>
    </row>
    <row r="132" spans="2:17" ht="13.5" thickBot="1">
      <c r="B132" s="44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9"/>
    </row>
    <row r="133" spans="2:17" ht="13.5" thickTop="1"/>
  </sheetData>
  <printOptions horizontalCentered="1" verticalCentered="1"/>
  <pageMargins left="0.19685039370078741" right="0.19685039370078741" top="0.39370078740157483" bottom="0.19685039370078741" header="0.31496062992125984" footer="0.31496062992125984"/>
  <pageSetup paperSize="9" scale="76" fitToHeight="3" orientation="landscape" r:id="rId1"/>
  <rowBreaks count="2" manualBreakCount="2">
    <brk id="47" max="17" man="1"/>
    <brk id="90" max="17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B1:S133"/>
  <sheetViews>
    <sheetView zoomScaleNormal="100" workbookViewId="0"/>
  </sheetViews>
  <sheetFormatPr defaultRowHeight="12.75"/>
  <cols>
    <col min="1" max="2" width="2.7109375" customWidth="1"/>
    <col min="3" max="3" width="22.7109375" customWidth="1"/>
    <col min="4" max="4" width="12.7109375" customWidth="1"/>
    <col min="5" max="16" width="11.7109375" customWidth="1"/>
    <col min="17" max="17" width="4.7109375" customWidth="1"/>
    <col min="18" max="18" width="2.7109375" customWidth="1"/>
    <col min="19" max="19" width="10.7109375" customWidth="1"/>
  </cols>
  <sheetData>
    <row r="1" spans="2:19" ht="13.5" thickBot="1"/>
    <row r="2" spans="2:19" ht="18.75" thickTop="1">
      <c r="B2" s="25"/>
      <c r="C2" s="26"/>
      <c r="D2" s="27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9"/>
    </row>
    <row r="3" spans="2:19" ht="18">
      <c r="B3" s="30"/>
      <c r="C3" s="31" t="s">
        <v>156</v>
      </c>
      <c r="D3" s="32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4"/>
    </row>
    <row r="4" spans="2:19">
      <c r="B4" s="30"/>
      <c r="C4" s="35" t="s">
        <v>83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4"/>
    </row>
    <row r="5" spans="2:19">
      <c r="B5" s="30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6"/>
      <c r="Q5" s="37"/>
    </row>
    <row r="6" spans="2:19" ht="15">
      <c r="B6" s="30"/>
      <c r="C6" s="110" t="s">
        <v>154</v>
      </c>
      <c r="D6" s="109"/>
      <c r="E6" s="109"/>
      <c r="F6" s="109"/>
      <c r="G6" s="33"/>
      <c r="H6" s="33"/>
      <c r="I6" s="33"/>
      <c r="J6" s="33"/>
      <c r="K6" s="33"/>
      <c r="L6" s="33"/>
      <c r="M6" s="33"/>
      <c r="N6" s="33"/>
      <c r="O6" s="33"/>
      <c r="P6" s="33"/>
      <c r="Q6" s="34"/>
    </row>
    <row r="7" spans="2:19">
      <c r="B7" s="30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</row>
    <row r="8" spans="2:19" ht="63.75" customHeight="1">
      <c r="B8" s="30"/>
      <c r="C8" s="33" t="s">
        <v>72</v>
      </c>
      <c r="D8" s="38" t="s">
        <v>73</v>
      </c>
      <c r="E8" s="39" t="s">
        <v>85</v>
      </c>
      <c r="F8" s="39" t="s">
        <v>74</v>
      </c>
      <c r="G8" s="39" t="s">
        <v>75</v>
      </c>
      <c r="H8" s="39" t="s">
        <v>0</v>
      </c>
      <c r="I8" s="39" t="s">
        <v>76</v>
      </c>
      <c r="J8" s="39" t="s">
        <v>77</v>
      </c>
      <c r="K8" s="39" t="s">
        <v>78</v>
      </c>
      <c r="L8" s="39" t="s">
        <v>79</v>
      </c>
      <c r="M8" s="39" t="s">
        <v>81</v>
      </c>
      <c r="N8" s="39" t="s">
        <v>1</v>
      </c>
      <c r="O8" s="39" t="s">
        <v>2</v>
      </c>
      <c r="P8" s="39" t="s">
        <v>3</v>
      </c>
      <c r="Q8" s="40"/>
      <c r="S8" s="1" t="s">
        <v>71</v>
      </c>
    </row>
    <row r="9" spans="2:19" ht="13.5" thickBot="1">
      <c r="B9" s="30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4"/>
    </row>
    <row r="10" spans="2:19" ht="13.5" customHeight="1">
      <c r="B10" s="30"/>
      <c r="C10" s="38" t="s">
        <v>37</v>
      </c>
      <c r="D10" s="38" t="s">
        <v>25</v>
      </c>
      <c r="E10" s="3">
        <v>157376</v>
      </c>
      <c r="F10" s="3">
        <v>14790</v>
      </c>
      <c r="G10" s="3">
        <v>34</v>
      </c>
      <c r="H10" s="3">
        <v>748</v>
      </c>
      <c r="I10" s="3">
        <v>22129</v>
      </c>
      <c r="J10" s="3">
        <v>1279</v>
      </c>
      <c r="K10" s="3">
        <v>60498</v>
      </c>
      <c r="L10" s="3">
        <v>11443</v>
      </c>
      <c r="M10" s="3">
        <v>535</v>
      </c>
      <c r="N10" s="3">
        <v>2666</v>
      </c>
      <c r="O10" s="3">
        <v>40265</v>
      </c>
      <c r="P10" s="3">
        <v>2989</v>
      </c>
      <c r="Q10" s="41"/>
      <c r="S10" s="2">
        <f>SUM(G10:P10)</f>
        <v>142586</v>
      </c>
    </row>
    <row r="11" spans="2:19" ht="13.5" customHeight="1">
      <c r="B11" s="30"/>
      <c r="C11" s="33" t="s">
        <v>38</v>
      </c>
      <c r="D11" s="33" t="s">
        <v>26</v>
      </c>
      <c r="E11" s="4">
        <v>174235</v>
      </c>
      <c r="F11" s="4">
        <v>19684</v>
      </c>
      <c r="G11" s="4">
        <v>35</v>
      </c>
      <c r="H11" s="4">
        <v>1695</v>
      </c>
      <c r="I11" s="4">
        <v>16786</v>
      </c>
      <c r="J11" s="4">
        <v>1483</v>
      </c>
      <c r="K11" s="4">
        <v>86528</v>
      </c>
      <c r="L11" s="4">
        <v>15526</v>
      </c>
      <c r="M11" s="4">
        <v>450</v>
      </c>
      <c r="N11" s="4">
        <v>1375</v>
      </c>
      <c r="O11" s="4">
        <v>26031</v>
      </c>
      <c r="P11" s="4">
        <v>4642</v>
      </c>
      <c r="Q11" s="41"/>
      <c r="S11" s="2">
        <f t="shared" ref="S11:S41" si="0">SUM(G11:P11)</f>
        <v>154551</v>
      </c>
    </row>
    <row r="12" spans="2:19" ht="13.5" customHeight="1">
      <c r="B12" s="30"/>
      <c r="C12" s="33" t="s">
        <v>39</v>
      </c>
      <c r="D12" s="33" t="s">
        <v>32</v>
      </c>
      <c r="E12" s="5">
        <v>72872</v>
      </c>
      <c r="F12" s="5">
        <v>7648</v>
      </c>
      <c r="G12" s="5">
        <v>27</v>
      </c>
      <c r="H12" s="5">
        <v>1354</v>
      </c>
      <c r="I12" s="5">
        <v>6013</v>
      </c>
      <c r="J12" s="5">
        <v>444</v>
      </c>
      <c r="K12" s="5">
        <v>33600</v>
      </c>
      <c r="L12" s="5">
        <v>6955</v>
      </c>
      <c r="M12" s="5">
        <v>140</v>
      </c>
      <c r="N12" s="5">
        <v>932</v>
      </c>
      <c r="O12" s="5">
        <v>14584</v>
      </c>
      <c r="P12" s="5">
        <v>1175</v>
      </c>
      <c r="Q12" s="41"/>
      <c r="S12" s="2">
        <f t="shared" si="0"/>
        <v>65224</v>
      </c>
    </row>
    <row r="13" spans="2:19" ht="13.5" customHeight="1">
      <c r="B13" s="30"/>
      <c r="C13" s="33" t="s">
        <v>40</v>
      </c>
      <c r="D13" s="33" t="s">
        <v>27</v>
      </c>
      <c r="E13" s="4">
        <v>54753</v>
      </c>
      <c r="F13" s="4">
        <v>8874</v>
      </c>
      <c r="G13" s="4">
        <v>36</v>
      </c>
      <c r="H13" s="4">
        <v>2037</v>
      </c>
      <c r="I13" s="4">
        <v>4603</v>
      </c>
      <c r="J13" s="4">
        <v>171</v>
      </c>
      <c r="K13" s="4">
        <v>21567</v>
      </c>
      <c r="L13" s="4">
        <v>5547</v>
      </c>
      <c r="M13" s="4">
        <v>147</v>
      </c>
      <c r="N13" s="4">
        <v>648</v>
      </c>
      <c r="O13" s="4">
        <v>10219</v>
      </c>
      <c r="P13" s="4">
        <v>904</v>
      </c>
      <c r="Q13" s="41"/>
      <c r="S13" s="2">
        <f t="shared" si="0"/>
        <v>45879</v>
      </c>
    </row>
    <row r="14" spans="2:19" ht="15.75" customHeight="1">
      <c r="B14" s="30"/>
      <c r="C14" s="42" t="s">
        <v>48</v>
      </c>
      <c r="D14" s="42" t="s">
        <v>28</v>
      </c>
      <c r="E14" s="6">
        <v>325698</v>
      </c>
      <c r="F14" s="6">
        <v>36782</v>
      </c>
      <c r="G14" s="6">
        <v>201</v>
      </c>
      <c r="H14" s="6">
        <v>5085</v>
      </c>
      <c r="I14" s="6">
        <v>80999</v>
      </c>
      <c r="J14" s="6">
        <v>1253</v>
      </c>
      <c r="K14" s="6">
        <v>85573</v>
      </c>
      <c r="L14" s="6">
        <v>17679</v>
      </c>
      <c r="M14" s="6">
        <v>1075</v>
      </c>
      <c r="N14" s="6">
        <v>12526</v>
      </c>
      <c r="O14" s="6">
        <v>82606</v>
      </c>
      <c r="P14" s="6">
        <v>1919</v>
      </c>
      <c r="Q14" s="41"/>
      <c r="S14" s="2">
        <f t="shared" si="0"/>
        <v>288916</v>
      </c>
    </row>
    <row r="15" spans="2:19" ht="13.5" customHeight="1">
      <c r="B15" s="30"/>
      <c r="C15" s="33" t="s">
        <v>41</v>
      </c>
      <c r="D15" s="33" t="s">
        <v>5</v>
      </c>
      <c r="E15" s="4">
        <v>31852</v>
      </c>
      <c r="F15" s="4">
        <v>3229</v>
      </c>
      <c r="G15" s="4">
        <v>9</v>
      </c>
      <c r="H15" s="4">
        <v>669</v>
      </c>
      <c r="I15" s="4">
        <v>2854</v>
      </c>
      <c r="J15" s="4">
        <v>170</v>
      </c>
      <c r="K15" s="4">
        <v>15927</v>
      </c>
      <c r="L15" s="4">
        <v>3048</v>
      </c>
      <c r="M15" s="4">
        <v>73</v>
      </c>
      <c r="N15" s="4">
        <v>241</v>
      </c>
      <c r="O15" s="4">
        <v>5393</v>
      </c>
      <c r="P15" s="4">
        <v>239</v>
      </c>
      <c r="Q15" s="41"/>
      <c r="S15" s="2">
        <f t="shared" si="0"/>
        <v>28623</v>
      </c>
    </row>
    <row r="16" spans="2:19" ht="13.5" customHeight="1">
      <c r="B16" s="30"/>
      <c r="C16" s="33" t="s">
        <v>49</v>
      </c>
      <c r="D16" s="33" t="s">
        <v>10</v>
      </c>
      <c r="E16" s="5">
        <v>17441</v>
      </c>
      <c r="F16" s="5">
        <v>2678</v>
      </c>
      <c r="G16" s="5">
        <v>8</v>
      </c>
      <c r="H16" s="5">
        <v>106</v>
      </c>
      <c r="I16" s="5">
        <v>2792</v>
      </c>
      <c r="J16" s="5">
        <v>50</v>
      </c>
      <c r="K16" s="5">
        <v>7796</v>
      </c>
      <c r="L16" s="5">
        <v>1712</v>
      </c>
      <c r="M16" s="5">
        <v>15</v>
      </c>
      <c r="N16" s="5">
        <v>96</v>
      </c>
      <c r="O16" s="5">
        <v>1629</v>
      </c>
      <c r="P16" s="5">
        <v>559</v>
      </c>
      <c r="Q16" s="41"/>
      <c r="S16" s="2">
        <f t="shared" si="0"/>
        <v>14763</v>
      </c>
    </row>
    <row r="17" spans="2:19" ht="13.5" customHeight="1">
      <c r="B17" s="30"/>
      <c r="C17" s="33" t="s">
        <v>42</v>
      </c>
      <c r="D17" s="33" t="s">
        <v>6</v>
      </c>
      <c r="E17" s="4">
        <v>91769</v>
      </c>
      <c r="F17" s="4">
        <v>13611</v>
      </c>
      <c r="G17" s="4">
        <v>22</v>
      </c>
      <c r="H17" s="4">
        <v>570</v>
      </c>
      <c r="I17" s="4">
        <v>7646</v>
      </c>
      <c r="J17" s="4">
        <v>421</v>
      </c>
      <c r="K17" s="4">
        <v>41020</v>
      </c>
      <c r="L17" s="4">
        <v>9179</v>
      </c>
      <c r="M17" s="4">
        <v>290</v>
      </c>
      <c r="N17" s="4">
        <v>1269</v>
      </c>
      <c r="O17" s="4">
        <v>17171</v>
      </c>
      <c r="P17" s="4">
        <v>570</v>
      </c>
      <c r="Q17" s="41"/>
      <c r="S17" s="2">
        <f t="shared" si="0"/>
        <v>78158</v>
      </c>
    </row>
    <row r="18" spans="2:19" ht="13.5" customHeight="1">
      <c r="B18" s="30"/>
      <c r="C18" s="38" t="s">
        <v>43</v>
      </c>
      <c r="D18" s="38" t="s">
        <v>33</v>
      </c>
      <c r="E18" s="7">
        <v>92461</v>
      </c>
      <c r="F18" s="7">
        <v>9753</v>
      </c>
      <c r="G18" s="7">
        <v>18</v>
      </c>
      <c r="H18" s="7">
        <v>639</v>
      </c>
      <c r="I18" s="7">
        <v>13302</v>
      </c>
      <c r="J18" s="7">
        <v>577</v>
      </c>
      <c r="K18" s="7">
        <v>31956</v>
      </c>
      <c r="L18" s="7">
        <v>9516</v>
      </c>
      <c r="M18" s="7">
        <v>166</v>
      </c>
      <c r="N18" s="7">
        <v>1037</v>
      </c>
      <c r="O18" s="7">
        <v>24971</v>
      </c>
      <c r="P18" s="7">
        <v>526</v>
      </c>
      <c r="Q18" s="41"/>
      <c r="S18" s="2">
        <f t="shared" si="0"/>
        <v>82708</v>
      </c>
    </row>
    <row r="19" spans="2:19" ht="13.5" customHeight="1">
      <c r="B19" s="30"/>
      <c r="C19" s="33" t="s">
        <v>44</v>
      </c>
      <c r="D19" s="33" t="s">
        <v>7</v>
      </c>
      <c r="E19" s="4">
        <v>75234</v>
      </c>
      <c r="F19" s="4">
        <v>8172</v>
      </c>
      <c r="G19" s="4">
        <v>18</v>
      </c>
      <c r="H19" s="4">
        <v>1403</v>
      </c>
      <c r="I19" s="4">
        <v>9806</v>
      </c>
      <c r="J19" s="4">
        <v>539</v>
      </c>
      <c r="K19" s="4">
        <v>35844</v>
      </c>
      <c r="L19" s="4">
        <v>7594</v>
      </c>
      <c r="M19" s="4">
        <v>99</v>
      </c>
      <c r="N19" s="4">
        <v>290</v>
      </c>
      <c r="O19" s="4">
        <v>11061</v>
      </c>
      <c r="P19" s="4">
        <v>408</v>
      </c>
      <c r="Q19" s="41"/>
      <c r="S19" s="2">
        <f t="shared" si="0"/>
        <v>67062</v>
      </c>
    </row>
    <row r="20" spans="2:19" ht="13.5" customHeight="1">
      <c r="B20" s="30"/>
      <c r="C20" s="33" t="s">
        <v>45</v>
      </c>
      <c r="D20" s="33" t="s">
        <v>35</v>
      </c>
      <c r="E20" s="5">
        <v>68062</v>
      </c>
      <c r="F20" s="5">
        <v>6454</v>
      </c>
      <c r="G20" s="5">
        <v>85</v>
      </c>
      <c r="H20" s="5">
        <v>5614</v>
      </c>
      <c r="I20" s="5">
        <v>7145</v>
      </c>
      <c r="J20" s="5">
        <v>598</v>
      </c>
      <c r="K20" s="5">
        <v>30608</v>
      </c>
      <c r="L20" s="5">
        <v>6352</v>
      </c>
      <c r="M20" s="5">
        <v>133</v>
      </c>
      <c r="N20" s="5">
        <v>505</v>
      </c>
      <c r="O20" s="5">
        <v>10167</v>
      </c>
      <c r="P20" s="5">
        <v>401</v>
      </c>
      <c r="Q20" s="41"/>
      <c r="S20" s="2">
        <f t="shared" si="0"/>
        <v>61608</v>
      </c>
    </row>
    <row r="21" spans="2:19" ht="13.5" customHeight="1">
      <c r="B21" s="30"/>
      <c r="C21" s="33" t="s">
        <v>46</v>
      </c>
      <c r="D21" s="33" t="s">
        <v>8</v>
      </c>
      <c r="E21" s="4">
        <v>64791</v>
      </c>
      <c r="F21" s="4">
        <v>7322</v>
      </c>
      <c r="G21" s="4">
        <v>29</v>
      </c>
      <c r="H21" s="4">
        <v>2826</v>
      </c>
      <c r="I21" s="4">
        <v>8502</v>
      </c>
      <c r="J21" s="4">
        <v>243</v>
      </c>
      <c r="K21" s="4">
        <v>27127</v>
      </c>
      <c r="L21" s="4">
        <v>5086</v>
      </c>
      <c r="M21" s="4">
        <v>239</v>
      </c>
      <c r="N21" s="4">
        <v>1022</v>
      </c>
      <c r="O21" s="4">
        <v>12049</v>
      </c>
      <c r="P21" s="4">
        <v>346</v>
      </c>
      <c r="Q21" s="41"/>
      <c r="S21" s="2">
        <f t="shared" si="0"/>
        <v>57469</v>
      </c>
    </row>
    <row r="22" spans="2:19" ht="13.5" customHeight="1">
      <c r="B22" s="30"/>
      <c r="C22" s="33" t="s">
        <v>47</v>
      </c>
      <c r="D22" s="33" t="s">
        <v>9</v>
      </c>
      <c r="E22" s="5">
        <v>59482</v>
      </c>
      <c r="F22" s="5">
        <v>5936</v>
      </c>
      <c r="G22" s="5">
        <v>115</v>
      </c>
      <c r="H22" s="5">
        <v>4964</v>
      </c>
      <c r="I22" s="5">
        <v>6143</v>
      </c>
      <c r="J22" s="5">
        <v>318</v>
      </c>
      <c r="K22" s="5">
        <v>26812</v>
      </c>
      <c r="L22" s="5">
        <v>6645</v>
      </c>
      <c r="M22" s="5">
        <v>113</v>
      </c>
      <c r="N22" s="5">
        <v>348</v>
      </c>
      <c r="O22" s="5">
        <v>7741</v>
      </c>
      <c r="P22" s="5">
        <v>347</v>
      </c>
      <c r="Q22" s="41"/>
      <c r="S22" s="2">
        <f t="shared" si="0"/>
        <v>53546</v>
      </c>
    </row>
    <row r="23" spans="2:19" ht="13.5" customHeight="1">
      <c r="B23" s="30"/>
      <c r="C23" s="33" t="s">
        <v>50</v>
      </c>
      <c r="D23" s="33" t="s">
        <v>11</v>
      </c>
      <c r="E23" s="4">
        <v>99515</v>
      </c>
      <c r="F23" s="4">
        <v>8507</v>
      </c>
      <c r="G23" s="4">
        <v>27</v>
      </c>
      <c r="H23" s="4">
        <v>4808</v>
      </c>
      <c r="I23" s="4">
        <v>8680</v>
      </c>
      <c r="J23" s="4">
        <v>672</v>
      </c>
      <c r="K23" s="4">
        <v>49524</v>
      </c>
      <c r="L23" s="4">
        <v>10617</v>
      </c>
      <c r="M23" s="4">
        <v>275</v>
      </c>
      <c r="N23" s="4">
        <v>876</v>
      </c>
      <c r="O23" s="4">
        <v>14892</v>
      </c>
      <c r="P23" s="4">
        <v>637</v>
      </c>
      <c r="Q23" s="41"/>
      <c r="S23" s="2">
        <f t="shared" si="0"/>
        <v>91008</v>
      </c>
    </row>
    <row r="24" spans="2:19" ht="13.5" customHeight="1">
      <c r="B24" s="30"/>
      <c r="C24" s="33" t="s">
        <v>51</v>
      </c>
      <c r="D24" s="33" t="s">
        <v>12</v>
      </c>
      <c r="E24" s="5">
        <v>229796</v>
      </c>
      <c r="F24" s="5">
        <v>23930</v>
      </c>
      <c r="G24" s="5">
        <v>68</v>
      </c>
      <c r="H24" s="5">
        <v>6314</v>
      </c>
      <c r="I24" s="5">
        <v>26721</v>
      </c>
      <c r="J24" s="5">
        <v>1056</v>
      </c>
      <c r="K24" s="5">
        <v>105386</v>
      </c>
      <c r="L24" s="5">
        <v>20816</v>
      </c>
      <c r="M24" s="5">
        <v>629</v>
      </c>
      <c r="N24" s="5">
        <v>2461</v>
      </c>
      <c r="O24" s="5">
        <v>40615</v>
      </c>
      <c r="P24" s="5">
        <v>1800</v>
      </c>
      <c r="Q24" s="41"/>
      <c r="S24" s="2">
        <f t="shared" si="0"/>
        <v>205866</v>
      </c>
    </row>
    <row r="25" spans="2:19" ht="13.5" customHeight="1">
      <c r="B25" s="30"/>
      <c r="C25" s="38" t="s">
        <v>52</v>
      </c>
      <c r="D25" s="38" t="s">
        <v>36</v>
      </c>
      <c r="E25" s="8">
        <v>368414</v>
      </c>
      <c r="F25" s="8">
        <v>44638</v>
      </c>
      <c r="G25" s="8">
        <v>8322</v>
      </c>
      <c r="H25" s="8">
        <v>24960</v>
      </c>
      <c r="I25" s="8">
        <v>65681</v>
      </c>
      <c r="J25" s="8">
        <v>3170</v>
      </c>
      <c r="K25" s="8">
        <v>105547</v>
      </c>
      <c r="L25" s="8">
        <v>27012</v>
      </c>
      <c r="M25" s="8">
        <v>465</v>
      </c>
      <c r="N25" s="8">
        <v>5227</v>
      </c>
      <c r="O25" s="8">
        <v>81355</v>
      </c>
      <c r="P25" s="8">
        <v>2037</v>
      </c>
      <c r="Q25" s="41"/>
      <c r="S25" s="2">
        <f t="shared" si="0"/>
        <v>323776</v>
      </c>
    </row>
    <row r="26" spans="2:19" ht="13.5" customHeight="1">
      <c r="B26" s="30"/>
      <c r="C26" s="33" t="s">
        <v>53</v>
      </c>
      <c r="D26" s="33" t="s">
        <v>13</v>
      </c>
      <c r="E26" s="5">
        <v>150421</v>
      </c>
      <c r="F26" s="5">
        <v>22415</v>
      </c>
      <c r="G26" s="5">
        <v>54</v>
      </c>
      <c r="H26" s="5">
        <v>1803</v>
      </c>
      <c r="I26" s="5">
        <v>14321</v>
      </c>
      <c r="J26" s="5">
        <v>675</v>
      </c>
      <c r="K26" s="5">
        <v>64031</v>
      </c>
      <c r="L26" s="5">
        <v>14402</v>
      </c>
      <c r="M26" s="5">
        <v>322</v>
      </c>
      <c r="N26" s="5">
        <v>3681</v>
      </c>
      <c r="O26" s="5">
        <v>26679</v>
      </c>
      <c r="P26" s="5">
        <v>2038</v>
      </c>
      <c r="Q26" s="41"/>
      <c r="S26" s="2">
        <f t="shared" si="0"/>
        <v>128006</v>
      </c>
    </row>
    <row r="27" spans="2:19" ht="13.5" customHeight="1">
      <c r="B27" s="30"/>
      <c r="C27" s="33" t="s">
        <v>54</v>
      </c>
      <c r="D27" s="33" t="s">
        <v>14</v>
      </c>
      <c r="E27" s="4">
        <v>48447</v>
      </c>
      <c r="F27" s="4">
        <v>5014</v>
      </c>
      <c r="G27" s="4">
        <v>27</v>
      </c>
      <c r="H27" s="4">
        <v>2693</v>
      </c>
      <c r="I27" s="4">
        <v>6421</v>
      </c>
      <c r="J27" s="4">
        <v>553</v>
      </c>
      <c r="K27" s="4">
        <v>20039</v>
      </c>
      <c r="L27" s="4">
        <v>5717</v>
      </c>
      <c r="M27" s="4">
        <v>65</v>
      </c>
      <c r="N27" s="4">
        <v>103</v>
      </c>
      <c r="O27" s="4">
        <v>7322</v>
      </c>
      <c r="P27" s="4">
        <v>493</v>
      </c>
      <c r="Q27" s="41"/>
      <c r="S27" s="2">
        <f t="shared" si="0"/>
        <v>43433</v>
      </c>
    </row>
    <row r="28" spans="2:19" ht="13.5" customHeight="1">
      <c r="B28" s="30"/>
      <c r="C28" s="33" t="s">
        <v>55</v>
      </c>
      <c r="D28" s="33" t="s">
        <v>15</v>
      </c>
      <c r="E28" s="5">
        <v>53984</v>
      </c>
      <c r="F28" s="5">
        <v>5026</v>
      </c>
      <c r="G28" s="5">
        <v>9</v>
      </c>
      <c r="H28" s="5">
        <v>187</v>
      </c>
      <c r="I28" s="5">
        <v>10375</v>
      </c>
      <c r="J28" s="5">
        <v>310</v>
      </c>
      <c r="K28" s="5">
        <v>23666</v>
      </c>
      <c r="L28" s="5">
        <v>4594</v>
      </c>
      <c r="M28" s="5">
        <v>256</v>
      </c>
      <c r="N28" s="5">
        <v>484</v>
      </c>
      <c r="O28" s="5">
        <v>8813</v>
      </c>
      <c r="P28" s="5">
        <v>264</v>
      </c>
      <c r="Q28" s="41"/>
      <c r="S28" s="2">
        <f t="shared" si="0"/>
        <v>48958</v>
      </c>
    </row>
    <row r="29" spans="2:19" ht="13.5" customHeight="1">
      <c r="B29" s="30"/>
      <c r="C29" s="33" t="s">
        <v>56</v>
      </c>
      <c r="D29" s="33" t="s">
        <v>16</v>
      </c>
      <c r="E29" s="4">
        <v>60587</v>
      </c>
      <c r="F29" s="4">
        <v>7334</v>
      </c>
      <c r="G29" s="4">
        <v>18</v>
      </c>
      <c r="H29" s="4">
        <v>1129</v>
      </c>
      <c r="I29" s="4">
        <v>4750</v>
      </c>
      <c r="J29" s="4">
        <v>551</v>
      </c>
      <c r="K29" s="4">
        <v>25958</v>
      </c>
      <c r="L29" s="4">
        <v>5700</v>
      </c>
      <c r="M29" s="4">
        <v>162</v>
      </c>
      <c r="N29" s="4">
        <v>1394</v>
      </c>
      <c r="O29" s="4">
        <v>12011</v>
      </c>
      <c r="P29" s="4">
        <v>1580</v>
      </c>
      <c r="Q29" s="41"/>
      <c r="S29" s="2">
        <f t="shared" si="0"/>
        <v>53253</v>
      </c>
    </row>
    <row r="30" spans="2:19" ht="13.5" customHeight="1">
      <c r="B30" s="30"/>
      <c r="C30" s="33" t="s">
        <v>57</v>
      </c>
      <c r="D30" s="33" t="s">
        <v>17</v>
      </c>
      <c r="E30" s="5">
        <v>81423</v>
      </c>
      <c r="F30" s="5">
        <v>9243</v>
      </c>
      <c r="G30" s="5">
        <v>32</v>
      </c>
      <c r="H30" s="5">
        <v>4685</v>
      </c>
      <c r="I30" s="5">
        <v>9621</v>
      </c>
      <c r="J30" s="5">
        <v>419</v>
      </c>
      <c r="K30" s="5">
        <v>34872</v>
      </c>
      <c r="L30" s="5">
        <v>8094</v>
      </c>
      <c r="M30" s="5">
        <v>128</v>
      </c>
      <c r="N30" s="5">
        <v>551</v>
      </c>
      <c r="O30" s="5">
        <v>13090</v>
      </c>
      <c r="P30" s="5">
        <v>688</v>
      </c>
      <c r="Q30" s="41"/>
      <c r="S30" s="2">
        <f t="shared" si="0"/>
        <v>72180</v>
      </c>
    </row>
    <row r="31" spans="2:19" ht="13.5" customHeight="1">
      <c r="B31" s="30"/>
      <c r="C31" s="33" t="s">
        <v>58</v>
      </c>
      <c r="D31" s="33" t="s">
        <v>34</v>
      </c>
      <c r="E31" s="4">
        <v>213734</v>
      </c>
      <c r="F31" s="4">
        <v>20997</v>
      </c>
      <c r="G31" s="4">
        <v>97</v>
      </c>
      <c r="H31" s="4">
        <v>11602</v>
      </c>
      <c r="I31" s="4">
        <v>26333</v>
      </c>
      <c r="J31" s="4">
        <v>3160</v>
      </c>
      <c r="K31" s="4">
        <v>95064</v>
      </c>
      <c r="L31" s="4">
        <v>24964</v>
      </c>
      <c r="M31" s="4">
        <v>266</v>
      </c>
      <c r="N31" s="4">
        <v>576</v>
      </c>
      <c r="O31" s="4">
        <v>29735</v>
      </c>
      <c r="P31" s="4">
        <v>940</v>
      </c>
      <c r="Q31" s="41"/>
      <c r="S31" s="2">
        <f t="shared" si="0"/>
        <v>192737</v>
      </c>
    </row>
    <row r="32" spans="2:19" ht="13.5" customHeight="1">
      <c r="B32" s="30"/>
      <c r="C32" s="33" t="s">
        <v>59</v>
      </c>
      <c r="D32" s="33" t="s">
        <v>18</v>
      </c>
      <c r="E32" s="5">
        <v>14332</v>
      </c>
      <c r="F32" s="5">
        <v>2648</v>
      </c>
      <c r="G32" s="5">
        <v>2</v>
      </c>
      <c r="H32" s="5">
        <v>19</v>
      </c>
      <c r="I32" s="5">
        <v>1424</v>
      </c>
      <c r="J32" s="5">
        <v>63</v>
      </c>
      <c r="K32" s="5">
        <v>5816</v>
      </c>
      <c r="L32" s="5">
        <v>1158</v>
      </c>
      <c r="M32" s="5">
        <v>53</v>
      </c>
      <c r="N32" s="5">
        <v>178</v>
      </c>
      <c r="O32" s="5">
        <v>2480</v>
      </c>
      <c r="P32" s="5">
        <v>491</v>
      </c>
      <c r="Q32" s="41"/>
      <c r="S32" s="2">
        <f t="shared" si="0"/>
        <v>11684</v>
      </c>
    </row>
    <row r="33" spans="2:19" ht="13.5" customHeight="1">
      <c r="B33" s="30"/>
      <c r="C33" s="33" t="s">
        <v>60</v>
      </c>
      <c r="D33" s="33" t="s">
        <v>19</v>
      </c>
      <c r="E33" s="4">
        <v>94524</v>
      </c>
      <c r="F33" s="4">
        <v>13050</v>
      </c>
      <c r="G33" s="4">
        <v>48</v>
      </c>
      <c r="H33" s="4">
        <v>903</v>
      </c>
      <c r="I33" s="4">
        <v>10714</v>
      </c>
      <c r="J33" s="4">
        <v>427</v>
      </c>
      <c r="K33" s="4">
        <v>40933</v>
      </c>
      <c r="L33" s="4">
        <v>8362</v>
      </c>
      <c r="M33" s="4">
        <v>211</v>
      </c>
      <c r="N33" s="4">
        <v>972</v>
      </c>
      <c r="O33" s="4">
        <v>18087</v>
      </c>
      <c r="P33" s="4">
        <v>817</v>
      </c>
      <c r="Q33" s="41"/>
      <c r="S33" s="2">
        <f t="shared" si="0"/>
        <v>81474</v>
      </c>
    </row>
    <row r="34" spans="2:19" ht="13.5" customHeight="1">
      <c r="B34" s="30"/>
      <c r="C34" s="33" t="s">
        <v>61</v>
      </c>
      <c r="D34" s="33" t="s">
        <v>29</v>
      </c>
      <c r="E34" s="5">
        <v>110194</v>
      </c>
      <c r="F34" s="5">
        <v>10665</v>
      </c>
      <c r="G34" s="5">
        <v>245</v>
      </c>
      <c r="H34" s="5">
        <v>5961</v>
      </c>
      <c r="I34" s="5">
        <v>15447</v>
      </c>
      <c r="J34" s="5">
        <v>897</v>
      </c>
      <c r="K34" s="5">
        <v>48245</v>
      </c>
      <c r="L34" s="5">
        <v>10776</v>
      </c>
      <c r="M34" s="5">
        <v>201</v>
      </c>
      <c r="N34" s="5">
        <v>723</v>
      </c>
      <c r="O34" s="5">
        <v>16289</v>
      </c>
      <c r="P34" s="5">
        <v>745</v>
      </c>
      <c r="Q34" s="41"/>
      <c r="S34" s="2">
        <f t="shared" si="0"/>
        <v>99529</v>
      </c>
    </row>
    <row r="35" spans="2:19" ht="13.5" customHeight="1">
      <c r="B35" s="30"/>
      <c r="C35" s="33" t="s">
        <v>62</v>
      </c>
      <c r="D35" s="33" t="s">
        <v>20</v>
      </c>
      <c r="E35" s="4">
        <v>71640</v>
      </c>
      <c r="F35" s="4">
        <v>10216</v>
      </c>
      <c r="G35" s="4">
        <v>17</v>
      </c>
      <c r="H35" s="4">
        <v>333</v>
      </c>
      <c r="I35" s="4">
        <v>6243</v>
      </c>
      <c r="J35" s="4">
        <v>350</v>
      </c>
      <c r="K35" s="4">
        <v>32504</v>
      </c>
      <c r="L35" s="4">
        <v>5962</v>
      </c>
      <c r="M35" s="4">
        <v>145</v>
      </c>
      <c r="N35" s="4">
        <v>704</v>
      </c>
      <c r="O35" s="4">
        <v>14788</v>
      </c>
      <c r="P35" s="4">
        <v>378</v>
      </c>
      <c r="Q35" s="41"/>
      <c r="S35" s="2">
        <f t="shared" si="0"/>
        <v>61424</v>
      </c>
    </row>
    <row r="36" spans="2:19" ht="13.5" customHeight="1">
      <c r="B36" s="30"/>
      <c r="C36" s="33" t="s">
        <v>63</v>
      </c>
      <c r="D36" s="33" t="s">
        <v>21</v>
      </c>
      <c r="E36" s="5">
        <v>16515</v>
      </c>
      <c r="F36" s="5">
        <v>1992</v>
      </c>
      <c r="G36" s="5">
        <v>3</v>
      </c>
      <c r="H36" s="5">
        <v>5</v>
      </c>
      <c r="I36" s="5">
        <v>1951</v>
      </c>
      <c r="J36" s="5">
        <v>134</v>
      </c>
      <c r="K36" s="5">
        <v>8025</v>
      </c>
      <c r="L36" s="5">
        <v>2044</v>
      </c>
      <c r="M36" s="5">
        <v>27</v>
      </c>
      <c r="N36" s="5">
        <v>70</v>
      </c>
      <c r="O36" s="5">
        <v>1919</v>
      </c>
      <c r="P36" s="5">
        <v>345</v>
      </c>
      <c r="Q36" s="41"/>
      <c r="S36" s="2">
        <f t="shared" si="0"/>
        <v>14523</v>
      </c>
    </row>
    <row r="37" spans="2:19" ht="13.5" customHeight="1">
      <c r="B37" s="30"/>
      <c r="C37" s="33" t="s">
        <v>64</v>
      </c>
      <c r="D37" s="33" t="s">
        <v>22</v>
      </c>
      <c r="E37" s="4">
        <v>66979</v>
      </c>
      <c r="F37" s="4">
        <v>7812</v>
      </c>
      <c r="G37" s="4">
        <v>30</v>
      </c>
      <c r="H37" s="4">
        <v>2225</v>
      </c>
      <c r="I37" s="4">
        <v>6864</v>
      </c>
      <c r="J37" s="4">
        <v>526</v>
      </c>
      <c r="K37" s="4">
        <v>30679</v>
      </c>
      <c r="L37" s="4">
        <v>6603</v>
      </c>
      <c r="M37" s="4">
        <v>149</v>
      </c>
      <c r="N37" s="4">
        <v>738</v>
      </c>
      <c r="O37" s="4">
        <v>10823</v>
      </c>
      <c r="P37" s="4">
        <v>530</v>
      </c>
      <c r="Q37" s="41"/>
      <c r="S37" s="2">
        <f t="shared" si="0"/>
        <v>59167</v>
      </c>
    </row>
    <row r="38" spans="2:19" ht="13.5" customHeight="1">
      <c r="B38" s="30"/>
      <c r="C38" s="33" t="s">
        <v>65</v>
      </c>
      <c r="D38" s="33" t="s">
        <v>23</v>
      </c>
      <c r="E38" s="5">
        <v>199395</v>
      </c>
      <c r="F38" s="5">
        <v>20139</v>
      </c>
      <c r="G38" s="5">
        <v>96</v>
      </c>
      <c r="H38" s="5">
        <v>11451</v>
      </c>
      <c r="I38" s="5">
        <v>23680</v>
      </c>
      <c r="J38" s="5">
        <v>1879</v>
      </c>
      <c r="K38" s="5">
        <v>92457</v>
      </c>
      <c r="L38" s="5">
        <v>20102</v>
      </c>
      <c r="M38" s="5">
        <v>243</v>
      </c>
      <c r="N38" s="5">
        <v>687</v>
      </c>
      <c r="O38" s="5">
        <v>27626</v>
      </c>
      <c r="P38" s="5">
        <v>1035</v>
      </c>
      <c r="Q38" s="41"/>
      <c r="S38" s="2">
        <f t="shared" si="0"/>
        <v>179256</v>
      </c>
    </row>
    <row r="39" spans="2:19" ht="13.5" customHeight="1">
      <c r="B39" s="30"/>
      <c r="C39" s="33" t="s">
        <v>66</v>
      </c>
      <c r="D39" s="33" t="s">
        <v>24</v>
      </c>
      <c r="E39" s="4">
        <v>59899</v>
      </c>
      <c r="F39" s="4">
        <v>8338</v>
      </c>
      <c r="G39" s="4">
        <v>21</v>
      </c>
      <c r="H39" s="4">
        <v>2028</v>
      </c>
      <c r="I39" s="4">
        <v>6770</v>
      </c>
      <c r="J39" s="4">
        <v>236</v>
      </c>
      <c r="K39" s="4">
        <v>24843</v>
      </c>
      <c r="L39" s="4">
        <v>5100</v>
      </c>
      <c r="M39" s="4">
        <v>74</v>
      </c>
      <c r="N39" s="4">
        <v>728</v>
      </c>
      <c r="O39" s="4">
        <v>11318</v>
      </c>
      <c r="P39" s="4">
        <v>443</v>
      </c>
      <c r="Q39" s="41"/>
      <c r="S39" s="2">
        <f t="shared" si="0"/>
        <v>51561</v>
      </c>
    </row>
    <row r="40" spans="2:19" ht="13.5" customHeight="1">
      <c r="B40" s="30"/>
      <c r="C40" s="33" t="s">
        <v>67</v>
      </c>
      <c r="D40" s="33" t="s">
        <v>30</v>
      </c>
      <c r="E40" s="5">
        <v>54986</v>
      </c>
      <c r="F40" s="5">
        <v>5293</v>
      </c>
      <c r="G40" s="5">
        <v>44</v>
      </c>
      <c r="H40" s="5">
        <v>4818</v>
      </c>
      <c r="I40" s="5">
        <v>7555</v>
      </c>
      <c r="J40" s="5">
        <v>415</v>
      </c>
      <c r="K40" s="5">
        <v>22710</v>
      </c>
      <c r="L40" s="5">
        <v>5561</v>
      </c>
      <c r="M40" s="5">
        <v>82</v>
      </c>
      <c r="N40" s="5">
        <v>279</v>
      </c>
      <c r="O40" s="5">
        <v>7882</v>
      </c>
      <c r="P40" s="5">
        <v>347</v>
      </c>
      <c r="Q40" s="41"/>
      <c r="S40" s="2">
        <f t="shared" si="0"/>
        <v>49693</v>
      </c>
    </row>
    <row r="41" spans="2:19" ht="13.5" customHeight="1" thickBot="1">
      <c r="B41" s="30"/>
      <c r="C41" s="33" t="s">
        <v>68</v>
      </c>
      <c r="D41" s="33" t="s">
        <v>31</v>
      </c>
      <c r="E41" s="9">
        <v>116396</v>
      </c>
      <c r="F41" s="9">
        <v>11300</v>
      </c>
      <c r="G41" s="9">
        <v>33</v>
      </c>
      <c r="H41" s="9">
        <v>4607</v>
      </c>
      <c r="I41" s="9">
        <v>12710</v>
      </c>
      <c r="J41" s="9">
        <v>639</v>
      </c>
      <c r="K41" s="9">
        <v>55059</v>
      </c>
      <c r="L41" s="9">
        <v>12083</v>
      </c>
      <c r="M41" s="9">
        <v>316</v>
      </c>
      <c r="N41" s="9">
        <v>806</v>
      </c>
      <c r="O41" s="9">
        <v>18244</v>
      </c>
      <c r="P41" s="9">
        <v>599</v>
      </c>
      <c r="Q41" s="41"/>
      <c r="S41" s="2">
        <f t="shared" si="0"/>
        <v>105096</v>
      </c>
    </row>
    <row r="42" spans="2:19" ht="13.5" customHeight="1" thickBot="1">
      <c r="B42" s="30"/>
      <c r="C42" s="33"/>
      <c r="D42" s="3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1"/>
    </row>
    <row r="43" spans="2:19" ht="13.5" customHeight="1" thickBot="1">
      <c r="B43" s="30"/>
      <c r="C43" s="33" t="s">
        <v>69</v>
      </c>
      <c r="D43" s="33" t="s">
        <v>4</v>
      </c>
      <c r="E43" s="10">
        <v>3397207</v>
      </c>
      <c r="F43" s="10">
        <v>383490</v>
      </c>
      <c r="G43" s="10">
        <v>9830</v>
      </c>
      <c r="H43" s="10">
        <v>118241</v>
      </c>
      <c r="I43" s="10">
        <v>454981</v>
      </c>
      <c r="J43" s="10">
        <v>23678</v>
      </c>
      <c r="K43" s="10">
        <v>1390214</v>
      </c>
      <c r="L43" s="10">
        <v>305949</v>
      </c>
      <c r="M43" s="10">
        <v>7544</v>
      </c>
      <c r="N43" s="10">
        <v>44193</v>
      </c>
      <c r="O43" s="10">
        <v>627855</v>
      </c>
      <c r="P43" s="11">
        <v>31232</v>
      </c>
      <c r="Q43" s="37"/>
      <c r="S43" s="2">
        <f>SUM(G43:P43)</f>
        <v>3013717</v>
      </c>
    </row>
    <row r="44" spans="2:19" ht="13.5" customHeight="1" thickBot="1">
      <c r="B44" s="30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4"/>
    </row>
    <row r="45" spans="2:19" ht="13.5" customHeight="1" thickBot="1">
      <c r="B45" s="30"/>
      <c r="C45" s="33" t="s">
        <v>70</v>
      </c>
      <c r="D45" s="33"/>
      <c r="E45" s="11">
        <f>E14+E21+E28+E41</f>
        <v>560869</v>
      </c>
      <c r="F45" s="11">
        <f t="shared" ref="F45:O45" si="1">F14+F21+F28+F41</f>
        <v>60430</v>
      </c>
      <c r="G45" s="11">
        <f t="shared" si="1"/>
        <v>272</v>
      </c>
      <c r="H45" s="11">
        <f t="shared" si="1"/>
        <v>12705</v>
      </c>
      <c r="I45" s="11">
        <f t="shared" si="1"/>
        <v>112586</v>
      </c>
      <c r="J45" s="11">
        <f t="shared" si="1"/>
        <v>2445</v>
      </c>
      <c r="K45" s="11">
        <f t="shared" si="1"/>
        <v>191425</v>
      </c>
      <c r="L45" s="11">
        <f t="shared" si="1"/>
        <v>39442</v>
      </c>
      <c r="M45" s="11">
        <f t="shared" si="1"/>
        <v>1886</v>
      </c>
      <c r="N45" s="11">
        <f t="shared" si="1"/>
        <v>14838</v>
      </c>
      <c r="O45" s="11">
        <f t="shared" si="1"/>
        <v>121712</v>
      </c>
      <c r="P45" s="11">
        <f>P14+P21+P28+P41</f>
        <v>3128</v>
      </c>
      <c r="Q45" s="37"/>
      <c r="S45" s="2">
        <f>SUM(G45:P45)</f>
        <v>500439</v>
      </c>
    </row>
    <row r="46" spans="2:19" ht="13.5" thickBot="1">
      <c r="B46" s="44"/>
      <c r="C46" s="45"/>
      <c r="D46" s="45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  <c r="S46" s="2"/>
    </row>
    <row r="47" spans="2:19" ht="13.5" thickTop="1"/>
    <row r="48" spans="2:19">
      <c r="B48" s="30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4"/>
    </row>
    <row r="49" spans="2:17" ht="15">
      <c r="B49" s="30"/>
      <c r="C49" s="110" t="s">
        <v>157</v>
      </c>
      <c r="D49" s="109"/>
      <c r="E49" s="109"/>
      <c r="F49" s="109"/>
      <c r="G49" s="109"/>
      <c r="H49" s="109"/>
      <c r="I49" s="109"/>
      <c r="J49" s="109"/>
      <c r="K49" s="109"/>
      <c r="L49" s="33"/>
      <c r="M49" s="33"/>
      <c r="N49" s="33"/>
      <c r="O49" s="33"/>
      <c r="P49" s="33"/>
      <c r="Q49" s="34"/>
    </row>
    <row r="50" spans="2:17">
      <c r="B50" s="30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4"/>
    </row>
    <row r="51" spans="2:17" ht="63.75">
      <c r="B51" s="30"/>
      <c r="C51" s="33" t="s">
        <v>72</v>
      </c>
      <c r="D51" s="38" t="s">
        <v>73</v>
      </c>
      <c r="E51" s="39" t="s">
        <v>85</v>
      </c>
      <c r="F51" s="39" t="s">
        <v>74</v>
      </c>
      <c r="G51" s="39" t="s">
        <v>75</v>
      </c>
      <c r="H51" s="39" t="s">
        <v>0</v>
      </c>
      <c r="I51" s="39" t="s">
        <v>76</v>
      </c>
      <c r="J51" s="39" t="s">
        <v>77</v>
      </c>
      <c r="K51" s="39" t="s">
        <v>78</v>
      </c>
      <c r="L51" s="39" t="s">
        <v>79</v>
      </c>
      <c r="M51" s="39" t="s">
        <v>81</v>
      </c>
      <c r="N51" s="39" t="s">
        <v>1</v>
      </c>
      <c r="O51" s="39" t="s">
        <v>2</v>
      </c>
      <c r="P51" s="39" t="s">
        <v>3</v>
      </c>
      <c r="Q51" s="40"/>
    </row>
    <row r="52" spans="2:17" ht="13.5" thickBot="1">
      <c r="B52" s="30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4"/>
    </row>
    <row r="53" spans="2:17" ht="13.5" customHeight="1">
      <c r="B53" s="30"/>
      <c r="C53" s="38" t="s">
        <v>37</v>
      </c>
      <c r="D53" s="38" t="s">
        <v>25</v>
      </c>
      <c r="E53" s="12">
        <f>E10/$E10</f>
        <v>1</v>
      </c>
      <c r="F53" s="12">
        <f t="shared" ref="F53:P53" si="2">F10/$E10</f>
        <v>9.3978751525010173E-2</v>
      </c>
      <c r="G53" s="12">
        <f t="shared" si="2"/>
        <v>2.1604310695404636E-4</v>
      </c>
      <c r="H53" s="12">
        <f t="shared" si="2"/>
        <v>4.7529483529890199E-3</v>
      </c>
      <c r="I53" s="12">
        <f t="shared" si="2"/>
        <v>0.14061229158194388</v>
      </c>
      <c r="J53" s="12">
        <f t="shared" si="2"/>
        <v>8.1270333468889799E-3</v>
      </c>
      <c r="K53" s="12">
        <f t="shared" si="2"/>
        <v>0.38441693777958519</v>
      </c>
      <c r="L53" s="12">
        <f t="shared" si="2"/>
        <v>7.2711213908092723E-2</v>
      </c>
      <c r="M53" s="12">
        <f t="shared" si="2"/>
        <v>3.3995018300122001E-3</v>
      </c>
      <c r="N53" s="12">
        <f t="shared" si="2"/>
        <v>1.6940321268808459E-2</v>
      </c>
      <c r="O53" s="12">
        <f t="shared" si="2"/>
        <v>0.25585222651484341</v>
      </c>
      <c r="P53" s="12">
        <f t="shared" si="2"/>
        <v>1.8992730784871899E-2</v>
      </c>
      <c r="Q53" s="48"/>
    </row>
    <row r="54" spans="2:17" ht="13.5" customHeight="1">
      <c r="B54" s="30"/>
      <c r="C54" s="33" t="s">
        <v>38</v>
      </c>
      <c r="D54" s="33" t="s">
        <v>26</v>
      </c>
      <c r="E54" s="13">
        <f t="shared" ref="E54:P69" si="3">E11/$E11</f>
        <v>1</v>
      </c>
      <c r="F54" s="13">
        <f t="shared" si="3"/>
        <v>0.11297385714695669</v>
      </c>
      <c r="G54" s="13">
        <f t="shared" si="3"/>
        <v>2.0087812437225586E-4</v>
      </c>
      <c r="H54" s="13">
        <f t="shared" si="3"/>
        <v>9.7282405945992474E-3</v>
      </c>
      <c r="I54" s="13">
        <f t="shared" si="3"/>
        <v>9.6341148448933905E-2</v>
      </c>
      <c r="J54" s="13">
        <f t="shared" si="3"/>
        <v>8.5114930984015839E-3</v>
      </c>
      <c r="K54" s="13">
        <f t="shared" si="3"/>
        <v>0.49661663844807302</v>
      </c>
      <c r="L54" s="13">
        <f t="shared" si="3"/>
        <v>8.9109535971532705E-2</v>
      </c>
      <c r="M54" s="13">
        <f t="shared" si="3"/>
        <v>2.5827187419290038E-3</v>
      </c>
      <c r="N54" s="13">
        <f t="shared" si="3"/>
        <v>7.8916406003386227E-3</v>
      </c>
      <c r="O54" s="13">
        <f t="shared" si="3"/>
        <v>0.14940167015811978</v>
      </c>
      <c r="P54" s="13">
        <f t="shared" si="3"/>
        <v>2.6642178666743191E-2</v>
      </c>
      <c r="Q54" s="48"/>
    </row>
    <row r="55" spans="2:17" ht="13.5" customHeight="1">
      <c r="B55" s="30"/>
      <c r="C55" s="33" t="s">
        <v>39</v>
      </c>
      <c r="D55" s="33" t="s">
        <v>32</v>
      </c>
      <c r="E55" s="14">
        <f t="shared" si="3"/>
        <v>1</v>
      </c>
      <c r="F55" s="14">
        <f t="shared" si="3"/>
        <v>0.10495114721703809</v>
      </c>
      <c r="G55" s="14">
        <f t="shared" si="3"/>
        <v>3.7051267976726313E-4</v>
      </c>
      <c r="H55" s="14">
        <f t="shared" si="3"/>
        <v>1.8580524755736086E-2</v>
      </c>
      <c r="I55" s="14">
        <f t="shared" si="3"/>
        <v>8.2514546053353829E-2</v>
      </c>
      <c r="J55" s="14">
        <f t="shared" si="3"/>
        <v>6.0928751783949943E-3</v>
      </c>
      <c r="K55" s="14">
        <f t="shared" si="3"/>
        <v>0.46108244593259412</v>
      </c>
      <c r="L55" s="14">
        <f t="shared" si="3"/>
        <v>9.5441321769678344E-2</v>
      </c>
      <c r="M55" s="14">
        <f t="shared" si="3"/>
        <v>1.9211768580524756E-3</v>
      </c>
      <c r="N55" s="14">
        <f t="shared" si="3"/>
        <v>1.2789548797892195E-2</v>
      </c>
      <c r="O55" s="14">
        <f t="shared" si="3"/>
        <v>0.20013173784169502</v>
      </c>
      <c r="P55" s="14">
        <f t="shared" si="3"/>
        <v>1.6124162915797564E-2</v>
      </c>
      <c r="Q55" s="48"/>
    </row>
    <row r="56" spans="2:17" ht="13.5" customHeight="1">
      <c r="B56" s="30"/>
      <c r="C56" s="33" t="s">
        <v>40</v>
      </c>
      <c r="D56" s="33" t="s">
        <v>27</v>
      </c>
      <c r="E56" s="13">
        <f t="shared" si="3"/>
        <v>1</v>
      </c>
      <c r="F56" s="13">
        <f t="shared" si="3"/>
        <v>0.16207331105144923</v>
      </c>
      <c r="G56" s="13">
        <f t="shared" si="3"/>
        <v>6.5749821927565608E-4</v>
      </c>
      <c r="H56" s="13">
        <f t="shared" si="3"/>
        <v>3.7203440907347542E-2</v>
      </c>
      <c r="I56" s="13">
        <f t="shared" si="3"/>
        <v>8.4068452870162361E-2</v>
      </c>
      <c r="J56" s="13">
        <f t="shared" si="3"/>
        <v>3.1231165415593668E-3</v>
      </c>
      <c r="K56" s="13">
        <f t="shared" si="3"/>
        <v>0.39389622486439096</v>
      </c>
      <c r="L56" s="13">
        <f t="shared" si="3"/>
        <v>0.10130951728672402</v>
      </c>
      <c r="M56" s="13">
        <f t="shared" si="3"/>
        <v>2.6847843953755959E-3</v>
      </c>
      <c r="N56" s="13">
        <f t="shared" si="3"/>
        <v>1.1834967946961811E-2</v>
      </c>
      <c r="O56" s="13">
        <f t="shared" si="3"/>
        <v>0.18663817507716471</v>
      </c>
      <c r="P56" s="13">
        <f t="shared" si="3"/>
        <v>1.65105108395887E-2</v>
      </c>
      <c r="Q56" s="48"/>
    </row>
    <row r="57" spans="2:17" ht="15.75" customHeight="1">
      <c r="B57" s="30"/>
      <c r="C57" s="42" t="s">
        <v>48</v>
      </c>
      <c r="D57" s="42" t="s">
        <v>28</v>
      </c>
      <c r="E57" s="15">
        <f t="shared" si="3"/>
        <v>1</v>
      </c>
      <c r="F57" s="15">
        <f t="shared" si="3"/>
        <v>0.11293283962443736</v>
      </c>
      <c r="G57" s="15">
        <f t="shared" si="3"/>
        <v>6.1713611996389289E-4</v>
      </c>
      <c r="H57" s="15">
        <f t="shared" si="3"/>
        <v>1.5612622736399977E-2</v>
      </c>
      <c r="I57" s="15">
        <f t="shared" si="3"/>
        <v>0.24869357502962866</v>
      </c>
      <c r="J57" s="15">
        <f t="shared" si="3"/>
        <v>3.8471221806704371E-3</v>
      </c>
      <c r="K57" s="15">
        <f t="shared" si="3"/>
        <v>0.26273725967000106</v>
      </c>
      <c r="L57" s="15">
        <f t="shared" si="3"/>
        <v>5.4280345596227179E-2</v>
      </c>
      <c r="M57" s="15">
        <f t="shared" si="3"/>
        <v>3.3006036266725615E-3</v>
      </c>
      <c r="N57" s="15">
        <f t="shared" si="3"/>
        <v>3.8458940490884191E-2</v>
      </c>
      <c r="O57" s="15">
        <f t="shared" si="3"/>
        <v>0.25362759366038479</v>
      </c>
      <c r="P57" s="15">
        <f t="shared" si="3"/>
        <v>5.8919612647299032E-3</v>
      </c>
      <c r="Q57" s="48"/>
    </row>
    <row r="58" spans="2:17" ht="13.5" customHeight="1">
      <c r="B58" s="30"/>
      <c r="C58" s="33" t="s">
        <v>41</v>
      </c>
      <c r="D58" s="33" t="s">
        <v>5</v>
      </c>
      <c r="E58" s="13">
        <f t="shared" si="3"/>
        <v>1</v>
      </c>
      <c r="F58" s="13">
        <f t="shared" si="3"/>
        <v>0.10137510988320984</v>
      </c>
      <c r="G58" s="13">
        <f t="shared" si="3"/>
        <v>2.8255682531709157E-4</v>
      </c>
      <c r="H58" s="13">
        <f t="shared" si="3"/>
        <v>2.1003390681903805E-2</v>
      </c>
      <c r="I58" s="13">
        <f t="shared" si="3"/>
        <v>8.9601908828331037E-2</v>
      </c>
      <c r="J58" s="13">
        <f t="shared" si="3"/>
        <v>5.3371844782117289E-3</v>
      </c>
      <c r="K58" s="13">
        <f t="shared" si="3"/>
        <v>0.50003139520281303</v>
      </c>
      <c r="L58" s="13">
        <f t="shared" si="3"/>
        <v>9.5692578174055007E-2</v>
      </c>
      <c r="M58" s="13">
        <f t="shared" si="3"/>
        <v>2.2918498053497425E-3</v>
      </c>
      <c r="N58" s="13">
        <f t="shared" si="3"/>
        <v>7.5662438779354512E-3</v>
      </c>
      <c r="O58" s="13">
        <f t="shared" si="3"/>
        <v>0.16931432877056385</v>
      </c>
      <c r="P58" s="13">
        <f t="shared" si="3"/>
        <v>7.5034534723094314E-3</v>
      </c>
      <c r="Q58" s="48"/>
    </row>
    <row r="59" spans="2:17" ht="13.5" customHeight="1">
      <c r="B59" s="30"/>
      <c r="C59" s="33" t="s">
        <v>49</v>
      </c>
      <c r="D59" s="33" t="s">
        <v>10</v>
      </c>
      <c r="E59" s="14">
        <f t="shared" si="3"/>
        <v>1</v>
      </c>
      <c r="F59" s="14">
        <f t="shared" si="3"/>
        <v>0.15354624161458633</v>
      </c>
      <c r="G59" s="14">
        <f t="shared" si="3"/>
        <v>4.5868929533857003E-4</v>
      </c>
      <c r="H59" s="14">
        <f t="shared" si="3"/>
        <v>6.077633163236053E-3</v>
      </c>
      <c r="I59" s="14">
        <f t="shared" si="3"/>
        <v>0.16008256407316093</v>
      </c>
      <c r="J59" s="14">
        <f t="shared" si="3"/>
        <v>2.8668080958660627E-3</v>
      </c>
      <c r="K59" s="14">
        <f t="shared" si="3"/>
        <v>0.44699271830743648</v>
      </c>
      <c r="L59" s="14">
        <f t="shared" si="3"/>
        <v>9.815950920245399E-2</v>
      </c>
      <c r="M59" s="14">
        <f t="shared" si="3"/>
        <v>8.6004242875981887E-4</v>
      </c>
      <c r="N59" s="14">
        <f t="shared" si="3"/>
        <v>5.5042715440628406E-3</v>
      </c>
      <c r="O59" s="14">
        <f t="shared" si="3"/>
        <v>9.3400607763316323E-2</v>
      </c>
      <c r="P59" s="14">
        <f t="shared" si="3"/>
        <v>3.2050914511782581E-2</v>
      </c>
      <c r="Q59" s="48"/>
    </row>
    <row r="60" spans="2:17" ht="13.5" customHeight="1">
      <c r="B60" s="30"/>
      <c r="C60" s="33" t="s">
        <v>42</v>
      </c>
      <c r="D60" s="33" t="s">
        <v>6</v>
      </c>
      <c r="E60" s="13">
        <f t="shared" si="3"/>
        <v>1</v>
      </c>
      <c r="F60" s="13">
        <f t="shared" si="3"/>
        <v>0.14831805947542198</v>
      </c>
      <c r="G60" s="13">
        <f t="shared" si="3"/>
        <v>2.3973237149800043E-4</v>
      </c>
      <c r="H60" s="13">
        <f t="shared" si="3"/>
        <v>6.2112478069936469E-3</v>
      </c>
      <c r="I60" s="13">
        <f t="shared" si="3"/>
        <v>8.331789602153232E-2</v>
      </c>
      <c r="J60" s="13">
        <f t="shared" si="3"/>
        <v>4.5876058363935532E-3</v>
      </c>
      <c r="K60" s="13">
        <f t="shared" si="3"/>
        <v>0.44699190358399893</v>
      </c>
      <c r="L60" s="13">
        <f t="shared" si="3"/>
        <v>0.10002288354455208</v>
      </c>
      <c r="M60" s="13">
        <f t="shared" si="3"/>
        <v>3.1601085333827325E-3</v>
      </c>
      <c r="N60" s="13">
        <f t="shared" si="3"/>
        <v>1.3828199065043751E-2</v>
      </c>
      <c r="O60" s="13">
        <f t="shared" si="3"/>
        <v>0.18711111595418933</v>
      </c>
      <c r="P60" s="13">
        <f t="shared" si="3"/>
        <v>6.2112478069936469E-3</v>
      </c>
      <c r="Q60" s="48"/>
    </row>
    <row r="61" spans="2:17" ht="13.5" customHeight="1">
      <c r="B61" s="30"/>
      <c r="C61" s="38" t="s">
        <v>43</v>
      </c>
      <c r="D61" s="38" t="s">
        <v>33</v>
      </c>
      <c r="E61" s="16">
        <f t="shared" si="3"/>
        <v>1</v>
      </c>
      <c r="F61" s="16">
        <f t="shared" si="3"/>
        <v>0.10548231146104844</v>
      </c>
      <c r="G61" s="16">
        <f t="shared" si="3"/>
        <v>1.9467667448978487E-4</v>
      </c>
      <c r="H61" s="16">
        <f t="shared" si="3"/>
        <v>6.9110219443873633E-3</v>
      </c>
      <c r="I61" s="16">
        <f t="shared" si="3"/>
        <v>0.14386606244795103</v>
      </c>
      <c r="J61" s="16">
        <f t="shared" si="3"/>
        <v>6.2404689544781041E-3</v>
      </c>
      <c r="K61" s="16">
        <f t="shared" si="3"/>
        <v>0.34561598944419808</v>
      </c>
      <c r="L61" s="16">
        <f t="shared" si="3"/>
        <v>0.10291906858026627</v>
      </c>
      <c r="M61" s="16">
        <f t="shared" si="3"/>
        <v>1.7953515536280162E-3</v>
      </c>
      <c r="N61" s="16">
        <f t="shared" si="3"/>
        <v>1.1215539524772607E-2</v>
      </c>
      <c r="O61" s="16">
        <f t="shared" si="3"/>
        <v>0.27007062437135659</v>
      </c>
      <c r="P61" s="16">
        <f t="shared" si="3"/>
        <v>5.6888850434237137E-3</v>
      </c>
      <c r="Q61" s="48"/>
    </row>
    <row r="62" spans="2:17" ht="13.5" customHeight="1">
      <c r="B62" s="30"/>
      <c r="C62" s="33" t="s">
        <v>44</v>
      </c>
      <c r="D62" s="33" t="s">
        <v>7</v>
      </c>
      <c r="E62" s="13">
        <f t="shared" si="3"/>
        <v>1</v>
      </c>
      <c r="F62" s="13">
        <f t="shared" si="3"/>
        <v>0.10862110216125688</v>
      </c>
      <c r="G62" s="13">
        <f t="shared" si="3"/>
        <v>2.3925352898955261E-4</v>
      </c>
      <c r="H62" s="13">
        <f t="shared" si="3"/>
        <v>1.8648483398463461E-2</v>
      </c>
      <c r="I62" s="13">
        <f t="shared" si="3"/>
        <v>0.13034000584841959</v>
      </c>
      <c r="J62" s="13">
        <f t="shared" si="3"/>
        <v>7.1643140069649362E-3</v>
      </c>
      <c r="K62" s="13">
        <f t="shared" si="3"/>
        <v>0.47643352739452904</v>
      </c>
      <c r="L62" s="13">
        <f t="shared" si="3"/>
        <v>0.10093840550814791</v>
      </c>
      <c r="M62" s="13">
        <f t="shared" si="3"/>
        <v>1.3158944094425393E-3</v>
      </c>
      <c r="N62" s="13">
        <f t="shared" si="3"/>
        <v>3.854640189276125E-3</v>
      </c>
      <c r="O62" s="13">
        <f t="shared" si="3"/>
        <v>0.14702129356408006</v>
      </c>
      <c r="P62" s="13">
        <f t="shared" si="3"/>
        <v>5.4230799904298587E-3</v>
      </c>
      <c r="Q62" s="48"/>
    </row>
    <row r="63" spans="2:17" ht="13.5" customHeight="1">
      <c r="B63" s="30"/>
      <c r="C63" s="33" t="s">
        <v>45</v>
      </c>
      <c r="D63" s="33" t="s">
        <v>35</v>
      </c>
      <c r="E63" s="14">
        <f t="shared" si="3"/>
        <v>1</v>
      </c>
      <c r="F63" s="14">
        <f t="shared" si="3"/>
        <v>9.4825306338338577E-2</v>
      </c>
      <c r="G63" s="14">
        <f t="shared" si="3"/>
        <v>1.2488613323146543E-3</v>
      </c>
      <c r="H63" s="14">
        <f t="shared" si="3"/>
        <v>8.2483617877817286E-2</v>
      </c>
      <c r="I63" s="14">
        <f t="shared" si="3"/>
        <v>0.10497781434574359</v>
      </c>
      <c r="J63" s="14">
        <f t="shared" si="3"/>
        <v>8.7861067849901563E-3</v>
      </c>
      <c r="K63" s="14">
        <f t="shared" si="3"/>
        <v>0.44970761952337573</v>
      </c>
      <c r="L63" s="14">
        <f t="shared" si="3"/>
        <v>9.3326672739560995E-2</v>
      </c>
      <c r="M63" s="14">
        <f t="shared" si="3"/>
        <v>1.9541006729158709E-3</v>
      </c>
      <c r="N63" s="14">
        <f t="shared" si="3"/>
        <v>7.4197055625752992E-3</v>
      </c>
      <c r="O63" s="14">
        <f t="shared" si="3"/>
        <v>0.14937850783109519</v>
      </c>
      <c r="P63" s="14">
        <f t="shared" si="3"/>
        <v>5.8916869912726631E-3</v>
      </c>
      <c r="Q63" s="48"/>
    </row>
    <row r="64" spans="2:17" ht="13.5" customHeight="1">
      <c r="B64" s="30"/>
      <c r="C64" s="33" t="s">
        <v>46</v>
      </c>
      <c r="D64" s="33" t="s">
        <v>8</v>
      </c>
      <c r="E64" s="13">
        <f t="shared" si="3"/>
        <v>1</v>
      </c>
      <c r="F64" s="13">
        <f t="shared" si="3"/>
        <v>0.11300952292756709</v>
      </c>
      <c r="G64" s="13">
        <f t="shared" si="3"/>
        <v>4.4759302989612755E-4</v>
      </c>
      <c r="H64" s="13">
        <f t="shared" si="3"/>
        <v>4.3617169051257121E-2</v>
      </c>
      <c r="I64" s="13">
        <f t="shared" si="3"/>
        <v>0.13122192897161644</v>
      </c>
      <c r="J64" s="13">
        <f t="shared" si="3"/>
        <v>3.7505209056813448E-3</v>
      </c>
      <c r="K64" s="13">
        <f t="shared" si="3"/>
        <v>0.41868469386180179</v>
      </c>
      <c r="L64" s="13">
        <f t="shared" si="3"/>
        <v>7.849855689833464E-2</v>
      </c>
      <c r="M64" s="13">
        <f t="shared" si="3"/>
        <v>3.6887839360404996E-3</v>
      </c>
      <c r="N64" s="13">
        <f t="shared" si="3"/>
        <v>1.5773795743235942E-2</v>
      </c>
      <c r="O64" s="13">
        <f t="shared" si="3"/>
        <v>0.1859671868006359</v>
      </c>
      <c r="P64" s="13">
        <f t="shared" si="3"/>
        <v>5.3402478739331084E-3</v>
      </c>
      <c r="Q64" s="48"/>
    </row>
    <row r="65" spans="2:17" ht="13.5" customHeight="1">
      <c r="B65" s="30"/>
      <c r="C65" s="33" t="s">
        <v>47</v>
      </c>
      <c r="D65" s="33" t="s">
        <v>9</v>
      </c>
      <c r="E65" s="14">
        <f t="shared" si="3"/>
        <v>1</v>
      </c>
      <c r="F65" s="14">
        <f t="shared" si="3"/>
        <v>9.9794895934904676E-2</v>
      </c>
      <c r="G65" s="14">
        <f t="shared" si="3"/>
        <v>1.9333579906526345E-3</v>
      </c>
      <c r="H65" s="14">
        <f t="shared" si="3"/>
        <v>8.3453817961736329E-2</v>
      </c>
      <c r="I65" s="14">
        <f t="shared" si="3"/>
        <v>0.10327494031807942</v>
      </c>
      <c r="J65" s="14">
        <f t="shared" si="3"/>
        <v>5.3461551393698932E-3</v>
      </c>
      <c r="K65" s="14">
        <f t="shared" si="3"/>
        <v>0.45075821256850812</v>
      </c>
      <c r="L65" s="14">
        <f t="shared" si="3"/>
        <v>0.11171446824249352</v>
      </c>
      <c r="M65" s="14">
        <f t="shared" si="3"/>
        <v>1.8997343734238929E-3</v>
      </c>
      <c r="N65" s="14">
        <f t="shared" si="3"/>
        <v>5.8505093978010155E-3</v>
      </c>
      <c r="O65" s="14">
        <f t="shared" si="3"/>
        <v>0.13014021048384386</v>
      </c>
      <c r="P65" s="14">
        <f t="shared" si="3"/>
        <v>5.8336975891866445E-3</v>
      </c>
      <c r="Q65" s="48"/>
    </row>
    <row r="66" spans="2:17" ht="13.5" customHeight="1">
      <c r="B66" s="30"/>
      <c r="C66" s="33" t="s">
        <v>50</v>
      </c>
      <c r="D66" s="33" t="s">
        <v>11</v>
      </c>
      <c r="E66" s="13">
        <f t="shared" si="3"/>
        <v>1</v>
      </c>
      <c r="F66" s="13">
        <f t="shared" si="3"/>
        <v>8.5484600311510825E-2</v>
      </c>
      <c r="G66" s="13">
        <f t="shared" si="3"/>
        <v>2.7131588202783499E-4</v>
      </c>
      <c r="H66" s="13">
        <f t="shared" si="3"/>
        <v>4.8314324473697434E-2</v>
      </c>
      <c r="I66" s="13">
        <f t="shared" si="3"/>
        <v>8.7223031703763249E-2</v>
      </c>
      <c r="J66" s="13">
        <f t="shared" si="3"/>
        <v>6.7527508415816707E-3</v>
      </c>
      <c r="K66" s="13">
        <f t="shared" si="3"/>
        <v>0.49765362005727781</v>
      </c>
      <c r="L66" s="13">
        <f t="shared" si="3"/>
        <v>0.10668743405516756</v>
      </c>
      <c r="M66" s="13">
        <f t="shared" si="3"/>
        <v>2.7634025021353566E-3</v>
      </c>
      <c r="N66" s="13">
        <f t="shared" si="3"/>
        <v>8.802693061347535E-3</v>
      </c>
      <c r="O66" s="13">
        <f t="shared" si="3"/>
        <v>0.1496457820429081</v>
      </c>
      <c r="P66" s="13">
        <f t="shared" si="3"/>
        <v>6.4010450685826259E-3</v>
      </c>
      <c r="Q66" s="48"/>
    </row>
    <row r="67" spans="2:17" ht="13.5" customHeight="1">
      <c r="B67" s="30"/>
      <c r="C67" s="33" t="s">
        <v>51</v>
      </c>
      <c r="D67" s="33" t="s">
        <v>12</v>
      </c>
      <c r="E67" s="14">
        <f t="shared" si="3"/>
        <v>1</v>
      </c>
      <c r="F67" s="14">
        <f t="shared" si="3"/>
        <v>0.10413584222527807</v>
      </c>
      <c r="G67" s="14">
        <f t="shared" si="3"/>
        <v>2.9591463733050184E-4</v>
      </c>
      <c r="H67" s="14">
        <f t="shared" si="3"/>
        <v>2.7476544413305715E-2</v>
      </c>
      <c r="I67" s="14">
        <f t="shared" si="3"/>
        <v>0.11628139741335794</v>
      </c>
      <c r="J67" s="14">
        <f t="shared" si="3"/>
        <v>4.5953802503089693E-3</v>
      </c>
      <c r="K67" s="14">
        <f t="shared" si="3"/>
        <v>0.45860676426047453</v>
      </c>
      <c r="L67" s="14">
        <f t="shared" si="3"/>
        <v>9.0584692509878328E-2</v>
      </c>
      <c r="M67" s="14">
        <f t="shared" si="3"/>
        <v>2.737210395307142E-3</v>
      </c>
      <c r="N67" s="14">
        <f t="shared" si="3"/>
        <v>1.0709498859858309E-2</v>
      </c>
      <c r="O67" s="14">
        <f t="shared" si="3"/>
        <v>0.17674372051732842</v>
      </c>
      <c r="P67" s="14">
        <f t="shared" si="3"/>
        <v>7.8330345175721076E-3</v>
      </c>
      <c r="Q67" s="48"/>
    </row>
    <row r="68" spans="2:17" ht="13.5" customHeight="1">
      <c r="B68" s="30"/>
      <c r="C68" s="38" t="s">
        <v>52</v>
      </c>
      <c r="D68" s="38" t="s">
        <v>36</v>
      </c>
      <c r="E68" s="17">
        <f t="shared" si="3"/>
        <v>1</v>
      </c>
      <c r="F68" s="17">
        <f t="shared" si="3"/>
        <v>0.12116260511272645</v>
      </c>
      <c r="G68" s="17">
        <f t="shared" si="3"/>
        <v>2.2588718126889857E-2</v>
      </c>
      <c r="H68" s="17">
        <f t="shared" si="3"/>
        <v>6.7749868354622794E-2</v>
      </c>
      <c r="I68" s="17">
        <f t="shared" si="3"/>
        <v>0.17828041279647353</v>
      </c>
      <c r="J68" s="17">
        <f t="shared" si="3"/>
        <v>8.6044504280510508E-3</v>
      </c>
      <c r="K68" s="17">
        <f t="shared" si="3"/>
        <v>0.28649019852665752</v>
      </c>
      <c r="L68" s="17">
        <f t="shared" si="3"/>
        <v>7.3319689262623028E-2</v>
      </c>
      <c r="M68" s="17">
        <f t="shared" si="3"/>
        <v>1.2621670186257852E-3</v>
      </c>
      <c r="N68" s="17">
        <f t="shared" si="3"/>
        <v>1.4187843024423611E-2</v>
      </c>
      <c r="O68" s="17">
        <f t="shared" si="3"/>
        <v>0.22082494150602311</v>
      </c>
      <c r="P68" s="17">
        <f t="shared" si="3"/>
        <v>5.5291058428832782E-3</v>
      </c>
      <c r="Q68" s="48"/>
    </row>
    <row r="69" spans="2:17" ht="13.5" customHeight="1">
      <c r="B69" s="30"/>
      <c r="C69" s="33" t="s">
        <v>53</v>
      </c>
      <c r="D69" s="33" t="s">
        <v>13</v>
      </c>
      <c r="E69" s="14">
        <f t="shared" si="3"/>
        <v>1</v>
      </c>
      <c r="F69" s="14">
        <f t="shared" si="3"/>
        <v>0.14901509762599638</v>
      </c>
      <c r="G69" s="14">
        <f t="shared" si="3"/>
        <v>3.5899242791897405E-4</v>
      </c>
      <c r="H69" s="14">
        <f t="shared" si="3"/>
        <v>1.1986358287739078E-2</v>
      </c>
      <c r="I69" s="14">
        <f t="shared" si="3"/>
        <v>9.5206121485696807E-2</v>
      </c>
      <c r="J69" s="14">
        <f t="shared" si="3"/>
        <v>4.4874053489871758E-3</v>
      </c>
      <c r="K69" s="14">
        <f t="shared" si="3"/>
        <v>0.42567859540888575</v>
      </c>
      <c r="L69" s="14">
        <f t="shared" si="3"/>
        <v>9.5744610127575278E-2</v>
      </c>
      <c r="M69" s="14">
        <f t="shared" si="3"/>
        <v>2.1406585516649938E-3</v>
      </c>
      <c r="N69" s="14">
        <f t="shared" si="3"/>
        <v>2.4471317169810065E-2</v>
      </c>
      <c r="O69" s="14">
        <f t="shared" si="3"/>
        <v>0.17736220341574646</v>
      </c>
      <c r="P69" s="14">
        <f t="shared" si="3"/>
        <v>1.3548640149979059E-2</v>
      </c>
      <c r="Q69" s="48"/>
    </row>
    <row r="70" spans="2:17" ht="13.5" customHeight="1">
      <c r="B70" s="30"/>
      <c r="C70" s="33" t="s">
        <v>54</v>
      </c>
      <c r="D70" s="33" t="s">
        <v>14</v>
      </c>
      <c r="E70" s="13">
        <f t="shared" ref="E70:P84" si="4">E27/$E27</f>
        <v>1</v>
      </c>
      <c r="F70" s="13">
        <f t="shared" si="4"/>
        <v>0.10349454042561974</v>
      </c>
      <c r="G70" s="13">
        <f t="shared" si="4"/>
        <v>5.5731005015790451E-4</v>
      </c>
      <c r="H70" s="13">
        <f t="shared" si="4"/>
        <v>5.5586517225008771E-2</v>
      </c>
      <c r="I70" s="13">
        <f t="shared" si="4"/>
        <v>0.13253658637273721</v>
      </c>
      <c r="J70" s="13">
        <f t="shared" si="4"/>
        <v>1.1414535471752637E-2</v>
      </c>
      <c r="K70" s="13">
        <f t="shared" si="4"/>
        <v>0.41362726278200923</v>
      </c>
      <c r="L70" s="13">
        <f t="shared" si="4"/>
        <v>0.11800524284269408</v>
      </c>
      <c r="M70" s="13">
        <f t="shared" si="4"/>
        <v>1.341672342972733E-3</v>
      </c>
      <c r="N70" s="13">
        <f t="shared" si="4"/>
        <v>2.1260346357875617E-3</v>
      </c>
      <c r="O70" s="13">
        <f t="shared" si="4"/>
        <v>0.15113422915763619</v>
      </c>
      <c r="P70" s="13">
        <f t="shared" si="4"/>
        <v>1.017606869362396E-2</v>
      </c>
      <c r="Q70" s="48"/>
    </row>
    <row r="71" spans="2:17" ht="13.5" customHeight="1">
      <c r="B71" s="30"/>
      <c r="C71" s="33" t="s">
        <v>55</v>
      </c>
      <c r="D71" s="33" t="s">
        <v>15</v>
      </c>
      <c r="E71" s="14">
        <f t="shared" si="4"/>
        <v>1</v>
      </c>
      <c r="F71" s="14">
        <f t="shared" si="4"/>
        <v>9.3101659751037347E-2</v>
      </c>
      <c r="G71" s="14">
        <f t="shared" si="4"/>
        <v>1.6671606401896859E-4</v>
      </c>
      <c r="H71" s="14">
        <f t="shared" si="4"/>
        <v>3.4639893301719026E-3</v>
      </c>
      <c r="I71" s="14">
        <f t="shared" si="4"/>
        <v>0.19218657379964435</v>
      </c>
      <c r="J71" s="14">
        <f t="shared" si="4"/>
        <v>5.7424422050978072E-3</v>
      </c>
      <c r="K71" s="14">
        <f t="shared" si="4"/>
        <v>0.4383891523414345</v>
      </c>
      <c r="L71" s="14">
        <f t="shared" si="4"/>
        <v>8.5099288678126855E-2</v>
      </c>
      <c r="M71" s="14">
        <f t="shared" si="4"/>
        <v>4.7421458209839949E-3</v>
      </c>
      <c r="N71" s="14">
        <f t="shared" si="4"/>
        <v>8.9656194427978654E-3</v>
      </c>
      <c r="O71" s="14">
        <f t="shared" si="4"/>
        <v>0.16325207468879668</v>
      </c>
      <c r="P71" s="14">
        <f t="shared" si="4"/>
        <v>4.8903378778897451E-3</v>
      </c>
      <c r="Q71" s="48"/>
    </row>
    <row r="72" spans="2:17" ht="13.5" customHeight="1">
      <c r="B72" s="30"/>
      <c r="C72" s="33" t="s">
        <v>56</v>
      </c>
      <c r="D72" s="33" t="s">
        <v>16</v>
      </c>
      <c r="E72" s="13">
        <f t="shared" si="4"/>
        <v>1</v>
      </c>
      <c r="F72" s="13">
        <f t="shared" si="4"/>
        <v>0.12104906993249377</v>
      </c>
      <c r="G72" s="13">
        <f t="shared" si="4"/>
        <v>2.9709343588558599E-4</v>
      </c>
      <c r="H72" s="13">
        <f t="shared" si="4"/>
        <v>1.8634360506379257E-2</v>
      </c>
      <c r="I72" s="13">
        <f t="shared" si="4"/>
        <v>7.839965669202964E-2</v>
      </c>
      <c r="J72" s="13">
        <f t="shared" si="4"/>
        <v>9.0943601762754379E-3</v>
      </c>
      <c r="K72" s="13">
        <f t="shared" si="4"/>
        <v>0.42844174492878012</v>
      </c>
      <c r="L72" s="13">
        <f t="shared" si="4"/>
        <v>9.4079588030435576E-2</v>
      </c>
      <c r="M72" s="13">
        <f t="shared" si="4"/>
        <v>2.6738409229702742E-3</v>
      </c>
      <c r="N72" s="13">
        <f t="shared" si="4"/>
        <v>2.3008236090250385E-2</v>
      </c>
      <c r="O72" s="13">
        <f t="shared" si="4"/>
        <v>0.19824384769009853</v>
      </c>
      <c r="P72" s="13">
        <f t="shared" si="4"/>
        <v>2.607820159440144E-2</v>
      </c>
      <c r="Q72" s="48"/>
    </row>
    <row r="73" spans="2:17" ht="13.5" customHeight="1">
      <c r="B73" s="30"/>
      <c r="C73" s="33" t="s">
        <v>57</v>
      </c>
      <c r="D73" s="33" t="s">
        <v>17</v>
      </c>
      <c r="E73" s="14">
        <f t="shared" si="4"/>
        <v>1</v>
      </c>
      <c r="F73" s="14">
        <f t="shared" si="4"/>
        <v>0.11351829335691389</v>
      </c>
      <c r="G73" s="14">
        <f t="shared" si="4"/>
        <v>3.930093462535156E-4</v>
      </c>
      <c r="H73" s="14">
        <f t="shared" si="4"/>
        <v>5.7539024599928768E-2</v>
      </c>
      <c r="I73" s="14">
        <f t="shared" si="4"/>
        <v>0.11816071625953355</v>
      </c>
      <c r="J73" s="14">
        <f t="shared" si="4"/>
        <v>5.1459661275069695E-3</v>
      </c>
      <c r="K73" s="14">
        <f t="shared" si="4"/>
        <v>0.42828193507976864</v>
      </c>
      <c r="L73" s="14">
        <f t="shared" si="4"/>
        <v>9.9406801517998605E-2</v>
      </c>
      <c r="M73" s="14">
        <f t="shared" si="4"/>
        <v>1.5720373850140624E-3</v>
      </c>
      <c r="N73" s="14">
        <f t="shared" si="4"/>
        <v>6.7671296808027217E-3</v>
      </c>
      <c r="O73" s="14">
        <f t="shared" si="4"/>
        <v>0.16076538570182872</v>
      </c>
      <c r="P73" s="14">
        <f t="shared" si="4"/>
        <v>8.4497009444505847E-3</v>
      </c>
      <c r="Q73" s="48"/>
    </row>
    <row r="74" spans="2:17" ht="13.5" customHeight="1">
      <c r="B74" s="30"/>
      <c r="C74" s="33" t="s">
        <v>58</v>
      </c>
      <c r="D74" s="33" t="s">
        <v>34</v>
      </c>
      <c r="E74" s="13">
        <f t="shared" si="4"/>
        <v>1</v>
      </c>
      <c r="F74" s="13">
        <f t="shared" si="4"/>
        <v>9.8238932504889256E-2</v>
      </c>
      <c r="G74" s="13">
        <f t="shared" si="4"/>
        <v>4.538351408760422E-4</v>
      </c>
      <c r="H74" s="13">
        <f t="shared" si="4"/>
        <v>5.4282425819008676E-2</v>
      </c>
      <c r="I74" s="13">
        <f t="shared" si="4"/>
        <v>0.12320454396586411</v>
      </c>
      <c r="J74" s="13">
        <f t="shared" si="4"/>
        <v>1.4784732424415395E-2</v>
      </c>
      <c r="K74" s="13">
        <f t="shared" si="4"/>
        <v>0.4447771529096915</v>
      </c>
      <c r="L74" s="13">
        <f t="shared" si="4"/>
        <v>0.11679938615288162</v>
      </c>
      <c r="M74" s="13">
        <f t="shared" si="4"/>
        <v>1.2445376028147137E-3</v>
      </c>
      <c r="N74" s="13">
        <f t="shared" si="4"/>
        <v>2.694938568501034E-3</v>
      </c>
      <c r="O74" s="13">
        <f t="shared" si="4"/>
        <v>0.13912152488607335</v>
      </c>
      <c r="P74" s="13">
        <f t="shared" si="4"/>
        <v>4.3979900249843263E-3</v>
      </c>
      <c r="Q74" s="48"/>
    </row>
    <row r="75" spans="2:17" ht="13.5" customHeight="1">
      <c r="B75" s="30"/>
      <c r="C75" s="33" t="s">
        <v>59</v>
      </c>
      <c r="D75" s="33" t="s">
        <v>18</v>
      </c>
      <c r="E75" s="14">
        <f t="shared" si="4"/>
        <v>1</v>
      </c>
      <c r="F75" s="14">
        <f t="shared" si="4"/>
        <v>0.18476137315099078</v>
      </c>
      <c r="G75" s="14">
        <f t="shared" si="4"/>
        <v>1.3954786491766677E-4</v>
      </c>
      <c r="H75" s="14">
        <f t="shared" si="4"/>
        <v>1.3257047167178342E-3</v>
      </c>
      <c r="I75" s="14">
        <f t="shared" si="4"/>
        <v>9.9358079821378731E-2</v>
      </c>
      <c r="J75" s="14">
        <f t="shared" si="4"/>
        <v>4.3957577449065029E-3</v>
      </c>
      <c r="K75" s="14">
        <f t="shared" si="4"/>
        <v>0.40580519118057495</v>
      </c>
      <c r="L75" s="14">
        <f t="shared" si="4"/>
        <v>8.0798213787329057E-2</v>
      </c>
      <c r="M75" s="14">
        <f t="shared" si="4"/>
        <v>3.6980184203181691E-3</v>
      </c>
      <c r="N75" s="14">
        <f t="shared" si="4"/>
        <v>1.2419759977672341E-2</v>
      </c>
      <c r="O75" s="14">
        <f t="shared" si="4"/>
        <v>0.17303935249790678</v>
      </c>
      <c r="P75" s="14">
        <f t="shared" si="4"/>
        <v>3.4259000837287189E-2</v>
      </c>
      <c r="Q75" s="48"/>
    </row>
    <row r="76" spans="2:17" ht="13.5" customHeight="1">
      <c r="B76" s="30"/>
      <c r="C76" s="33" t="s">
        <v>60</v>
      </c>
      <c r="D76" s="33" t="s">
        <v>19</v>
      </c>
      <c r="E76" s="13">
        <f t="shared" si="4"/>
        <v>1</v>
      </c>
      <c r="F76" s="13">
        <f t="shared" si="4"/>
        <v>0.13806017519360161</v>
      </c>
      <c r="G76" s="13">
        <f t="shared" si="4"/>
        <v>5.0780754094198303E-4</v>
      </c>
      <c r="H76" s="13">
        <f t="shared" si="4"/>
        <v>9.5531293639710552E-3</v>
      </c>
      <c r="I76" s="13">
        <f t="shared" si="4"/>
        <v>0.11334687486775845</v>
      </c>
      <c r="J76" s="13">
        <f t="shared" si="4"/>
        <v>4.5173712496297241E-3</v>
      </c>
      <c r="K76" s="13">
        <f t="shared" si="4"/>
        <v>0.43304345986204562</v>
      </c>
      <c r="L76" s="13">
        <f t="shared" si="4"/>
        <v>8.8464305361601284E-2</v>
      </c>
      <c r="M76" s="13">
        <f t="shared" si="4"/>
        <v>2.2322373153908E-3</v>
      </c>
      <c r="N76" s="13">
        <f t="shared" si="4"/>
        <v>1.0283102704075156E-2</v>
      </c>
      <c r="O76" s="13">
        <f t="shared" si="4"/>
        <v>0.19134822902120097</v>
      </c>
      <c r="P76" s="13">
        <f t="shared" si="4"/>
        <v>8.6433075197833355E-3</v>
      </c>
      <c r="Q76" s="48"/>
    </row>
    <row r="77" spans="2:17" ht="13.5" customHeight="1">
      <c r="B77" s="30"/>
      <c r="C77" s="33" t="s">
        <v>61</v>
      </c>
      <c r="D77" s="33" t="s">
        <v>29</v>
      </c>
      <c r="E77" s="14">
        <f t="shared" si="4"/>
        <v>1</v>
      </c>
      <c r="F77" s="14">
        <f t="shared" si="4"/>
        <v>9.6783853930341029E-2</v>
      </c>
      <c r="G77" s="14">
        <f t="shared" si="4"/>
        <v>2.2233515436412147E-3</v>
      </c>
      <c r="H77" s="14">
        <f t="shared" si="4"/>
        <v>5.4095504292429715E-2</v>
      </c>
      <c r="I77" s="14">
        <f t="shared" si="4"/>
        <v>0.14018004610051363</v>
      </c>
      <c r="J77" s="14">
        <f t="shared" si="4"/>
        <v>8.140189121004773E-3</v>
      </c>
      <c r="K77" s="14">
        <f t="shared" si="4"/>
        <v>0.43781875601212406</v>
      </c>
      <c r="L77" s="14">
        <f t="shared" si="4"/>
        <v>9.77911683031744E-2</v>
      </c>
      <c r="M77" s="14">
        <f t="shared" si="4"/>
        <v>1.824055756211772E-3</v>
      </c>
      <c r="N77" s="14">
        <f t="shared" si="4"/>
        <v>6.5611557798065231E-3</v>
      </c>
      <c r="O77" s="14">
        <f t="shared" si="4"/>
        <v>0.14782111548723162</v>
      </c>
      <c r="P77" s="14">
        <f t="shared" si="4"/>
        <v>6.7608036735212441E-3</v>
      </c>
      <c r="Q77" s="48"/>
    </row>
    <row r="78" spans="2:17" ht="13.5" customHeight="1">
      <c r="B78" s="30"/>
      <c r="C78" s="33" t="s">
        <v>62</v>
      </c>
      <c r="D78" s="33" t="s">
        <v>20</v>
      </c>
      <c r="E78" s="13">
        <f t="shared" si="4"/>
        <v>1</v>
      </c>
      <c r="F78" s="13">
        <f t="shared" si="4"/>
        <v>0.14260189838079285</v>
      </c>
      <c r="G78" s="13">
        <f t="shared" si="4"/>
        <v>2.3729759910664434E-4</v>
      </c>
      <c r="H78" s="13">
        <f t="shared" si="4"/>
        <v>4.6482412060301504E-3</v>
      </c>
      <c r="I78" s="13">
        <f t="shared" si="4"/>
        <v>8.7144053601340032E-2</v>
      </c>
      <c r="J78" s="13">
        <f t="shared" si="4"/>
        <v>4.8855388051367949E-3</v>
      </c>
      <c r="K78" s="13">
        <f t="shared" si="4"/>
        <v>0.45371300949190396</v>
      </c>
      <c r="L78" s="13">
        <f t="shared" si="4"/>
        <v>8.3221663874930213E-2</v>
      </c>
      <c r="M78" s="13">
        <f t="shared" si="4"/>
        <v>2.0240089335566724E-3</v>
      </c>
      <c r="N78" s="13">
        <f t="shared" si="4"/>
        <v>9.826912339475153E-3</v>
      </c>
      <c r="O78" s="13">
        <f t="shared" si="4"/>
        <v>0.20642099385817977</v>
      </c>
      <c r="P78" s="13">
        <f t="shared" si="4"/>
        <v>5.2763819095477385E-3</v>
      </c>
      <c r="Q78" s="48"/>
    </row>
    <row r="79" spans="2:17" ht="13.5" customHeight="1">
      <c r="B79" s="30"/>
      <c r="C79" s="33" t="s">
        <v>63</v>
      </c>
      <c r="D79" s="33" t="s">
        <v>21</v>
      </c>
      <c r="E79" s="14">
        <f t="shared" si="4"/>
        <v>1</v>
      </c>
      <c r="F79" s="14">
        <f t="shared" si="4"/>
        <v>0.12061762034514079</v>
      </c>
      <c r="G79" s="14">
        <f t="shared" si="4"/>
        <v>1.8165304268846503E-4</v>
      </c>
      <c r="H79" s="14">
        <f t="shared" si="4"/>
        <v>3.0275507114744171E-4</v>
      </c>
      <c r="I79" s="14">
        <f t="shared" si="4"/>
        <v>0.11813502876173176</v>
      </c>
      <c r="J79" s="14">
        <f t="shared" si="4"/>
        <v>8.1138359067514376E-3</v>
      </c>
      <c r="K79" s="14">
        <f t="shared" si="4"/>
        <v>0.48592188919164397</v>
      </c>
      <c r="L79" s="14">
        <f t="shared" si="4"/>
        <v>0.12376627308507418</v>
      </c>
      <c r="M79" s="14">
        <f t="shared" si="4"/>
        <v>1.6348773841961854E-3</v>
      </c>
      <c r="N79" s="14">
        <f t="shared" si="4"/>
        <v>4.2385709960641839E-3</v>
      </c>
      <c r="O79" s="14">
        <f t="shared" si="4"/>
        <v>0.11619739630638813</v>
      </c>
      <c r="P79" s="14">
        <f t="shared" si="4"/>
        <v>2.0890099909173478E-2</v>
      </c>
      <c r="Q79" s="48"/>
    </row>
    <row r="80" spans="2:17" ht="13.5" customHeight="1">
      <c r="B80" s="30"/>
      <c r="C80" s="33" t="s">
        <v>64</v>
      </c>
      <c r="D80" s="33" t="s">
        <v>22</v>
      </c>
      <c r="E80" s="13">
        <f t="shared" si="4"/>
        <v>1</v>
      </c>
      <c r="F80" s="13">
        <f t="shared" si="4"/>
        <v>0.11663357171650816</v>
      </c>
      <c r="G80" s="13">
        <f t="shared" si="4"/>
        <v>4.4790158109258123E-4</v>
      </c>
      <c r="H80" s="13">
        <f t="shared" si="4"/>
        <v>3.3219367264366445E-2</v>
      </c>
      <c r="I80" s="13">
        <f t="shared" si="4"/>
        <v>0.10247988175398259</v>
      </c>
      <c r="J80" s="13">
        <f t="shared" si="4"/>
        <v>7.8532077218232584E-3</v>
      </c>
      <c r="K80" s="13">
        <f t="shared" si="4"/>
        <v>0.45803908687797668</v>
      </c>
      <c r="L80" s="13">
        <f t="shared" si="4"/>
        <v>9.8583137998477136E-2</v>
      </c>
      <c r="M80" s="13">
        <f t="shared" si="4"/>
        <v>2.2245778527598204E-3</v>
      </c>
      <c r="N80" s="13">
        <f t="shared" si="4"/>
        <v>1.1018378894877499E-2</v>
      </c>
      <c r="O80" s="13">
        <f t="shared" si="4"/>
        <v>0.16158796040550022</v>
      </c>
      <c r="P80" s="13">
        <f t="shared" si="4"/>
        <v>7.9129279326356026E-3</v>
      </c>
      <c r="Q80" s="48"/>
    </row>
    <row r="81" spans="2:17" ht="13.5" customHeight="1">
      <c r="B81" s="30"/>
      <c r="C81" s="33" t="s">
        <v>65</v>
      </c>
      <c r="D81" s="33" t="s">
        <v>23</v>
      </c>
      <c r="E81" s="14">
        <f t="shared" si="4"/>
        <v>1</v>
      </c>
      <c r="F81" s="14">
        <f t="shared" si="4"/>
        <v>0.10100052659294366</v>
      </c>
      <c r="G81" s="14">
        <f t="shared" si="4"/>
        <v>4.8145640562702172E-4</v>
      </c>
      <c r="H81" s="14">
        <f t="shared" si="4"/>
        <v>5.7428721883698186E-2</v>
      </c>
      <c r="I81" s="14">
        <f t="shared" si="4"/>
        <v>0.11875924672133203</v>
      </c>
      <c r="J81" s="14">
        <f t="shared" si="4"/>
        <v>9.4235061059705603E-3</v>
      </c>
      <c r="K81" s="14">
        <f t="shared" si="4"/>
        <v>0.46368765515684945</v>
      </c>
      <c r="L81" s="14">
        <f t="shared" si="4"/>
        <v>0.10081496526994158</v>
      </c>
      <c r="M81" s="14">
        <f t="shared" si="4"/>
        <v>1.2186865267433988E-3</v>
      </c>
      <c r="N81" s="14">
        <f t="shared" si="4"/>
        <v>3.4454224027683743E-3</v>
      </c>
      <c r="O81" s="14">
        <f t="shared" si="4"/>
        <v>0.13854911106095941</v>
      </c>
      <c r="P81" s="14">
        <f t="shared" si="4"/>
        <v>5.1907018731663281E-3</v>
      </c>
      <c r="Q81" s="48"/>
    </row>
    <row r="82" spans="2:17" ht="13.5" customHeight="1">
      <c r="B82" s="30"/>
      <c r="C82" s="33" t="s">
        <v>66</v>
      </c>
      <c r="D82" s="33" t="s">
        <v>24</v>
      </c>
      <c r="E82" s="13">
        <f t="shared" si="4"/>
        <v>1</v>
      </c>
      <c r="F82" s="13">
        <f t="shared" si="4"/>
        <v>0.1392009883303561</v>
      </c>
      <c r="G82" s="13">
        <f t="shared" si="4"/>
        <v>3.505901601028398E-4</v>
      </c>
      <c r="H82" s="13">
        <f t="shared" si="4"/>
        <v>3.3856992604217095E-2</v>
      </c>
      <c r="I82" s="13">
        <f t="shared" si="4"/>
        <v>0.11302358970934406</v>
      </c>
      <c r="J82" s="13">
        <f t="shared" si="4"/>
        <v>3.9399656087747712E-3</v>
      </c>
      <c r="K82" s="13">
        <f t="shared" si="4"/>
        <v>0.41474815940165943</v>
      </c>
      <c r="L82" s="13">
        <f t="shared" si="4"/>
        <v>8.5143324596403946E-2</v>
      </c>
      <c r="M82" s="13">
        <f t="shared" si="4"/>
        <v>1.2354129451242926E-3</v>
      </c>
      <c r="N82" s="13">
        <f t="shared" si="4"/>
        <v>1.2153792216898445E-2</v>
      </c>
      <c r="O82" s="13">
        <f t="shared" si="4"/>
        <v>0.18895140152590192</v>
      </c>
      <c r="P82" s="13">
        <f t="shared" si="4"/>
        <v>7.395782901217049E-3</v>
      </c>
      <c r="Q82" s="48"/>
    </row>
    <row r="83" spans="2:17" ht="13.5" customHeight="1">
      <c r="B83" s="30"/>
      <c r="C83" s="33" t="s">
        <v>67</v>
      </c>
      <c r="D83" s="33" t="s">
        <v>30</v>
      </c>
      <c r="E83" s="14">
        <f t="shared" si="4"/>
        <v>1</v>
      </c>
      <c r="F83" s="14">
        <f t="shared" si="4"/>
        <v>9.6260866402356968E-2</v>
      </c>
      <c r="G83" s="14">
        <f t="shared" si="4"/>
        <v>8.0020368821154481E-4</v>
      </c>
      <c r="H83" s="14">
        <f t="shared" si="4"/>
        <v>8.7622303859164155E-2</v>
      </c>
      <c r="I83" s="14">
        <f t="shared" si="4"/>
        <v>0.13739861055541411</v>
      </c>
      <c r="J83" s="14">
        <f t="shared" si="4"/>
        <v>7.5473756956316151E-3</v>
      </c>
      <c r="K83" s="14">
        <f t="shared" si="4"/>
        <v>0.41301422180191322</v>
      </c>
      <c r="L83" s="14">
        <f t="shared" si="4"/>
        <v>0.10113483432146364</v>
      </c>
      <c r="M83" s="14">
        <f t="shared" si="4"/>
        <v>1.4912886916669697E-3</v>
      </c>
      <c r="N83" s="14">
        <f t="shared" si="4"/>
        <v>5.0740188411595678E-3</v>
      </c>
      <c r="O83" s="14">
        <f t="shared" si="4"/>
        <v>0.14334557887462263</v>
      </c>
      <c r="P83" s="14">
        <f t="shared" si="4"/>
        <v>6.3106972683955919E-3</v>
      </c>
      <c r="Q83" s="48"/>
    </row>
    <row r="84" spans="2:17" ht="13.5" customHeight="1" thickBot="1">
      <c r="B84" s="30"/>
      <c r="C84" s="33" t="s">
        <v>68</v>
      </c>
      <c r="D84" s="33" t="s">
        <v>31</v>
      </c>
      <c r="E84" s="18">
        <f t="shared" si="4"/>
        <v>1</v>
      </c>
      <c r="F84" s="18">
        <f t="shared" si="4"/>
        <v>9.7082373964741051E-2</v>
      </c>
      <c r="G84" s="18">
        <f t="shared" si="4"/>
        <v>2.8351489741915527E-4</v>
      </c>
      <c r="H84" s="18">
        <f t="shared" si="4"/>
        <v>3.9580397951819647E-2</v>
      </c>
      <c r="I84" s="18">
        <f t="shared" si="4"/>
        <v>0.10919619230901406</v>
      </c>
      <c r="J84" s="18">
        <f t="shared" si="4"/>
        <v>5.4898793772981888E-3</v>
      </c>
      <c r="K84" s="18">
        <f t="shared" si="4"/>
        <v>0.47303171930306881</v>
      </c>
      <c r="L84" s="18">
        <f t="shared" si="4"/>
        <v>0.1038094092580501</v>
      </c>
      <c r="M84" s="18">
        <f t="shared" si="4"/>
        <v>2.7148699268016085E-3</v>
      </c>
      <c r="N84" s="18">
        <f t="shared" si="4"/>
        <v>6.9246365854496719E-3</v>
      </c>
      <c r="O84" s="18">
        <f t="shared" si="4"/>
        <v>0.15674078147015361</v>
      </c>
      <c r="P84" s="18">
        <f t="shared" si="4"/>
        <v>5.1462249561840612E-3</v>
      </c>
      <c r="Q84" s="48"/>
    </row>
    <row r="85" spans="2:17" ht="13.5" customHeight="1" thickBot="1">
      <c r="B85" s="30"/>
      <c r="C85" s="33"/>
      <c r="D85" s="3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1"/>
    </row>
    <row r="86" spans="2:17" ht="13.5" customHeight="1" thickBot="1">
      <c r="B86" s="30"/>
      <c r="C86" s="33" t="s">
        <v>69</v>
      </c>
      <c r="D86" s="33" t="s">
        <v>4</v>
      </c>
      <c r="E86" s="19">
        <f t="shared" ref="E86:P86" si="5">E43/$E43</f>
        <v>1</v>
      </c>
      <c r="F86" s="19">
        <f t="shared" si="5"/>
        <v>0.11288390728030409</v>
      </c>
      <c r="G86" s="19">
        <f t="shared" si="5"/>
        <v>2.8935534396343819E-3</v>
      </c>
      <c r="H86" s="19">
        <f t="shared" si="5"/>
        <v>3.4805356282381378E-2</v>
      </c>
      <c r="I86" s="19">
        <f t="shared" si="5"/>
        <v>0.13392795905577728</v>
      </c>
      <c r="J86" s="19">
        <f t="shared" si="5"/>
        <v>6.9698431682261343E-3</v>
      </c>
      <c r="K86" s="19">
        <f t="shared" si="5"/>
        <v>0.40922263494688432</v>
      </c>
      <c r="L86" s="19">
        <f t="shared" si="5"/>
        <v>9.0058980803936886E-2</v>
      </c>
      <c r="M86" s="19">
        <f t="shared" si="5"/>
        <v>2.2206477262056742E-3</v>
      </c>
      <c r="N86" s="19">
        <f t="shared" si="5"/>
        <v>1.3008627381257604E-2</v>
      </c>
      <c r="O86" s="19">
        <f t="shared" si="5"/>
        <v>0.18481505542641352</v>
      </c>
      <c r="P86" s="19">
        <f t="shared" si="5"/>
        <v>9.1934344889787398E-3</v>
      </c>
      <c r="Q86" s="48"/>
    </row>
    <row r="87" spans="2:17" ht="13.5" customHeight="1" thickBot="1">
      <c r="B87" s="30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4"/>
    </row>
    <row r="88" spans="2:17" ht="13.5" customHeight="1" thickBot="1">
      <c r="B88" s="30"/>
      <c r="C88" s="33" t="s">
        <v>70</v>
      </c>
      <c r="D88" s="33"/>
      <c r="E88" s="19">
        <f t="shared" ref="E88:P88" si="6">E45/$E45</f>
        <v>1</v>
      </c>
      <c r="F88" s="19">
        <f t="shared" si="6"/>
        <v>0.10774351943145369</v>
      </c>
      <c r="G88" s="19">
        <f t="shared" si="6"/>
        <v>4.8496172903119978E-4</v>
      </c>
      <c r="H88" s="19">
        <f t="shared" si="6"/>
        <v>2.2652348409343357E-2</v>
      </c>
      <c r="I88" s="19">
        <f t="shared" si="6"/>
        <v>0.20073493097318626</v>
      </c>
      <c r="J88" s="19">
        <f t="shared" si="6"/>
        <v>4.3593067186811895E-3</v>
      </c>
      <c r="K88" s="19">
        <f t="shared" si="6"/>
        <v>0.34130073154337287</v>
      </c>
      <c r="L88" s="19">
        <f t="shared" si="6"/>
        <v>7.032301660459038E-2</v>
      </c>
      <c r="M88" s="19">
        <f t="shared" si="6"/>
        <v>3.3626390476207456E-3</v>
      </c>
      <c r="N88" s="19">
        <f t="shared" si="6"/>
        <v>2.6455375497665232E-2</v>
      </c>
      <c r="O88" s="19">
        <f t="shared" si="6"/>
        <v>0.21700611016119628</v>
      </c>
      <c r="P88" s="19">
        <f t="shared" si="6"/>
        <v>5.5770598838587974E-3</v>
      </c>
      <c r="Q88" s="48"/>
    </row>
    <row r="89" spans="2:17" ht="13.5" thickBot="1">
      <c r="B89" s="44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9"/>
    </row>
    <row r="90" spans="2:17" ht="13.5" thickTop="1"/>
    <row r="91" spans="2:17">
      <c r="B91" s="30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4"/>
    </row>
    <row r="92" spans="2:17" ht="15">
      <c r="B92" s="30"/>
      <c r="C92" s="110" t="s">
        <v>158</v>
      </c>
      <c r="D92" s="109"/>
      <c r="E92" s="109"/>
      <c r="F92" s="109"/>
      <c r="G92" s="109"/>
      <c r="H92" s="109"/>
      <c r="I92" s="109"/>
      <c r="J92" s="109"/>
      <c r="K92" s="109"/>
      <c r="L92" s="33"/>
      <c r="M92" s="33"/>
      <c r="N92" s="33"/>
      <c r="O92" s="33"/>
      <c r="P92" s="33"/>
      <c r="Q92" s="34"/>
    </row>
    <row r="93" spans="2:17">
      <c r="B93" s="30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4"/>
    </row>
    <row r="94" spans="2:17" ht="63.75">
      <c r="B94" s="30"/>
      <c r="C94" s="33" t="s">
        <v>72</v>
      </c>
      <c r="D94" s="38" t="s">
        <v>73</v>
      </c>
      <c r="E94" s="39" t="s">
        <v>85</v>
      </c>
      <c r="F94" s="39" t="s">
        <v>74</v>
      </c>
      <c r="G94" s="39" t="s">
        <v>75</v>
      </c>
      <c r="H94" s="39" t="s">
        <v>0</v>
      </c>
      <c r="I94" s="39" t="s">
        <v>76</v>
      </c>
      <c r="J94" s="39" t="s">
        <v>77</v>
      </c>
      <c r="K94" s="39" t="s">
        <v>78</v>
      </c>
      <c r="L94" s="39" t="s">
        <v>79</v>
      </c>
      <c r="M94" s="39" t="s">
        <v>81</v>
      </c>
      <c r="N94" s="39" t="s">
        <v>1</v>
      </c>
      <c r="O94" s="39" t="s">
        <v>2</v>
      </c>
      <c r="P94" s="39" t="s">
        <v>3</v>
      </c>
      <c r="Q94" s="40"/>
    </row>
    <row r="95" spans="2:17" ht="13.5" thickBot="1">
      <c r="B95" s="30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4"/>
    </row>
    <row r="96" spans="2:17" ht="13.5" customHeight="1">
      <c r="B96" s="30"/>
      <c r="C96" s="38" t="s">
        <v>37</v>
      </c>
      <c r="D96" s="38" t="s">
        <v>25</v>
      </c>
      <c r="E96" s="12">
        <f>S10/S10</f>
        <v>1</v>
      </c>
      <c r="F96" s="60" t="s">
        <v>80</v>
      </c>
      <c r="G96" s="12">
        <f t="shared" ref="G96:P96" si="7">G10/$S10</f>
        <v>2.3845258300253882E-4</v>
      </c>
      <c r="H96" s="12">
        <f t="shared" si="7"/>
        <v>5.2459568260558543E-3</v>
      </c>
      <c r="I96" s="12">
        <f t="shared" si="7"/>
        <v>0.15519756497832887</v>
      </c>
      <c r="J96" s="12">
        <f t="shared" si="7"/>
        <v>8.9700251076543277E-3</v>
      </c>
      <c r="K96" s="12">
        <f t="shared" si="7"/>
        <v>0.42429130489669392</v>
      </c>
      <c r="L96" s="12">
        <f t="shared" si="7"/>
        <v>8.0253320802883873E-2</v>
      </c>
      <c r="M96" s="12">
        <f t="shared" si="7"/>
        <v>3.7521215266575962E-3</v>
      </c>
      <c r="N96" s="12">
        <f t="shared" si="7"/>
        <v>1.8697487831904957E-2</v>
      </c>
      <c r="O96" s="12">
        <f t="shared" si="7"/>
        <v>0.28239097807638897</v>
      </c>
      <c r="P96" s="12">
        <f t="shared" si="7"/>
        <v>2.0962787370429073E-2</v>
      </c>
      <c r="Q96" s="48"/>
    </row>
    <row r="97" spans="2:17" ht="13.5" customHeight="1">
      <c r="B97" s="30"/>
      <c r="C97" s="33" t="s">
        <v>38</v>
      </c>
      <c r="D97" s="33" t="s">
        <v>26</v>
      </c>
      <c r="E97" s="13">
        <f t="shared" ref="E97:E127" si="8">S11/S11</f>
        <v>1</v>
      </c>
      <c r="F97" s="20" t="s">
        <v>80</v>
      </c>
      <c r="G97" s="13">
        <f t="shared" ref="G97:P97" si="9">G11/$S11</f>
        <v>2.2646246222929648E-4</v>
      </c>
      <c r="H97" s="13">
        <f t="shared" si="9"/>
        <v>1.0967253527961643E-2</v>
      </c>
      <c r="I97" s="13">
        <f t="shared" si="9"/>
        <v>0.10861139688517059</v>
      </c>
      <c r="J97" s="13">
        <f t="shared" si="9"/>
        <v>9.5955380424584766E-3</v>
      </c>
      <c r="K97" s="13">
        <f t="shared" si="9"/>
        <v>0.55986696947933046</v>
      </c>
      <c r="L97" s="13">
        <f t="shared" si="9"/>
        <v>0.10045874824491592</v>
      </c>
      <c r="M97" s="13">
        <f t="shared" si="9"/>
        <v>2.9116602286623832E-3</v>
      </c>
      <c r="N97" s="13">
        <f t="shared" si="9"/>
        <v>8.8967395875795049E-3</v>
      </c>
      <c r="O97" s="13">
        <f t="shared" si="9"/>
        <v>0.16842983869402334</v>
      </c>
      <c r="P97" s="13">
        <f t="shared" si="9"/>
        <v>3.0035392847668409E-2</v>
      </c>
      <c r="Q97" s="48"/>
    </row>
    <row r="98" spans="2:17" ht="13.5" customHeight="1">
      <c r="B98" s="30"/>
      <c r="C98" s="33" t="s">
        <v>39</v>
      </c>
      <c r="D98" s="33" t="s">
        <v>32</v>
      </c>
      <c r="E98" s="14">
        <f t="shared" si="8"/>
        <v>1</v>
      </c>
      <c r="F98" s="21" t="s">
        <v>80</v>
      </c>
      <c r="G98" s="14">
        <f t="shared" ref="G98:P98" si="10">G12/$S12</f>
        <v>4.1395805225070525E-4</v>
      </c>
      <c r="H98" s="14">
        <f t="shared" si="10"/>
        <v>2.0759229731387219E-2</v>
      </c>
      <c r="I98" s="14">
        <f t="shared" si="10"/>
        <v>9.2189991414203365E-2</v>
      </c>
      <c r="J98" s="14">
        <f t="shared" si="10"/>
        <v>6.8073101925671528E-3</v>
      </c>
      <c r="K98" s="14">
        <f t="shared" si="10"/>
        <v>0.51514779835643321</v>
      </c>
      <c r="L98" s="14">
        <f t="shared" si="10"/>
        <v>0.10663252790383908</v>
      </c>
      <c r="M98" s="14">
        <f t="shared" si="10"/>
        <v>2.1464491598184718E-3</v>
      </c>
      <c r="N98" s="14">
        <f t="shared" si="10"/>
        <v>1.4289218692505826E-2</v>
      </c>
      <c r="O98" s="14">
        <f t="shared" si="10"/>
        <v>0.2235986753342328</v>
      </c>
      <c r="P98" s="14">
        <f t="shared" si="10"/>
        <v>1.8014841162762172E-2</v>
      </c>
      <c r="Q98" s="48"/>
    </row>
    <row r="99" spans="2:17" ht="13.5" customHeight="1">
      <c r="B99" s="30"/>
      <c r="C99" s="33" t="s">
        <v>40</v>
      </c>
      <c r="D99" s="33" t="s">
        <v>27</v>
      </c>
      <c r="E99" s="13">
        <f t="shared" si="8"/>
        <v>1</v>
      </c>
      <c r="F99" s="20" t="s">
        <v>80</v>
      </c>
      <c r="G99" s="13">
        <f t="shared" ref="G99:P99" si="11">G13/$S13</f>
        <v>7.8467272608382917E-4</v>
      </c>
      <c r="H99" s="13">
        <f t="shared" si="11"/>
        <v>4.4399398417576667E-2</v>
      </c>
      <c r="I99" s="13">
        <f t="shared" si="11"/>
        <v>0.10032912661566294</v>
      </c>
      <c r="J99" s="13">
        <f t="shared" si="11"/>
        <v>3.7271954488981886E-3</v>
      </c>
      <c r="K99" s="13">
        <f t="shared" si="11"/>
        <v>0.47008435231805401</v>
      </c>
      <c r="L99" s="13">
        <f t="shared" si="11"/>
        <v>0.12090498921075002</v>
      </c>
      <c r="M99" s="13">
        <f t="shared" si="11"/>
        <v>3.2040802981756359E-3</v>
      </c>
      <c r="N99" s="13">
        <f t="shared" si="11"/>
        <v>1.4124109069508926E-2</v>
      </c>
      <c r="O99" s="13">
        <f t="shared" si="11"/>
        <v>0.22273807188474029</v>
      </c>
      <c r="P99" s="13">
        <f t="shared" si="11"/>
        <v>1.9704004010549489E-2</v>
      </c>
      <c r="Q99" s="48"/>
    </row>
    <row r="100" spans="2:17" ht="15.75" customHeight="1">
      <c r="B100" s="30"/>
      <c r="C100" s="42" t="s">
        <v>48</v>
      </c>
      <c r="D100" s="42" t="s">
        <v>28</v>
      </c>
      <c r="E100" s="15">
        <f t="shared" si="8"/>
        <v>1</v>
      </c>
      <c r="F100" s="22" t="s">
        <v>80</v>
      </c>
      <c r="G100" s="15">
        <f t="shared" ref="G100:P100" si="12">G14/$S14</f>
        <v>6.9570394163009322E-4</v>
      </c>
      <c r="H100" s="15">
        <f t="shared" si="12"/>
        <v>1.7600271359149371E-2</v>
      </c>
      <c r="I100" s="15">
        <f t="shared" si="12"/>
        <v>0.28035484362236773</v>
      </c>
      <c r="J100" s="15">
        <f t="shared" si="12"/>
        <v>4.3369006908582424E-3</v>
      </c>
      <c r="K100" s="15">
        <f t="shared" si="12"/>
        <v>0.29618643481150231</v>
      </c>
      <c r="L100" s="15">
        <f t="shared" si="12"/>
        <v>6.1190795940688644E-2</v>
      </c>
      <c r="M100" s="15">
        <f t="shared" si="12"/>
        <v>3.7208046629470157E-3</v>
      </c>
      <c r="N100" s="15">
        <f t="shared" si="12"/>
        <v>4.3355162054022622E-2</v>
      </c>
      <c r="O100" s="15">
        <f t="shared" si="12"/>
        <v>0.28591701394176855</v>
      </c>
      <c r="P100" s="15">
        <f t="shared" si="12"/>
        <v>6.6420689750654165E-3</v>
      </c>
      <c r="Q100" s="48"/>
    </row>
    <row r="101" spans="2:17" ht="13.5" customHeight="1">
      <c r="B101" s="30"/>
      <c r="C101" s="33" t="s">
        <v>41</v>
      </c>
      <c r="D101" s="33" t="s">
        <v>5</v>
      </c>
      <c r="E101" s="13">
        <f t="shared" si="8"/>
        <v>1</v>
      </c>
      <c r="F101" s="20" t="s">
        <v>80</v>
      </c>
      <c r="G101" s="13">
        <f t="shared" ref="G101:P101" si="13">G15/$S15</f>
        <v>3.1443244942878104E-4</v>
      </c>
      <c r="H101" s="13">
        <f t="shared" si="13"/>
        <v>2.3372812074206058E-2</v>
      </c>
      <c r="I101" s="13">
        <f t="shared" si="13"/>
        <v>9.971002340774901E-2</v>
      </c>
      <c r="J101" s="13">
        <f t="shared" si="13"/>
        <v>5.9392796003214197E-3</v>
      </c>
      <c r="K101" s="13">
        <f t="shared" si="13"/>
        <v>0.55644062467246624</v>
      </c>
      <c r="L101" s="13">
        <f t="shared" si="13"/>
        <v>0.10648778953988051</v>
      </c>
      <c r="M101" s="13">
        <f t="shared" si="13"/>
        <v>2.5503965342556687E-3</v>
      </c>
      <c r="N101" s="13">
        <f t="shared" si="13"/>
        <v>8.4198022569262482E-3</v>
      </c>
      <c r="O101" s="13">
        <f t="shared" si="13"/>
        <v>0.18841491108549069</v>
      </c>
      <c r="P101" s="13">
        <f t="shared" si="13"/>
        <v>8.3499283792754075E-3</v>
      </c>
      <c r="Q101" s="48"/>
    </row>
    <row r="102" spans="2:17" ht="13.5" customHeight="1">
      <c r="B102" s="30"/>
      <c r="C102" s="33" t="s">
        <v>49</v>
      </c>
      <c r="D102" s="33" t="s">
        <v>10</v>
      </c>
      <c r="E102" s="14">
        <f t="shared" si="8"/>
        <v>1</v>
      </c>
      <c r="F102" s="21" t="s">
        <v>80</v>
      </c>
      <c r="G102" s="14">
        <f t="shared" ref="G102:P102" si="14">G16/$S16</f>
        <v>5.4189527873738401E-4</v>
      </c>
      <c r="H102" s="14">
        <f t="shared" si="14"/>
        <v>7.1801124432703377E-3</v>
      </c>
      <c r="I102" s="14">
        <f t="shared" si="14"/>
        <v>0.18912145227934701</v>
      </c>
      <c r="J102" s="14">
        <f t="shared" si="14"/>
        <v>3.3868454921086501E-3</v>
      </c>
      <c r="K102" s="14">
        <f t="shared" si="14"/>
        <v>0.5280769491295807</v>
      </c>
      <c r="L102" s="14">
        <f t="shared" si="14"/>
        <v>0.11596558964980018</v>
      </c>
      <c r="M102" s="14">
        <f t="shared" si="14"/>
        <v>1.016053647632595E-3</v>
      </c>
      <c r="N102" s="14">
        <f t="shared" si="14"/>
        <v>6.5027433448486081E-3</v>
      </c>
      <c r="O102" s="14">
        <f t="shared" si="14"/>
        <v>0.11034342613289981</v>
      </c>
      <c r="P102" s="14">
        <f t="shared" si="14"/>
        <v>3.786493260177471E-2</v>
      </c>
      <c r="Q102" s="48"/>
    </row>
    <row r="103" spans="2:17" ht="13.5" customHeight="1">
      <c r="B103" s="30"/>
      <c r="C103" s="33" t="s">
        <v>42</v>
      </c>
      <c r="D103" s="33" t="s">
        <v>6</v>
      </c>
      <c r="E103" s="13">
        <f t="shared" si="8"/>
        <v>1</v>
      </c>
      <c r="F103" s="20" t="s">
        <v>80</v>
      </c>
      <c r="G103" s="13">
        <f t="shared" ref="G103:P103" si="15">G17/$S17</f>
        <v>2.8148110238235372E-4</v>
      </c>
      <c r="H103" s="13">
        <f t="shared" si="15"/>
        <v>7.2929194708155273E-3</v>
      </c>
      <c r="I103" s="13">
        <f t="shared" si="15"/>
        <v>9.7827477673430738E-2</v>
      </c>
      <c r="J103" s="13">
        <f t="shared" si="15"/>
        <v>5.386524731953223E-3</v>
      </c>
      <c r="K103" s="13">
        <f t="shared" si="15"/>
        <v>0.52483430998746128</v>
      </c>
      <c r="L103" s="13">
        <f t="shared" si="15"/>
        <v>0.11744159267125566</v>
      </c>
      <c r="M103" s="13">
        <f t="shared" si="15"/>
        <v>3.7104327132219351E-3</v>
      </c>
      <c r="N103" s="13">
        <f t="shared" si="15"/>
        <v>1.6236341769236676E-2</v>
      </c>
      <c r="O103" s="13">
        <f t="shared" si="15"/>
        <v>0.21969600040942705</v>
      </c>
      <c r="P103" s="13">
        <f t="shared" si="15"/>
        <v>7.2929194708155273E-3</v>
      </c>
      <c r="Q103" s="48"/>
    </row>
    <row r="104" spans="2:17" ht="13.5" customHeight="1">
      <c r="B104" s="30"/>
      <c r="C104" s="38" t="s">
        <v>43</v>
      </c>
      <c r="D104" s="38" t="s">
        <v>33</v>
      </c>
      <c r="E104" s="16">
        <f t="shared" si="8"/>
        <v>1</v>
      </c>
      <c r="F104" s="61" t="s">
        <v>80</v>
      </c>
      <c r="G104" s="16">
        <f t="shared" ref="G104:P104" si="16">G18/$S18</f>
        <v>2.1763311892440877E-4</v>
      </c>
      <c r="H104" s="16">
        <f t="shared" si="16"/>
        <v>7.7259757218165115E-3</v>
      </c>
      <c r="I104" s="16">
        <f t="shared" si="16"/>
        <v>0.16083087488513809</v>
      </c>
      <c r="J104" s="16">
        <f t="shared" si="16"/>
        <v>6.9763505344102141E-3</v>
      </c>
      <c r="K104" s="16">
        <f t="shared" si="16"/>
        <v>0.38637133046380034</v>
      </c>
      <c r="L104" s="16">
        <f t="shared" si="16"/>
        <v>0.11505537553803744</v>
      </c>
      <c r="M104" s="16">
        <f t="shared" si="16"/>
        <v>2.0070609856362143E-3</v>
      </c>
      <c r="N104" s="16">
        <f t="shared" si="16"/>
        <v>1.2538085795811772E-2</v>
      </c>
      <c r="O104" s="16">
        <f t="shared" si="16"/>
        <v>0.30191758959230064</v>
      </c>
      <c r="P104" s="16">
        <f t="shared" si="16"/>
        <v>6.3597233641243898E-3</v>
      </c>
      <c r="Q104" s="48"/>
    </row>
    <row r="105" spans="2:17" ht="13.5" customHeight="1">
      <c r="B105" s="30"/>
      <c r="C105" s="33" t="s">
        <v>44</v>
      </c>
      <c r="D105" s="33" t="s">
        <v>7</v>
      </c>
      <c r="E105" s="13">
        <f t="shared" si="8"/>
        <v>1</v>
      </c>
      <c r="F105" s="20" t="s">
        <v>80</v>
      </c>
      <c r="G105" s="13">
        <f t="shared" ref="G105:P105" si="17">G19/$S19</f>
        <v>2.6840833855238435E-4</v>
      </c>
      <c r="H105" s="13">
        <f t="shared" si="17"/>
        <v>2.0920938832721957E-2</v>
      </c>
      <c r="I105" s="13">
        <f t="shared" si="17"/>
        <v>0.14622289821359338</v>
      </c>
      <c r="J105" s="13">
        <f t="shared" si="17"/>
        <v>8.0373385822075094E-3</v>
      </c>
      <c r="K105" s="13">
        <f t="shared" si="17"/>
        <v>0.53449047150398143</v>
      </c>
      <c r="L105" s="13">
        <f t="shared" si="17"/>
        <v>0.11323849572037815</v>
      </c>
      <c r="M105" s="13">
        <f t="shared" si="17"/>
        <v>1.476245862038114E-3</v>
      </c>
      <c r="N105" s="13">
        <f t="shared" si="17"/>
        <v>4.3243565655661925E-3</v>
      </c>
      <c r="O105" s="13">
        <f t="shared" si="17"/>
        <v>0.16493692404044019</v>
      </c>
      <c r="P105" s="13">
        <f t="shared" si="17"/>
        <v>6.0839223405207126E-3</v>
      </c>
      <c r="Q105" s="48"/>
    </row>
    <row r="106" spans="2:17" ht="13.5" customHeight="1">
      <c r="B106" s="30"/>
      <c r="C106" s="33" t="s">
        <v>45</v>
      </c>
      <c r="D106" s="33" t="s">
        <v>35</v>
      </c>
      <c r="E106" s="14">
        <f t="shared" si="8"/>
        <v>1</v>
      </c>
      <c r="F106" s="21" t="s">
        <v>80</v>
      </c>
      <c r="G106" s="14">
        <f t="shared" ref="G106:P106" si="18">G20/$S20</f>
        <v>1.3796909492273732E-3</v>
      </c>
      <c r="H106" s="14">
        <f t="shared" si="18"/>
        <v>9.1124529281911434E-2</v>
      </c>
      <c r="I106" s="14">
        <f t="shared" si="18"/>
        <v>0.11597519802623035</v>
      </c>
      <c r="J106" s="14">
        <f t="shared" si="18"/>
        <v>9.7065316192702245E-3</v>
      </c>
      <c r="K106" s="14">
        <f t="shared" si="18"/>
        <v>0.49681859498766395</v>
      </c>
      <c r="L106" s="14">
        <f t="shared" si="18"/>
        <v>0.10310349305285028</v>
      </c>
      <c r="M106" s="14">
        <f t="shared" si="18"/>
        <v>2.1588105440851837E-3</v>
      </c>
      <c r="N106" s="14">
        <f t="shared" si="18"/>
        <v>8.1969874042332157E-3</v>
      </c>
      <c r="O106" s="14">
        <f t="shared" si="18"/>
        <v>0.16502726918582003</v>
      </c>
      <c r="P106" s="14">
        <f t="shared" si="18"/>
        <v>6.5088949487079597E-3</v>
      </c>
      <c r="Q106" s="48"/>
    </row>
    <row r="107" spans="2:17" ht="13.5" customHeight="1">
      <c r="B107" s="30"/>
      <c r="C107" s="33" t="s">
        <v>46</v>
      </c>
      <c r="D107" s="33" t="s">
        <v>8</v>
      </c>
      <c r="E107" s="13">
        <f t="shared" si="8"/>
        <v>1</v>
      </c>
      <c r="F107" s="20" t="s">
        <v>80</v>
      </c>
      <c r="G107" s="13">
        <f t="shared" ref="G107:P107" si="19">G21/$S21</f>
        <v>5.046198820233517E-4</v>
      </c>
      <c r="H107" s="13">
        <f t="shared" si="19"/>
        <v>4.9174337468896274E-2</v>
      </c>
      <c r="I107" s="13">
        <f t="shared" si="19"/>
        <v>0.14794062886077711</v>
      </c>
      <c r="J107" s="13">
        <f t="shared" si="19"/>
        <v>4.2283665976439472E-3</v>
      </c>
      <c r="K107" s="13">
        <f t="shared" si="19"/>
        <v>0.47202839791887802</v>
      </c>
      <c r="L107" s="13">
        <f t="shared" si="19"/>
        <v>8.8499886895543681E-2</v>
      </c>
      <c r="M107" s="13">
        <f t="shared" si="19"/>
        <v>4.1587638552958986E-3</v>
      </c>
      <c r="N107" s="13">
        <f t="shared" si="19"/>
        <v>1.7783500669926396E-2</v>
      </c>
      <c r="O107" s="13">
        <f t="shared" si="19"/>
        <v>0.20966086063790915</v>
      </c>
      <c r="P107" s="13">
        <f t="shared" si="19"/>
        <v>6.0206372131061964E-3</v>
      </c>
      <c r="Q107" s="48"/>
    </row>
    <row r="108" spans="2:17" ht="13.5" customHeight="1">
      <c r="B108" s="30"/>
      <c r="C108" s="33" t="s">
        <v>47</v>
      </c>
      <c r="D108" s="33" t="s">
        <v>9</v>
      </c>
      <c r="E108" s="14">
        <f t="shared" si="8"/>
        <v>1</v>
      </c>
      <c r="F108" s="21" t="s">
        <v>80</v>
      </c>
      <c r="G108" s="14">
        <f t="shared" ref="G108:P108" si="20">G22/$S22</f>
        <v>2.1476861016695927E-3</v>
      </c>
      <c r="H108" s="14">
        <f t="shared" si="20"/>
        <v>9.2705337466850932E-2</v>
      </c>
      <c r="I108" s="14">
        <f t="shared" si="20"/>
        <v>0.11472378889179397</v>
      </c>
      <c r="J108" s="14">
        <f t="shared" si="20"/>
        <v>5.9388189593993952E-3</v>
      </c>
      <c r="K108" s="14">
        <f t="shared" si="20"/>
        <v>0.50072834572143576</v>
      </c>
      <c r="L108" s="14">
        <f t="shared" si="20"/>
        <v>0.12409890561386472</v>
      </c>
      <c r="M108" s="14">
        <f t="shared" si="20"/>
        <v>2.1103350390318603E-3</v>
      </c>
      <c r="N108" s="14">
        <f t="shared" si="20"/>
        <v>6.4990848989653757E-3</v>
      </c>
      <c r="O108" s="14">
        <f t="shared" si="20"/>
        <v>0.14456728793934187</v>
      </c>
      <c r="P108" s="14">
        <f t="shared" si="20"/>
        <v>6.4804093676465099E-3</v>
      </c>
      <c r="Q108" s="48"/>
    </row>
    <row r="109" spans="2:17" ht="13.5" customHeight="1">
      <c r="B109" s="30"/>
      <c r="C109" s="33" t="s">
        <v>50</v>
      </c>
      <c r="D109" s="33" t="s">
        <v>11</v>
      </c>
      <c r="E109" s="13">
        <f t="shared" si="8"/>
        <v>1</v>
      </c>
      <c r="F109" s="20" t="s">
        <v>80</v>
      </c>
      <c r="G109" s="13">
        <f t="shared" ref="G109:P109" si="21">G23/$S23</f>
        <v>2.9667721518987343E-4</v>
      </c>
      <c r="H109" s="13">
        <f t="shared" si="21"/>
        <v>5.2830520393811531E-2</v>
      </c>
      <c r="I109" s="13">
        <f t="shared" si="21"/>
        <v>9.5376230661040784E-2</v>
      </c>
      <c r="J109" s="13">
        <f t="shared" si="21"/>
        <v>7.3839662447257384E-3</v>
      </c>
      <c r="K109" s="13">
        <f t="shared" si="21"/>
        <v>0.54417194092827004</v>
      </c>
      <c r="L109" s="13">
        <f t="shared" si="21"/>
        <v>0.11666007383966245</v>
      </c>
      <c r="M109" s="13">
        <f t="shared" si="21"/>
        <v>3.0217123769338957E-3</v>
      </c>
      <c r="N109" s="13">
        <f t="shared" si="21"/>
        <v>9.625527426160338E-3</v>
      </c>
      <c r="O109" s="13">
        <f t="shared" si="21"/>
        <v>0.16363396624472573</v>
      </c>
      <c r="P109" s="13">
        <f t="shared" si="21"/>
        <v>6.9993846694796063E-3</v>
      </c>
      <c r="Q109" s="48"/>
    </row>
    <row r="110" spans="2:17" ht="13.5" customHeight="1">
      <c r="B110" s="30"/>
      <c r="C110" s="33" t="s">
        <v>51</v>
      </c>
      <c r="D110" s="33" t="s">
        <v>12</v>
      </c>
      <c r="E110" s="14">
        <f t="shared" si="8"/>
        <v>1</v>
      </c>
      <c r="F110" s="21" t="s">
        <v>80</v>
      </c>
      <c r="G110" s="14">
        <f t="shared" ref="G110:P110" si="22">G24/$S24</f>
        <v>3.3031195049206766E-4</v>
      </c>
      <c r="H110" s="14">
        <f t="shared" si="22"/>
        <v>3.0670436108925222E-2</v>
      </c>
      <c r="I110" s="14">
        <f t="shared" si="22"/>
        <v>0.12979802395733148</v>
      </c>
      <c r="J110" s="14">
        <f t="shared" si="22"/>
        <v>5.1295502899944626E-3</v>
      </c>
      <c r="K110" s="14">
        <f t="shared" si="22"/>
        <v>0.51191551786113298</v>
      </c>
      <c r="L110" s="14">
        <f t="shared" si="22"/>
        <v>0.10111431708004236</v>
      </c>
      <c r="M110" s="14">
        <f t="shared" si="22"/>
        <v>3.0553855420516257E-3</v>
      </c>
      <c r="N110" s="14">
        <f t="shared" si="22"/>
        <v>1.1954378090602624E-2</v>
      </c>
      <c r="O110" s="14">
        <f t="shared" si="22"/>
        <v>0.19728852748875483</v>
      </c>
      <c r="P110" s="14">
        <f t="shared" si="22"/>
        <v>8.7435516306723794E-3</v>
      </c>
      <c r="Q110" s="48"/>
    </row>
    <row r="111" spans="2:17" ht="13.5" customHeight="1">
      <c r="B111" s="30"/>
      <c r="C111" s="38" t="s">
        <v>52</v>
      </c>
      <c r="D111" s="38" t="s">
        <v>36</v>
      </c>
      <c r="E111" s="17">
        <f t="shared" si="8"/>
        <v>1</v>
      </c>
      <c r="F111" s="62" t="s">
        <v>80</v>
      </c>
      <c r="G111" s="17">
        <f t="shared" ref="G111:P111" si="23">G25/$S25</f>
        <v>2.5702955129472228E-2</v>
      </c>
      <c r="H111" s="17">
        <f t="shared" si="23"/>
        <v>7.7090334058114246E-2</v>
      </c>
      <c r="I111" s="17">
        <f t="shared" si="23"/>
        <v>0.20285938426566516</v>
      </c>
      <c r="J111" s="17">
        <f t="shared" si="23"/>
        <v>9.7907195097845425E-3</v>
      </c>
      <c r="K111" s="17">
        <f t="shared" si="23"/>
        <v>0.3259877199051196</v>
      </c>
      <c r="L111" s="17">
        <f t="shared" si="23"/>
        <v>8.3428049021545755E-2</v>
      </c>
      <c r="M111" s="17">
        <f t="shared" si="23"/>
        <v>1.4361780984384267E-3</v>
      </c>
      <c r="N111" s="17">
        <f t="shared" si="23"/>
        <v>1.6143877248468077E-2</v>
      </c>
      <c r="O111" s="17">
        <f t="shared" si="23"/>
        <v>0.25126939612571653</v>
      </c>
      <c r="P111" s="17">
        <f t="shared" si="23"/>
        <v>6.2913866376754302E-3</v>
      </c>
      <c r="Q111" s="48"/>
    </row>
    <row r="112" spans="2:17" ht="13.5" customHeight="1">
      <c r="B112" s="30"/>
      <c r="C112" s="33" t="s">
        <v>53</v>
      </c>
      <c r="D112" s="33" t="s">
        <v>13</v>
      </c>
      <c r="E112" s="14">
        <f t="shared" si="8"/>
        <v>1</v>
      </c>
      <c r="F112" s="21" t="s">
        <v>80</v>
      </c>
      <c r="G112" s="14">
        <f t="shared" ref="G112:P112" si="24">G26/$S26</f>
        <v>4.2185522553630296E-4</v>
      </c>
      <c r="H112" s="14">
        <f t="shared" si="24"/>
        <v>1.4085277252628783E-2</v>
      </c>
      <c r="I112" s="14">
        <f t="shared" si="24"/>
        <v>0.1118775682389888</v>
      </c>
      <c r="J112" s="14">
        <f t="shared" si="24"/>
        <v>5.2731903192037872E-3</v>
      </c>
      <c r="K112" s="14">
        <f t="shared" si="24"/>
        <v>0.50021873974657438</v>
      </c>
      <c r="L112" s="14">
        <f t="shared" si="24"/>
        <v>0.11251035107729325</v>
      </c>
      <c r="M112" s="14">
        <f t="shared" si="24"/>
        <v>2.5155070856053624E-3</v>
      </c>
      <c r="N112" s="14">
        <f t="shared" si="24"/>
        <v>2.8756464540724655E-2</v>
      </c>
      <c r="O112" s="14">
        <f t="shared" si="24"/>
        <v>0.20841991781635236</v>
      </c>
      <c r="P112" s="14">
        <f t="shared" si="24"/>
        <v>1.5921128697092325E-2</v>
      </c>
      <c r="Q112" s="48"/>
    </row>
    <row r="113" spans="2:17" ht="13.5" customHeight="1">
      <c r="B113" s="30"/>
      <c r="C113" s="33" t="s">
        <v>54</v>
      </c>
      <c r="D113" s="33" t="s">
        <v>14</v>
      </c>
      <c r="E113" s="13">
        <f t="shared" si="8"/>
        <v>1</v>
      </c>
      <c r="F113" s="20" t="s">
        <v>80</v>
      </c>
      <c r="G113" s="13">
        <f t="shared" ref="G113:P113" si="25">G27/$S27</f>
        <v>6.2164713466718855E-4</v>
      </c>
      <c r="H113" s="13">
        <f t="shared" si="25"/>
        <v>6.20035456910644E-2</v>
      </c>
      <c r="I113" s="13">
        <f t="shared" si="25"/>
        <v>0.14783689821103768</v>
      </c>
      <c r="J113" s="13">
        <f t="shared" si="25"/>
        <v>1.2732254276702047E-2</v>
      </c>
      <c r="K113" s="13">
        <f t="shared" si="25"/>
        <v>0.46137729376280706</v>
      </c>
      <c r="L113" s="13">
        <f t="shared" si="25"/>
        <v>0.13162802477378951</v>
      </c>
      <c r="M113" s="13">
        <f t="shared" si="25"/>
        <v>1.4965579167913799E-3</v>
      </c>
      <c r="N113" s="13">
        <f t="shared" si="25"/>
        <v>2.3714686989155711E-3</v>
      </c>
      <c r="O113" s="13">
        <f t="shared" si="25"/>
        <v>0.16858149333456127</v>
      </c>
      <c r="P113" s="13">
        <f t="shared" si="25"/>
        <v>1.1350816199663849E-2</v>
      </c>
      <c r="Q113" s="48"/>
    </row>
    <row r="114" spans="2:17" ht="13.5" customHeight="1">
      <c r="B114" s="30"/>
      <c r="C114" s="33" t="s">
        <v>55</v>
      </c>
      <c r="D114" s="33" t="s">
        <v>15</v>
      </c>
      <c r="E114" s="14">
        <f t="shared" si="8"/>
        <v>1</v>
      </c>
      <c r="F114" s="21" t="s">
        <v>80</v>
      </c>
      <c r="G114" s="14">
        <f t="shared" ref="G114:P114" si="26">G28/$S28</f>
        <v>1.838310388496262E-4</v>
      </c>
      <c r="H114" s="14">
        <f t="shared" si="26"/>
        <v>3.8196004738755666E-3</v>
      </c>
      <c r="I114" s="14">
        <f t="shared" si="26"/>
        <v>0.21191633645165245</v>
      </c>
      <c r="J114" s="14">
        <f t="shared" si="26"/>
        <v>6.3319580048204586E-3</v>
      </c>
      <c r="K114" s="14">
        <f t="shared" si="26"/>
        <v>0.48339392949058374</v>
      </c>
      <c r="L114" s="14">
        <f t="shared" si="26"/>
        <v>9.3835532497242538E-2</v>
      </c>
      <c r="M114" s="14">
        <f t="shared" si="26"/>
        <v>5.2289717717227012E-3</v>
      </c>
      <c r="N114" s="14">
        <f t="shared" si="26"/>
        <v>9.8860247559132315E-3</v>
      </c>
      <c r="O114" s="14">
        <f t="shared" si="26"/>
        <v>0.18001143837575065</v>
      </c>
      <c r="P114" s="14">
        <f t="shared" si="26"/>
        <v>5.3923771395890359E-3</v>
      </c>
      <c r="Q114" s="48"/>
    </row>
    <row r="115" spans="2:17" ht="13.5" customHeight="1">
      <c r="B115" s="30"/>
      <c r="C115" s="33" t="s">
        <v>56</v>
      </c>
      <c r="D115" s="33" t="s">
        <v>16</v>
      </c>
      <c r="E115" s="13">
        <f t="shared" si="8"/>
        <v>1</v>
      </c>
      <c r="F115" s="20" t="s">
        <v>80</v>
      </c>
      <c r="G115" s="13">
        <f t="shared" ref="G115:P115" si="27">G29/$S29</f>
        <v>3.3800912624640863E-4</v>
      </c>
      <c r="H115" s="13">
        <f t="shared" si="27"/>
        <v>2.120068352956641E-2</v>
      </c>
      <c r="I115" s="13">
        <f t="shared" si="27"/>
        <v>8.9196852759468953E-2</v>
      </c>
      <c r="J115" s="13">
        <f t="shared" si="27"/>
        <v>1.0346834920098398E-2</v>
      </c>
      <c r="K115" s="13">
        <f t="shared" si="27"/>
        <v>0.4874467166169042</v>
      </c>
      <c r="L115" s="13">
        <f t="shared" si="27"/>
        <v>0.10703622331136274</v>
      </c>
      <c r="M115" s="13">
        <f t="shared" si="27"/>
        <v>3.042082136217678E-3</v>
      </c>
      <c r="N115" s="13">
        <f t="shared" si="27"/>
        <v>2.6176928999305203E-2</v>
      </c>
      <c r="O115" s="13">
        <f t="shared" si="27"/>
        <v>0.22554597863031189</v>
      </c>
      <c r="P115" s="13">
        <f t="shared" si="27"/>
        <v>2.9669689970518092E-2</v>
      </c>
      <c r="Q115" s="48"/>
    </row>
    <row r="116" spans="2:17" ht="13.5" customHeight="1">
      <c r="B116" s="30"/>
      <c r="C116" s="33" t="s">
        <v>57</v>
      </c>
      <c r="D116" s="33" t="s">
        <v>17</v>
      </c>
      <c r="E116" s="14">
        <f t="shared" si="8"/>
        <v>1</v>
      </c>
      <c r="F116" s="21" t="s">
        <v>80</v>
      </c>
      <c r="G116" s="14">
        <f t="shared" ref="G116:P116" si="28">G30/$S30</f>
        <v>4.4333610418398448E-4</v>
      </c>
      <c r="H116" s="14">
        <f t="shared" si="28"/>
        <v>6.4907176503186476E-2</v>
      </c>
      <c r="I116" s="14">
        <f t="shared" si="28"/>
        <v>0.13329177057356609</v>
      </c>
      <c r="J116" s="14">
        <f t="shared" si="28"/>
        <v>5.8049321141590464E-3</v>
      </c>
      <c r="K116" s="14">
        <f t="shared" si="28"/>
        <v>0.48312551953449712</v>
      </c>
      <c r="L116" s="14">
        <f t="shared" si="28"/>
        <v>0.11213632585203658</v>
      </c>
      <c r="M116" s="14">
        <f t="shared" si="28"/>
        <v>1.7733444167359379E-3</v>
      </c>
      <c r="N116" s="14">
        <f t="shared" si="28"/>
        <v>7.6336935439179831E-3</v>
      </c>
      <c r="O116" s="14">
        <f t="shared" si="28"/>
        <v>0.18135217511776117</v>
      </c>
      <c r="P116" s="14">
        <f t="shared" si="28"/>
        <v>9.5317262399556672E-3</v>
      </c>
      <c r="Q116" s="48"/>
    </row>
    <row r="117" spans="2:17" ht="13.5" customHeight="1">
      <c r="B117" s="30"/>
      <c r="C117" s="33" t="s">
        <v>58</v>
      </c>
      <c r="D117" s="33" t="s">
        <v>34</v>
      </c>
      <c r="E117" s="13">
        <f t="shared" si="8"/>
        <v>1</v>
      </c>
      <c r="F117" s="20" t="s">
        <v>80</v>
      </c>
      <c r="G117" s="13">
        <f t="shared" ref="G117:P117" si="29">G31/$S31</f>
        <v>5.0327648557360551E-4</v>
      </c>
      <c r="H117" s="13">
        <f t="shared" si="29"/>
        <v>6.0196018408504852E-2</v>
      </c>
      <c r="I117" s="13">
        <f t="shared" si="29"/>
        <v>0.13662659478979128</v>
      </c>
      <c r="J117" s="13">
        <f t="shared" si="29"/>
        <v>1.6395398911470033E-2</v>
      </c>
      <c r="K117" s="13">
        <f t="shared" si="29"/>
        <v>0.49323170953164158</v>
      </c>
      <c r="L117" s="13">
        <f t="shared" si="29"/>
        <v>0.12952365140061328</v>
      </c>
      <c r="M117" s="13">
        <f t="shared" si="29"/>
        <v>1.3801190222946294E-3</v>
      </c>
      <c r="N117" s="13">
        <f t="shared" si="29"/>
        <v>2.9885284091793482E-3</v>
      </c>
      <c r="O117" s="13">
        <f t="shared" si="29"/>
        <v>0.15427759070650679</v>
      </c>
      <c r="P117" s="13">
        <f t="shared" si="29"/>
        <v>4.8771123344246306E-3</v>
      </c>
      <c r="Q117" s="48"/>
    </row>
    <row r="118" spans="2:17" ht="13.5" customHeight="1">
      <c r="B118" s="30"/>
      <c r="C118" s="33" t="s">
        <v>59</v>
      </c>
      <c r="D118" s="33" t="s">
        <v>18</v>
      </c>
      <c r="E118" s="14">
        <f t="shared" si="8"/>
        <v>1</v>
      </c>
      <c r="F118" s="21" t="s">
        <v>80</v>
      </c>
      <c r="G118" s="14">
        <f t="shared" ref="G118:P118" si="30">G32/$S32</f>
        <v>1.7117425539198904E-4</v>
      </c>
      <c r="H118" s="14">
        <f t="shared" si="30"/>
        <v>1.626155426223896E-3</v>
      </c>
      <c r="I118" s="14">
        <f t="shared" si="30"/>
        <v>0.1218760698390962</v>
      </c>
      <c r="J118" s="14">
        <f t="shared" si="30"/>
        <v>5.3919890448476549E-3</v>
      </c>
      <c r="K118" s="14">
        <f t="shared" si="30"/>
        <v>0.49777473467990413</v>
      </c>
      <c r="L118" s="14">
        <f t="shared" si="30"/>
        <v>9.910989387196166E-2</v>
      </c>
      <c r="M118" s="14">
        <f t="shared" si="30"/>
        <v>4.5361177678877101E-3</v>
      </c>
      <c r="N118" s="14">
        <f t="shared" si="30"/>
        <v>1.5234508729887025E-2</v>
      </c>
      <c r="O118" s="14">
        <f t="shared" si="30"/>
        <v>0.21225607668606641</v>
      </c>
      <c r="P118" s="14">
        <f t="shared" si="30"/>
        <v>4.2023279698733311E-2</v>
      </c>
      <c r="Q118" s="48"/>
    </row>
    <row r="119" spans="2:17" ht="13.5" customHeight="1">
      <c r="B119" s="30"/>
      <c r="C119" s="33" t="s">
        <v>60</v>
      </c>
      <c r="D119" s="33" t="s">
        <v>19</v>
      </c>
      <c r="E119" s="13">
        <f t="shared" si="8"/>
        <v>1</v>
      </c>
      <c r="F119" s="20" t="s">
        <v>80</v>
      </c>
      <c r="G119" s="13">
        <f t="shared" ref="G119:P119" si="31">G33/$S33</f>
        <v>5.891450033139406E-4</v>
      </c>
      <c r="H119" s="13">
        <f t="shared" si="31"/>
        <v>1.1083290374843508E-2</v>
      </c>
      <c r="I119" s="13">
        <f t="shared" si="31"/>
        <v>0.13150207428136584</v>
      </c>
      <c r="J119" s="13">
        <f t="shared" si="31"/>
        <v>5.2409357586469304E-3</v>
      </c>
      <c r="K119" s="13">
        <f t="shared" si="31"/>
        <v>0.50240567543019854</v>
      </c>
      <c r="L119" s="13">
        <f t="shared" si="31"/>
        <v>0.10263396911898275</v>
      </c>
      <c r="M119" s="13">
        <f t="shared" si="31"/>
        <v>2.5897832437341973E-3</v>
      </c>
      <c r="N119" s="13">
        <f t="shared" si="31"/>
        <v>1.1930186317107298E-2</v>
      </c>
      <c r="O119" s="13">
        <f t="shared" si="31"/>
        <v>0.22199720156123426</v>
      </c>
      <c r="P119" s="13">
        <f t="shared" si="31"/>
        <v>1.0027738910572698E-2</v>
      </c>
      <c r="Q119" s="48"/>
    </row>
    <row r="120" spans="2:17" ht="13.5" customHeight="1">
      <c r="B120" s="30"/>
      <c r="C120" s="33" t="s">
        <v>61</v>
      </c>
      <c r="D120" s="33" t="s">
        <v>29</v>
      </c>
      <c r="E120" s="14">
        <f t="shared" si="8"/>
        <v>1</v>
      </c>
      <c r="F120" s="21" t="s">
        <v>80</v>
      </c>
      <c r="G120" s="14">
        <f t="shared" ref="G120:P120" si="32">G34/$S34</f>
        <v>2.4615941082498567E-3</v>
      </c>
      <c r="H120" s="14">
        <f t="shared" si="32"/>
        <v>5.989209175215264E-2</v>
      </c>
      <c r="I120" s="14">
        <f t="shared" si="32"/>
        <v>0.15520099669443077</v>
      </c>
      <c r="J120" s="14">
        <f t="shared" si="32"/>
        <v>9.0124486330617204E-3</v>
      </c>
      <c r="K120" s="14">
        <f t="shared" si="32"/>
        <v>0.48473309286740546</v>
      </c>
      <c r="L120" s="14">
        <f t="shared" si="32"/>
        <v>0.10826995147143044</v>
      </c>
      <c r="M120" s="14">
        <f t="shared" si="32"/>
        <v>2.019511901053964E-3</v>
      </c>
      <c r="N120" s="14">
        <f t="shared" si="32"/>
        <v>7.2642144500597817E-3</v>
      </c>
      <c r="O120" s="14">
        <f t="shared" si="32"/>
        <v>0.16366084256849761</v>
      </c>
      <c r="P120" s="14">
        <f t="shared" si="32"/>
        <v>7.4852555536577279E-3</v>
      </c>
      <c r="Q120" s="48"/>
    </row>
    <row r="121" spans="2:17" ht="13.5" customHeight="1">
      <c r="B121" s="30"/>
      <c r="C121" s="33" t="s">
        <v>62</v>
      </c>
      <c r="D121" s="33" t="s">
        <v>20</v>
      </c>
      <c r="E121" s="13">
        <f t="shared" si="8"/>
        <v>1</v>
      </c>
      <c r="F121" s="20" t="s">
        <v>80</v>
      </c>
      <c r="G121" s="13">
        <f t="shared" ref="G121:P121" si="33">G35/$S35</f>
        <v>2.7676478249544153E-4</v>
      </c>
      <c r="H121" s="13">
        <f t="shared" si="33"/>
        <v>5.4213336806460018E-3</v>
      </c>
      <c r="I121" s="13">
        <f t="shared" si="33"/>
        <v>0.10163779630112009</v>
      </c>
      <c r="J121" s="13">
        <f t="shared" si="33"/>
        <v>5.6980984631414431E-3</v>
      </c>
      <c r="K121" s="13">
        <f t="shared" si="33"/>
        <v>0.52917426413128421</v>
      </c>
      <c r="L121" s="13">
        <f t="shared" si="33"/>
        <v>9.7063037249283668E-2</v>
      </c>
      <c r="M121" s="13">
        <f t="shared" si="33"/>
        <v>2.3606407918728835E-3</v>
      </c>
      <c r="N121" s="13">
        <f t="shared" si="33"/>
        <v>1.1461318051575931E-2</v>
      </c>
      <c r="O121" s="13">
        <f t="shared" si="33"/>
        <v>0.2407528002083876</v>
      </c>
      <c r="P121" s="13">
        <f t="shared" si="33"/>
        <v>6.1539463401927589E-3</v>
      </c>
      <c r="Q121" s="48"/>
    </row>
    <row r="122" spans="2:17" ht="13.5" customHeight="1">
      <c r="B122" s="30"/>
      <c r="C122" s="33" t="s">
        <v>63</v>
      </c>
      <c r="D122" s="33" t="s">
        <v>21</v>
      </c>
      <c r="E122" s="14">
        <f t="shared" si="8"/>
        <v>1</v>
      </c>
      <c r="F122" s="21" t="s">
        <v>80</v>
      </c>
      <c r="G122" s="14">
        <f t="shared" ref="G122:P122" si="34">G36/$S36</f>
        <v>2.065688907250568E-4</v>
      </c>
      <c r="H122" s="14">
        <f t="shared" si="34"/>
        <v>3.4428148454176136E-4</v>
      </c>
      <c r="I122" s="14">
        <f t="shared" si="34"/>
        <v>0.13433863526819528</v>
      </c>
      <c r="J122" s="14">
        <f t="shared" si="34"/>
        <v>9.226743785719204E-3</v>
      </c>
      <c r="K122" s="14">
        <f t="shared" si="34"/>
        <v>0.552571782689527</v>
      </c>
      <c r="L122" s="14">
        <f t="shared" si="34"/>
        <v>0.14074227088067204</v>
      </c>
      <c r="M122" s="14">
        <f t="shared" si="34"/>
        <v>1.8591200165255113E-3</v>
      </c>
      <c r="N122" s="14">
        <f t="shared" si="34"/>
        <v>4.819940783584659E-3</v>
      </c>
      <c r="O122" s="14">
        <f t="shared" si="34"/>
        <v>0.13213523376712799</v>
      </c>
      <c r="P122" s="14">
        <f t="shared" si="34"/>
        <v>2.3755422433381534E-2</v>
      </c>
      <c r="Q122" s="48"/>
    </row>
    <row r="123" spans="2:17" ht="13.5" customHeight="1">
      <c r="B123" s="30"/>
      <c r="C123" s="33" t="s">
        <v>64</v>
      </c>
      <c r="D123" s="33" t="s">
        <v>22</v>
      </c>
      <c r="E123" s="13">
        <f t="shared" si="8"/>
        <v>1</v>
      </c>
      <c r="F123" s="20" t="s">
        <v>80</v>
      </c>
      <c r="G123" s="13">
        <f t="shared" ref="G123:P123" si="35">G37/$S37</f>
        <v>5.070393969611439E-4</v>
      </c>
      <c r="H123" s="13">
        <f t="shared" si="35"/>
        <v>3.7605421941284835E-2</v>
      </c>
      <c r="I123" s="13">
        <f t="shared" si="35"/>
        <v>0.11601061402470972</v>
      </c>
      <c r="J123" s="13">
        <f t="shared" si="35"/>
        <v>8.8900907600520558E-3</v>
      </c>
      <c r="K123" s="13">
        <f t="shared" si="35"/>
        <v>0.51851538864569779</v>
      </c>
      <c r="L123" s="13">
        <f t="shared" si="35"/>
        <v>0.11159937127114777</v>
      </c>
      <c r="M123" s="13">
        <f t="shared" si="35"/>
        <v>2.5182956715736815E-3</v>
      </c>
      <c r="N123" s="13">
        <f t="shared" si="35"/>
        <v>1.2473169165244139E-2</v>
      </c>
      <c r="O123" s="13">
        <f t="shared" si="35"/>
        <v>0.18292291311034867</v>
      </c>
      <c r="P123" s="13">
        <f t="shared" si="35"/>
        <v>8.9576960129802083E-3</v>
      </c>
      <c r="Q123" s="48"/>
    </row>
    <row r="124" spans="2:17" ht="13.5" customHeight="1">
      <c r="B124" s="30"/>
      <c r="C124" s="33" t="s">
        <v>65</v>
      </c>
      <c r="D124" s="33" t="s">
        <v>23</v>
      </c>
      <c r="E124" s="14">
        <f t="shared" si="8"/>
        <v>1</v>
      </c>
      <c r="F124" s="21" t="s">
        <v>80</v>
      </c>
      <c r="G124" s="14">
        <f t="shared" ref="G124:P124" si="36">G38/$S38</f>
        <v>5.3554692729950457E-4</v>
      </c>
      <c r="H124" s="14">
        <f t="shared" si="36"/>
        <v>6.388070692194403E-2</v>
      </c>
      <c r="I124" s="14">
        <f t="shared" si="36"/>
        <v>0.13210157540054449</v>
      </c>
      <c r="J124" s="14">
        <f t="shared" si="36"/>
        <v>1.0482215379122596E-2</v>
      </c>
      <c r="K124" s="14">
        <f t="shared" si="36"/>
        <v>0.51578189851385725</v>
      </c>
      <c r="L124" s="14">
        <f t="shared" si="36"/>
        <v>0.11214129513098585</v>
      </c>
      <c r="M124" s="14">
        <f t="shared" si="36"/>
        <v>1.355603159726871E-3</v>
      </c>
      <c r="N124" s="14">
        <f t="shared" si="36"/>
        <v>3.83250769848708E-3</v>
      </c>
      <c r="O124" s="14">
        <f t="shared" si="36"/>
        <v>0.15411478555808453</v>
      </c>
      <c r="P124" s="14">
        <f t="shared" si="36"/>
        <v>5.773865309947784E-3</v>
      </c>
      <c r="Q124" s="48"/>
    </row>
    <row r="125" spans="2:17" ht="13.5" customHeight="1">
      <c r="B125" s="30"/>
      <c r="C125" s="33" t="s">
        <v>66</v>
      </c>
      <c r="D125" s="33" t="s">
        <v>24</v>
      </c>
      <c r="E125" s="13">
        <f t="shared" si="8"/>
        <v>1</v>
      </c>
      <c r="F125" s="20" t="s">
        <v>80</v>
      </c>
      <c r="G125" s="13">
        <f t="shared" ref="G125:P125" si="37">G39/$S39</f>
        <v>4.0728457555128876E-4</v>
      </c>
      <c r="H125" s="13">
        <f t="shared" si="37"/>
        <v>3.933205329609589E-2</v>
      </c>
      <c r="I125" s="13">
        <f t="shared" si="37"/>
        <v>0.13130078935629644</v>
      </c>
      <c r="J125" s="13">
        <f t="shared" si="37"/>
        <v>4.5771028490525787E-3</v>
      </c>
      <c r="K125" s="13">
        <f t="shared" si="37"/>
        <v>0.4818176528771746</v>
      </c>
      <c r="L125" s="13">
        <f t="shared" si="37"/>
        <v>9.8911968348170135E-2</v>
      </c>
      <c r="M125" s="13">
        <f t="shared" si="37"/>
        <v>1.435193266228351E-3</v>
      </c>
      <c r="N125" s="13">
        <f t="shared" si="37"/>
        <v>1.4119198619111343E-2</v>
      </c>
      <c r="O125" s="13">
        <f t="shared" si="37"/>
        <v>0.21950699171854696</v>
      </c>
      <c r="P125" s="13">
        <f t="shared" si="37"/>
        <v>8.5917650937724251E-3</v>
      </c>
      <c r="Q125" s="48"/>
    </row>
    <row r="126" spans="2:17" ht="13.5" customHeight="1">
      <c r="B126" s="30"/>
      <c r="C126" s="33" t="s">
        <v>67</v>
      </c>
      <c r="D126" s="33" t="s">
        <v>30</v>
      </c>
      <c r="E126" s="14">
        <f t="shared" si="8"/>
        <v>1</v>
      </c>
      <c r="F126" s="21" t="s">
        <v>80</v>
      </c>
      <c r="G126" s="14">
        <f t="shared" ref="G126:P126" si="38">G40/$S40</f>
        <v>8.8543658060491416E-4</v>
      </c>
      <c r="H126" s="14">
        <f t="shared" si="38"/>
        <v>9.6955305576238104E-2</v>
      </c>
      <c r="I126" s="14">
        <f t="shared" si="38"/>
        <v>0.1520334856015938</v>
      </c>
      <c r="J126" s="14">
        <f t="shared" si="38"/>
        <v>8.35127683979635E-3</v>
      </c>
      <c r="K126" s="14">
        <f t="shared" si="38"/>
        <v>0.45700601694403636</v>
      </c>
      <c r="L126" s="14">
        <f t="shared" si="38"/>
        <v>0.11190710965327108</v>
      </c>
      <c r="M126" s="14">
        <f t="shared" si="38"/>
        <v>1.6501318093091583E-3</v>
      </c>
      <c r="N126" s="14">
        <f t="shared" si="38"/>
        <v>5.6144728633811605E-3</v>
      </c>
      <c r="O126" s="14">
        <f t="shared" si="38"/>
        <v>0.1586138892801803</v>
      </c>
      <c r="P126" s="14">
        <f t="shared" si="38"/>
        <v>6.9828748515887553E-3</v>
      </c>
      <c r="Q126" s="48"/>
    </row>
    <row r="127" spans="2:17" ht="13.5" customHeight="1" thickBot="1">
      <c r="B127" s="30"/>
      <c r="C127" s="33" t="s">
        <v>68</v>
      </c>
      <c r="D127" s="33" t="s">
        <v>31</v>
      </c>
      <c r="E127" s="18">
        <f t="shared" si="8"/>
        <v>1</v>
      </c>
      <c r="F127" s="23" t="s">
        <v>80</v>
      </c>
      <c r="G127" s="18">
        <f t="shared" ref="G127:P127" si="39">G41/$S41</f>
        <v>3.1399862982416077E-4</v>
      </c>
      <c r="H127" s="18">
        <f t="shared" si="39"/>
        <v>4.3836111745451781E-2</v>
      </c>
      <c r="I127" s="18">
        <f t="shared" si="39"/>
        <v>0.12093704803227526</v>
      </c>
      <c r="J127" s="18">
        <f t="shared" si="39"/>
        <v>6.0801552865951134E-3</v>
      </c>
      <c r="K127" s="18">
        <f t="shared" si="39"/>
        <v>0.52389244119662026</v>
      </c>
      <c r="L127" s="18">
        <f t="shared" si="39"/>
        <v>0.1149710740656162</v>
      </c>
      <c r="M127" s="18">
        <f t="shared" si="39"/>
        <v>3.0067747583162061E-3</v>
      </c>
      <c r="N127" s="18">
        <f t="shared" si="39"/>
        <v>7.6691786557052596E-3</v>
      </c>
      <c r="O127" s="18">
        <f t="shared" si="39"/>
        <v>0.17359366674278753</v>
      </c>
      <c r="P127" s="18">
        <f t="shared" si="39"/>
        <v>5.6995508868082512E-3</v>
      </c>
      <c r="Q127" s="48"/>
    </row>
    <row r="128" spans="2:17" ht="13.5" customHeight="1" thickBot="1">
      <c r="B128" s="30"/>
      <c r="C128" s="33"/>
      <c r="D128" s="3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1"/>
    </row>
    <row r="129" spans="2:17" ht="13.5" customHeight="1" thickBot="1">
      <c r="B129" s="30"/>
      <c r="C129" s="33" t="s">
        <v>69</v>
      </c>
      <c r="D129" s="33" t="s">
        <v>4</v>
      </c>
      <c r="E129" s="19">
        <f>S43/S43</f>
        <v>1</v>
      </c>
      <c r="F129" s="24" t="s">
        <v>80</v>
      </c>
      <c r="G129" s="19">
        <f t="shared" ref="G129:P129" si="40">G43/$S43</f>
        <v>3.2617528454065197E-3</v>
      </c>
      <c r="H129" s="19">
        <f t="shared" si="40"/>
        <v>3.9234274485626885E-2</v>
      </c>
      <c r="I129" s="19">
        <f t="shared" si="40"/>
        <v>0.15097004795075317</v>
      </c>
      <c r="J129" s="19">
        <f t="shared" si="40"/>
        <v>7.8567430186709634E-3</v>
      </c>
      <c r="K129" s="19">
        <f t="shared" si="40"/>
        <v>0.46129547001261234</v>
      </c>
      <c r="L129" s="19">
        <f t="shared" si="40"/>
        <v>0.10151882210572526</v>
      </c>
      <c r="M129" s="19">
        <f t="shared" si="40"/>
        <v>2.5032211053658987E-3</v>
      </c>
      <c r="N129" s="19">
        <f t="shared" si="40"/>
        <v>1.4663951525640928E-2</v>
      </c>
      <c r="O129" s="19">
        <f t="shared" si="40"/>
        <v>0.20833243466456872</v>
      </c>
      <c r="P129" s="19">
        <f t="shared" si="40"/>
        <v>1.0363282285629341E-2</v>
      </c>
      <c r="Q129" s="48"/>
    </row>
    <row r="130" spans="2:17" ht="13.5" customHeight="1" thickBot="1">
      <c r="B130" s="30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4"/>
    </row>
    <row r="131" spans="2:17" ht="13.5" customHeight="1" thickBot="1">
      <c r="B131" s="30"/>
      <c r="C131" s="33" t="s">
        <v>70</v>
      </c>
      <c r="D131" s="33"/>
      <c r="E131" s="19">
        <f>S45/S45</f>
        <v>1</v>
      </c>
      <c r="F131" s="24" t="s">
        <v>80</v>
      </c>
      <c r="G131" s="19">
        <f t="shared" ref="G131:P131" si="41">G45/$S45</f>
        <v>5.4352278699302018E-4</v>
      </c>
      <c r="H131" s="19">
        <f t="shared" si="41"/>
        <v>2.5387709590979121E-2</v>
      </c>
      <c r="I131" s="19">
        <f t="shared" si="41"/>
        <v>0.22497447241322119</v>
      </c>
      <c r="J131" s="19">
        <f t="shared" si="41"/>
        <v>4.8857103463159348E-3</v>
      </c>
      <c r="K131" s="19">
        <f t="shared" si="41"/>
        <v>0.38251415257403998</v>
      </c>
      <c r="L131" s="19">
        <f t="shared" si="41"/>
        <v>7.8814800605068749E-2</v>
      </c>
      <c r="M131" s="19">
        <f t="shared" si="41"/>
        <v>3.7686910892236617E-3</v>
      </c>
      <c r="N131" s="19">
        <f t="shared" si="41"/>
        <v>2.9649967328685415E-2</v>
      </c>
      <c r="O131" s="19">
        <f t="shared" si="41"/>
        <v>0.24321046121505319</v>
      </c>
      <c r="P131" s="19">
        <f t="shared" si="41"/>
        <v>6.2505120504197315E-3</v>
      </c>
      <c r="Q131" s="48"/>
    </row>
    <row r="132" spans="2:17" ht="13.5" thickBot="1">
      <c r="B132" s="44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9"/>
    </row>
    <row r="133" spans="2:17" ht="13.5" thickTop="1"/>
  </sheetData>
  <printOptions horizontalCentered="1" verticalCentered="1"/>
  <pageMargins left="0.19685039370078741" right="0.19685039370078741" top="0.39370078740157483" bottom="0.19685039370078741" header="0.31496062992125984" footer="0.31496062992125984"/>
  <pageSetup paperSize="9" scale="76" fitToHeight="3" orientation="landscape" r:id="rId1"/>
  <rowBreaks count="2" manualBreakCount="2">
    <brk id="47" max="17" man="1"/>
    <brk id="90" max="17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B1:R90"/>
  <sheetViews>
    <sheetView zoomScaleNormal="100" workbookViewId="0"/>
  </sheetViews>
  <sheetFormatPr defaultRowHeight="12.75"/>
  <cols>
    <col min="1" max="2" width="2.7109375" customWidth="1"/>
    <col min="3" max="3" width="22.7109375" customWidth="1"/>
    <col min="4" max="4" width="12.7109375" customWidth="1"/>
    <col min="5" max="5" width="11.7109375" customWidth="1"/>
    <col min="6" max="6" width="4.7109375" customWidth="1"/>
    <col min="7" max="11" width="11.7109375" customWidth="1"/>
    <col min="12" max="12" width="4.7109375" customWidth="1"/>
    <col min="13" max="15" width="11.7109375" customWidth="1"/>
    <col min="16" max="16" width="4.7109375" customWidth="1"/>
    <col min="17" max="17" width="11.7109375" customWidth="1"/>
    <col min="18" max="18" width="4.7109375" customWidth="1"/>
    <col min="19" max="19" width="2.7109375" customWidth="1"/>
  </cols>
  <sheetData>
    <row r="1" spans="2:18" ht="13.5" thickBot="1"/>
    <row r="2" spans="2:18" ht="18.75" thickTop="1">
      <c r="B2" s="25"/>
      <c r="C2" s="26"/>
      <c r="D2" s="27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9"/>
    </row>
    <row r="3" spans="2:18" ht="18">
      <c r="B3" s="30"/>
      <c r="C3" s="31" t="s">
        <v>162</v>
      </c>
      <c r="D3" s="32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4"/>
    </row>
    <row r="4" spans="2:18">
      <c r="B4" s="30"/>
      <c r="C4" s="35" t="s">
        <v>88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4"/>
    </row>
    <row r="5" spans="2:18">
      <c r="B5" s="30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/>
      <c r="R5" s="37"/>
    </row>
    <row r="6" spans="2:18" ht="15">
      <c r="B6" s="30"/>
      <c r="C6" s="108" t="s">
        <v>159</v>
      </c>
      <c r="D6" s="109"/>
      <c r="E6" s="109"/>
      <c r="F6" s="109"/>
      <c r="G6" s="109"/>
      <c r="H6" s="33"/>
      <c r="I6" s="33"/>
      <c r="J6" s="33"/>
      <c r="K6" s="33"/>
      <c r="L6" s="33"/>
      <c r="M6" s="33"/>
      <c r="N6" s="33"/>
      <c r="O6" s="33"/>
      <c r="P6" s="33"/>
      <c r="Q6" s="33"/>
      <c r="R6" s="34"/>
    </row>
    <row r="7" spans="2:18">
      <c r="B7" s="30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4"/>
    </row>
    <row r="8" spans="2:18" ht="38.25" customHeight="1">
      <c r="B8" s="30"/>
      <c r="C8" s="33" t="s">
        <v>72</v>
      </c>
      <c r="D8" s="38" t="s">
        <v>73</v>
      </c>
      <c r="E8" s="39" t="s">
        <v>89</v>
      </c>
      <c r="F8" s="39"/>
      <c r="G8" s="39" t="s">
        <v>90</v>
      </c>
      <c r="H8" s="39" t="s">
        <v>91</v>
      </c>
      <c r="I8" s="39" t="s">
        <v>92</v>
      </c>
      <c r="J8" s="39" t="s">
        <v>93</v>
      </c>
      <c r="K8" s="39" t="s">
        <v>98</v>
      </c>
      <c r="L8" s="39"/>
      <c r="M8" s="39" t="s">
        <v>95</v>
      </c>
      <c r="N8" s="39" t="s">
        <v>96</v>
      </c>
      <c r="O8" s="39" t="s">
        <v>97</v>
      </c>
      <c r="P8" s="39"/>
      <c r="Q8" s="39" t="s">
        <v>94</v>
      </c>
      <c r="R8" s="40"/>
    </row>
    <row r="9" spans="2:18" ht="13.5" thickBot="1">
      <c r="B9" s="30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4"/>
    </row>
    <row r="10" spans="2:18" ht="13.5" customHeight="1">
      <c r="B10" s="30"/>
      <c r="C10" s="38" t="s">
        <v>37</v>
      </c>
      <c r="D10" s="38" t="s">
        <v>25</v>
      </c>
      <c r="E10" s="3">
        <v>97013</v>
      </c>
      <c r="F10" s="3"/>
      <c r="G10" s="3">
        <v>32827</v>
      </c>
      <c r="H10" s="3">
        <v>44107</v>
      </c>
      <c r="I10" s="3">
        <v>16884</v>
      </c>
      <c r="J10" s="3">
        <v>2506</v>
      </c>
      <c r="K10" s="3">
        <v>689</v>
      </c>
      <c r="L10" s="3"/>
      <c r="M10" s="3">
        <f>SUM(H10:K10)</f>
        <v>64186</v>
      </c>
      <c r="N10" s="3">
        <f>SUM(I10:K10)</f>
        <v>20079</v>
      </c>
      <c r="O10" s="3">
        <f>SUM(J10:K10)</f>
        <v>3195</v>
      </c>
      <c r="P10" s="3"/>
      <c r="Q10" s="3">
        <v>88532</v>
      </c>
      <c r="R10" s="41"/>
    </row>
    <row r="11" spans="2:18" ht="13.5" customHeight="1">
      <c r="B11" s="30"/>
      <c r="C11" s="33" t="s">
        <v>38</v>
      </c>
      <c r="D11" s="33" t="s">
        <v>26</v>
      </c>
      <c r="E11" s="4">
        <v>90736</v>
      </c>
      <c r="F11" s="4"/>
      <c r="G11" s="4">
        <v>16210</v>
      </c>
      <c r="H11" s="4">
        <v>40709</v>
      </c>
      <c r="I11" s="4">
        <v>26723</v>
      </c>
      <c r="J11" s="4">
        <v>5398</v>
      </c>
      <c r="K11" s="4">
        <v>1696</v>
      </c>
      <c r="L11" s="4"/>
      <c r="M11" s="4">
        <f t="shared" ref="M11:M41" si="0">SUM(H11:K11)</f>
        <v>74526</v>
      </c>
      <c r="N11" s="4">
        <f t="shared" ref="N11:N41" si="1">SUM(I11:K11)</f>
        <v>33817</v>
      </c>
      <c r="O11" s="4">
        <f t="shared" ref="O11:O41" si="2">SUM(J11:K11)</f>
        <v>7094</v>
      </c>
      <c r="P11" s="4"/>
      <c r="Q11" s="4">
        <v>117992</v>
      </c>
      <c r="R11" s="41"/>
    </row>
    <row r="12" spans="2:18" ht="13.5" customHeight="1">
      <c r="B12" s="30"/>
      <c r="C12" s="33" t="s">
        <v>39</v>
      </c>
      <c r="D12" s="33" t="s">
        <v>32</v>
      </c>
      <c r="E12" s="5">
        <v>46945</v>
      </c>
      <c r="F12" s="5"/>
      <c r="G12" s="5">
        <v>12407</v>
      </c>
      <c r="H12" s="5">
        <v>21813</v>
      </c>
      <c r="I12" s="5">
        <v>10251</v>
      </c>
      <c r="J12" s="5">
        <v>1861</v>
      </c>
      <c r="K12" s="5">
        <v>613</v>
      </c>
      <c r="L12" s="5"/>
      <c r="M12" s="5">
        <f t="shared" si="0"/>
        <v>34538</v>
      </c>
      <c r="N12" s="5">
        <f t="shared" si="1"/>
        <v>12725</v>
      </c>
      <c r="O12" s="5">
        <f t="shared" si="2"/>
        <v>2474</v>
      </c>
      <c r="P12" s="5"/>
      <c r="Q12" s="5">
        <v>50711</v>
      </c>
      <c r="R12" s="41"/>
    </row>
    <row r="13" spans="2:18" ht="13.5" customHeight="1">
      <c r="B13" s="30"/>
      <c r="C13" s="33" t="s">
        <v>40</v>
      </c>
      <c r="D13" s="33" t="s">
        <v>27</v>
      </c>
      <c r="E13" s="4">
        <v>38969</v>
      </c>
      <c r="F13" s="4"/>
      <c r="G13" s="4">
        <v>10859</v>
      </c>
      <c r="H13" s="4">
        <v>18449</v>
      </c>
      <c r="I13" s="4">
        <v>8016</v>
      </c>
      <c r="J13" s="4">
        <v>1280</v>
      </c>
      <c r="K13" s="4">
        <v>365</v>
      </c>
      <c r="L13" s="4"/>
      <c r="M13" s="4">
        <f t="shared" si="0"/>
        <v>28110</v>
      </c>
      <c r="N13" s="4">
        <f t="shared" si="1"/>
        <v>9661</v>
      </c>
      <c r="O13" s="4">
        <f t="shared" si="2"/>
        <v>1645</v>
      </c>
      <c r="P13" s="4"/>
      <c r="Q13" s="4">
        <v>40016</v>
      </c>
      <c r="R13" s="41"/>
    </row>
    <row r="14" spans="2:18" ht="15.75" customHeight="1">
      <c r="B14" s="30"/>
      <c r="C14" s="42" t="s">
        <v>48</v>
      </c>
      <c r="D14" s="42" t="s">
        <v>28</v>
      </c>
      <c r="E14" s="6">
        <v>204683</v>
      </c>
      <c r="F14" s="6"/>
      <c r="G14" s="6">
        <v>80891</v>
      </c>
      <c r="H14" s="6">
        <v>89067</v>
      </c>
      <c r="I14" s="6">
        <v>29771</v>
      </c>
      <c r="J14" s="6">
        <v>3960</v>
      </c>
      <c r="K14" s="6">
        <v>994</v>
      </c>
      <c r="L14" s="6"/>
      <c r="M14" s="6">
        <f t="shared" si="0"/>
        <v>123792</v>
      </c>
      <c r="N14" s="6">
        <f t="shared" si="1"/>
        <v>34725</v>
      </c>
      <c r="O14" s="6">
        <f t="shared" si="2"/>
        <v>4954</v>
      </c>
      <c r="P14" s="6"/>
      <c r="Q14" s="6">
        <v>164980</v>
      </c>
      <c r="R14" s="41"/>
    </row>
    <row r="15" spans="2:18" ht="13.5" customHeight="1">
      <c r="B15" s="30"/>
      <c r="C15" s="33" t="s">
        <v>41</v>
      </c>
      <c r="D15" s="33" t="s">
        <v>5</v>
      </c>
      <c r="E15" s="4">
        <v>20558</v>
      </c>
      <c r="F15" s="4"/>
      <c r="G15" s="4">
        <v>6058</v>
      </c>
      <c r="H15" s="4">
        <v>9323</v>
      </c>
      <c r="I15" s="4">
        <v>4268</v>
      </c>
      <c r="J15" s="4">
        <v>721</v>
      </c>
      <c r="K15" s="4">
        <v>188</v>
      </c>
      <c r="L15" s="4"/>
      <c r="M15" s="4">
        <f t="shared" si="0"/>
        <v>14500</v>
      </c>
      <c r="N15" s="4">
        <f t="shared" si="1"/>
        <v>5177</v>
      </c>
      <c r="O15" s="4">
        <f t="shared" si="2"/>
        <v>909</v>
      </c>
      <c r="P15" s="4"/>
      <c r="Q15" s="4">
        <v>20865</v>
      </c>
      <c r="R15" s="41"/>
    </row>
    <row r="16" spans="2:18" ht="13.5" customHeight="1">
      <c r="B16" s="30"/>
      <c r="C16" s="33" t="s">
        <v>49</v>
      </c>
      <c r="D16" s="33" t="s">
        <v>10</v>
      </c>
      <c r="E16" s="5">
        <v>11275</v>
      </c>
      <c r="F16" s="5"/>
      <c r="G16" s="5">
        <v>3364</v>
      </c>
      <c r="H16" s="5">
        <v>5254</v>
      </c>
      <c r="I16" s="5">
        <v>2179</v>
      </c>
      <c r="J16" s="5">
        <v>349</v>
      </c>
      <c r="K16" s="5">
        <v>129</v>
      </c>
      <c r="L16" s="5"/>
      <c r="M16" s="5">
        <f t="shared" si="0"/>
        <v>7911</v>
      </c>
      <c r="N16" s="5">
        <f t="shared" si="1"/>
        <v>2657</v>
      </c>
      <c r="O16" s="5">
        <f t="shared" si="2"/>
        <v>478</v>
      </c>
      <c r="P16" s="5"/>
      <c r="Q16" s="5">
        <v>11241</v>
      </c>
      <c r="R16" s="41"/>
    </row>
    <row r="17" spans="2:18" ht="13.5" customHeight="1">
      <c r="B17" s="30"/>
      <c r="C17" s="33" t="s">
        <v>42</v>
      </c>
      <c r="D17" s="33" t="s">
        <v>6</v>
      </c>
      <c r="E17" s="4">
        <v>63807</v>
      </c>
      <c r="F17" s="4"/>
      <c r="G17" s="4">
        <v>16154</v>
      </c>
      <c r="H17" s="4">
        <v>30965</v>
      </c>
      <c r="I17" s="4">
        <v>13561</v>
      </c>
      <c r="J17" s="4">
        <v>2383</v>
      </c>
      <c r="K17" s="4">
        <v>744</v>
      </c>
      <c r="L17" s="4"/>
      <c r="M17" s="4">
        <f t="shared" si="0"/>
        <v>47653</v>
      </c>
      <c r="N17" s="4">
        <f t="shared" si="1"/>
        <v>16688</v>
      </c>
      <c r="O17" s="4">
        <f t="shared" si="2"/>
        <v>3127</v>
      </c>
      <c r="P17" s="4"/>
      <c r="Q17" s="4">
        <v>68649</v>
      </c>
      <c r="R17" s="41"/>
    </row>
    <row r="18" spans="2:18" ht="13.5" customHeight="1">
      <c r="B18" s="30"/>
      <c r="C18" s="38" t="s">
        <v>43</v>
      </c>
      <c r="D18" s="38" t="s">
        <v>33</v>
      </c>
      <c r="E18" s="7">
        <v>66908</v>
      </c>
      <c r="F18" s="7"/>
      <c r="G18" s="7">
        <v>30454</v>
      </c>
      <c r="H18" s="7">
        <v>27200</v>
      </c>
      <c r="I18" s="7">
        <v>7863</v>
      </c>
      <c r="J18" s="7">
        <v>1108</v>
      </c>
      <c r="K18" s="7">
        <v>283</v>
      </c>
      <c r="L18" s="7"/>
      <c r="M18" s="7">
        <f t="shared" si="0"/>
        <v>36454</v>
      </c>
      <c r="N18" s="7">
        <f t="shared" si="1"/>
        <v>9254</v>
      </c>
      <c r="O18" s="7">
        <f t="shared" si="2"/>
        <v>1391</v>
      </c>
      <c r="P18" s="7"/>
      <c r="Q18" s="7">
        <v>47533</v>
      </c>
      <c r="R18" s="41"/>
    </row>
    <row r="19" spans="2:18" ht="13.5" customHeight="1">
      <c r="B19" s="30"/>
      <c r="C19" s="33" t="s">
        <v>44</v>
      </c>
      <c r="D19" s="33" t="s">
        <v>7</v>
      </c>
      <c r="E19" s="4">
        <v>50346</v>
      </c>
      <c r="F19" s="4"/>
      <c r="G19" s="4">
        <v>16860</v>
      </c>
      <c r="H19" s="4">
        <v>22196</v>
      </c>
      <c r="I19" s="4">
        <v>9348</v>
      </c>
      <c r="J19" s="4">
        <v>1544</v>
      </c>
      <c r="K19" s="4">
        <v>398</v>
      </c>
      <c r="L19" s="4"/>
      <c r="M19" s="4">
        <f t="shared" si="0"/>
        <v>33486</v>
      </c>
      <c r="N19" s="4">
        <f t="shared" si="1"/>
        <v>11290</v>
      </c>
      <c r="O19" s="4">
        <f t="shared" si="2"/>
        <v>1942</v>
      </c>
      <c r="P19" s="4"/>
      <c r="Q19" s="4">
        <v>47309</v>
      </c>
      <c r="R19" s="41"/>
    </row>
    <row r="20" spans="2:18" ht="13.5" customHeight="1">
      <c r="B20" s="30"/>
      <c r="C20" s="33" t="s">
        <v>45</v>
      </c>
      <c r="D20" s="33" t="s">
        <v>35</v>
      </c>
      <c r="E20" s="5">
        <v>42206</v>
      </c>
      <c r="F20" s="5"/>
      <c r="G20" s="5">
        <v>8723</v>
      </c>
      <c r="H20" s="5">
        <v>18853</v>
      </c>
      <c r="I20" s="5">
        <v>12190</v>
      </c>
      <c r="J20" s="5">
        <v>1988</v>
      </c>
      <c r="K20" s="5">
        <v>452</v>
      </c>
      <c r="L20" s="5"/>
      <c r="M20" s="5">
        <f t="shared" si="0"/>
        <v>33483</v>
      </c>
      <c r="N20" s="5">
        <f t="shared" si="1"/>
        <v>14630</v>
      </c>
      <c r="O20" s="5">
        <f t="shared" si="2"/>
        <v>2440</v>
      </c>
      <c r="P20" s="5"/>
      <c r="Q20" s="5">
        <v>51164</v>
      </c>
      <c r="R20" s="41"/>
    </row>
    <row r="21" spans="2:18" ht="13.5" customHeight="1">
      <c r="B21" s="30"/>
      <c r="C21" s="33" t="s">
        <v>46</v>
      </c>
      <c r="D21" s="33" t="s">
        <v>8</v>
      </c>
      <c r="E21" s="4">
        <v>38157</v>
      </c>
      <c r="F21" s="4"/>
      <c r="G21" s="4">
        <v>10375</v>
      </c>
      <c r="H21" s="4">
        <v>17426</v>
      </c>
      <c r="I21" s="4">
        <v>8674</v>
      </c>
      <c r="J21" s="4">
        <v>1311</v>
      </c>
      <c r="K21" s="4">
        <v>371</v>
      </c>
      <c r="L21" s="4"/>
      <c r="M21" s="4">
        <f t="shared" si="0"/>
        <v>27782</v>
      </c>
      <c r="N21" s="4">
        <f t="shared" si="1"/>
        <v>10356</v>
      </c>
      <c r="O21" s="4">
        <f t="shared" si="2"/>
        <v>1682</v>
      </c>
      <c r="P21" s="4"/>
      <c r="Q21" s="4">
        <v>40394</v>
      </c>
      <c r="R21" s="41"/>
    </row>
    <row r="22" spans="2:18" ht="13.5" customHeight="1">
      <c r="B22" s="30"/>
      <c r="C22" s="33" t="s">
        <v>47</v>
      </c>
      <c r="D22" s="33" t="s">
        <v>9</v>
      </c>
      <c r="E22" s="5">
        <v>34950</v>
      </c>
      <c r="F22" s="5"/>
      <c r="G22" s="5">
        <v>6933</v>
      </c>
      <c r="H22" s="5">
        <v>15152</v>
      </c>
      <c r="I22" s="5">
        <v>10960</v>
      </c>
      <c r="J22" s="5">
        <v>1566</v>
      </c>
      <c r="K22" s="5">
        <v>339</v>
      </c>
      <c r="L22" s="5"/>
      <c r="M22" s="5">
        <f t="shared" si="0"/>
        <v>28017</v>
      </c>
      <c r="N22" s="5">
        <f t="shared" si="1"/>
        <v>12865</v>
      </c>
      <c r="O22" s="5">
        <f t="shared" si="2"/>
        <v>1905</v>
      </c>
      <c r="P22" s="5"/>
      <c r="Q22" s="5">
        <v>43245</v>
      </c>
      <c r="R22" s="41"/>
    </row>
    <row r="23" spans="2:18" ht="13.5" customHeight="1">
      <c r="B23" s="30"/>
      <c r="C23" s="33" t="s">
        <v>50</v>
      </c>
      <c r="D23" s="33" t="s">
        <v>11</v>
      </c>
      <c r="E23" s="4">
        <v>62598</v>
      </c>
      <c r="F23" s="4"/>
      <c r="G23" s="4">
        <v>19264</v>
      </c>
      <c r="H23" s="4">
        <v>27522</v>
      </c>
      <c r="I23" s="4">
        <v>13053</v>
      </c>
      <c r="J23" s="4">
        <v>2213</v>
      </c>
      <c r="K23" s="4">
        <v>546</v>
      </c>
      <c r="L23" s="4"/>
      <c r="M23" s="4">
        <f t="shared" si="0"/>
        <v>43334</v>
      </c>
      <c r="N23" s="4">
        <f t="shared" si="1"/>
        <v>15812</v>
      </c>
      <c r="O23" s="4">
        <f t="shared" si="2"/>
        <v>2759</v>
      </c>
      <c r="P23" s="4"/>
      <c r="Q23" s="4">
        <v>62707</v>
      </c>
      <c r="R23" s="41"/>
    </row>
    <row r="24" spans="2:18" ht="13.5" customHeight="1">
      <c r="B24" s="30"/>
      <c r="C24" s="33" t="s">
        <v>51</v>
      </c>
      <c r="D24" s="33" t="s">
        <v>12</v>
      </c>
      <c r="E24" s="5">
        <v>150274</v>
      </c>
      <c r="F24" s="5"/>
      <c r="G24" s="5">
        <v>44387</v>
      </c>
      <c r="H24" s="5">
        <v>68622</v>
      </c>
      <c r="I24" s="5">
        <v>30679</v>
      </c>
      <c r="J24" s="5">
        <v>5144</v>
      </c>
      <c r="K24" s="5">
        <v>1442</v>
      </c>
      <c r="L24" s="5"/>
      <c r="M24" s="5">
        <f t="shared" si="0"/>
        <v>105887</v>
      </c>
      <c r="N24" s="5">
        <f t="shared" si="1"/>
        <v>37265</v>
      </c>
      <c r="O24" s="5">
        <f t="shared" si="2"/>
        <v>6586</v>
      </c>
      <c r="P24" s="5"/>
      <c r="Q24" s="5">
        <v>151978</v>
      </c>
      <c r="R24" s="41"/>
    </row>
    <row r="25" spans="2:18" ht="13.5" customHeight="1">
      <c r="B25" s="30"/>
      <c r="C25" s="38" t="s">
        <v>52</v>
      </c>
      <c r="D25" s="38" t="s">
        <v>36</v>
      </c>
      <c r="E25" s="8">
        <v>271596</v>
      </c>
      <c r="F25" s="8"/>
      <c r="G25" s="8">
        <v>152688</v>
      </c>
      <c r="H25" s="8">
        <v>93253</v>
      </c>
      <c r="I25" s="8">
        <v>22196</v>
      </c>
      <c r="J25" s="8">
        <v>2721</v>
      </c>
      <c r="K25" s="8">
        <v>738</v>
      </c>
      <c r="L25" s="8"/>
      <c r="M25" s="8">
        <f t="shared" si="0"/>
        <v>118908</v>
      </c>
      <c r="N25" s="8">
        <f t="shared" si="1"/>
        <v>25655</v>
      </c>
      <c r="O25" s="8">
        <f t="shared" si="2"/>
        <v>3459</v>
      </c>
      <c r="P25" s="8"/>
      <c r="Q25" s="8">
        <v>149127</v>
      </c>
      <c r="R25" s="41"/>
    </row>
    <row r="26" spans="2:18" ht="13.5" customHeight="1">
      <c r="B26" s="30"/>
      <c r="C26" s="33" t="s">
        <v>53</v>
      </c>
      <c r="D26" s="33" t="s">
        <v>13</v>
      </c>
      <c r="E26" s="5">
        <v>89533</v>
      </c>
      <c r="F26" s="5"/>
      <c r="G26" s="5">
        <v>22495</v>
      </c>
      <c r="H26" s="5">
        <v>44012</v>
      </c>
      <c r="I26" s="5">
        <v>18895</v>
      </c>
      <c r="J26" s="5">
        <v>3237</v>
      </c>
      <c r="K26" s="5">
        <v>894</v>
      </c>
      <c r="L26" s="5"/>
      <c r="M26" s="5">
        <f t="shared" si="0"/>
        <v>67038</v>
      </c>
      <c r="N26" s="5">
        <f t="shared" si="1"/>
        <v>23026</v>
      </c>
      <c r="O26" s="5">
        <f t="shared" si="2"/>
        <v>4131</v>
      </c>
      <c r="P26" s="5"/>
      <c r="Q26" s="5">
        <v>95625</v>
      </c>
      <c r="R26" s="41"/>
    </row>
    <row r="27" spans="2:18" ht="13.5" customHeight="1">
      <c r="B27" s="30"/>
      <c r="C27" s="33" t="s">
        <v>54</v>
      </c>
      <c r="D27" s="33" t="s">
        <v>14</v>
      </c>
      <c r="E27" s="4">
        <v>36691</v>
      </c>
      <c r="F27" s="4"/>
      <c r="G27" s="4">
        <v>15690</v>
      </c>
      <c r="H27" s="4">
        <v>14547</v>
      </c>
      <c r="I27" s="4">
        <v>5400</v>
      </c>
      <c r="J27" s="4">
        <v>844</v>
      </c>
      <c r="K27" s="4">
        <v>210</v>
      </c>
      <c r="L27" s="4"/>
      <c r="M27" s="4">
        <f t="shared" si="0"/>
        <v>21001</v>
      </c>
      <c r="N27" s="4">
        <f t="shared" si="1"/>
        <v>6454</v>
      </c>
      <c r="O27" s="4">
        <f t="shared" si="2"/>
        <v>1054</v>
      </c>
      <c r="P27" s="4"/>
      <c r="Q27" s="4">
        <v>28809</v>
      </c>
      <c r="R27" s="41"/>
    </row>
    <row r="28" spans="2:18" ht="13.5" customHeight="1">
      <c r="B28" s="30"/>
      <c r="C28" s="33" t="s">
        <v>55</v>
      </c>
      <c r="D28" s="33" t="s">
        <v>15</v>
      </c>
      <c r="E28" s="5">
        <v>32922</v>
      </c>
      <c r="F28" s="5"/>
      <c r="G28" s="5">
        <v>9119</v>
      </c>
      <c r="H28" s="5">
        <v>15003</v>
      </c>
      <c r="I28" s="5">
        <v>7268</v>
      </c>
      <c r="J28" s="5">
        <v>1194</v>
      </c>
      <c r="K28" s="5">
        <v>338</v>
      </c>
      <c r="L28" s="5"/>
      <c r="M28" s="5">
        <f t="shared" si="0"/>
        <v>23803</v>
      </c>
      <c r="N28" s="5">
        <f t="shared" si="1"/>
        <v>8800</v>
      </c>
      <c r="O28" s="5">
        <f t="shared" si="2"/>
        <v>1532</v>
      </c>
      <c r="P28" s="5"/>
      <c r="Q28" s="5">
        <v>34616</v>
      </c>
      <c r="R28" s="41"/>
    </row>
    <row r="29" spans="2:18" ht="13.5" customHeight="1">
      <c r="B29" s="30"/>
      <c r="C29" s="33" t="s">
        <v>56</v>
      </c>
      <c r="D29" s="33" t="s">
        <v>16</v>
      </c>
      <c r="E29" s="4">
        <v>35803</v>
      </c>
      <c r="F29" s="4"/>
      <c r="G29" s="4">
        <v>8460</v>
      </c>
      <c r="H29" s="4">
        <v>18060</v>
      </c>
      <c r="I29" s="4">
        <v>7574</v>
      </c>
      <c r="J29" s="4">
        <v>1320</v>
      </c>
      <c r="K29" s="4">
        <v>389</v>
      </c>
      <c r="L29" s="4"/>
      <c r="M29" s="4">
        <f t="shared" si="0"/>
        <v>27343</v>
      </c>
      <c r="N29" s="4">
        <f t="shared" si="1"/>
        <v>9283</v>
      </c>
      <c r="O29" s="4">
        <f t="shared" si="2"/>
        <v>1709</v>
      </c>
      <c r="P29" s="4"/>
      <c r="Q29" s="4">
        <v>38960</v>
      </c>
      <c r="R29" s="41"/>
    </row>
    <row r="30" spans="2:18" ht="13.5" customHeight="1">
      <c r="B30" s="30"/>
      <c r="C30" s="33" t="s">
        <v>57</v>
      </c>
      <c r="D30" s="33" t="s">
        <v>17</v>
      </c>
      <c r="E30" s="5">
        <v>58726</v>
      </c>
      <c r="F30" s="5"/>
      <c r="G30" s="5">
        <v>21176</v>
      </c>
      <c r="H30" s="5">
        <v>25653</v>
      </c>
      <c r="I30" s="5">
        <v>9961</v>
      </c>
      <c r="J30" s="5">
        <v>1537</v>
      </c>
      <c r="K30" s="5">
        <v>399</v>
      </c>
      <c r="L30" s="5"/>
      <c r="M30" s="5">
        <f t="shared" si="0"/>
        <v>37550</v>
      </c>
      <c r="N30" s="5">
        <f t="shared" si="1"/>
        <v>11897</v>
      </c>
      <c r="O30" s="5">
        <f t="shared" si="2"/>
        <v>1936</v>
      </c>
      <c r="P30" s="5"/>
      <c r="Q30" s="5">
        <v>51975</v>
      </c>
      <c r="R30" s="41"/>
    </row>
    <row r="31" spans="2:18" ht="13.5" customHeight="1">
      <c r="B31" s="30"/>
      <c r="C31" s="33" t="s">
        <v>58</v>
      </c>
      <c r="D31" s="33" t="s">
        <v>34</v>
      </c>
      <c r="E31" s="4">
        <v>132619</v>
      </c>
      <c r="F31" s="4"/>
      <c r="G31" s="4">
        <v>48448</v>
      </c>
      <c r="H31" s="4">
        <v>56555</v>
      </c>
      <c r="I31" s="4">
        <v>23235</v>
      </c>
      <c r="J31" s="4">
        <v>3516</v>
      </c>
      <c r="K31" s="4">
        <v>865</v>
      </c>
      <c r="L31" s="4"/>
      <c r="M31" s="4">
        <f t="shared" si="0"/>
        <v>84171</v>
      </c>
      <c r="N31" s="4">
        <f t="shared" si="1"/>
        <v>27616</v>
      </c>
      <c r="O31" s="4">
        <f t="shared" si="2"/>
        <v>4381</v>
      </c>
      <c r="P31" s="4"/>
      <c r="Q31" s="4">
        <v>117393</v>
      </c>
      <c r="R31" s="41"/>
    </row>
    <row r="32" spans="2:18" ht="13.5" customHeight="1">
      <c r="B32" s="30"/>
      <c r="C32" s="33" t="s">
        <v>59</v>
      </c>
      <c r="D32" s="33" t="s">
        <v>18</v>
      </c>
      <c r="E32" s="5">
        <v>8342</v>
      </c>
      <c r="F32" s="5"/>
      <c r="G32" s="5">
        <v>1870</v>
      </c>
      <c r="H32" s="5">
        <v>4003</v>
      </c>
      <c r="I32" s="5">
        <v>1930</v>
      </c>
      <c r="J32" s="5">
        <v>415</v>
      </c>
      <c r="K32" s="5">
        <v>124</v>
      </c>
      <c r="L32" s="5"/>
      <c r="M32" s="5">
        <f t="shared" si="0"/>
        <v>6472</v>
      </c>
      <c r="N32" s="5">
        <f t="shared" si="1"/>
        <v>2469</v>
      </c>
      <c r="O32" s="5">
        <f t="shared" si="2"/>
        <v>539</v>
      </c>
      <c r="P32" s="5"/>
      <c r="Q32" s="5">
        <v>9700</v>
      </c>
      <c r="R32" s="41"/>
    </row>
    <row r="33" spans="2:18" ht="13.5" customHeight="1">
      <c r="B33" s="30"/>
      <c r="C33" s="33" t="s">
        <v>60</v>
      </c>
      <c r="D33" s="33" t="s">
        <v>19</v>
      </c>
      <c r="E33" s="4">
        <v>58323</v>
      </c>
      <c r="F33" s="4"/>
      <c r="G33" s="4">
        <v>13805</v>
      </c>
      <c r="H33" s="4">
        <v>26861</v>
      </c>
      <c r="I33" s="4">
        <v>14358</v>
      </c>
      <c r="J33" s="4">
        <v>2518</v>
      </c>
      <c r="K33" s="4">
        <v>781</v>
      </c>
      <c r="L33" s="4"/>
      <c r="M33" s="4">
        <f t="shared" si="0"/>
        <v>44518</v>
      </c>
      <c r="N33" s="4">
        <f t="shared" si="1"/>
        <v>17657</v>
      </c>
      <c r="O33" s="4">
        <f t="shared" si="2"/>
        <v>3299</v>
      </c>
      <c r="P33" s="4"/>
      <c r="Q33" s="4">
        <v>66701</v>
      </c>
      <c r="R33" s="41"/>
    </row>
    <row r="34" spans="2:18" ht="13.5" customHeight="1">
      <c r="B34" s="30"/>
      <c r="C34" s="33" t="s">
        <v>61</v>
      </c>
      <c r="D34" s="33" t="s">
        <v>29</v>
      </c>
      <c r="E34" s="5">
        <v>75355</v>
      </c>
      <c r="F34" s="5"/>
      <c r="G34" s="5">
        <v>28030</v>
      </c>
      <c r="H34" s="5">
        <v>31202</v>
      </c>
      <c r="I34" s="5">
        <v>13708</v>
      </c>
      <c r="J34" s="5">
        <v>1969</v>
      </c>
      <c r="K34" s="5">
        <v>446</v>
      </c>
      <c r="L34" s="5"/>
      <c r="M34" s="5">
        <f t="shared" si="0"/>
        <v>47325</v>
      </c>
      <c r="N34" s="5">
        <f t="shared" si="1"/>
        <v>16123</v>
      </c>
      <c r="O34" s="5">
        <f t="shared" si="2"/>
        <v>2415</v>
      </c>
      <c r="P34" s="5"/>
      <c r="Q34" s="5">
        <v>66477</v>
      </c>
      <c r="R34" s="41"/>
    </row>
    <row r="35" spans="2:18" ht="13.5" customHeight="1">
      <c r="B35" s="30"/>
      <c r="C35" s="33" t="s">
        <v>62</v>
      </c>
      <c r="D35" s="33" t="s">
        <v>20</v>
      </c>
      <c r="E35" s="4">
        <v>47371</v>
      </c>
      <c r="F35" s="4"/>
      <c r="G35" s="4">
        <v>11245</v>
      </c>
      <c r="H35" s="4">
        <v>22556</v>
      </c>
      <c r="I35" s="4">
        <v>11048</v>
      </c>
      <c r="J35" s="4">
        <v>1875</v>
      </c>
      <c r="K35" s="4">
        <v>647</v>
      </c>
      <c r="L35" s="4"/>
      <c r="M35" s="4">
        <f t="shared" si="0"/>
        <v>36126</v>
      </c>
      <c r="N35" s="4">
        <f t="shared" si="1"/>
        <v>13570</v>
      </c>
      <c r="O35" s="4">
        <f t="shared" si="2"/>
        <v>2522</v>
      </c>
      <c r="P35" s="4"/>
      <c r="Q35" s="4">
        <v>53258</v>
      </c>
      <c r="R35" s="41"/>
    </row>
    <row r="36" spans="2:18" ht="13.5" customHeight="1">
      <c r="B36" s="30"/>
      <c r="C36" s="33" t="s">
        <v>63</v>
      </c>
      <c r="D36" s="33" t="s">
        <v>21</v>
      </c>
      <c r="E36" s="5">
        <v>9111</v>
      </c>
      <c r="F36" s="5"/>
      <c r="G36" s="5">
        <v>2141</v>
      </c>
      <c r="H36" s="5">
        <v>4020</v>
      </c>
      <c r="I36" s="5">
        <v>2317</v>
      </c>
      <c r="J36" s="5">
        <v>463</v>
      </c>
      <c r="K36" s="5">
        <v>170</v>
      </c>
      <c r="L36" s="5"/>
      <c r="M36" s="5">
        <f t="shared" si="0"/>
        <v>6970</v>
      </c>
      <c r="N36" s="5">
        <f t="shared" si="1"/>
        <v>2950</v>
      </c>
      <c r="O36" s="5">
        <f t="shared" si="2"/>
        <v>633</v>
      </c>
      <c r="P36" s="5"/>
      <c r="Q36" s="5">
        <v>10815</v>
      </c>
      <c r="R36" s="41"/>
    </row>
    <row r="37" spans="2:18" ht="13.5" customHeight="1">
      <c r="B37" s="30"/>
      <c r="C37" s="33" t="s">
        <v>64</v>
      </c>
      <c r="D37" s="33" t="s">
        <v>22</v>
      </c>
      <c r="E37" s="4">
        <v>48748</v>
      </c>
      <c r="F37" s="4"/>
      <c r="G37" s="4">
        <v>14234</v>
      </c>
      <c r="H37" s="4">
        <v>22227</v>
      </c>
      <c r="I37" s="4">
        <v>10327</v>
      </c>
      <c r="J37" s="4">
        <v>1534</v>
      </c>
      <c r="K37" s="4">
        <v>426</v>
      </c>
      <c r="L37" s="4"/>
      <c r="M37" s="4">
        <f t="shared" si="0"/>
        <v>34514</v>
      </c>
      <c r="N37" s="4">
        <f t="shared" si="1"/>
        <v>12287</v>
      </c>
      <c r="O37" s="4">
        <f t="shared" si="2"/>
        <v>1960</v>
      </c>
      <c r="P37" s="4"/>
      <c r="Q37" s="4">
        <v>49247</v>
      </c>
      <c r="R37" s="41"/>
    </row>
    <row r="38" spans="2:18" ht="13.5" customHeight="1">
      <c r="B38" s="30"/>
      <c r="C38" s="33" t="s">
        <v>65</v>
      </c>
      <c r="D38" s="33" t="s">
        <v>23</v>
      </c>
      <c r="E38" s="5">
        <v>126496</v>
      </c>
      <c r="F38" s="5"/>
      <c r="G38" s="5">
        <v>41030</v>
      </c>
      <c r="H38" s="5">
        <v>54597</v>
      </c>
      <c r="I38" s="5">
        <v>25686</v>
      </c>
      <c r="J38" s="5">
        <v>4099</v>
      </c>
      <c r="K38" s="5">
        <v>1084</v>
      </c>
      <c r="L38" s="5"/>
      <c r="M38" s="5">
        <f t="shared" si="0"/>
        <v>85466</v>
      </c>
      <c r="N38" s="5">
        <f t="shared" si="1"/>
        <v>30869</v>
      </c>
      <c r="O38" s="5">
        <f t="shared" si="2"/>
        <v>5183</v>
      </c>
      <c r="P38" s="5"/>
      <c r="Q38" s="5">
        <v>123018</v>
      </c>
      <c r="R38" s="41"/>
    </row>
    <row r="39" spans="2:18" ht="13.5" customHeight="1">
      <c r="B39" s="30"/>
      <c r="C39" s="33" t="s">
        <v>66</v>
      </c>
      <c r="D39" s="33" t="s">
        <v>24</v>
      </c>
      <c r="E39" s="4">
        <v>35508</v>
      </c>
      <c r="F39" s="4"/>
      <c r="G39" s="4">
        <v>8662</v>
      </c>
      <c r="H39" s="4">
        <v>15342</v>
      </c>
      <c r="I39" s="4">
        <v>9398</v>
      </c>
      <c r="J39" s="4">
        <v>1634</v>
      </c>
      <c r="K39" s="4">
        <v>472</v>
      </c>
      <c r="L39" s="4"/>
      <c r="M39" s="4">
        <f t="shared" si="0"/>
        <v>26846</v>
      </c>
      <c r="N39" s="4">
        <f t="shared" si="1"/>
        <v>11504</v>
      </c>
      <c r="O39" s="4">
        <f t="shared" si="2"/>
        <v>2106</v>
      </c>
      <c r="P39" s="4"/>
      <c r="Q39" s="4">
        <v>41156</v>
      </c>
      <c r="R39" s="41"/>
    </row>
    <row r="40" spans="2:18" ht="13.5" customHeight="1">
      <c r="B40" s="30"/>
      <c r="C40" s="33" t="s">
        <v>67</v>
      </c>
      <c r="D40" s="33" t="s">
        <v>30</v>
      </c>
      <c r="E40" s="5">
        <v>40781</v>
      </c>
      <c r="F40" s="5"/>
      <c r="G40" s="5">
        <v>17626</v>
      </c>
      <c r="H40" s="5">
        <v>16630</v>
      </c>
      <c r="I40" s="5">
        <v>5495</v>
      </c>
      <c r="J40" s="5">
        <v>833</v>
      </c>
      <c r="K40" s="5">
        <v>197</v>
      </c>
      <c r="L40" s="5"/>
      <c r="M40" s="5">
        <f t="shared" si="0"/>
        <v>23155</v>
      </c>
      <c r="N40" s="5">
        <f t="shared" si="1"/>
        <v>6525</v>
      </c>
      <c r="O40" s="5">
        <f t="shared" si="2"/>
        <v>1030</v>
      </c>
      <c r="P40" s="5"/>
      <c r="Q40" s="5">
        <v>30983</v>
      </c>
      <c r="R40" s="41"/>
    </row>
    <row r="41" spans="2:18" ht="13.5" customHeight="1" thickBot="1">
      <c r="B41" s="30"/>
      <c r="C41" s="33" t="s">
        <v>68</v>
      </c>
      <c r="D41" s="33" t="s">
        <v>31</v>
      </c>
      <c r="E41" s="9">
        <v>64896</v>
      </c>
      <c r="F41" s="9"/>
      <c r="G41" s="9">
        <v>17937</v>
      </c>
      <c r="H41" s="9">
        <v>29096</v>
      </c>
      <c r="I41" s="9">
        <v>14890</v>
      </c>
      <c r="J41" s="9">
        <v>2368</v>
      </c>
      <c r="K41" s="9">
        <v>605</v>
      </c>
      <c r="L41" s="9"/>
      <c r="M41" s="9">
        <f t="shared" si="0"/>
        <v>46959</v>
      </c>
      <c r="N41" s="9">
        <f t="shared" si="1"/>
        <v>17863</v>
      </c>
      <c r="O41" s="9">
        <f t="shared" si="2"/>
        <v>2973</v>
      </c>
      <c r="P41" s="9"/>
      <c r="Q41" s="9">
        <v>68662</v>
      </c>
      <c r="R41" s="41"/>
    </row>
    <row r="42" spans="2:18" ht="13.5" customHeight="1" thickBot="1">
      <c r="B42" s="30"/>
      <c r="C42" s="33"/>
      <c r="D42" s="3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1"/>
    </row>
    <row r="43" spans="2:18" ht="13.5" customHeight="1" thickBot="1">
      <c r="B43" s="30"/>
      <c r="C43" s="33" t="s">
        <v>69</v>
      </c>
      <c r="D43" s="33" t="s">
        <v>4</v>
      </c>
      <c r="E43" s="10">
        <v>2192246</v>
      </c>
      <c r="F43" s="10"/>
      <c r="G43" s="10">
        <v>750422</v>
      </c>
      <c r="H43" s="10">
        <v>950275</v>
      </c>
      <c r="I43" s="10">
        <v>408106</v>
      </c>
      <c r="J43" s="10">
        <v>65409</v>
      </c>
      <c r="K43" s="10">
        <v>18034</v>
      </c>
      <c r="L43" s="10"/>
      <c r="M43" s="10">
        <f>SUM(H43:K43)</f>
        <v>1441824</v>
      </c>
      <c r="N43" s="10">
        <f>SUM(I43:K43)</f>
        <v>491549</v>
      </c>
      <c r="O43" s="10">
        <f>SUM(J43:K43)</f>
        <v>83443</v>
      </c>
      <c r="P43" s="10"/>
      <c r="Q43" s="11">
        <f>SUM(Q10:Q41)</f>
        <v>2043838</v>
      </c>
      <c r="R43" s="37"/>
    </row>
    <row r="44" spans="2:18" ht="13.5" customHeight="1" thickBot="1">
      <c r="B44" s="30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4"/>
    </row>
    <row r="45" spans="2:18" ht="13.5" customHeight="1" thickBot="1">
      <c r="B45" s="30"/>
      <c r="C45" s="33" t="s">
        <v>70</v>
      </c>
      <c r="D45" s="33"/>
      <c r="E45" s="11">
        <f>E14+E21+E28+E41</f>
        <v>340658</v>
      </c>
      <c r="F45" s="11"/>
      <c r="G45" s="11">
        <f t="shared" ref="G45:K45" si="3">G14+G21+G28+G41</f>
        <v>118322</v>
      </c>
      <c r="H45" s="11">
        <f t="shared" si="3"/>
        <v>150592</v>
      </c>
      <c r="I45" s="11">
        <f t="shared" si="3"/>
        <v>60603</v>
      </c>
      <c r="J45" s="11">
        <f t="shared" si="3"/>
        <v>8833</v>
      </c>
      <c r="K45" s="11">
        <f t="shared" si="3"/>
        <v>2308</v>
      </c>
      <c r="L45" s="11"/>
      <c r="M45" s="11">
        <f t="shared" ref="M45:O45" si="4">M14+M21+M28+M41</f>
        <v>222336</v>
      </c>
      <c r="N45" s="11">
        <f t="shared" si="4"/>
        <v>71744</v>
      </c>
      <c r="O45" s="11">
        <f t="shared" si="4"/>
        <v>11141</v>
      </c>
      <c r="P45" s="11"/>
      <c r="Q45" s="11">
        <f>Q14+Q21+Q28+Q41</f>
        <v>308652</v>
      </c>
      <c r="R45" s="37"/>
    </row>
    <row r="46" spans="2:18" ht="13.5" thickBot="1">
      <c r="B46" s="44"/>
      <c r="C46" s="45"/>
      <c r="D46" s="45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7"/>
    </row>
    <row r="47" spans="2:18" ht="14.25" thickTop="1" thickBot="1">
      <c r="Q47" s="2"/>
    </row>
    <row r="48" spans="2:18">
      <c r="B48" s="76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8"/>
      <c r="R48" s="79"/>
    </row>
    <row r="49" spans="2:18" ht="15">
      <c r="B49" s="30"/>
      <c r="C49" s="108" t="s">
        <v>161</v>
      </c>
      <c r="D49" s="109"/>
      <c r="E49" s="109"/>
      <c r="F49" s="109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4"/>
    </row>
    <row r="50" spans="2:18">
      <c r="B50" s="30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4"/>
    </row>
    <row r="51" spans="2:18" ht="38.25" customHeight="1">
      <c r="B51" s="30"/>
      <c r="C51" s="33" t="s">
        <v>72</v>
      </c>
      <c r="D51" s="38" t="s">
        <v>73</v>
      </c>
      <c r="E51" s="39" t="s">
        <v>89</v>
      </c>
      <c r="F51" s="39"/>
      <c r="G51" s="39" t="s">
        <v>90</v>
      </c>
      <c r="H51" s="39" t="s">
        <v>91</v>
      </c>
      <c r="I51" s="39" t="s">
        <v>92</v>
      </c>
      <c r="J51" s="39" t="s">
        <v>93</v>
      </c>
      <c r="K51" s="39" t="s">
        <v>98</v>
      </c>
      <c r="L51" s="39"/>
      <c r="M51" s="39" t="s">
        <v>95</v>
      </c>
      <c r="N51" s="39" t="s">
        <v>96</v>
      </c>
      <c r="O51" s="39" t="s">
        <v>97</v>
      </c>
      <c r="P51" s="39"/>
      <c r="Q51" s="39" t="s">
        <v>99</v>
      </c>
      <c r="R51" s="40"/>
    </row>
    <row r="52" spans="2:18" ht="13.5" thickBot="1">
      <c r="B52" s="30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4"/>
    </row>
    <row r="53" spans="2:18" ht="13.5" customHeight="1">
      <c r="B53" s="30"/>
      <c r="C53" s="38" t="s">
        <v>37</v>
      </c>
      <c r="D53" s="38" t="s">
        <v>25</v>
      </c>
      <c r="E53" s="12">
        <f>E10/$E10</f>
        <v>1</v>
      </c>
      <c r="F53" s="12"/>
      <c r="G53" s="12">
        <f t="shared" ref="G53:K68" si="5">G10/$E10</f>
        <v>0.33837733087318195</v>
      </c>
      <c r="H53" s="12">
        <f t="shared" si="5"/>
        <v>0.45465040767732162</v>
      </c>
      <c r="I53" s="12">
        <f t="shared" si="5"/>
        <v>0.17403853091853669</v>
      </c>
      <c r="J53" s="12">
        <f t="shared" si="5"/>
        <v>2.5831589580777834E-2</v>
      </c>
      <c r="K53" s="12">
        <f t="shared" si="5"/>
        <v>7.1021409501819347E-3</v>
      </c>
      <c r="L53" s="12"/>
      <c r="M53" s="12">
        <f t="shared" ref="M53:O68" si="6">M10/$E10</f>
        <v>0.66162266912681811</v>
      </c>
      <c r="N53" s="12">
        <f t="shared" si="6"/>
        <v>0.20697226144949646</v>
      </c>
      <c r="O53" s="12">
        <f t="shared" si="6"/>
        <v>3.2933730530959771E-2</v>
      </c>
      <c r="P53" s="12"/>
      <c r="Q53" s="68">
        <f>Q10/E10</f>
        <v>0.91257872656241945</v>
      </c>
      <c r="R53" s="41"/>
    </row>
    <row r="54" spans="2:18" ht="13.5" customHeight="1">
      <c r="B54" s="30"/>
      <c r="C54" s="33" t="s">
        <v>38</v>
      </c>
      <c r="D54" s="33" t="s">
        <v>26</v>
      </c>
      <c r="E54" s="13">
        <f t="shared" ref="E54:E84" si="7">E11/$E11</f>
        <v>1</v>
      </c>
      <c r="F54" s="13"/>
      <c r="G54" s="13">
        <f t="shared" si="5"/>
        <v>0.17865014988538178</v>
      </c>
      <c r="H54" s="13">
        <f t="shared" si="5"/>
        <v>0.44865323576088872</v>
      </c>
      <c r="I54" s="13">
        <f t="shared" si="5"/>
        <v>0.29451375418797388</v>
      </c>
      <c r="J54" s="13">
        <f t="shared" si="5"/>
        <v>5.9491271380708872E-2</v>
      </c>
      <c r="K54" s="13">
        <f t="shared" si="5"/>
        <v>1.8691588785046728E-2</v>
      </c>
      <c r="L54" s="13"/>
      <c r="M54" s="13">
        <f t="shared" si="6"/>
        <v>0.82134985011461825</v>
      </c>
      <c r="N54" s="13">
        <f t="shared" si="6"/>
        <v>0.37269661435372953</v>
      </c>
      <c r="O54" s="13">
        <f t="shared" si="6"/>
        <v>7.8182860165755597E-2</v>
      </c>
      <c r="P54" s="13"/>
      <c r="Q54" s="69">
        <f t="shared" ref="Q54:Q84" si="8">Q11/E11</f>
        <v>1.3003879386351613</v>
      </c>
      <c r="R54" s="41"/>
    </row>
    <row r="55" spans="2:18" ht="13.5" customHeight="1">
      <c r="B55" s="30"/>
      <c r="C55" s="33" t="s">
        <v>39</v>
      </c>
      <c r="D55" s="33" t="s">
        <v>32</v>
      </c>
      <c r="E55" s="14">
        <f t="shared" si="7"/>
        <v>1</v>
      </c>
      <c r="F55" s="14"/>
      <c r="G55" s="14">
        <f t="shared" si="5"/>
        <v>0.26428799659175634</v>
      </c>
      <c r="H55" s="14">
        <f t="shared" si="5"/>
        <v>0.46465012248375759</v>
      </c>
      <c r="I55" s="14">
        <f t="shared" si="5"/>
        <v>0.2183619128767707</v>
      </c>
      <c r="J55" s="14">
        <f t="shared" si="5"/>
        <v>3.9642134412610504E-2</v>
      </c>
      <c r="K55" s="14">
        <f t="shared" si="5"/>
        <v>1.3057833635104909E-2</v>
      </c>
      <c r="L55" s="14"/>
      <c r="M55" s="14">
        <f t="shared" si="6"/>
        <v>0.73571200340824372</v>
      </c>
      <c r="N55" s="14">
        <f t="shared" si="6"/>
        <v>0.27106188092448608</v>
      </c>
      <c r="O55" s="14">
        <f t="shared" si="6"/>
        <v>5.2699968047715415E-2</v>
      </c>
      <c r="P55" s="14"/>
      <c r="Q55" s="70">
        <f t="shared" si="8"/>
        <v>1.0802215358398126</v>
      </c>
      <c r="R55" s="41"/>
    </row>
    <row r="56" spans="2:18" ht="13.5" customHeight="1">
      <c r="B56" s="30"/>
      <c r="C56" s="33" t="s">
        <v>40</v>
      </c>
      <c r="D56" s="33" t="s">
        <v>27</v>
      </c>
      <c r="E56" s="13">
        <f t="shared" si="7"/>
        <v>1</v>
      </c>
      <c r="F56" s="13"/>
      <c r="G56" s="13">
        <f t="shared" si="5"/>
        <v>0.27865739433909004</v>
      </c>
      <c r="H56" s="13">
        <f t="shared" si="5"/>
        <v>0.47342759629449049</v>
      </c>
      <c r="I56" s="13">
        <f t="shared" si="5"/>
        <v>0.20570196823115811</v>
      </c>
      <c r="J56" s="13">
        <f t="shared" si="5"/>
        <v>3.284662167363802E-2</v>
      </c>
      <c r="K56" s="13">
        <f t="shared" si="5"/>
        <v>9.3664194616233411E-3</v>
      </c>
      <c r="L56" s="13"/>
      <c r="M56" s="13">
        <f t="shared" si="6"/>
        <v>0.72134260566090991</v>
      </c>
      <c r="N56" s="13">
        <f t="shared" si="6"/>
        <v>0.24791500936641947</v>
      </c>
      <c r="O56" s="13">
        <f t="shared" si="6"/>
        <v>4.2213041135261364E-2</v>
      </c>
      <c r="P56" s="13"/>
      <c r="Q56" s="69">
        <f t="shared" si="8"/>
        <v>1.0268675100721085</v>
      </c>
      <c r="R56" s="41"/>
    </row>
    <row r="57" spans="2:18" ht="15.75" customHeight="1">
      <c r="B57" s="30"/>
      <c r="C57" s="42" t="s">
        <v>48</v>
      </c>
      <c r="D57" s="42" t="s">
        <v>28</v>
      </c>
      <c r="E57" s="15">
        <f t="shared" si="7"/>
        <v>1</v>
      </c>
      <c r="F57" s="15"/>
      <c r="G57" s="15">
        <f t="shared" si="5"/>
        <v>0.39520136015203999</v>
      </c>
      <c r="H57" s="15">
        <f t="shared" si="5"/>
        <v>0.4351460551193797</v>
      </c>
      <c r="I57" s="15">
        <f t="shared" si="5"/>
        <v>0.14544930453432869</v>
      </c>
      <c r="J57" s="15">
        <f t="shared" si="5"/>
        <v>1.9346990223907214E-2</v>
      </c>
      <c r="K57" s="15">
        <f t="shared" si="5"/>
        <v>4.8562899703443862E-3</v>
      </c>
      <c r="L57" s="15"/>
      <c r="M57" s="15">
        <f t="shared" si="6"/>
        <v>0.60479863984796001</v>
      </c>
      <c r="N57" s="15">
        <f t="shared" si="6"/>
        <v>0.1696525847285803</v>
      </c>
      <c r="O57" s="15">
        <f t="shared" si="6"/>
        <v>2.4203280194251598E-2</v>
      </c>
      <c r="P57" s="15"/>
      <c r="Q57" s="71">
        <f t="shared" si="8"/>
        <v>0.80602688059096261</v>
      </c>
      <c r="R57" s="41"/>
    </row>
    <row r="58" spans="2:18" ht="13.5" customHeight="1">
      <c r="B58" s="30"/>
      <c r="C58" s="33" t="s">
        <v>41</v>
      </c>
      <c r="D58" s="33" t="s">
        <v>5</v>
      </c>
      <c r="E58" s="13">
        <f t="shared" si="7"/>
        <v>1</v>
      </c>
      <c r="F58" s="13"/>
      <c r="G58" s="13">
        <f t="shared" si="5"/>
        <v>0.29467847066835295</v>
      </c>
      <c r="H58" s="13">
        <f t="shared" si="5"/>
        <v>0.45349742192820314</v>
      </c>
      <c r="I58" s="13">
        <f t="shared" si="5"/>
        <v>0.20760774394396342</v>
      </c>
      <c r="J58" s="13">
        <f t="shared" si="5"/>
        <v>3.5071505010214998E-2</v>
      </c>
      <c r="K58" s="13">
        <f t="shared" si="5"/>
        <v>9.1448584492654934E-3</v>
      </c>
      <c r="L58" s="13"/>
      <c r="M58" s="13">
        <f t="shared" si="6"/>
        <v>0.70532152933164705</v>
      </c>
      <c r="N58" s="13">
        <f t="shared" si="6"/>
        <v>0.25182410740344391</v>
      </c>
      <c r="O58" s="13">
        <f t="shared" si="6"/>
        <v>4.4216363459480497E-2</v>
      </c>
      <c r="P58" s="13"/>
      <c r="Q58" s="69">
        <f t="shared" si="8"/>
        <v>1.0149333592761942</v>
      </c>
      <c r="R58" s="41"/>
    </row>
    <row r="59" spans="2:18" ht="13.5" customHeight="1">
      <c r="B59" s="30"/>
      <c r="C59" s="33" t="s">
        <v>49</v>
      </c>
      <c r="D59" s="33" t="s">
        <v>10</v>
      </c>
      <c r="E59" s="14">
        <f t="shared" si="7"/>
        <v>1</v>
      </c>
      <c r="F59" s="14"/>
      <c r="G59" s="14">
        <f t="shared" si="5"/>
        <v>0.2983592017738359</v>
      </c>
      <c r="H59" s="14">
        <f t="shared" si="5"/>
        <v>0.46598669623059868</v>
      </c>
      <c r="I59" s="14">
        <f t="shared" si="5"/>
        <v>0.19325942350332595</v>
      </c>
      <c r="J59" s="14">
        <f t="shared" si="5"/>
        <v>3.0953436807095343E-2</v>
      </c>
      <c r="K59" s="14">
        <f t="shared" si="5"/>
        <v>1.1441241685144125E-2</v>
      </c>
      <c r="L59" s="14"/>
      <c r="M59" s="14">
        <f t="shared" si="6"/>
        <v>0.7016407982261641</v>
      </c>
      <c r="N59" s="14">
        <f t="shared" si="6"/>
        <v>0.23565410199556541</v>
      </c>
      <c r="O59" s="14">
        <f t="shared" si="6"/>
        <v>4.239467849223947E-2</v>
      </c>
      <c r="P59" s="14"/>
      <c r="Q59" s="70">
        <f t="shared" si="8"/>
        <v>0.99698447893569841</v>
      </c>
      <c r="R59" s="41"/>
    </row>
    <row r="60" spans="2:18" ht="13.5" customHeight="1">
      <c r="B60" s="30"/>
      <c r="C60" s="33" t="s">
        <v>42</v>
      </c>
      <c r="D60" s="33" t="s">
        <v>6</v>
      </c>
      <c r="E60" s="13">
        <f t="shared" si="7"/>
        <v>1</v>
      </c>
      <c r="F60" s="13"/>
      <c r="G60" s="13">
        <f t="shared" si="5"/>
        <v>0.25316971492156032</v>
      </c>
      <c r="H60" s="13">
        <f t="shared" si="5"/>
        <v>0.4852915824282602</v>
      </c>
      <c r="I60" s="13">
        <f t="shared" si="5"/>
        <v>0.21253154042659897</v>
      </c>
      <c r="J60" s="13">
        <f t="shared" si="5"/>
        <v>3.7346999545504411E-2</v>
      </c>
      <c r="K60" s="13">
        <f t="shared" si="5"/>
        <v>1.1660162678076073E-2</v>
      </c>
      <c r="L60" s="13"/>
      <c r="M60" s="13">
        <f t="shared" si="6"/>
        <v>0.74683028507843963</v>
      </c>
      <c r="N60" s="13">
        <f t="shared" si="6"/>
        <v>0.26153870265017942</v>
      </c>
      <c r="O60" s="13">
        <f t="shared" si="6"/>
        <v>4.9007162223580487E-2</v>
      </c>
      <c r="P60" s="13"/>
      <c r="Q60" s="69">
        <f t="shared" si="8"/>
        <v>1.0758850909774789</v>
      </c>
      <c r="R60" s="41"/>
    </row>
    <row r="61" spans="2:18" ht="13.5" customHeight="1">
      <c r="B61" s="30"/>
      <c r="C61" s="38" t="s">
        <v>43</v>
      </c>
      <c r="D61" s="38" t="s">
        <v>33</v>
      </c>
      <c r="E61" s="16">
        <f t="shared" si="7"/>
        <v>1</v>
      </c>
      <c r="F61" s="16"/>
      <c r="G61" s="16">
        <f t="shared" si="5"/>
        <v>0.45516231242900701</v>
      </c>
      <c r="H61" s="16">
        <f t="shared" si="5"/>
        <v>0.40652836731033659</v>
      </c>
      <c r="I61" s="16">
        <f t="shared" si="5"/>
        <v>0.11751957912357267</v>
      </c>
      <c r="J61" s="16">
        <f t="shared" si="5"/>
        <v>1.6560052609553417E-2</v>
      </c>
      <c r="K61" s="16">
        <f t="shared" si="5"/>
        <v>4.2296885275303403E-3</v>
      </c>
      <c r="L61" s="16"/>
      <c r="M61" s="16">
        <f t="shared" si="6"/>
        <v>0.54483768757099305</v>
      </c>
      <c r="N61" s="16">
        <f t="shared" si="6"/>
        <v>0.13830932026065643</v>
      </c>
      <c r="O61" s="16">
        <f t="shared" si="6"/>
        <v>2.0789741137083758E-2</v>
      </c>
      <c r="P61" s="16"/>
      <c r="Q61" s="72">
        <f t="shared" si="8"/>
        <v>0.71042326777067022</v>
      </c>
      <c r="R61" s="41"/>
    </row>
    <row r="62" spans="2:18" ht="13.5" customHeight="1">
      <c r="B62" s="30"/>
      <c r="C62" s="33" t="s">
        <v>44</v>
      </c>
      <c r="D62" s="33" t="s">
        <v>7</v>
      </c>
      <c r="E62" s="13">
        <f t="shared" si="7"/>
        <v>1</v>
      </c>
      <c r="F62" s="13"/>
      <c r="G62" s="13">
        <f t="shared" si="5"/>
        <v>0.33488261232272676</v>
      </c>
      <c r="H62" s="13">
        <f t="shared" si="5"/>
        <v>0.44086918523815199</v>
      </c>
      <c r="I62" s="13">
        <f t="shared" si="5"/>
        <v>0.18567512811345488</v>
      </c>
      <c r="J62" s="13">
        <f t="shared" si="5"/>
        <v>3.0667778969530848E-2</v>
      </c>
      <c r="K62" s="13">
        <f t="shared" si="5"/>
        <v>7.9052953561355426E-3</v>
      </c>
      <c r="L62" s="13"/>
      <c r="M62" s="13">
        <f t="shared" si="6"/>
        <v>0.66511738767727324</v>
      </c>
      <c r="N62" s="13">
        <f t="shared" si="6"/>
        <v>0.22424820243912127</v>
      </c>
      <c r="O62" s="13">
        <f t="shared" si="6"/>
        <v>3.8573074325666389E-2</v>
      </c>
      <c r="P62" s="13"/>
      <c r="Q62" s="69">
        <f t="shared" si="8"/>
        <v>0.93967743216938782</v>
      </c>
      <c r="R62" s="41"/>
    </row>
    <row r="63" spans="2:18" ht="13.5" customHeight="1">
      <c r="B63" s="30"/>
      <c r="C63" s="33" t="s">
        <v>45</v>
      </c>
      <c r="D63" s="33" t="s">
        <v>35</v>
      </c>
      <c r="E63" s="14">
        <f t="shared" si="7"/>
        <v>1</v>
      </c>
      <c r="F63" s="14"/>
      <c r="G63" s="14">
        <f t="shared" si="5"/>
        <v>0.20667677581386532</v>
      </c>
      <c r="H63" s="14">
        <f t="shared" si="5"/>
        <v>0.44669004406956359</v>
      </c>
      <c r="I63" s="14">
        <f t="shared" si="5"/>
        <v>0.28882149457423117</v>
      </c>
      <c r="J63" s="14">
        <f t="shared" si="5"/>
        <v>4.7102307728758945E-2</v>
      </c>
      <c r="K63" s="14">
        <f t="shared" si="5"/>
        <v>1.0709377813581007E-2</v>
      </c>
      <c r="L63" s="14"/>
      <c r="M63" s="14">
        <f t="shared" si="6"/>
        <v>0.79332322418613466</v>
      </c>
      <c r="N63" s="14">
        <f t="shared" si="6"/>
        <v>0.34663318011657113</v>
      </c>
      <c r="O63" s="14">
        <f t="shared" si="6"/>
        <v>5.7811685542339952E-2</v>
      </c>
      <c r="P63" s="14"/>
      <c r="Q63" s="70">
        <f t="shared" si="8"/>
        <v>1.2122447045443776</v>
      </c>
      <c r="R63" s="41"/>
    </row>
    <row r="64" spans="2:18" ht="13.5" customHeight="1">
      <c r="B64" s="30"/>
      <c r="C64" s="33" t="s">
        <v>46</v>
      </c>
      <c r="D64" s="33" t="s">
        <v>8</v>
      </c>
      <c r="E64" s="13">
        <f t="shared" si="7"/>
        <v>1</v>
      </c>
      <c r="F64" s="13"/>
      <c r="G64" s="13">
        <f t="shared" si="5"/>
        <v>0.2719029273789868</v>
      </c>
      <c r="H64" s="13">
        <f t="shared" si="5"/>
        <v>0.45669208795240718</v>
      </c>
      <c r="I64" s="13">
        <f t="shared" si="5"/>
        <v>0.22732395104436931</v>
      </c>
      <c r="J64" s="13">
        <f t="shared" si="5"/>
        <v>3.4358047016274866E-2</v>
      </c>
      <c r="K64" s="13">
        <f t="shared" si="5"/>
        <v>9.7229866079618418E-3</v>
      </c>
      <c r="L64" s="13"/>
      <c r="M64" s="13">
        <f t="shared" si="6"/>
        <v>0.7280970726210132</v>
      </c>
      <c r="N64" s="13">
        <f t="shared" si="6"/>
        <v>0.27140498466860602</v>
      </c>
      <c r="O64" s="13">
        <f t="shared" si="6"/>
        <v>4.408103362423671E-2</v>
      </c>
      <c r="P64" s="13"/>
      <c r="Q64" s="69">
        <f t="shared" si="8"/>
        <v>1.0586262022695705</v>
      </c>
      <c r="R64" s="41"/>
    </row>
    <row r="65" spans="2:18" ht="13.5" customHeight="1">
      <c r="B65" s="30"/>
      <c r="C65" s="33" t="s">
        <v>47</v>
      </c>
      <c r="D65" s="33" t="s">
        <v>9</v>
      </c>
      <c r="E65" s="14">
        <f t="shared" si="7"/>
        <v>1</v>
      </c>
      <c r="F65" s="14"/>
      <c r="G65" s="14">
        <f t="shared" si="5"/>
        <v>0.19836909871244635</v>
      </c>
      <c r="H65" s="14">
        <f t="shared" si="5"/>
        <v>0.43353361945636626</v>
      </c>
      <c r="I65" s="14">
        <f t="shared" si="5"/>
        <v>0.31359084406294707</v>
      </c>
      <c r="J65" s="14">
        <f t="shared" si="5"/>
        <v>4.4806866952789702E-2</v>
      </c>
      <c r="K65" s="14">
        <f t="shared" si="5"/>
        <v>9.6995708154506439E-3</v>
      </c>
      <c r="L65" s="14"/>
      <c r="M65" s="14">
        <f t="shared" si="6"/>
        <v>0.80163090128755365</v>
      </c>
      <c r="N65" s="14">
        <f t="shared" si="6"/>
        <v>0.3680972818311874</v>
      </c>
      <c r="O65" s="14">
        <f t="shared" si="6"/>
        <v>5.4506437768240344E-2</v>
      </c>
      <c r="P65" s="14"/>
      <c r="Q65" s="70">
        <f t="shared" si="8"/>
        <v>1.2373390557939914</v>
      </c>
      <c r="R65" s="41"/>
    </row>
    <row r="66" spans="2:18" ht="13.5" customHeight="1">
      <c r="B66" s="30"/>
      <c r="C66" s="33" t="s">
        <v>50</v>
      </c>
      <c r="D66" s="33" t="s">
        <v>11</v>
      </c>
      <c r="E66" s="13">
        <f t="shared" si="7"/>
        <v>1</v>
      </c>
      <c r="F66" s="13"/>
      <c r="G66" s="13">
        <f t="shared" si="5"/>
        <v>0.30774146138854275</v>
      </c>
      <c r="H66" s="13">
        <f t="shared" si="5"/>
        <v>0.43966260902904247</v>
      </c>
      <c r="I66" s="13">
        <f t="shared" si="5"/>
        <v>0.20852103901083102</v>
      </c>
      <c r="J66" s="13">
        <f t="shared" si="5"/>
        <v>3.535256717467012E-2</v>
      </c>
      <c r="K66" s="13">
        <f t="shared" si="5"/>
        <v>8.7223233969136397E-3</v>
      </c>
      <c r="L66" s="13"/>
      <c r="M66" s="13">
        <f t="shared" si="6"/>
        <v>0.69225853861145725</v>
      </c>
      <c r="N66" s="13">
        <f t="shared" si="6"/>
        <v>0.25259592958241478</v>
      </c>
      <c r="O66" s="13">
        <f t="shared" si="6"/>
        <v>4.4074890571583758E-2</v>
      </c>
      <c r="P66" s="13"/>
      <c r="Q66" s="69">
        <f t="shared" si="8"/>
        <v>1.0017412696891275</v>
      </c>
      <c r="R66" s="41"/>
    </row>
    <row r="67" spans="2:18" ht="13.5" customHeight="1">
      <c r="B67" s="30"/>
      <c r="C67" s="33" t="s">
        <v>51</v>
      </c>
      <c r="D67" s="33" t="s">
        <v>12</v>
      </c>
      <c r="E67" s="14">
        <f t="shared" si="7"/>
        <v>1</v>
      </c>
      <c r="F67" s="14"/>
      <c r="G67" s="14">
        <f t="shared" si="5"/>
        <v>0.29537378388809776</v>
      </c>
      <c r="H67" s="14">
        <f t="shared" si="5"/>
        <v>0.456645860228649</v>
      </c>
      <c r="I67" s="14">
        <f t="shared" si="5"/>
        <v>0.2041537458242943</v>
      </c>
      <c r="J67" s="14">
        <f t="shared" si="5"/>
        <v>3.4230805062752043E-2</v>
      </c>
      <c r="K67" s="14">
        <f t="shared" si="5"/>
        <v>9.5958049962069289E-3</v>
      </c>
      <c r="L67" s="14"/>
      <c r="M67" s="14">
        <f t="shared" si="6"/>
        <v>0.70462621611190224</v>
      </c>
      <c r="N67" s="14">
        <f t="shared" si="6"/>
        <v>0.24798035588325326</v>
      </c>
      <c r="O67" s="14">
        <f t="shared" si="6"/>
        <v>4.3826610058958972E-2</v>
      </c>
      <c r="P67" s="14"/>
      <c r="Q67" s="70">
        <f t="shared" si="8"/>
        <v>1.0113392869025912</v>
      </c>
      <c r="R67" s="41"/>
    </row>
    <row r="68" spans="2:18" ht="13.5" customHeight="1">
      <c r="B68" s="30"/>
      <c r="C68" s="38" t="s">
        <v>52</v>
      </c>
      <c r="D68" s="38" t="s">
        <v>36</v>
      </c>
      <c r="E68" s="17">
        <f t="shared" si="7"/>
        <v>1</v>
      </c>
      <c r="F68" s="17"/>
      <c r="G68" s="17">
        <f t="shared" si="5"/>
        <v>0.56218795563999469</v>
      </c>
      <c r="H68" s="17">
        <f t="shared" si="5"/>
        <v>0.34335189030766283</v>
      </c>
      <c r="I68" s="17">
        <f t="shared" si="5"/>
        <v>8.172432583690481E-2</v>
      </c>
      <c r="J68" s="17">
        <f t="shared" si="5"/>
        <v>1.0018556974329519E-2</v>
      </c>
      <c r="K68" s="17">
        <f t="shared" si="5"/>
        <v>2.7172712411081164E-3</v>
      </c>
      <c r="L68" s="17"/>
      <c r="M68" s="17">
        <f t="shared" si="6"/>
        <v>0.43781204436000531</v>
      </c>
      <c r="N68" s="17">
        <f t="shared" si="6"/>
        <v>9.4460154052342454E-2</v>
      </c>
      <c r="O68" s="17">
        <f t="shared" si="6"/>
        <v>1.2735828215437636E-2</v>
      </c>
      <c r="P68" s="17"/>
      <c r="Q68" s="73">
        <f t="shared" si="8"/>
        <v>0.54907656961074536</v>
      </c>
      <c r="R68" s="41"/>
    </row>
    <row r="69" spans="2:18" ht="13.5" customHeight="1">
      <c r="B69" s="30"/>
      <c r="C69" s="33" t="s">
        <v>53</v>
      </c>
      <c r="D69" s="33" t="s">
        <v>13</v>
      </c>
      <c r="E69" s="14">
        <f t="shared" si="7"/>
        <v>1</v>
      </c>
      <c r="F69" s="14"/>
      <c r="G69" s="14">
        <f t="shared" ref="G69:K84" si="9">G26/$E26</f>
        <v>0.25124814314275185</v>
      </c>
      <c r="H69" s="14">
        <f t="shared" si="9"/>
        <v>0.49157293958652115</v>
      </c>
      <c r="I69" s="14">
        <f t="shared" si="9"/>
        <v>0.21103950498698804</v>
      </c>
      <c r="J69" s="14">
        <f t="shared" si="9"/>
        <v>3.6154267141724282E-2</v>
      </c>
      <c r="K69" s="14">
        <f t="shared" si="9"/>
        <v>9.9851451420146769E-3</v>
      </c>
      <c r="L69" s="14"/>
      <c r="M69" s="14">
        <f t="shared" ref="M69:O84" si="10">M26/$E26</f>
        <v>0.74875185685724821</v>
      </c>
      <c r="N69" s="14">
        <f t="shared" si="10"/>
        <v>0.257178917270727</v>
      </c>
      <c r="O69" s="14">
        <f t="shared" si="10"/>
        <v>4.6139412283738954E-2</v>
      </c>
      <c r="P69" s="14"/>
      <c r="Q69" s="70">
        <f t="shared" si="8"/>
        <v>1.0680419510124759</v>
      </c>
      <c r="R69" s="41"/>
    </row>
    <row r="70" spans="2:18" ht="13.5" customHeight="1">
      <c r="B70" s="30"/>
      <c r="C70" s="33" t="s">
        <v>54</v>
      </c>
      <c r="D70" s="33" t="s">
        <v>14</v>
      </c>
      <c r="E70" s="13">
        <f t="shared" si="7"/>
        <v>1</v>
      </c>
      <c r="F70" s="13"/>
      <c r="G70" s="13">
        <f t="shared" si="9"/>
        <v>0.42762530320787112</v>
      </c>
      <c r="H70" s="13">
        <f t="shared" si="9"/>
        <v>0.39647324957073943</v>
      </c>
      <c r="I70" s="13">
        <f t="shared" si="9"/>
        <v>0.1471750565533782</v>
      </c>
      <c r="J70" s="13">
        <f t="shared" si="9"/>
        <v>2.3002916246490965E-2</v>
      </c>
      <c r="K70" s="13">
        <f t="shared" si="9"/>
        <v>5.7234744215202641E-3</v>
      </c>
      <c r="L70" s="13"/>
      <c r="M70" s="13">
        <f t="shared" si="10"/>
        <v>0.57237469679212882</v>
      </c>
      <c r="N70" s="13">
        <f t="shared" si="10"/>
        <v>0.17590144722138945</v>
      </c>
      <c r="O70" s="13">
        <f t="shared" si="10"/>
        <v>2.8726390668011231E-2</v>
      </c>
      <c r="P70" s="13"/>
      <c r="Q70" s="69">
        <f t="shared" si="8"/>
        <v>0.78517892671227274</v>
      </c>
      <c r="R70" s="41"/>
    </row>
    <row r="71" spans="2:18" ht="13.5" customHeight="1">
      <c r="B71" s="30"/>
      <c r="C71" s="33" t="s">
        <v>55</v>
      </c>
      <c r="D71" s="33" t="s">
        <v>15</v>
      </c>
      <c r="E71" s="14">
        <f t="shared" si="7"/>
        <v>1</v>
      </c>
      <c r="F71" s="14"/>
      <c r="G71" s="14">
        <f t="shared" si="9"/>
        <v>0.27698803231881419</v>
      </c>
      <c r="H71" s="14">
        <f t="shared" si="9"/>
        <v>0.45571350464734828</v>
      </c>
      <c r="I71" s="14">
        <f t="shared" si="9"/>
        <v>0.22076423060567402</v>
      </c>
      <c r="J71" s="14">
        <f t="shared" si="9"/>
        <v>3.6267541461636597E-2</v>
      </c>
      <c r="K71" s="14">
        <f t="shared" si="9"/>
        <v>1.0266690966526942E-2</v>
      </c>
      <c r="L71" s="14"/>
      <c r="M71" s="14">
        <f t="shared" si="10"/>
        <v>0.72301196768118581</v>
      </c>
      <c r="N71" s="14">
        <f t="shared" si="10"/>
        <v>0.26729846303383753</v>
      </c>
      <c r="O71" s="14">
        <f t="shared" si="10"/>
        <v>4.6534232428163541E-2</v>
      </c>
      <c r="P71" s="14"/>
      <c r="Q71" s="70">
        <f t="shared" si="8"/>
        <v>1.0514549541340137</v>
      </c>
      <c r="R71" s="41"/>
    </row>
    <row r="72" spans="2:18" ht="13.5" customHeight="1">
      <c r="B72" s="30"/>
      <c r="C72" s="33" t="s">
        <v>56</v>
      </c>
      <c r="D72" s="33" t="s">
        <v>16</v>
      </c>
      <c r="E72" s="13">
        <f t="shared" si="7"/>
        <v>1</v>
      </c>
      <c r="F72" s="13"/>
      <c r="G72" s="13">
        <f t="shared" si="9"/>
        <v>0.23629304806859761</v>
      </c>
      <c r="H72" s="13">
        <f t="shared" si="9"/>
        <v>0.50442700332374379</v>
      </c>
      <c r="I72" s="13">
        <f t="shared" si="9"/>
        <v>0.21154651844817474</v>
      </c>
      <c r="J72" s="13">
        <f t="shared" si="9"/>
        <v>3.6868418847582601E-2</v>
      </c>
      <c r="K72" s="13">
        <f t="shared" si="9"/>
        <v>1.0865011311901237E-2</v>
      </c>
      <c r="L72" s="13"/>
      <c r="M72" s="13">
        <f t="shared" si="10"/>
        <v>0.76370695193140237</v>
      </c>
      <c r="N72" s="13">
        <f t="shared" si="10"/>
        <v>0.25927994860765857</v>
      </c>
      <c r="O72" s="13">
        <f t="shared" si="10"/>
        <v>4.7733430159483843E-2</v>
      </c>
      <c r="P72" s="13"/>
      <c r="Q72" s="69">
        <f t="shared" si="8"/>
        <v>1.0881769684104683</v>
      </c>
      <c r="R72" s="41"/>
    </row>
    <row r="73" spans="2:18" ht="13.5" customHeight="1">
      <c r="B73" s="30"/>
      <c r="C73" s="33" t="s">
        <v>57</v>
      </c>
      <c r="D73" s="33" t="s">
        <v>17</v>
      </c>
      <c r="E73" s="14">
        <f t="shared" si="7"/>
        <v>1</v>
      </c>
      <c r="F73" s="14"/>
      <c r="G73" s="14">
        <f t="shared" si="9"/>
        <v>0.36058985798453835</v>
      </c>
      <c r="H73" s="14">
        <f t="shared" si="9"/>
        <v>0.43682525627490382</v>
      </c>
      <c r="I73" s="14">
        <f t="shared" si="9"/>
        <v>0.16961822702039983</v>
      </c>
      <c r="J73" s="14">
        <f t="shared" si="9"/>
        <v>2.6172393828968431E-2</v>
      </c>
      <c r="K73" s="14">
        <f t="shared" si="9"/>
        <v>6.7942648911895921E-3</v>
      </c>
      <c r="L73" s="14"/>
      <c r="M73" s="14">
        <f t="shared" si="10"/>
        <v>0.63941014201546165</v>
      </c>
      <c r="N73" s="14">
        <f t="shared" si="10"/>
        <v>0.20258488574055786</v>
      </c>
      <c r="O73" s="14">
        <f t="shared" si="10"/>
        <v>3.2966658720158019E-2</v>
      </c>
      <c r="P73" s="14"/>
      <c r="Q73" s="70">
        <f t="shared" si="8"/>
        <v>0.88504240029969694</v>
      </c>
      <c r="R73" s="41"/>
    </row>
    <row r="74" spans="2:18" ht="13.5" customHeight="1">
      <c r="B74" s="30"/>
      <c r="C74" s="33" t="s">
        <v>58</v>
      </c>
      <c r="D74" s="33" t="s">
        <v>34</v>
      </c>
      <c r="E74" s="13">
        <f t="shared" si="7"/>
        <v>1</v>
      </c>
      <c r="F74" s="13"/>
      <c r="G74" s="13">
        <f t="shared" si="9"/>
        <v>0.36531718682843334</v>
      </c>
      <c r="H74" s="13">
        <f t="shared" si="9"/>
        <v>0.42644719082484411</v>
      </c>
      <c r="I74" s="13">
        <f t="shared" si="9"/>
        <v>0.17520114010812932</v>
      </c>
      <c r="J74" s="13">
        <f t="shared" si="9"/>
        <v>2.6512038244897035E-2</v>
      </c>
      <c r="K74" s="13">
        <f t="shared" si="9"/>
        <v>6.5224439936962279E-3</v>
      </c>
      <c r="L74" s="13"/>
      <c r="M74" s="13">
        <f t="shared" si="10"/>
        <v>0.63468281317156672</v>
      </c>
      <c r="N74" s="13">
        <f t="shared" si="10"/>
        <v>0.20823562234672258</v>
      </c>
      <c r="O74" s="13">
        <f t="shared" si="10"/>
        <v>3.303448223859326E-2</v>
      </c>
      <c r="P74" s="13"/>
      <c r="Q74" s="69">
        <f t="shared" si="8"/>
        <v>0.88518990491558525</v>
      </c>
      <c r="R74" s="41"/>
    </row>
    <row r="75" spans="2:18" ht="13.5" customHeight="1">
      <c r="B75" s="30"/>
      <c r="C75" s="33" t="s">
        <v>59</v>
      </c>
      <c r="D75" s="33" t="s">
        <v>18</v>
      </c>
      <c r="E75" s="14">
        <f t="shared" si="7"/>
        <v>1</v>
      </c>
      <c r="F75" s="14"/>
      <c r="G75" s="14">
        <f t="shared" si="9"/>
        <v>0.22416686645888276</v>
      </c>
      <c r="H75" s="14">
        <f t="shared" si="9"/>
        <v>0.47986094461759771</v>
      </c>
      <c r="I75" s="14">
        <f t="shared" si="9"/>
        <v>0.23135938623831215</v>
      </c>
      <c r="J75" s="14">
        <f t="shared" si="9"/>
        <v>4.9748261807719969E-2</v>
      </c>
      <c r="K75" s="14">
        <f t="shared" si="9"/>
        <v>1.4864540877487413E-2</v>
      </c>
      <c r="L75" s="14"/>
      <c r="M75" s="14">
        <f t="shared" si="10"/>
        <v>0.77583313354111727</v>
      </c>
      <c r="N75" s="14">
        <f t="shared" si="10"/>
        <v>0.29597218892351956</v>
      </c>
      <c r="O75" s="14">
        <f t="shared" si="10"/>
        <v>6.4612802685207388E-2</v>
      </c>
      <c r="P75" s="14"/>
      <c r="Q75" s="70">
        <f t="shared" si="8"/>
        <v>1.1627906976744187</v>
      </c>
      <c r="R75" s="41"/>
    </row>
    <row r="76" spans="2:18" ht="13.5" customHeight="1">
      <c r="B76" s="30"/>
      <c r="C76" s="33" t="s">
        <v>60</v>
      </c>
      <c r="D76" s="33" t="s">
        <v>19</v>
      </c>
      <c r="E76" s="13">
        <f t="shared" si="7"/>
        <v>1</v>
      </c>
      <c r="F76" s="13"/>
      <c r="G76" s="13">
        <f t="shared" si="9"/>
        <v>0.2366990724071121</v>
      </c>
      <c r="H76" s="13">
        <f t="shared" si="9"/>
        <v>0.46055586989695319</v>
      </c>
      <c r="I76" s="13">
        <f t="shared" si="9"/>
        <v>0.24618075201892906</v>
      </c>
      <c r="J76" s="13">
        <f t="shared" si="9"/>
        <v>4.317336213843595E-2</v>
      </c>
      <c r="K76" s="13">
        <f t="shared" si="9"/>
        <v>1.3390943538569689E-2</v>
      </c>
      <c r="L76" s="13"/>
      <c r="M76" s="13">
        <f t="shared" si="10"/>
        <v>0.76330092759288792</v>
      </c>
      <c r="N76" s="13">
        <f t="shared" si="10"/>
        <v>0.30274505769593468</v>
      </c>
      <c r="O76" s="13">
        <f t="shared" si="10"/>
        <v>5.6564305677005641E-2</v>
      </c>
      <c r="P76" s="13"/>
      <c r="Q76" s="69">
        <f t="shared" si="8"/>
        <v>1.1436483034137477</v>
      </c>
      <c r="R76" s="41"/>
    </row>
    <row r="77" spans="2:18" ht="13.5" customHeight="1">
      <c r="B77" s="30"/>
      <c r="C77" s="33" t="s">
        <v>61</v>
      </c>
      <c r="D77" s="33" t="s">
        <v>29</v>
      </c>
      <c r="E77" s="14">
        <f t="shared" si="7"/>
        <v>1</v>
      </c>
      <c r="F77" s="14"/>
      <c r="G77" s="14">
        <f t="shared" si="9"/>
        <v>0.37197266272974588</v>
      </c>
      <c r="H77" s="14">
        <f t="shared" si="9"/>
        <v>0.41406675071329041</v>
      </c>
      <c r="I77" s="14">
        <f t="shared" si="9"/>
        <v>0.18191228186583505</v>
      </c>
      <c r="J77" s="14">
        <f t="shared" si="9"/>
        <v>2.6129652975914006E-2</v>
      </c>
      <c r="K77" s="14">
        <f t="shared" si="9"/>
        <v>5.918651715214651E-3</v>
      </c>
      <c r="L77" s="14"/>
      <c r="M77" s="14">
        <f t="shared" si="10"/>
        <v>0.62802733727025417</v>
      </c>
      <c r="N77" s="14">
        <f t="shared" si="10"/>
        <v>0.21396058655696371</v>
      </c>
      <c r="O77" s="14">
        <f t="shared" si="10"/>
        <v>3.2048304691128661E-2</v>
      </c>
      <c r="P77" s="14"/>
      <c r="Q77" s="70">
        <f t="shared" si="8"/>
        <v>0.88218432751642228</v>
      </c>
      <c r="R77" s="41"/>
    </row>
    <row r="78" spans="2:18" ht="13.5" customHeight="1">
      <c r="B78" s="30"/>
      <c r="C78" s="33" t="s">
        <v>62</v>
      </c>
      <c r="D78" s="33" t="s">
        <v>20</v>
      </c>
      <c r="E78" s="13">
        <f t="shared" si="7"/>
        <v>1</v>
      </c>
      <c r="F78" s="13"/>
      <c r="G78" s="13">
        <f t="shared" si="9"/>
        <v>0.23738152033944818</v>
      </c>
      <c r="H78" s="13">
        <f t="shared" si="9"/>
        <v>0.47615629815710031</v>
      </c>
      <c r="I78" s="13">
        <f t="shared" si="9"/>
        <v>0.23322285786662725</v>
      </c>
      <c r="J78" s="13">
        <f t="shared" si="9"/>
        <v>3.9581178358067175E-2</v>
      </c>
      <c r="K78" s="13">
        <f t="shared" si="9"/>
        <v>1.3658145278757045E-2</v>
      </c>
      <c r="L78" s="13"/>
      <c r="M78" s="13">
        <f t="shared" si="10"/>
        <v>0.76261847966055185</v>
      </c>
      <c r="N78" s="13">
        <f t="shared" si="10"/>
        <v>0.28646218150345149</v>
      </c>
      <c r="O78" s="13">
        <f t="shared" si="10"/>
        <v>5.3239323636824216E-2</v>
      </c>
      <c r="P78" s="13"/>
      <c r="Q78" s="69">
        <f t="shared" si="8"/>
        <v>1.1242743450634354</v>
      </c>
      <c r="R78" s="41"/>
    </row>
    <row r="79" spans="2:18" ht="13.5" customHeight="1">
      <c r="B79" s="30"/>
      <c r="C79" s="33" t="s">
        <v>63</v>
      </c>
      <c r="D79" s="33" t="s">
        <v>21</v>
      </c>
      <c r="E79" s="14">
        <f t="shared" si="7"/>
        <v>1</v>
      </c>
      <c r="F79" s="14"/>
      <c r="G79" s="14">
        <f t="shared" si="9"/>
        <v>0.23499067061793436</v>
      </c>
      <c r="H79" s="14">
        <f t="shared" si="9"/>
        <v>0.44122489298649986</v>
      </c>
      <c r="I79" s="14">
        <f t="shared" si="9"/>
        <v>0.25430797936560201</v>
      </c>
      <c r="J79" s="14">
        <f t="shared" si="9"/>
        <v>5.0817692898693888E-2</v>
      </c>
      <c r="K79" s="14">
        <f t="shared" si="9"/>
        <v>1.8658764131269892E-2</v>
      </c>
      <c r="L79" s="14"/>
      <c r="M79" s="14">
        <f t="shared" si="10"/>
        <v>0.76500932938206567</v>
      </c>
      <c r="N79" s="14">
        <f t="shared" si="10"/>
        <v>0.32378443639556581</v>
      </c>
      <c r="O79" s="14">
        <f t="shared" si="10"/>
        <v>6.9476457029963787E-2</v>
      </c>
      <c r="P79" s="14"/>
      <c r="Q79" s="70">
        <f t="shared" si="8"/>
        <v>1.1870266710569641</v>
      </c>
      <c r="R79" s="41"/>
    </row>
    <row r="80" spans="2:18" ht="13.5" customHeight="1">
      <c r="B80" s="30"/>
      <c r="C80" s="33" t="s">
        <v>64</v>
      </c>
      <c r="D80" s="33" t="s">
        <v>22</v>
      </c>
      <c r="E80" s="13">
        <f t="shared" si="7"/>
        <v>1</v>
      </c>
      <c r="F80" s="13"/>
      <c r="G80" s="13">
        <f t="shared" si="9"/>
        <v>0.29199146631656686</v>
      </c>
      <c r="H80" s="13">
        <f t="shared" si="9"/>
        <v>0.45595716747353737</v>
      </c>
      <c r="I80" s="13">
        <f t="shared" si="9"/>
        <v>0.21184458849593829</v>
      </c>
      <c r="J80" s="13">
        <f t="shared" si="9"/>
        <v>3.1467957659801427E-2</v>
      </c>
      <c r="K80" s="13">
        <f t="shared" si="9"/>
        <v>8.7388200541560681E-3</v>
      </c>
      <c r="L80" s="13"/>
      <c r="M80" s="13">
        <f t="shared" si="10"/>
        <v>0.70800853368343319</v>
      </c>
      <c r="N80" s="13">
        <f t="shared" si="10"/>
        <v>0.25205136620989577</v>
      </c>
      <c r="O80" s="13">
        <f t="shared" si="10"/>
        <v>4.0206777713957496E-2</v>
      </c>
      <c r="P80" s="13"/>
      <c r="Q80" s="69">
        <f t="shared" si="8"/>
        <v>1.0102363173873801</v>
      </c>
      <c r="R80" s="41"/>
    </row>
    <row r="81" spans="2:18" ht="13.5" customHeight="1">
      <c r="B81" s="30"/>
      <c r="C81" s="33" t="s">
        <v>65</v>
      </c>
      <c r="D81" s="33" t="s">
        <v>23</v>
      </c>
      <c r="E81" s="14">
        <f t="shared" si="7"/>
        <v>1</v>
      </c>
      <c r="F81" s="14"/>
      <c r="G81" s="14">
        <f t="shared" si="9"/>
        <v>0.32435808246901088</v>
      </c>
      <c r="H81" s="14">
        <f t="shared" si="9"/>
        <v>0.43161048570705796</v>
      </c>
      <c r="I81" s="14">
        <f t="shared" si="9"/>
        <v>0.20305780419934227</v>
      </c>
      <c r="J81" s="14">
        <f t="shared" si="9"/>
        <v>3.2404186693650396E-2</v>
      </c>
      <c r="K81" s="14">
        <f t="shared" si="9"/>
        <v>8.569440930938527E-3</v>
      </c>
      <c r="L81" s="14"/>
      <c r="M81" s="14">
        <f t="shared" si="10"/>
        <v>0.67564191753098912</v>
      </c>
      <c r="N81" s="14">
        <f t="shared" si="10"/>
        <v>0.24403143182393119</v>
      </c>
      <c r="O81" s="14">
        <f t="shared" si="10"/>
        <v>4.0973627624588921E-2</v>
      </c>
      <c r="P81" s="14"/>
      <c r="Q81" s="70">
        <f t="shared" si="8"/>
        <v>0.97250505944852006</v>
      </c>
      <c r="R81" s="41"/>
    </row>
    <row r="82" spans="2:18" ht="13.5" customHeight="1">
      <c r="B82" s="30"/>
      <c r="C82" s="33" t="s">
        <v>66</v>
      </c>
      <c r="D82" s="33" t="s">
        <v>24</v>
      </c>
      <c r="E82" s="13">
        <f t="shared" si="7"/>
        <v>1</v>
      </c>
      <c r="F82" s="13"/>
      <c r="G82" s="13">
        <f t="shared" si="9"/>
        <v>0.2439450264729075</v>
      </c>
      <c r="H82" s="13">
        <f t="shared" si="9"/>
        <v>0.43207164582629265</v>
      </c>
      <c r="I82" s="13">
        <f t="shared" si="9"/>
        <v>0.26467274980286132</v>
      </c>
      <c r="J82" s="13">
        <f t="shared" si="9"/>
        <v>4.6017798805902892E-2</v>
      </c>
      <c r="K82" s="13">
        <f t="shared" si="9"/>
        <v>1.3292779092035597E-2</v>
      </c>
      <c r="L82" s="13"/>
      <c r="M82" s="13">
        <f t="shared" si="10"/>
        <v>0.7560549735270925</v>
      </c>
      <c r="N82" s="13">
        <f t="shared" si="10"/>
        <v>0.32398332770079979</v>
      </c>
      <c r="O82" s="13">
        <f t="shared" si="10"/>
        <v>5.9310577897938491E-2</v>
      </c>
      <c r="P82" s="13"/>
      <c r="Q82" s="69">
        <f t="shared" si="8"/>
        <v>1.1590627464233412</v>
      </c>
      <c r="R82" s="41"/>
    </row>
    <row r="83" spans="2:18" ht="13.5" customHeight="1">
      <c r="B83" s="30"/>
      <c r="C83" s="33" t="s">
        <v>67</v>
      </c>
      <c r="D83" s="33" t="s">
        <v>30</v>
      </c>
      <c r="E83" s="14">
        <f t="shared" si="7"/>
        <v>1</v>
      </c>
      <c r="F83" s="14"/>
      <c r="G83" s="14">
        <f t="shared" si="9"/>
        <v>0.43221107868860498</v>
      </c>
      <c r="H83" s="14">
        <f t="shared" si="9"/>
        <v>0.40778794046247024</v>
      </c>
      <c r="I83" s="14">
        <f t="shared" si="9"/>
        <v>0.13474412103675731</v>
      </c>
      <c r="J83" s="14">
        <f t="shared" si="9"/>
        <v>2.0426178857801427E-2</v>
      </c>
      <c r="K83" s="14">
        <f t="shared" si="9"/>
        <v>4.8306809543660041E-3</v>
      </c>
      <c r="L83" s="14"/>
      <c r="M83" s="14">
        <f t="shared" si="10"/>
        <v>0.56778892131139502</v>
      </c>
      <c r="N83" s="14">
        <f t="shared" si="10"/>
        <v>0.16000098084892475</v>
      </c>
      <c r="O83" s="14">
        <f t="shared" si="10"/>
        <v>2.525685981216743E-2</v>
      </c>
      <c r="P83" s="14"/>
      <c r="Q83" s="70">
        <f t="shared" si="8"/>
        <v>0.75974105588386753</v>
      </c>
      <c r="R83" s="41"/>
    </row>
    <row r="84" spans="2:18" ht="13.5" customHeight="1" thickBot="1">
      <c r="B84" s="30"/>
      <c r="C84" s="33" t="s">
        <v>68</v>
      </c>
      <c r="D84" s="33" t="s">
        <v>31</v>
      </c>
      <c r="E84" s="18">
        <f t="shared" si="7"/>
        <v>1</v>
      </c>
      <c r="F84" s="18"/>
      <c r="G84" s="18">
        <f t="shared" si="9"/>
        <v>0.27639607988165682</v>
      </c>
      <c r="H84" s="18">
        <f t="shared" si="9"/>
        <v>0.44834812623274162</v>
      </c>
      <c r="I84" s="18">
        <f t="shared" si="9"/>
        <v>0.22944403353057199</v>
      </c>
      <c r="J84" s="18">
        <f t="shared" si="9"/>
        <v>3.6489151873767257E-2</v>
      </c>
      <c r="K84" s="18">
        <f t="shared" si="9"/>
        <v>9.3226084812623282E-3</v>
      </c>
      <c r="L84" s="18"/>
      <c r="M84" s="18">
        <f t="shared" si="10"/>
        <v>0.72360392011834318</v>
      </c>
      <c r="N84" s="18">
        <f t="shared" si="10"/>
        <v>0.27525579388560156</v>
      </c>
      <c r="O84" s="18">
        <f t="shared" si="10"/>
        <v>4.5811760355029589E-2</v>
      </c>
      <c r="P84" s="18"/>
      <c r="Q84" s="74">
        <f t="shared" si="8"/>
        <v>1.058031311637081</v>
      </c>
      <c r="R84" s="41"/>
    </row>
    <row r="85" spans="2:18" ht="13.5" customHeight="1" thickBot="1">
      <c r="B85" s="30"/>
      <c r="C85" s="33"/>
      <c r="D85" s="33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43"/>
      <c r="R85" s="41"/>
    </row>
    <row r="86" spans="2:18" ht="13.5" customHeight="1" thickBot="1">
      <c r="B86" s="30"/>
      <c r="C86" s="33" t="s">
        <v>69</v>
      </c>
      <c r="D86" s="33" t="s">
        <v>4</v>
      </c>
      <c r="E86" s="19">
        <f>E43/$E43</f>
        <v>1</v>
      </c>
      <c r="F86" s="19"/>
      <c r="G86" s="19">
        <f t="shared" ref="G86:K86" si="11">G43/$E43</f>
        <v>0.34230738703594393</v>
      </c>
      <c r="H86" s="19">
        <f t="shared" si="11"/>
        <v>0.43347096995501416</v>
      </c>
      <c r="I86" s="19">
        <f t="shared" si="11"/>
        <v>0.18615885261051907</v>
      </c>
      <c r="J86" s="19">
        <f t="shared" si="11"/>
        <v>2.9836523820775587E-2</v>
      </c>
      <c r="K86" s="19">
        <f t="shared" si="11"/>
        <v>8.2262665777472054E-3</v>
      </c>
      <c r="L86" s="19"/>
      <c r="M86" s="19">
        <f t="shared" ref="M86:O86" si="12">M43/$E43</f>
        <v>0.65769261296405601</v>
      </c>
      <c r="N86" s="19">
        <f t="shared" si="12"/>
        <v>0.22422164300904188</v>
      </c>
      <c r="O86" s="19">
        <f t="shared" si="12"/>
        <v>3.806279039852279E-2</v>
      </c>
      <c r="P86" s="19"/>
      <c r="Q86" s="75">
        <f>Q43/E43</f>
        <v>0.93230321779581304</v>
      </c>
      <c r="R86" s="37"/>
    </row>
    <row r="87" spans="2:18" ht="13.5" customHeight="1" thickBot="1">
      <c r="B87" s="30"/>
      <c r="C87" s="33"/>
      <c r="D87" s="33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33"/>
      <c r="R87" s="34"/>
    </row>
    <row r="88" spans="2:18" ht="13.5" customHeight="1" thickBot="1">
      <c r="B88" s="30"/>
      <c r="C88" s="33" t="s">
        <v>70</v>
      </c>
      <c r="D88" s="33"/>
      <c r="E88" s="67">
        <f>E45/$E45</f>
        <v>1</v>
      </c>
      <c r="F88" s="67"/>
      <c r="G88" s="67">
        <f t="shared" ref="G88:K88" si="13">G45/$E45</f>
        <v>0.34733368950677806</v>
      </c>
      <c r="H88" s="67">
        <f t="shared" si="13"/>
        <v>0.44206212682514429</v>
      </c>
      <c r="I88" s="67">
        <f t="shared" si="13"/>
        <v>0.17789982915416636</v>
      </c>
      <c r="J88" s="67">
        <f t="shared" si="13"/>
        <v>2.5929231076328753E-2</v>
      </c>
      <c r="K88" s="67">
        <f t="shared" si="13"/>
        <v>6.7751234375825605E-3</v>
      </c>
      <c r="L88" s="67"/>
      <c r="M88" s="67">
        <f t="shared" ref="M88:O88" si="14">M45/$E45</f>
        <v>0.65266631049322199</v>
      </c>
      <c r="N88" s="67">
        <f t="shared" si="14"/>
        <v>0.21060418366807765</v>
      </c>
      <c r="O88" s="67">
        <f t="shared" si="14"/>
        <v>3.2704354513911314E-2</v>
      </c>
      <c r="P88" s="67"/>
      <c r="Q88" s="75">
        <f>Q45/E45</f>
        <v>0.90604653347345432</v>
      </c>
      <c r="R88" s="37"/>
    </row>
    <row r="89" spans="2:18" ht="13.5" thickBot="1">
      <c r="B89" s="44"/>
      <c r="C89" s="45"/>
      <c r="D89" s="45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7"/>
    </row>
    <row r="90" spans="2:18" ht="13.5" thickTop="1"/>
  </sheetData>
  <printOptions horizontalCentered="1" verticalCentered="1"/>
  <pageMargins left="0.19685039370078741" right="0.19685039370078741" top="0.39370078740157483" bottom="0.19685039370078741" header="0.31496062992125984" footer="0.31496062992125984"/>
  <pageSetup paperSize="9" scale="80" fitToHeight="2" orientation="landscape" r:id="rId1"/>
  <rowBreaks count="1" manualBreakCount="1">
    <brk id="47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B1:V133"/>
  <sheetViews>
    <sheetView zoomScaleNormal="100" workbookViewId="0">
      <selection activeCell="C8" sqref="C8:P36"/>
    </sheetView>
  </sheetViews>
  <sheetFormatPr defaultRowHeight="12.75"/>
  <cols>
    <col min="1" max="2" width="2.7109375" customWidth="1"/>
    <col min="3" max="3" width="22.7109375" customWidth="1"/>
    <col min="4" max="4" width="12.7109375" customWidth="1"/>
    <col min="5" max="16" width="11.7109375" customWidth="1"/>
    <col min="17" max="17" width="4.7109375" customWidth="1"/>
    <col min="18" max="18" width="2.7109375" customWidth="1"/>
    <col min="19" max="22" width="10.7109375" customWidth="1"/>
  </cols>
  <sheetData>
    <row r="1" spans="2:22" ht="13.5" thickBot="1"/>
    <row r="2" spans="2:22" ht="18.75" thickTop="1">
      <c r="B2" s="25"/>
      <c r="C2" s="26"/>
      <c r="D2" s="27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9"/>
    </row>
    <row r="3" spans="2:22" ht="18">
      <c r="B3" s="30"/>
      <c r="C3" s="31" t="s">
        <v>160</v>
      </c>
      <c r="D3" s="32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4"/>
    </row>
    <row r="4" spans="2:22">
      <c r="B4" s="30"/>
      <c r="C4" s="35" t="s">
        <v>82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4"/>
    </row>
    <row r="5" spans="2:22">
      <c r="B5" s="30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6"/>
      <c r="Q5" s="37"/>
    </row>
    <row r="6" spans="2:22" ht="15">
      <c r="B6" s="30"/>
      <c r="C6" s="110" t="s">
        <v>163</v>
      </c>
      <c r="D6" s="109"/>
      <c r="E6" s="109"/>
      <c r="F6" s="109"/>
      <c r="G6" s="109"/>
      <c r="H6" s="33"/>
      <c r="I6" s="33"/>
      <c r="J6" s="33"/>
      <c r="K6" s="33"/>
      <c r="L6" s="33"/>
      <c r="M6" s="33"/>
      <c r="N6" s="33"/>
      <c r="O6" s="33"/>
      <c r="P6" s="33"/>
      <c r="Q6" s="34"/>
    </row>
    <row r="7" spans="2:22">
      <c r="B7" s="30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</row>
    <row r="8" spans="2:22" ht="63.75">
      <c r="B8" s="30"/>
      <c r="C8" s="33" t="s">
        <v>72</v>
      </c>
      <c r="D8" s="38" t="s">
        <v>73</v>
      </c>
      <c r="E8" s="39" t="s">
        <v>84</v>
      </c>
      <c r="F8" s="39" t="s">
        <v>74</v>
      </c>
      <c r="G8" s="39" t="s">
        <v>75</v>
      </c>
      <c r="H8" s="39" t="s">
        <v>0</v>
      </c>
      <c r="I8" s="39" t="s">
        <v>76</v>
      </c>
      <c r="J8" s="39" t="s">
        <v>77</v>
      </c>
      <c r="K8" s="39" t="s">
        <v>78</v>
      </c>
      <c r="L8" s="39" t="s">
        <v>79</v>
      </c>
      <c r="M8" s="39" t="s">
        <v>81</v>
      </c>
      <c r="N8" s="39" t="s">
        <v>1</v>
      </c>
      <c r="O8" s="39" t="s">
        <v>2</v>
      </c>
      <c r="P8" s="39" t="s">
        <v>3</v>
      </c>
      <c r="Q8" s="40"/>
      <c r="S8" s="1" t="s">
        <v>71</v>
      </c>
      <c r="T8" s="94" t="s">
        <v>101</v>
      </c>
      <c r="U8" s="1" t="s">
        <v>136</v>
      </c>
      <c r="V8" s="1" t="s">
        <v>139</v>
      </c>
    </row>
    <row r="9" spans="2:22" ht="13.5" thickBot="1">
      <c r="B9" s="30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4"/>
    </row>
    <row r="10" spans="2:22">
      <c r="B10" s="30"/>
      <c r="C10" s="38" t="s">
        <v>37</v>
      </c>
      <c r="D10" s="38" t="s">
        <v>25</v>
      </c>
      <c r="E10" s="3">
        <v>98667</v>
      </c>
      <c r="F10" s="3">
        <v>4012</v>
      </c>
      <c r="G10" s="3">
        <v>34</v>
      </c>
      <c r="H10" s="3">
        <v>417</v>
      </c>
      <c r="I10" s="3">
        <v>13426</v>
      </c>
      <c r="J10" s="3">
        <v>1020</v>
      </c>
      <c r="K10" s="3">
        <v>53594</v>
      </c>
      <c r="L10" s="3">
        <v>6598</v>
      </c>
      <c r="M10" s="3">
        <v>696</v>
      </c>
      <c r="N10" s="3">
        <v>1662</v>
      </c>
      <c r="O10" s="3">
        <v>14365</v>
      </c>
      <c r="P10" s="3">
        <v>2843</v>
      </c>
      <c r="Q10" s="41"/>
      <c r="S10" s="2">
        <f>SUM(G10:P10)</f>
        <v>94655</v>
      </c>
      <c r="T10" s="2">
        <f>K10+L10</f>
        <v>60192</v>
      </c>
      <c r="U10" s="2">
        <f>SUM(G10:I10)</f>
        <v>13877</v>
      </c>
      <c r="V10" s="2">
        <f>N10+O10</f>
        <v>16027</v>
      </c>
    </row>
    <row r="11" spans="2:22">
      <c r="B11" s="30"/>
      <c r="C11" s="33" t="s">
        <v>38</v>
      </c>
      <c r="D11" s="33" t="s">
        <v>26</v>
      </c>
      <c r="E11" s="4">
        <v>108928</v>
      </c>
      <c r="F11" s="4">
        <v>8567</v>
      </c>
      <c r="G11" s="4">
        <v>18</v>
      </c>
      <c r="H11" s="4">
        <v>711</v>
      </c>
      <c r="I11" s="4">
        <v>4630</v>
      </c>
      <c r="J11" s="4">
        <v>924</v>
      </c>
      <c r="K11" s="4">
        <v>68025</v>
      </c>
      <c r="L11" s="4">
        <v>8271</v>
      </c>
      <c r="M11" s="4">
        <v>558</v>
      </c>
      <c r="N11" s="4">
        <v>1487</v>
      </c>
      <c r="O11" s="4">
        <v>11969</v>
      </c>
      <c r="P11" s="4">
        <v>3768</v>
      </c>
      <c r="Q11" s="41"/>
      <c r="S11" s="2">
        <f>SUM(G11:P11)</f>
        <v>100361</v>
      </c>
      <c r="T11" s="2">
        <f t="shared" ref="T11:T41" si="0">K11+L11</f>
        <v>76296</v>
      </c>
      <c r="U11" s="2">
        <f t="shared" ref="U11:U41" si="1">SUM(G11:I11)</f>
        <v>5359</v>
      </c>
      <c r="V11" s="2">
        <f t="shared" ref="V11:V41" si="2">N11+O11</f>
        <v>13456</v>
      </c>
    </row>
    <row r="12" spans="2:22">
      <c r="B12" s="30"/>
      <c r="C12" s="33" t="s">
        <v>39</v>
      </c>
      <c r="D12" s="33" t="s">
        <v>32</v>
      </c>
      <c r="E12" s="5">
        <v>48083</v>
      </c>
      <c r="F12" s="5">
        <v>3113</v>
      </c>
      <c r="G12" s="5">
        <v>18</v>
      </c>
      <c r="H12" s="5">
        <v>746</v>
      </c>
      <c r="I12" s="5">
        <v>2336</v>
      </c>
      <c r="J12" s="5">
        <v>362</v>
      </c>
      <c r="K12" s="5">
        <v>28241</v>
      </c>
      <c r="L12" s="5">
        <v>3792</v>
      </c>
      <c r="M12" s="5">
        <v>224</v>
      </c>
      <c r="N12" s="5">
        <v>1161</v>
      </c>
      <c r="O12" s="5">
        <v>7242</v>
      </c>
      <c r="P12" s="5">
        <v>848</v>
      </c>
      <c r="Q12" s="41"/>
      <c r="S12" s="2">
        <f t="shared" ref="S12:S41" si="3">SUM(G12:P12)</f>
        <v>44970</v>
      </c>
      <c r="T12" s="2">
        <f t="shared" si="0"/>
        <v>32033</v>
      </c>
      <c r="U12" s="2">
        <f t="shared" si="1"/>
        <v>3100</v>
      </c>
      <c r="V12" s="2">
        <f t="shared" si="2"/>
        <v>8403</v>
      </c>
    </row>
    <row r="13" spans="2:22">
      <c r="B13" s="30"/>
      <c r="C13" s="33" t="s">
        <v>40</v>
      </c>
      <c r="D13" s="33" t="s">
        <v>27</v>
      </c>
      <c r="E13" s="4">
        <v>40618</v>
      </c>
      <c r="F13" s="4">
        <v>4037</v>
      </c>
      <c r="G13" s="4">
        <v>37</v>
      </c>
      <c r="H13" s="4">
        <v>1281</v>
      </c>
      <c r="I13" s="4">
        <v>1580</v>
      </c>
      <c r="J13" s="4">
        <v>185</v>
      </c>
      <c r="K13" s="4">
        <v>20882</v>
      </c>
      <c r="L13" s="4">
        <v>3051</v>
      </c>
      <c r="M13" s="4">
        <v>219</v>
      </c>
      <c r="N13" s="4">
        <v>574</v>
      </c>
      <c r="O13" s="4">
        <v>7873</v>
      </c>
      <c r="P13" s="4">
        <v>899</v>
      </c>
      <c r="Q13" s="41"/>
      <c r="S13" s="2">
        <f t="shared" si="3"/>
        <v>36581</v>
      </c>
      <c r="T13" s="2">
        <f t="shared" si="0"/>
        <v>23933</v>
      </c>
      <c r="U13" s="2">
        <f t="shared" si="1"/>
        <v>2898</v>
      </c>
      <c r="V13" s="2">
        <f t="shared" si="2"/>
        <v>8447</v>
      </c>
    </row>
    <row r="14" spans="2:22" ht="15">
      <c r="B14" s="30"/>
      <c r="C14" s="42" t="s">
        <v>48</v>
      </c>
      <c r="D14" s="42" t="s">
        <v>28</v>
      </c>
      <c r="E14" s="6">
        <v>204442</v>
      </c>
      <c r="F14" s="6">
        <v>10644</v>
      </c>
      <c r="G14" s="6">
        <v>110</v>
      </c>
      <c r="H14" s="6">
        <v>3061</v>
      </c>
      <c r="I14" s="6">
        <v>52415</v>
      </c>
      <c r="J14" s="6">
        <v>1022</v>
      </c>
      <c r="K14" s="6">
        <v>85587</v>
      </c>
      <c r="L14" s="6">
        <v>9824</v>
      </c>
      <c r="M14" s="6">
        <v>1165</v>
      </c>
      <c r="N14" s="6">
        <v>6072</v>
      </c>
      <c r="O14" s="6">
        <v>33164</v>
      </c>
      <c r="P14" s="6">
        <v>1378</v>
      </c>
      <c r="Q14" s="41"/>
      <c r="S14" s="2">
        <f t="shared" si="3"/>
        <v>193798</v>
      </c>
      <c r="T14" s="2">
        <f t="shared" si="0"/>
        <v>95411</v>
      </c>
      <c r="U14" s="2">
        <f t="shared" si="1"/>
        <v>55586</v>
      </c>
      <c r="V14" s="2">
        <f t="shared" si="2"/>
        <v>39236</v>
      </c>
    </row>
    <row r="15" spans="2:22">
      <c r="B15" s="30"/>
      <c r="C15" s="33" t="s">
        <v>41</v>
      </c>
      <c r="D15" s="33" t="s">
        <v>5</v>
      </c>
      <c r="E15" s="4">
        <v>19734</v>
      </c>
      <c r="F15" s="4">
        <v>923</v>
      </c>
      <c r="G15" s="4">
        <v>4</v>
      </c>
      <c r="H15" s="4">
        <v>189</v>
      </c>
      <c r="I15" s="4">
        <v>1442</v>
      </c>
      <c r="J15" s="4">
        <v>108</v>
      </c>
      <c r="K15" s="4">
        <v>12692</v>
      </c>
      <c r="L15" s="4">
        <v>1990</v>
      </c>
      <c r="M15" s="4">
        <v>112</v>
      </c>
      <c r="N15" s="4">
        <v>222</v>
      </c>
      <c r="O15" s="4">
        <v>1916</v>
      </c>
      <c r="P15" s="4">
        <v>136</v>
      </c>
      <c r="Q15" s="41"/>
      <c r="S15" s="2">
        <f t="shared" si="3"/>
        <v>18811</v>
      </c>
      <c r="T15" s="2">
        <f t="shared" si="0"/>
        <v>14682</v>
      </c>
      <c r="U15" s="2">
        <f t="shared" si="1"/>
        <v>1635</v>
      </c>
      <c r="V15" s="2">
        <f t="shared" si="2"/>
        <v>2138</v>
      </c>
    </row>
    <row r="16" spans="2:22">
      <c r="B16" s="30"/>
      <c r="C16" s="33" t="s">
        <v>49</v>
      </c>
      <c r="D16" s="33" t="s">
        <v>10</v>
      </c>
      <c r="E16" s="5">
        <v>11198</v>
      </c>
      <c r="F16" s="5">
        <v>1114</v>
      </c>
      <c r="G16" s="5">
        <v>6</v>
      </c>
      <c r="H16" s="5">
        <v>117</v>
      </c>
      <c r="I16" s="5">
        <v>754</v>
      </c>
      <c r="J16" s="5">
        <v>66</v>
      </c>
      <c r="K16" s="5">
        <v>6249</v>
      </c>
      <c r="L16" s="5">
        <v>1316</v>
      </c>
      <c r="M16" s="5">
        <v>26</v>
      </c>
      <c r="N16" s="5">
        <v>95</v>
      </c>
      <c r="O16" s="5">
        <v>1103</v>
      </c>
      <c r="P16" s="5">
        <v>352</v>
      </c>
      <c r="Q16" s="41"/>
      <c r="S16" s="2">
        <f t="shared" si="3"/>
        <v>10084</v>
      </c>
      <c r="T16" s="2">
        <f t="shared" si="0"/>
        <v>7565</v>
      </c>
      <c r="U16" s="2">
        <f t="shared" si="1"/>
        <v>877</v>
      </c>
      <c r="V16" s="2">
        <f t="shared" si="2"/>
        <v>1198</v>
      </c>
    </row>
    <row r="17" spans="2:22">
      <c r="B17" s="30"/>
      <c r="C17" s="33" t="s">
        <v>42</v>
      </c>
      <c r="D17" s="33" t="s">
        <v>6</v>
      </c>
      <c r="E17" s="4">
        <v>62824</v>
      </c>
      <c r="F17" s="4">
        <v>6644</v>
      </c>
      <c r="G17" s="4">
        <v>16</v>
      </c>
      <c r="H17" s="4">
        <v>272</v>
      </c>
      <c r="I17" s="4">
        <v>2581</v>
      </c>
      <c r="J17" s="4">
        <v>258</v>
      </c>
      <c r="K17" s="4">
        <v>34928</v>
      </c>
      <c r="L17" s="4">
        <v>5384</v>
      </c>
      <c r="M17" s="4">
        <v>307</v>
      </c>
      <c r="N17" s="4">
        <v>1350</v>
      </c>
      <c r="O17" s="4">
        <v>10353</v>
      </c>
      <c r="P17" s="4">
        <v>731</v>
      </c>
      <c r="Q17" s="41"/>
      <c r="S17" s="2">
        <f t="shared" si="3"/>
        <v>56180</v>
      </c>
      <c r="T17" s="2">
        <f t="shared" si="0"/>
        <v>40312</v>
      </c>
      <c r="U17" s="2">
        <f t="shared" si="1"/>
        <v>2869</v>
      </c>
      <c r="V17" s="2">
        <f t="shared" si="2"/>
        <v>11703</v>
      </c>
    </row>
    <row r="18" spans="2:22">
      <c r="B18" s="30"/>
      <c r="C18" s="38" t="s">
        <v>43</v>
      </c>
      <c r="D18" s="38" t="s">
        <v>33</v>
      </c>
      <c r="E18" s="7">
        <v>53986</v>
      </c>
      <c r="F18" s="7">
        <v>2045</v>
      </c>
      <c r="G18" s="7">
        <v>13</v>
      </c>
      <c r="H18" s="7">
        <v>423</v>
      </c>
      <c r="I18" s="7">
        <v>8994</v>
      </c>
      <c r="J18" s="7">
        <v>420</v>
      </c>
      <c r="K18" s="7">
        <v>27730</v>
      </c>
      <c r="L18" s="7">
        <v>5682</v>
      </c>
      <c r="M18" s="7">
        <v>191</v>
      </c>
      <c r="N18" s="7">
        <v>656</v>
      </c>
      <c r="O18" s="7">
        <v>7494</v>
      </c>
      <c r="P18" s="7">
        <v>338</v>
      </c>
      <c r="Q18" s="41"/>
      <c r="S18" s="2">
        <f t="shared" si="3"/>
        <v>51941</v>
      </c>
      <c r="T18" s="2">
        <f t="shared" si="0"/>
        <v>33412</v>
      </c>
      <c r="U18" s="2">
        <f t="shared" si="1"/>
        <v>9430</v>
      </c>
      <c r="V18" s="2">
        <f t="shared" si="2"/>
        <v>8150</v>
      </c>
    </row>
    <row r="19" spans="2:22">
      <c r="B19" s="30"/>
      <c r="C19" s="33" t="s">
        <v>44</v>
      </c>
      <c r="D19" s="33" t="s">
        <v>7</v>
      </c>
      <c r="E19" s="4">
        <v>48849</v>
      </c>
      <c r="F19" s="4">
        <v>2702</v>
      </c>
      <c r="G19" s="4">
        <v>10</v>
      </c>
      <c r="H19" s="4">
        <v>812</v>
      </c>
      <c r="I19" s="4">
        <v>4327</v>
      </c>
      <c r="J19" s="4">
        <v>187</v>
      </c>
      <c r="K19" s="4">
        <v>29625</v>
      </c>
      <c r="L19" s="4">
        <v>5215</v>
      </c>
      <c r="M19" s="4">
        <v>128</v>
      </c>
      <c r="N19" s="4">
        <v>230</v>
      </c>
      <c r="O19" s="4">
        <v>5286</v>
      </c>
      <c r="P19" s="4">
        <v>327</v>
      </c>
      <c r="Q19" s="41"/>
      <c r="S19" s="2">
        <f t="shared" si="3"/>
        <v>46147</v>
      </c>
      <c r="T19" s="2">
        <f t="shared" si="0"/>
        <v>34840</v>
      </c>
      <c r="U19" s="2">
        <f t="shared" si="1"/>
        <v>5149</v>
      </c>
      <c r="V19" s="2">
        <f t="shared" si="2"/>
        <v>5516</v>
      </c>
    </row>
    <row r="20" spans="2:22">
      <c r="B20" s="30"/>
      <c r="C20" s="33" t="s">
        <v>45</v>
      </c>
      <c r="D20" s="33" t="s">
        <v>35</v>
      </c>
      <c r="E20" s="5">
        <v>48015</v>
      </c>
      <c r="F20" s="5">
        <v>2389</v>
      </c>
      <c r="G20" s="5">
        <v>101</v>
      </c>
      <c r="H20" s="5">
        <v>3386</v>
      </c>
      <c r="I20" s="5">
        <v>4358</v>
      </c>
      <c r="J20" s="5">
        <v>467</v>
      </c>
      <c r="K20" s="5">
        <v>30599</v>
      </c>
      <c r="L20" s="5">
        <v>3313</v>
      </c>
      <c r="M20" s="5">
        <v>176</v>
      </c>
      <c r="N20" s="5">
        <v>315</v>
      </c>
      <c r="O20" s="5">
        <v>2597</v>
      </c>
      <c r="P20" s="5">
        <v>314</v>
      </c>
      <c r="Q20" s="41"/>
      <c r="S20" s="2">
        <f t="shared" si="3"/>
        <v>45626</v>
      </c>
      <c r="T20" s="2">
        <f t="shared" si="0"/>
        <v>33912</v>
      </c>
      <c r="U20" s="2">
        <f t="shared" si="1"/>
        <v>7845</v>
      </c>
      <c r="V20" s="2">
        <f t="shared" si="2"/>
        <v>2912</v>
      </c>
    </row>
    <row r="21" spans="2:22">
      <c r="B21" s="30"/>
      <c r="C21" s="33" t="s">
        <v>46</v>
      </c>
      <c r="D21" s="33" t="s">
        <v>8</v>
      </c>
      <c r="E21" s="4">
        <v>40536</v>
      </c>
      <c r="F21" s="4">
        <v>2311</v>
      </c>
      <c r="G21" s="4">
        <v>11</v>
      </c>
      <c r="H21" s="4">
        <v>1518</v>
      </c>
      <c r="I21" s="4">
        <v>5527</v>
      </c>
      <c r="J21" s="4">
        <v>114</v>
      </c>
      <c r="K21" s="4">
        <v>22993</v>
      </c>
      <c r="L21" s="4">
        <v>3166</v>
      </c>
      <c r="M21" s="4">
        <v>243</v>
      </c>
      <c r="N21" s="4">
        <v>492</v>
      </c>
      <c r="O21" s="4">
        <v>3878</v>
      </c>
      <c r="P21" s="4">
        <v>283</v>
      </c>
      <c r="Q21" s="41"/>
      <c r="S21" s="2">
        <f t="shared" si="3"/>
        <v>38225</v>
      </c>
      <c r="T21" s="2">
        <f t="shared" si="0"/>
        <v>26159</v>
      </c>
      <c r="U21" s="2">
        <f t="shared" si="1"/>
        <v>7056</v>
      </c>
      <c r="V21" s="2">
        <f t="shared" si="2"/>
        <v>4370</v>
      </c>
    </row>
    <row r="22" spans="2:22">
      <c r="B22" s="30"/>
      <c r="C22" s="33" t="s">
        <v>47</v>
      </c>
      <c r="D22" s="33" t="s">
        <v>9</v>
      </c>
      <c r="E22" s="5">
        <v>39242</v>
      </c>
      <c r="F22" s="5">
        <v>2224</v>
      </c>
      <c r="G22" s="5">
        <v>132</v>
      </c>
      <c r="H22" s="5">
        <v>2853</v>
      </c>
      <c r="I22" s="5">
        <v>3469</v>
      </c>
      <c r="J22" s="5">
        <v>278</v>
      </c>
      <c r="K22" s="5">
        <v>25554</v>
      </c>
      <c r="L22" s="5">
        <v>2314</v>
      </c>
      <c r="M22" s="5">
        <v>142</v>
      </c>
      <c r="N22" s="5">
        <v>225</v>
      </c>
      <c r="O22" s="5">
        <v>1738</v>
      </c>
      <c r="P22" s="5">
        <v>313</v>
      </c>
      <c r="Q22" s="41"/>
      <c r="S22" s="2">
        <f t="shared" si="3"/>
        <v>37018</v>
      </c>
      <c r="T22" s="2">
        <f t="shared" si="0"/>
        <v>27868</v>
      </c>
      <c r="U22" s="2">
        <f t="shared" si="1"/>
        <v>6454</v>
      </c>
      <c r="V22" s="2">
        <f t="shared" si="2"/>
        <v>1963</v>
      </c>
    </row>
    <row r="23" spans="2:22">
      <c r="B23" s="30"/>
      <c r="C23" s="33" t="s">
        <v>50</v>
      </c>
      <c r="D23" s="33" t="s">
        <v>11</v>
      </c>
      <c r="E23" s="4">
        <v>63960</v>
      </c>
      <c r="F23" s="4">
        <v>2441</v>
      </c>
      <c r="G23" s="4">
        <v>22</v>
      </c>
      <c r="H23" s="4">
        <v>2486</v>
      </c>
      <c r="I23" s="4">
        <v>4505</v>
      </c>
      <c r="J23" s="4">
        <v>428</v>
      </c>
      <c r="K23" s="4">
        <v>40256</v>
      </c>
      <c r="L23" s="4">
        <v>6591</v>
      </c>
      <c r="M23" s="4">
        <v>365</v>
      </c>
      <c r="N23" s="4">
        <v>943</v>
      </c>
      <c r="O23" s="4">
        <v>5514</v>
      </c>
      <c r="P23" s="4">
        <v>409</v>
      </c>
      <c r="Q23" s="41"/>
      <c r="S23" s="2">
        <f t="shared" si="3"/>
        <v>61519</v>
      </c>
      <c r="T23" s="2">
        <f t="shared" si="0"/>
        <v>46847</v>
      </c>
      <c r="U23" s="2">
        <f t="shared" si="1"/>
        <v>7013</v>
      </c>
      <c r="V23" s="2">
        <f t="shared" si="2"/>
        <v>6457</v>
      </c>
    </row>
    <row r="24" spans="2:22">
      <c r="B24" s="30"/>
      <c r="C24" s="33" t="s">
        <v>51</v>
      </c>
      <c r="D24" s="33" t="s">
        <v>12</v>
      </c>
      <c r="E24" s="5">
        <v>149388</v>
      </c>
      <c r="F24" s="5">
        <v>7363</v>
      </c>
      <c r="G24" s="5">
        <v>47</v>
      </c>
      <c r="H24" s="5">
        <v>4595</v>
      </c>
      <c r="I24" s="5">
        <v>11451</v>
      </c>
      <c r="J24" s="5">
        <v>603</v>
      </c>
      <c r="K24" s="5">
        <v>90870</v>
      </c>
      <c r="L24" s="5">
        <v>14633</v>
      </c>
      <c r="M24" s="5">
        <v>888</v>
      </c>
      <c r="N24" s="5">
        <v>2034</v>
      </c>
      <c r="O24" s="5">
        <v>15608</v>
      </c>
      <c r="P24" s="5">
        <v>1296</v>
      </c>
      <c r="Q24" s="41"/>
      <c r="S24" s="2">
        <f t="shared" si="3"/>
        <v>142025</v>
      </c>
      <c r="T24" s="2">
        <f t="shared" si="0"/>
        <v>105503</v>
      </c>
      <c r="U24" s="2">
        <f t="shared" si="1"/>
        <v>16093</v>
      </c>
      <c r="V24" s="2">
        <f t="shared" si="2"/>
        <v>17642</v>
      </c>
    </row>
    <row r="25" spans="2:22">
      <c r="B25" s="30"/>
      <c r="C25" s="38" t="s">
        <v>52</v>
      </c>
      <c r="D25" s="38" t="s">
        <v>36</v>
      </c>
      <c r="E25" s="8">
        <v>202266</v>
      </c>
      <c r="F25" s="8">
        <v>8566</v>
      </c>
      <c r="G25" s="8">
        <v>6043</v>
      </c>
      <c r="H25" s="8">
        <v>12457</v>
      </c>
      <c r="I25" s="8">
        <v>45659</v>
      </c>
      <c r="J25" s="8">
        <v>2319</v>
      </c>
      <c r="K25" s="8">
        <v>85140</v>
      </c>
      <c r="L25" s="8">
        <v>13498</v>
      </c>
      <c r="M25" s="8">
        <v>535</v>
      </c>
      <c r="N25" s="8">
        <v>2234</v>
      </c>
      <c r="O25" s="8">
        <v>24605</v>
      </c>
      <c r="P25" s="8">
        <v>1210</v>
      </c>
      <c r="Q25" s="41"/>
      <c r="S25" s="2">
        <f t="shared" si="3"/>
        <v>193700</v>
      </c>
      <c r="T25" s="2">
        <f t="shared" si="0"/>
        <v>98638</v>
      </c>
      <c r="U25" s="2">
        <f t="shared" si="1"/>
        <v>64159</v>
      </c>
      <c r="V25" s="2">
        <f t="shared" si="2"/>
        <v>26839</v>
      </c>
    </row>
    <row r="26" spans="2:22">
      <c r="B26" s="30"/>
      <c r="C26" s="33" t="s">
        <v>53</v>
      </c>
      <c r="D26" s="33" t="s">
        <v>13</v>
      </c>
      <c r="E26" s="5">
        <v>94693</v>
      </c>
      <c r="F26" s="5">
        <v>9045</v>
      </c>
      <c r="G26" s="5">
        <v>39</v>
      </c>
      <c r="H26" s="5">
        <v>1181</v>
      </c>
      <c r="I26" s="5">
        <v>5274</v>
      </c>
      <c r="J26" s="5">
        <v>577</v>
      </c>
      <c r="K26" s="5">
        <v>51085</v>
      </c>
      <c r="L26" s="5">
        <v>8315</v>
      </c>
      <c r="M26" s="5">
        <v>455</v>
      </c>
      <c r="N26" s="5">
        <v>2748</v>
      </c>
      <c r="O26" s="5">
        <v>14330</v>
      </c>
      <c r="P26" s="5">
        <v>1644</v>
      </c>
      <c r="Q26" s="41"/>
      <c r="S26" s="2">
        <f t="shared" si="3"/>
        <v>85648</v>
      </c>
      <c r="T26" s="2">
        <f t="shared" si="0"/>
        <v>59400</v>
      </c>
      <c r="U26" s="2">
        <f t="shared" si="1"/>
        <v>6494</v>
      </c>
      <c r="V26" s="2">
        <f t="shared" si="2"/>
        <v>17078</v>
      </c>
    </row>
    <row r="27" spans="2:22">
      <c r="B27" s="30"/>
      <c r="C27" s="33" t="s">
        <v>54</v>
      </c>
      <c r="D27" s="33" t="s">
        <v>14</v>
      </c>
      <c r="E27" s="4">
        <v>33247</v>
      </c>
      <c r="F27" s="4">
        <v>1341</v>
      </c>
      <c r="G27" s="4">
        <v>25</v>
      </c>
      <c r="H27" s="4">
        <v>1149</v>
      </c>
      <c r="I27" s="4">
        <v>4576</v>
      </c>
      <c r="J27" s="4">
        <v>597</v>
      </c>
      <c r="K27" s="4">
        <v>17864</v>
      </c>
      <c r="L27" s="4">
        <v>3812</v>
      </c>
      <c r="M27" s="4">
        <v>120</v>
      </c>
      <c r="N27" s="4">
        <v>90</v>
      </c>
      <c r="O27" s="4">
        <v>3290</v>
      </c>
      <c r="P27" s="4">
        <v>383</v>
      </c>
      <c r="Q27" s="41"/>
      <c r="S27" s="2">
        <f t="shared" si="3"/>
        <v>31906</v>
      </c>
      <c r="T27" s="2">
        <f t="shared" si="0"/>
        <v>21676</v>
      </c>
      <c r="U27" s="2">
        <f t="shared" si="1"/>
        <v>5750</v>
      </c>
      <c r="V27" s="2">
        <f t="shared" si="2"/>
        <v>3380</v>
      </c>
    </row>
    <row r="28" spans="2:22">
      <c r="B28" s="30"/>
      <c r="C28" s="33" t="s">
        <v>55</v>
      </c>
      <c r="D28" s="33" t="s">
        <v>15</v>
      </c>
      <c r="E28" s="5">
        <v>37878</v>
      </c>
      <c r="F28" s="5">
        <v>1690</v>
      </c>
      <c r="G28" s="5">
        <v>11</v>
      </c>
      <c r="H28" s="5">
        <v>110</v>
      </c>
      <c r="I28" s="5">
        <v>7102</v>
      </c>
      <c r="J28" s="5">
        <v>151</v>
      </c>
      <c r="K28" s="5">
        <v>21837</v>
      </c>
      <c r="L28" s="5">
        <v>3049</v>
      </c>
      <c r="M28" s="5">
        <v>261</v>
      </c>
      <c r="N28" s="5">
        <v>341</v>
      </c>
      <c r="O28" s="5">
        <v>3176</v>
      </c>
      <c r="P28" s="5">
        <v>150</v>
      </c>
      <c r="Q28" s="41"/>
      <c r="S28" s="2">
        <f t="shared" si="3"/>
        <v>36188</v>
      </c>
      <c r="T28" s="2">
        <f t="shared" si="0"/>
        <v>24886</v>
      </c>
      <c r="U28" s="2">
        <f t="shared" si="1"/>
        <v>7223</v>
      </c>
      <c r="V28" s="2">
        <f t="shared" si="2"/>
        <v>3517</v>
      </c>
    </row>
    <row r="29" spans="2:22">
      <c r="B29" s="30"/>
      <c r="C29" s="33" t="s">
        <v>56</v>
      </c>
      <c r="D29" s="33" t="s">
        <v>16</v>
      </c>
      <c r="E29" s="4">
        <v>39832</v>
      </c>
      <c r="F29" s="4">
        <v>2723</v>
      </c>
      <c r="G29" s="4">
        <v>12</v>
      </c>
      <c r="H29" s="4">
        <v>821</v>
      </c>
      <c r="I29" s="4">
        <v>1513</v>
      </c>
      <c r="J29" s="4">
        <v>307</v>
      </c>
      <c r="K29" s="4">
        <v>21667</v>
      </c>
      <c r="L29" s="4">
        <v>3386</v>
      </c>
      <c r="M29" s="4">
        <v>288</v>
      </c>
      <c r="N29" s="4">
        <v>2102</v>
      </c>
      <c r="O29" s="4">
        <v>6019</v>
      </c>
      <c r="P29" s="4">
        <v>994</v>
      </c>
      <c r="Q29" s="41"/>
      <c r="S29" s="2">
        <f t="shared" si="3"/>
        <v>37109</v>
      </c>
      <c r="T29" s="2">
        <f t="shared" si="0"/>
        <v>25053</v>
      </c>
      <c r="U29" s="2">
        <f t="shared" si="1"/>
        <v>2346</v>
      </c>
      <c r="V29" s="2">
        <f t="shared" si="2"/>
        <v>8121</v>
      </c>
    </row>
    <row r="30" spans="2:22">
      <c r="B30" s="30"/>
      <c r="C30" s="33" t="s">
        <v>57</v>
      </c>
      <c r="D30" s="33" t="s">
        <v>17</v>
      </c>
      <c r="E30" s="5">
        <v>53204</v>
      </c>
      <c r="F30" s="5">
        <v>2860</v>
      </c>
      <c r="G30" s="5">
        <v>24</v>
      </c>
      <c r="H30" s="5">
        <v>2359</v>
      </c>
      <c r="I30" s="5">
        <v>5015</v>
      </c>
      <c r="J30" s="5">
        <v>252</v>
      </c>
      <c r="K30" s="5">
        <v>30712</v>
      </c>
      <c r="L30" s="5">
        <v>5416</v>
      </c>
      <c r="M30" s="5">
        <v>227</v>
      </c>
      <c r="N30" s="5">
        <v>626</v>
      </c>
      <c r="O30" s="5">
        <v>5189</v>
      </c>
      <c r="P30" s="5">
        <v>524</v>
      </c>
      <c r="Q30" s="41"/>
      <c r="S30" s="2">
        <f t="shared" si="3"/>
        <v>50344</v>
      </c>
      <c r="T30" s="2">
        <f t="shared" si="0"/>
        <v>36128</v>
      </c>
      <c r="U30" s="2">
        <f t="shared" si="1"/>
        <v>7398</v>
      </c>
      <c r="V30" s="2">
        <f t="shared" si="2"/>
        <v>5815</v>
      </c>
    </row>
    <row r="31" spans="2:22">
      <c r="B31" s="30"/>
      <c r="C31" s="33" t="s">
        <v>58</v>
      </c>
      <c r="D31" s="33" t="s">
        <v>34</v>
      </c>
      <c r="E31" s="4">
        <v>132292</v>
      </c>
      <c r="F31" s="4">
        <v>4731</v>
      </c>
      <c r="G31" s="4">
        <v>102</v>
      </c>
      <c r="H31" s="4">
        <v>6208</v>
      </c>
      <c r="I31" s="4">
        <v>15079</v>
      </c>
      <c r="J31" s="4">
        <v>2137</v>
      </c>
      <c r="K31" s="4">
        <v>77311</v>
      </c>
      <c r="L31" s="4">
        <v>14896</v>
      </c>
      <c r="M31" s="4">
        <v>347</v>
      </c>
      <c r="N31" s="4">
        <v>371</v>
      </c>
      <c r="O31" s="4">
        <v>10493</v>
      </c>
      <c r="P31" s="4">
        <v>617</v>
      </c>
      <c r="Q31" s="41"/>
      <c r="S31" s="2">
        <f t="shared" si="3"/>
        <v>127561</v>
      </c>
      <c r="T31" s="2">
        <f t="shared" si="0"/>
        <v>92207</v>
      </c>
      <c r="U31" s="2">
        <f t="shared" si="1"/>
        <v>21389</v>
      </c>
      <c r="V31" s="2">
        <f t="shared" si="2"/>
        <v>10864</v>
      </c>
    </row>
    <row r="32" spans="2:22">
      <c r="B32" s="30"/>
      <c r="C32" s="33" t="s">
        <v>59</v>
      </c>
      <c r="D32" s="33" t="s">
        <v>18</v>
      </c>
      <c r="E32" s="5">
        <v>9183</v>
      </c>
      <c r="F32" s="5">
        <v>1404</v>
      </c>
      <c r="G32" s="5">
        <v>4</v>
      </c>
      <c r="H32" s="5">
        <v>8</v>
      </c>
      <c r="I32" s="5">
        <v>204</v>
      </c>
      <c r="J32" s="5">
        <v>25</v>
      </c>
      <c r="K32" s="5">
        <v>4765</v>
      </c>
      <c r="L32" s="5">
        <v>678</v>
      </c>
      <c r="M32" s="5">
        <v>51</v>
      </c>
      <c r="N32" s="5">
        <v>213</v>
      </c>
      <c r="O32" s="5">
        <v>1526</v>
      </c>
      <c r="P32" s="5">
        <v>305</v>
      </c>
      <c r="Q32" s="41"/>
      <c r="S32" s="2">
        <f t="shared" si="3"/>
        <v>7779</v>
      </c>
      <c r="T32" s="2">
        <f t="shared" si="0"/>
        <v>5443</v>
      </c>
      <c r="U32" s="2">
        <f t="shared" si="1"/>
        <v>216</v>
      </c>
      <c r="V32" s="2">
        <f t="shared" si="2"/>
        <v>1739</v>
      </c>
    </row>
    <row r="33" spans="2:22">
      <c r="B33" s="30"/>
      <c r="C33" s="33" t="s">
        <v>60</v>
      </c>
      <c r="D33" s="33" t="s">
        <v>19</v>
      </c>
      <c r="E33" s="4">
        <v>61169</v>
      </c>
      <c r="F33" s="4">
        <v>5604</v>
      </c>
      <c r="G33" s="4">
        <v>27</v>
      </c>
      <c r="H33" s="4">
        <v>529</v>
      </c>
      <c r="I33" s="4">
        <v>3987</v>
      </c>
      <c r="J33" s="4">
        <v>243</v>
      </c>
      <c r="K33" s="4">
        <v>35249</v>
      </c>
      <c r="L33" s="4">
        <v>4441</v>
      </c>
      <c r="M33" s="4">
        <v>275</v>
      </c>
      <c r="N33" s="4">
        <v>702</v>
      </c>
      <c r="O33" s="4">
        <v>9372</v>
      </c>
      <c r="P33" s="4">
        <v>740</v>
      </c>
      <c r="Q33" s="41"/>
      <c r="S33" s="2">
        <f t="shared" si="3"/>
        <v>55565</v>
      </c>
      <c r="T33" s="2">
        <f t="shared" si="0"/>
        <v>39690</v>
      </c>
      <c r="U33" s="2">
        <f t="shared" si="1"/>
        <v>4543</v>
      </c>
      <c r="V33" s="2">
        <f t="shared" si="2"/>
        <v>10074</v>
      </c>
    </row>
    <row r="34" spans="2:22">
      <c r="B34" s="30"/>
      <c r="C34" s="33" t="s">
        <v>61</v>
      </c>
      <c r="D34" s="33" t="s">
        <v>29</v>
      </c>
      <c r="E34" s="5">
        <v>75618</v>
      </c>
      <c r="F34" s="5">
        <v>2833</v>
      </c>
      <c r="G34" s="5">
        <v>294</v>
      </c>
      <c r="H34" s="5">
        <v>4028</v>
      </c>
      <c r="I34" s="5">
        <v>10302</v>
      </c>
      <c r="J34" s="5">
        <v>885</v>
      </c>
      <c r="K34" s="5">
        <v>43323</v>
      </c>
      <c r="L34" s="5">
        <v>6721</v>
      </c>
      <c r="M34" s="5">
        <v>309</v>
      </c>
      <c r="N34" s="5">
        <v>654</v>
      </c>
      <c r="O34" s="5">
        <v>5751</v>
      </c>
      <c r="P34" s="5">
        <v>518</v>
      </c>
      <c r="Q34" s="41"/>
      <c r="S34" s="2">
        <f t="shared" si="3"/>
        <v>72785</v>
      </c>
      <c r="T34" s="2">
        <f t="shared" si="0"/>
        <v>50044</v>
      </c>
      <c r="U34" s="2">
        <f t="shared" si="1"/>
        <v>14624</v>
      </c>
      <c r="V34" s="2">
        <f t="shared" si="2"/>
        <v>6405</v>
      </c>
    </row>
    <row r="35" spans="2:22">
      <c r="B35" s="30"/>
      <c r="C35" s="33" t="s">
        <v>62</v>
      </c>
      <c r="D35" s="33" t="s">
        <v>20</v>
      </c>
      <c r="E35" s="4">
        <v>49049</v>
      </c>
      <c r="F35" s="4">
        <v>4870</v>
      </c>
      <c r="G35" s="4">
        <v>22</v>
      </c>
      <c r="H35" s="4">
        <v>220</v>
      </c>
      <c r="I35" s="4">
        <v>1653</v>
      </c>
      <c r="J35" s="4">
        <v>115</v>
      </c>
      <c r="K35" s="4">
        <v>27804</v>
      </c>
      <c r="L35" s="4">
        <v>3666</v>
      </c>
      <c r="M35" s="4">
        <v>165</v>
      </c>
      <c r="N35" s="4">
        <v>771</v>
      </c>
      <c r="O35" s="4">
        <v>9287</v>
      </c>
      <c r="P35" s="4">
        <v>476</v>
      </c>
      <c r="Q35" s="41"/>
      <c r="S35" s="2">
        <f t="shared" si="3"/>
        <v>44179</v>
      </c>
      <c r="T35" s="2">
        <f t="shared" si="0"/>
        <v>31470</v>
      </c>
      <c r="U35" s="2">
        <f t="shared" si="1"/>
        <v>1895</v>
      </c>
      <c r="V35" s="2">
        <f t="shared" si="2"/>
        <v>10058</v>
      </c>
    </row>
    <row r="36" spans="2:22">
      <c r="B36" s="30"/>
      <c r="C36" s="33" t="s">
        <v>63</v>
      </c>
      <c r="D36" s="33" t="s">
        <v>21</v>
      </c>
      <c r="E36" s="5">
        <v>11110</v>
      </c>
      <c r="F36" s="5">
        <v>762</v>
      </c>
      <c r="G36" s="5">
        <v>1</v>
      </c>
      <c r="H36" s="5">
        <v>6</v>
      </c>
      <c r="I36" s="5">
        <v>437</v>
      </c>
      <c r="J36" s="5">
        <v>107</v>
      </c>
      <c r="K36" s="5">
        <v>6996</v>
      </c>
      <c r="L36" s="5">
        <v>1145</v>
      </c>
      <c r="M36" s="5">
        <v>47</v>
      </c>
      <c r="N36" s="5">
        <v>46</v>
      </c>
      <c r="O36" s="5">
        <v>1313</v>
      </c>
      <c r="P36" s="5">
        <v>250</v>
      </c>
      <c r="Q36" s="41"/>
      <c r="S36" s="2">
        <f t="shared" si="3"/>
        <v>10348</v>
      </c>
      <c r="T36" s="2">
        <f t="shared" si="0"/>
        <v>8141</v>
      </c>
      <c r="U36" s="2">
        <f t="shared" si="1"/>
        <v>444</v>
      </c>
      <c r="V36" s="2">
        <f t="shared" si="2"/>
        <v>1359</v>
      </c>
    </row>
    <row r="37" spans="2:22">
      <c r="B37" s="30"/>
      <c r="C37" s="33" t="s">
        <v>64</v>
      </c>
      <c r="D37" s="33" t="s">
        <v>22</v>
      </c>
      <c r="E37" s="4">
        <v>45965</v>
      </c>
      <c r="F37" s="4">
        <v>2934</v>
      </c>
      <c r="G37" s="4">
        <v>23</v>
      </c>
      <c r="H37" s="4">
        <v>1443</v>
      </c>
      <c r="I37" s="4">
        <v>3604</v>
      </c>
      <c r="J37" s="4">
        <v>237</v>
      </c>
      <c r="K37" s="4">
        <v>27659</v>
      </c>
      <c r="L37" s="4">
        <v>3964</v>
      </c>
      <c r="M37" s="4">
        <v>205</v>
      </c>
      <c r="N37" s="4">
        <v>656</v>
      </c>
      <c r="O37" s="4">
        <v>4762</v>
      </c>
      <c r="P37" s="4">
        <v>478</v>
      </c>
      <c r="Q37" s="41"/>
      <c r="S37" s="2">
        <f t="shared" si="3"/>
        <v>43031</v>
      </c>
      <c r="T37" s="2">
        <f t="shared" si="0"/>
        <v>31623</v>
      </c>
      <c r="U37" s="2">
        <f t="shared" si="1"/>
        <v>5070</v>
      </c>
      <c r="V37" s="2">
        <f t="shared" si="2"/>
        <v>5418</v>
      </c>
    </row>
    <row r="38" spans="2:22">
      <c r="B38" s="30"/>
      <c r="C38" s="33" t="s">
        <v>65</v>
      </c>
      <c r="D38" s="33" t="s">
        <v>23</v>
      </c>
      <c r="E38" s="5">
        <v>129274</v>
      </c>
      <c r="F38" s="5">
        <v>6079</v>
      </c>
      <c r="G38" s="5">
        <v>140</v>
      </c>
      <c r="H38" s="5">
        <v>5247</v>
      </c>
      <c r="I38" s="5">
        <v>13593</v>
      </c>
      <c r="J38" s="5">
        <v>1389</v>
      </c>
      <c r="K38" s="5">
        <v>78341</v>
      </c>
      <c r="L38" s="5">
        <v>12048</v>
      </c>
      <c r="M38" s="5">
        <v>343</v>
      </c>
      <c r="N38" s="5">
        <v>521</v>
      </c>
      <c r="O38" s="5">
        <v>10839</v>
      </c>
      <c r="P38" s="5">
        <v>734</v>
      </c>
      <c r="Q38" s="41"/>
      <c r="S38" s="2">
        <f t="shared" si="3"/>
        <v>123195</v>
      </c>
      <c r="T38" s="2">
        <f t="shared" si="0"/>
        <v>90389</v>
      </c>
      <c r="U38" s="2">
        <f t="shared" si="1"/>
        <v>18980</v>
      </c>
      <c r="V38" s="2">
        <f t="shared" si="2"/>
        <v>11360</v>
      </c>
    </row>
    <row r="39" spans="2:22">
      <c r="B39" s="30"/>
      <c r="C39" s="33" t="s">
        <v>66</v>
      </c>
      <c r="D39" s="33" t="s">
        <v>24</v>
      </c>
      <c r="E39" s="4">
        <v>36784</v>
      </c>
      <c r="F39" s="4">
        <v>2984</v>
      </c>
      <c r="G39" s="4">
        <v>8</v>
      </c>
      <c r="H39" s="4">
        <v>1268</v>
      </c>
      <c r="I39" s="4">
        <v>2291</v>
      </c>
      <c r="J39" s="4">
        <v>82</v>
      </c>
      <c r="K39" s="4">
        <v>22392</v>
      </c>
      <c r="L39" s="4">
        <v>2800</v>
      </c>
      <c r="M39" s="4">
        <v>136</v>
      </c>
      <c r="N39" s="4">
        <v>411</v>
      </c>
      <c r="O39" s="4">
        <v>4024</v>
      </c>
      <c r="P39" s="4">
        <v>388</v>
      </c>
      <c r="Q39" s="41"/>
      <c r="S39" s="2">
        <f t="shared" si="3"/>
        <v>33800</v>
      </c>
      <c r="T39" s="2">
        <f t="shared" si="0"/>
        <v>25192</v>
      </c>
      <c r="U39" s="2">
        <f t="shared" si="1"/>
        <v>3567</v>
      </c>
      <c r="V39" s="2">
        <f t="shared" si="2"/>
        <v>4435</v>
      </c>
    </row>
    <row r="40" spans="2:22">
      <c r="B40" s="30"/>
      <c r="C40" s="33" t="s">
        <v>67</v>
      </c>
      <c r="D40" s="33" t="s">
        <v>30</v>
      </c>
      <c r="E40" s="5">
        <v>37666</v>
      </c>
      <c r="F40" s="5">
        <v>1353</v>
      </c>
      <c r="G40" s="5">
        <v>81</v>
      </c>
      <c r="H40" s="5">
        <v>3297</v>
      </c>
      <c r="I40" s="5">
        <v>4919</v>
      </c>
      <c r="J40" s="5">
        <v>386</v>
      </c>
      <c r="K40" s="5">
        <v>19883</v>
      </c>
      <c r="L40" s="5">
        <v>3449</v>
      </c>
      <c r="M40" s="5">
        <v>131</v>
      </c>
      <c r="N40" s="5">
        <v>252</v>
      </c>
      <c r="O40" s="5">
        <v>3657</v>
      </c>
      <c r="P40" s="5">
        <v>258</v>
      </c>
      <c r="Q40" s="41"/>
      <c r="S40" s="2">
        <f t="shared" si="3"/>
        <v>36313</v>
      </c>
      <c r="T40" s="2">
        <f t="shared" si="0"/>
        <v>23332</v>
      </c>
      <c r="U40" s="2">
        <f t="shared" si="1"/>
        <v>8297</v>
      </c>
      <c r="V40" s="2">
        <f t="shared" si="2"/>
        <v>3909</v>
      </c>
    </row>
    <row r="41" spans="2:22" ht="13.5" thickBot="1">
      <c r="B41" s="30"/>
      <c r="C41" s="33" t="s">
        <v>68</v>
      </c>
      <c r="D41" s="33" t="s">
        <v>31</v>
      </c>
      <c r="E41" s="9">
        <v>75335</v>
      </c>
      <c r="F41" s="9">
        <v>3146</v>
      </c>
      <c r="G41" s="9">
        <v>20</v>
      </c>
      <c r="H41" s="9">
        <v>2673</v>
      </c>
      <c r="I41" s="9">
        <v>7305</v>
      </c>
      <c r="J41" s="9">
        <v>308</v>
      </c>
      <c r="K41" s="9">
        <v>46566</v>
      </c>
      <c r="L41" s="9">
        <v>8272</v>
      </c>
      <c r="M41" s="9">
        <v>394</v>
      </c>
      <c r="N41" s="9">
        <v>598</v>
      </c>
      <c r="O41" s="9">
        <v>5673</v>
      </c>
      <c r="P41" s="9">
        <v>380</v>
      </c>
      <c r="Q41" s="41"/>
      <c r="S41" s="2">
        <f t="shared" si="3"/>
        <v>72189</v>
      </c>
      <c r="T41" s="2">
        <f t="shared" si="0"/>
        <v>54838</v>
      </c>
      <c r="U41" s="2">
        <f t="shared" si="1"/>
        <v>9998</v>
      </c>
      <c r="V41" s="2">
        <f t="shared" si="2"/>
        <v>6271</v>
      </c>
    </row>
    <row r="42" spans="2:22" ht="13.5" thickBot="1">
      <c r="B42" s="30"/>
      <c r="C42" s="33"/>
      <c r="D42" s="3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1"/>
    </row>
    <row r="43" spans="2:22" ht="13.5" thickBot="1">
      <c r="B43" s="30"/>
      <c r="C43" s="33" t="s">
        <v>69</v>
      </c>
      <c r="D43" s="33" t="s">
        <v>4</v>
      </c>
      <c r="E43" s="10">
        <f>SUM(E10:E41)</f>
        <v>2163035</v>
      </c>
      <c r="F43" s="10">
        <f t="shared" ref="F43:P43" si="4">SUM(F10:F41)</f>
        <v>123454</v>
      </c>
      <c r="G43" s="10">
        <f t="shared" si="4"/>
        <v>7455</v>
      </c>
      <c r="H43" s="10">
        <f t="shared" si="4"/>
        <v>65871</v>
      </c>
      <c r="I43" s="10">
        <f t="shared" si="4"/>
        <v>254308</v>
      </c>
      <c r="J43" s="10">
        <f t="shared" si="4"/>
        <v>16559</v>
      </c>
      <c r="K43" s="10">
        <f t="shared" si="4"/>
        <v>1196419</v>
      </c>
      <c r="L43" s="10">
        <f t="shared" si="4"/>
        <v>180696</v>
      </c>
      <c r="M43" s="10">
        <f t="shared" si="4"/>
        <v>9729</v>
      </c>
      <c r="N43" s="10">
        <f t="shared" si="4"/>
        <v>30854</v>
      </c>
      <c r="O43" s="10">
        <f t="shared" si="4"/>
        <v>253406</v>
      </c>
      <c r="P43" s="11">
        <f t="shared" si="4"/>
        <v>24284</v>
      </c>
      <c r="Q43" s="37"/>
      <c r="S43" s="2">
        <f>SUM(G43:P43)</f>
        <v>2039581</v>
      </c>
      <c r="T43" s="2">
        <f>K43+L43</f>
        <v>1377115</v>
      </c>
      <c r="U43" s="2">
        <f>SUM(G43:I43)</f>
        <v>327634</v>
      </c>
      <c r="V43" s="2">
        <f>N43+O43</f>
        <v>284260</v>
      </c>
    </row>
    <row r="44" spans="2:22" ht="13.5" thickBot="1">
      <c r="B44" s="30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4"/>
    </row>
    <row r="45" spans="2:22" ht="13.5" thickBot="1">
      <c r="B45" s="30"/>
      <c r="C45" s="33" t="s">
        <v>70</v>
      </c>
      <c r="D45" s="33"/>
      <c r="E45" s="11">
        <f>E14+E21+E28+E41</f>
        <v>358191</v>
      </c>
      <c r="F45" s="11">
        <f t="shared" ref="F45:O45" si="5">F14+F21+F28+F41</f>
        <v>17791</v>
      </c>
      <c r="G45" s="11">
        <f t="shared" si="5"/>
        <v>152</v>
      </c>
      <c r="H45" s="11">
        <f t="shared" si="5"/>
        <v>7362</v>
      </c>
      <c r="I45" s="11">
        <f t="shared" si="5"/>
        <v>72349</v>
      </c>
      <c r="J45" s="11">
        <f t="shared" si="5"/>
        <v>1595</v>
      </c>
      <c r="K45" s="11">
        <f t="shared" si="5"/>
        <v>176983</v>
      </c>
      <c r="L45" s="11">
        <f t="shared" si="5"/>
        <v>24311</v>
      </c>
      <c r="M45" s="11">
        <f t="shared" si="5"/>
        <v>2063</v>
      </c>
      <c r="N45" s="11">
        <f t="shared" si="5"/>
        <v>7503</v>
      </c>
      <c r="O45" s="11">
        <f t="shared" si="5"/>
        <v>45891</v>
      </c>
      <c r="P45" s="11">
        <f>P14+P21+P28+P41</f>
        <v>2191</v>
      </c>
      <c r="Q45" s="37"/>
      <c r="S45" s="2">
        <f>SUM(G45:P45)</f>
        <v>340400</v>
      </c>
      <c r="T45" s="2">
        <f>K45+L45</f>
        <v>201294</v>
      </c>
      <c r="U45" s="2">
        <f>SUM(G45:I45)</f>
        <v>79863</v>
      </c>
      <c r="V45" s="2">
        <f>N45+O45</f>
        <v>53394</v>
      </c>
    </row>
    <row r="46" spans="2:22" ht="13.5" thickBot="1">
      <c r="B46" s="44"/>
      <c r="C46" s="45"/>
      <c r="D46" s="45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  <c r="S46" s="2"/>
    </row>
    <row r="47" spans="2:22" ht="14.25" thickTop="1" thickBot="1">
      <c r="P47" s="2"/>
    </row>
    <row r="48" spans="2:22" ht="13.5" thickTop="1">
      <c r="B48" s="80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2"/>
    </row>
    <row r="49" spans="2:19" ht="15">
      <c r="B49" s="30"/>
      <c r="C49" s="110" t="s">
        <v>164</v>
      </c>
      <c r="D49" s="109"/>
      <c r="E49" s="109"/>
      <c r="F49" s="109"/>
      <c r="G49" s="109"/>
      <c r="H49" s="109"/>
      <c r="I49" s="109"/>
      <c r="J49" s="109"/>
      <c r="K49" s="33"/>
      <c r="L49" s="33"/>
      <c r="M49" s="33"/>
      <c r="N49" s="33"/>
      <c r="O49" s="33"/>
      <c r="P49" s="33"/>
      <c r="Q49" s="34"/>
    </row>
    <row r="50" spans="2:19">
      <c r="B50" s="30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4"/>
    </row>
    <row r="51" spans="2:19" ht="63.75">
      <c r="B51" s="30"/>
      <c r="C51" s="33" t="s">
        <v>72</v>
      </c>
      <c r="D51" s="38" t="s">
        <v>73</v>
      </c>
      <c r="E51" s="39" t="s">
        <v>84</v>
      </c>
      <c r="F51" s="39" t="s">
        <v>74</v>
      </c>
      <c r="G51" s="39" t="s">
        <v>75</v>
      </c>
      <c r="H51" s="39" t="s">
        <v>0</v>
      </c>
      <c r="I51" s="39" t="s">
        <v>76</v>
      </c>
      <c r="J51" s="39" t="s">
        <v>77</v>
      </c>
      <c r="K51" s="39" t="s">
        <v>78</v>
      </c>
      <c r="L51" s="39" t="s">
        <v>79</v>
      </c>
      <c r="M51" s="39" t="s">
        <v>81</v>
      </c>
      <c r="N51" s="39" t="s">
        <v>1</v>
      </c>
      <c r="O51" s="39" t="s">
        <v>2</v>
      </c>
      <c r="P51" s="39" t="s">
        <v>3</v>
      </c>
      <c r="Q51" s="40"/>
      <c r="S51" s="94" t="s">
        <v>101</v>
      </c>
    </row>
    <row r="52" spans="2:19" ht="13.5" thickBot="1">
      <c r="B52" s="30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4"/>
    </row>
    <row r="53" spans="2:19">
      <c r="B53" s="30"/>
      <c r="C53" s="38" t="s">
        <v>37</v>
      </c>
      <c r="D53" s="38" t="s">
        <v>25</v>
      </c>
      <c r="E53" s="12">
        <f>E10/$E10</f>
        <v>1</v>
      </c>
      <c r="F53" s="12">
        <f t="shared" ref="F53:P53" si="6">F10/$E10</f>
        <v>4.0662024790456788E-2</v>
      </c>
      <c r="G53" s="12">
        <f t="shared" si="6"/>
        <v>3.4459343042759989E-4</v>
      </c>
      <c r="H53" s="12">
        <f t="shared" si="6"/>
        <v>4.2263370731855637E-3</v>
      </c>
      <c r="I53" s="12">
        <f t="shared" si="6"/>
        <v>0.13607386461532225</v>
      </c>
      <c r="J53" s="12">
        <f t="shared" si="6"/>
        <v>1.0337802912827997E-2</v>
      </c>
      <c r="K53" s="12">
        <f t="shared" si="6"/>
        <v>0.54318059736284674</v>
      </c>
      <c r="L53" s="12">
        <f t="shared" si="6"/>
        <v>6.6871395704744235E-2</v>
      </c>
      <c r="M53" s="12">
        <f t="shared" si="6"/>
        <v>7.0540302228708687E-3</v>
      </c>
      <c r="N53" s="12">
        <f t="shared" si="6"/>
        <v>1.6844537687372679E-2</v>
      </c>
      <c r="O53" s="12">
        <f t="shared" si="6"/>
        <v>0.14559072435566095</v>
      </c>
      <c r="P53" s="12">
        <f t="shared" si="6"/>
        <v>2.8814091844284309E-2</v>
      </c>
      <c r="Q53" s="48"/>
      <c r="S53" s="59">
        <f>K53+L53</f>
        <v>0.61005199306759095</v>
      </c>
    </row>
    <row r="54" spans="2:19">
      <c r="B54" s="30"/>
      <c r="C54" s="33" t="s">
        <v>38</v>
      </c>
      <c r="D54" s="33" t="s">
        <v>26</v>
      </c>
      <c r="E54" s="13">
        <f t="shared" ref="E54:P69" si="7">E11/$E11</f>
        <v>1</v>
      </c>
      <c r="F54" s="13">
        <f t="shared" si="7"/>
        <v>7.8648281433607525E-2</v>
      </c>
      <c r="G54" s="13">
        <f t="shared" si="7"/>
        <v>1.6524676850763808E-4</v>
      </c>
      <c r="H54" s="13">
        <f t="shared" si="7"/>
        <v>6.5272473560517037E-3</v>
      </c>
      <c r="I54" s="13">
        <f t="shared" si="7"/>
        <v>4.2505141010575793E-2</v>
      </c>
      <c r="J54" s="13">
        <f t="shared" si="7"/>
        <v>8.4826674500587552E-3</v>
      </c>
      <c r="K54" s="13">
        <f t="shared" si="7"/>
        <v>0.62449507931844883</v>
      </c>
      <c r="L54" s="13">
        <f t="shared" si="7"/>
        <v>7.5930890129259701E-2</v>
      </c>
      <c r="M54" s="13">
        <f t="shared" si="7"/>
        <v>5.1226498237367801E-3</v>
      </c>
      <c r="N54" s="13">
        <f t="shared" si="7"/>
        <v>1.3651219153936545E-2</v>
      </c>
      <c r="O54" s="13">
        <f t="shared" si="7"/>
        <v>0.10987992068155111</v>
      </c>
      <c r="P54" s="13">
        <f t="shared" si="7"/>
        <v>3.4591656874265568E-2</v>
      </c>
      <c r="Q54" s="48"/>
      <c r="S54" s="59">
        <f t="shared" ref="S54:S84" si="8">K54+L54</f>
        <v>0.70042596944770852</v>
      </c>
    </row>
    <row r="55" spans="2:19">
      <c r="B55" s="30"/>
      <c r="C55" s="33" t="s">
        <v>39</v>
      </c>
      <c r="D55" s="33" t="s">
        <v>32</v>
      </c>
      <c r="E55" s="14">
        <f t="shared" si="7"/>
        <v>1</v>
      </c>
      <c r="F55" s="14">
        <f t="shared" si="7"/>
        <v>6.47422165838238E-2</v>
      </c>
      <c r="G55" s="14">
        <f t="shared" si="7"/>
        <v>3.7435268182101783E-4</v>
      </c>
      <c r="H55" s="14">
        <f t="shared" si="7"/>
        <v>1.5514838924359961E-2</v>
      </c>
      <c r="I55" s="14">
        <f t="shared" si="7"/>
        <v>4.8582659151883201E-2</v>
      </c>
      <c r="J55" s="14">
        <f t="shared" si="7"/>
        <v>7.5286483788449144E-3</v>
      </c>
      <c r="K55" s="14">
        <f t="shared" si="7"/>
        <v>0.58733856040596466</v>
      </c>
      <c r="L55" s="14">
        <f t="shared" si="7"/>
        <v>7.8863631636961085E-2</v>
      </c>
      <c r="M55" s="14">
        <f t="shared" si="7"/>
        <v>4.6586111515504441E-3</v>
      </c>
      <c r="N55" s="14">
        <f t="shared" si="7"/>
        <v>2.414574797745565E-2</v>
      </c>
      <c r="O55" s="14">
        <f t="shared" si="7"/>
        <v>0.15061456231932283</v>
      </c>
      <c r="P55" s="14">
        <f t="shared" si="7"/>
        <v>1.7636170788012395E-2</v>
      </c>
      <c r="Q55" s="48"/>
      <c r="S55" s="59">
        <f t="shared" si="8"/>
        <v>0.66620219204292574</v>
      </c>
    </row>
    <row r="56" spans="2:19">
      <c r="B56" s="30"/>
      <c r="C56" s="33" t="s">
        <v>40</v>
      </c>
      <c r="D56" s="33" t="s">
        <v>27</v>
      </c>
      <c r="E56" s="13">
        <f t="shared" si="7"/>
        <v>1</v>
      </c>
      <c r="F56" s="13">
        <f t="shared" si="7"/>
        <v>9.9389433256191831E-2</v>
      </c>
      <c r="G56" s="13">
        <f t="shared" si="7"/>
        <v>9.1092619035895413E-4</v>
      </c>
      <c r="H56" s="13">
        <f t="shared" si="7"/>
        <v>3.1537741887832982E-2</v>
      </c>
      <c r="I56" s="13">
        <f t="shared" si="7"/>
        <v>3.8899010291003989E-2</v>
      </c>
      <c r="J56" s="13">
        <f t="shared" si="7"/>
        <v>4.5546309517947711E-3</v>
      </c>
      <c r="K56" s="13">
        <f t="shared" si="7"/>
        <v>0.51410704613718061</v>
      </c>
      <c r="L56" s="13">
        <f t="shared" si="7"/>
        <v>7.5114481264464031E-2</v>
      </c>
      <c r="M56" s="13">
        <f t="shared" si="7"/>
        <v>5.3916982618543502E-3</v>
      </c>
      <c r="N56" s="13">
        <f t="shared" si="7"/>
        <v>1.4131665763947018E-2</v>
      </c>
      <c r="O56" s="13">
        <f t="shared" si="7"/>
        <v>0.19383032153232557</v>
      </c>
      <c r="P56" s="13">
        <f t="shared" si="7"/>
        <v>2.2133044463045939E-2</v>
      </c>
      <c r="Q56" s="48"/>
      <c r="S56" s="59">
        <f t="shared" si="8"/>
        <v>0.58922152740164468</v>
      </c>
    </row>
    <row r="57" spans="2:19" ht="15">
      <c r="B57" s="30"/>
      <c r="C57" s="42" t="s">
        <v>48</v>
      </c>
      <c r="D57" s="42" t="s">
        <v>28</v>
      </c>
      <c r="E57" s="15">
        <f t="shared" si="7"/>
        <v>1</v>
      </c>
      <c r="F57" s="15">
        <f t="shared" si="7"/>
        <v>5.2063665978614962E-2</v>
      </c>
      <c r="G57" s="15">
        <f t="shared" si="7"/>
        <v>5.3804991146633272E-4</v>
      </c>
      <c r="H57" s="15">
        <f t="shared" si="7"/>
        <v>1.4972461627258586E-2</v>
      </c>
      <c r="I57" s="15">
        <f t="shared" si="7"/>
        <v>0.25638078281370758</v>
      </c>
      <c r="J57" s="15">
        <f t="shared" si="7"/>
        <v>4.9989728138053824E-3</v>
      </c>
      <c r="K57" s="15">
        <f t="shared" si="7"/>
        <v>0.41863707066062744</v>
      </c>
      <c r="L57" s="15">
        <f t="shared" si="7"/>
        <v>4.8052748456775027E-2</v>
      </c>
      <c r="M57" s="15">
        <f t="shared" si="7"/>
        <v>5.6984376987116152E-3</v>
      </c>
      <c r="N57" s="15">
        <f t="shared" si="7"/>
        <v>2.9700355112941567E-2</v>
      </c>
      <c r="O57" s="15">
        <f t="shared" si="7"/>
        <v>0.1622171569442678</v>
      </c>
      <c r="P57" s="15">
        <f t="shared" si="7"/>
        <v>6.7402979818236954E-3</v>
      </c>
      <c r="Q57" s="48"/>
      <c r="S57" s="59">
        <f t="shared" si="8"/>
        <v>0.46668981911740248</v>
      </c>
    </row>
    <row r="58" spans="2:19">
      <c r="B58" s="30"/>
      <c r="C58" s="33" t="s">
        <v>41</v>
      </c>
      <c r="D58" s="33" t="s">
        <v>5</v>
      </c>
      <c r="E58" s="13">
        <f t="shared" si="7"/>
        <v>1</v>
      </c>
      <c r="F58" s="13">
        <f t="shared" si="7"/>
        <v>4.6772068511198944E-2</v>
      </c>
      <c r="G58" s="13">
        <f t="shared" si="7"/>
        <v>2.0269585486976791E-4</v>
      </c>
      <c r="H58" s="13">
        <f t="shared" si="7"/>
        <v>9.577379142596534E-3</v>
      </c>
      <c r="I58" s="13">
        <f t="shared" si="7"/>
        <v>7.3071855680551329E-2</v>
      </c>
      <c r="J58" s="13">
        <f t="shared" si="7"/>
        <v>5.472788081483734E-3</v>
      </c>
      <c r="K58" s="13">
        <f t="shared" si="7"/>
        <v>0.64315394750177357</v>
      </c>
      <c r="L58" s="13">
        <f t="shared" si="7"/>
        <v>0.10084118779770954</v>
      </c>
      <c r="M58" s="13">
        <f t="shared" si="7"/>
        <v>5.6754839363535019E-3</v>
      </c>
      <c r="N58" s="13">
        <f t="shared" si="7"/>
        <v>1.124961994527212E-2</v>
      </c>
      <c r="O58" s="13">
        <f t="shared" si="7"/>
        <v>9.7091314482618832E-2</v>
      </c>
      <c r="P58" s="13">
        <f t="shared" si="7"/>
        <v>6.891659065572109E-3</v>
      </c>
      <c r="Q58" s="48"/>
      <c r="S58" s="59">
        <f t="shared" si="8"/>
        <v>0.74399513529948313</v>
      </c>
    </row>
    <row r="59" spans="2:19">
      <c r="B59" s="30"/>
      <c r="C59" s="33" t="s">
        <v>49</v>
      </c>
      <c r="D59" s="33" t="s">
        <v>10</v>
      </c>
      <c r="E59" s="14">
        <f t="shared" si="7"/>
        <v>1</v>
      </c>
      <c r="F59" s="14">
        <f t="shared" si="7"/>
        <v>9.9482050366136804E-2</v>
      </c>
      <c r="G59" s="14">
        <f t="shared" si="7"/>
        <v>5.3580996606536881E-4</v>
      </c>
      <c r="H59" s="14">
        <f t="shared" si="7"/>
        <v>1.0448294338274692E-2</v>
      </c>
      <c r="I59" s="14">
        <f t="shared" si="7"/>
        <v>6.733345240221468E-2</v>
      </c>
      <c r="J59" s="14">
        <f t="shared" si="7"/>
        <v>5.893909626719057E-3</v>
      </c>
      <c r="K59" s="14">
        <f t="shared" si="7"/>
        <v>0.55804607965708164</v>
      </c>
      <c r="L59" s="14">
        <f t="shared" si="7"/>
        <v>0.11752098589033756</v>
      </c>
      <c r="M59" s="14">
        <f t="shared" si="7"/>
        <v>2.3218431862832649E-3</v>
      </c>
      <c r="N59" s="14">
        <f t="shared" si="7"/>
        <v>8.4836577960350056E-3</v>
      </c>
      <c r="O59" s="14">
        <f t="shared" si="7"/>
        <v>9.8499732095016973E-2</v>
      </c>
      <c r="P59" s="14">
        <f t="shared" si="7"/>
        <v>3.1434184675834968E-2</v>
      </c>
      <c r="Q59" s="48"/>
      <c r="S59" s="59">
        <f t="shared" si="8"/>
        <v>0.67556706554741919</v>
      </c>
    </row>
    <row r="60" spans="2:19">
      <c r="B60" s="30"/>
      <c r="C60" s="33" t="s">
        <v>42</v>
      </c>
      <c r="D60" s="33" t="s">
        <v>6</v>
      </c>
      <c r="E60" s="13">
        <f t="shared" si="7"/>
        <v>1</v>
      </c>
      <c r="F60" s="13">
        <f t="shared" si="7"/>
        <v>0.10575576212912263</v>
      </c>
      <c r="G60" s="13">
        <f t="shared" si="7"/>
        <v>2.5467974022666496E-4</v>
      </c>
      <c r="H60" s="13">
        <f t="shared" si="7"/>
        <v>4.3295555838533048E-3</v>
      </c>
      <c r="I60" s="13">
        <f t="shared" si="7"/>
        <v>4.1083025595313891E-2</v>
      </c>
      <c r="J60" s="13">
        <f t="shared" si="7"/>
        <v>4.1067108111549726E-3</v>
      </c>
      <c r="K60" s="13">
        <f t="shared" si="7"/>
        <v>0.55596587291480959</v>
      </c>
      <c r="L60" s="13">
        <f t="shared" si="7"/>
        <v>8.5699732586272767E-2</v>
      </c>
      <c r="M60" s="13">
        <f t="shared" si="7"/>
        <v>4.8866675155991345E-3</v>
      </c>
      <c r="N60" s="13">
        <f t="shared" si="7"/>
        <v>2.1488603081624858E-2</v>
      </c>
      <c r="O60" s="13">
        <f t="shared" si="7"/>
        <v>0.16479370941041641</v>
      </c>
      <c r="P60" s="13">
        <f t="shared" si="7"/>
        <v>1.1635680631605756E-2</v>
      </c>
      <c r="Q60" s="48"/>
      <c r="S60" s="59">
        <f t="shared" si="8"/>
        <v>0.64166560550108231</v>
      </c>
    </row>
    <row r="61" spans="2:19">
      <c r="B61" s="30"/>
      <c r="C61" s="38" t="s">
        <v>43</v>
      </c>
      <c r="D61" s="38" t="s">
        <v>33</v>
      </c>
      <c r="E61" s="16">
        <f t="shared" si="7"/>
        <v>1</v>
      </c>
      <c r="F61" s="16">
        <f t="shared" si="7"/>
        <v>3.7880191160671282E-2</v>
      </c>
      <c r="G61" s="16">
        <f t="shared" si="7"/>
        <v>2.4080317119253139E-4</v>
      </c>
      <c r="H61" s="16">
        <f t="shared" si="7"/>
        <v>7.8353647241877523E-3</v>
      </c>
      <c r="I61" s="16">
        <f t="shared" si="7"/>
        <v>0.16659874782350981</v>
      </c>
      <c r="J61" s="16">
        <f t="shared" si="7"/>
        <v>7.7797947616048604E-3</v>
      </c>
      <c r="K61" s="16">
        <f t="shared" si="7"/>
        <v>0.51365168747453038</v>
      </c>
      <c r="L61" s="16">
        <f t="shared" si="7"/>
        <v>0.10524950913199718</v>
      </c>
      <c r="M61" s="16">
        <f t="shared" si="7"/>
        <v>3.5379542844441152E-3</v>
      </c>
      <c r="N61" s="16">
        <f t="shared" si="7"/>
        <v>1.2151298484792353E-2</v>
      </c>
      <c r="O61" s="16">
        <f t="shared" si="7"/>
        <v>0.13881376653206387</v>
      </c>
      <c r="P61" s="16">
        <f t="shared" si="7"/>
        <v>6.2608824510058166E-3</v>
      </c>
      <c r="Q61" s="48"/>
      <c r="S61" s="59">
        <f t="shared" si="8"/>
        <v>0.61890119660652754</v>
      </c>
    </row>
    <row r="62" spans="2:19">
      <c r="B62" s="30"/>
      <c r="C62" s="33" t="s">
        <v>44</v>
      </c>
      <c r="D62" s="33" t="s">
        <v>7</v>
      </c>
      <c r="E62" s="13">
        <f t="shared" si="7"/>
        <v>1</v>
      </c>
      <c r="F62" s="13">
        <f t="shared" si="7"/>
        <v>5.5313312452660239E-2</v>
      </c>
      <c r="G62" s="13">
        <f t="shared" si="7"/>
        <v>2.0471248131998608E-4</v>
      </c>
      <c r="H62" s="13">
        <f t="shared" si="7"/>
        <v>1.662265348318287E-2</v>
      </c>
      <c r="I62" s="13">
        <f t="shared" si="7"/>
        <v>8.8579090667157981E-2</v>
      </c>
      <c r="J62" s="13">
        <f t="shared" si="7"/>
        <v>3.8281234006837398E-3</v>
      </c>
      <c r="K62" s="13">
        <f t="shared" si="7"/>
        <v>0.60646072591045874</v>
      </c>
      <c r="L62" s="13">
        <f t="shared" si="7"/>
        <v>0.10675755900837273</v>
      </c>
      <c r="M62" s="13">
        <f t="shared" si="7"/>
        <v>2.6203197608958219E-3</v>
      </c>
      <c r="N62" s="13">
        <f t="shared" si="7"/>
        <v>4.7083870703596795E-3</v>
      </c>
      <c r="O62" s="13">
        <f t="shared" si="7"/>
        <v>0.10821101762574464</v>
      </c>
      <c r="P62" s="13">
        <f t="shared" si="7"/>
        <v>6.6940981391635452E-3</v>
      </c>
      <c r="Q62" s="48"/>
      <c r="S62" s="59">
        <f t="shared" si="8"/>
        <v>0.71321828491883144</v>
      </c>
    </row>
    <row r="63" spans="2:19">
      <c r="B63" s="30"/>
      <c r="C63" s="33" t="s">
        <v>45</v>
      </c>
      <c r="D63" s="33" t="s">
        <v>35</v>
      </c>
      <c r="E63" s="14">
        <f t="shared" si="7"/>
        <v>1</v>
      </c>
      <c r="F63" s="14">
        <f t="shared" si="7"/>
        <v>4.9755284806831196E-2</v>
      </c>
      <c r="G63" s="14">
        <f t="shared" si="7"/>
        <v>2.1035093200041655E-3</v>
      </c>
      <c r="H63" s="14">
        <f t="shared" si="7"/>
        <v>7.0519629282515886E-2</v>
      </c>
      <c r="I63" s="14">
        <f t="shared" si="7"/>
        <v>9.0763303134437159E-2</v>
      </c>
      <c r="J63" s="14">
        <f t="shared" si="7"/>
        <v>9.7261272519004478E-3</v>
      </c>
      <c r="K63" s="14">
        <f t="shared" si="7"/>
        <v>0.63728001666145995</v>
      </c>
      <c r="L63" s="14">
        <f t="shared" si="7"/>
        <v>6.899927106112673E-2</v>
      </c>
      <c r="M63" s="14">
        <f t="shared" si="7"/>
        <v>3.6655211912943872E-3</v>
      </c>
      <c r="N63" s="14">
        <f t="shared" si="7"/>
        <v>6.5604498594189313E-3</v>
      </c>
      <c r="O63" s="14">
        <f t="shared" si="7"/>
        <v>5.4087264396542746E-2</v>
      </c>
      <c r="P63" s="14">
        <f t="shared" si="7"/>
        <v>6.5396230344683956E-3</v>
      </c>
      <c r="Q63" s="48"/>
      <c r="S63" s="59">
        <f t="shared" si="8"/>
        <v>0.70627928772258664</v>
      </c>
    </row>
    <row r="64" spans="2:19">
      <c r="B64" s="30"/>
      <c r="C64" s="33" t="s">
        <v>46</v>
      </c>
      <c r="D64" s="33" t="s">
        <v>8</v>
      </c>
      <c r="E64" s="13">
        <f t="shared" si="7"/>
        <v>1</v>
      </c>
      <c r="F64" s="13">
        <f t="shared" si="7"/>
        <v>5.701105190447997E-2</v>
      </c>
      <c r="G64" s="13">
        <f t="shared" si="7"/>
        <v>2.7136372607065325E-4</v>
      </c>
      <c r="H64" s="13">
        <f t="shared" si="7"/>
        <v>3.7448194197750147E-2</v>
      </c>
      <c r="I64" s="13">
        <f t="shared" si="7"/>
        <v>0.13634793763568187</v>
      </c>
      <c r="J64" s="13">
        <f t="shared" si="7"/>
        <v>2.8123149792776791E-3</v>
      </c>
      <c r="K64" s="13">
        <f t="shared" si="7"/>
        <v>0.56722419577659366</v>
      </c>
      <c r="L64" s="13">
        <f t="shared" si="7"/>
        <v>7.8103414249062558E-2</v>
      </c>
      <c r="M64" s="13">
        <f t="shared" si="7"/>
        <v>5.994671403197158E-3</v>
      </c>
      <c r="N64" s="13">
        <f t="shared" si="7"/>
        <v>1.2137359384251036E-2</v>
      </c>
      <c r="O64" s="13">
        <f t="shared" si="7"/>
        <v>9.5668048154726668E-2</v>
      </c>
      <c r="P64" s="13">
        <f t="shared" si="7"/>
        <v>6.9814485889086245E-3</v>
      </c>
      <c r="Q64" s="48"/>
      <c r="S64" s="59">
        <f t="shared" si="8"/>
        <v>0.6453276100256562</v>
      </c>
    </row>
    <row r="65" spans="2:19">
      <c r="B65" s="30"/>
      <c r="C65" s="33" t="s">
        <v>47</v>
      </c>
      <c r="D65" s="33" t="s">
        <v>9</v>
      </c>
      <c r="E65" s="14">
        <f t="shared" si="7"/>
        <v>1</v>
      </c>
      <c r="F65" s="14">
        <f t="shared" si="7"/>
        <v>5.6673971764945721E-2</v>
      </c>
      <c r="G65" s="14">
        <f t="shared" si="7"/>
        <v>3.36374292849498E-3</v>
      </c>
      <c r="H65" s="14">
        <f t="shared" si="7"/>
        <v>7.2702716477243773E-2</v>
      </c>
      <c r="I65" s="14">
        <f t="shared" si="7"/>
        <v>8.8400183476887009E-2</v>
      </c>
      <c r="J65" s="14">
        <f t="shared" si="7"/>
        <v>7.0842464706182152E-3</v>
      </c>
      <c r="K65" s="14">
        <f t="shared" si="7"/>
        <v>0.65119005147545994</v>
      </c>
      <c r="L65" s="14">
        <f t="shared" si="7"/>
        <v>5.8967432852555936E-2</v>
      </c>
      <c r="M65" s="14">
        <f t="shared" si="7"/>
        <v>3.6185719382294482E-3</v>
      </c>
      <c r="N65" s="14">
        <f t="shared" si="7"/>
        <v>5.7336527190255341E-3</v>
      </c>
      <c r="O65" s="14">
        <f t="shared" si="7"/>
        <v>4.4289281891850565E-2</v>
      </c>
      <c r="P65" s="14">
        <f t="shared" si="7"/>
        <v>7.9761480046888541E-3</v>
      </c>
      <c r="Q65" s="48"/>
      <c r="S65" s="59">
        <f t="shared" si="8"/>
        <v>0.71015748432801584</v>
      </c>
    </row>
    <row r="66" spans="2:19">
      <c r="B66" s="30"/>
      <c r="C66" s="33" t="s">
        <v>50</v>
      </c>
      <c r="D66" s="33" t="s">
        <v>11</v>
      </c>
      <c r="E66" s="13">
        <f t="shared" si="7"/>
        <v>1</v>
      </c>
      <c r="F66" s="13">
        <f t="shared" si="7"/>
        <v>3.8164477798624141E-2</v>
      </c>
      <c r="G66" s="13">
        <f t="shared" si="7"/>
        <v>3.4396497811131957E-4</v>
      </c>
      <c r="H66" s="13">
        <f t="shared" si="7"/>
        <v>3.8868042526579112E-2</v>
      </c>
      <c r="I66" s="13">
        <f t="shared" si="7"/>
        <v>7.0434646654158856E-2</v>
      </c>
      <c r="J66" s="13">
        <f t="shared" si="7"/>
        <v>6.6916823014383994E-3</v>
      </c>
      <c r="K66" s="13">
        <f t="shared" si="7"/>
        <v>0.62939337085678548</v>
      </c>
      <c r="L66" s="13">
        <f t="shared" si="7"/>
        <v>0.10304878048780487</v>
      </c>
      <c r="M66" s="13">
        <f t="shared" si="7"/>
        <v>5.7066916823014383E-3</v>
      </c>
      <c r="N66" s="13">
        <f t="shared" si="7"/>
        <v>1.4743589743589743E-2</v>
      </c>
      <c r="O66" s="13">
        <f t="shared" si="7"/>
        <v>8.6210131332082551E-2</v>
      </c>
      <c r="P66" s="13">
        <f t="shared" si="7"/>
        <v>6.3946216385240779E-3</v>
      </c>
      <c r="Q66" s="48"/>
      <c r="S66" s="59">
        <f t="shared" si="8"/>
        <v>0.73244215134459034</v>
      </c>
    </row>
    <row r="67" spans="2:19">
      <c r="B67" s="30"/>
      <c r="C67" s="33" t="s">
        <v>51</v>
      </c>
      <c r="D67" s="33" t="s">
        <v>12</v>
      </c>
      <c r="E67" s="14">
        <f t="shared" si="7"/>
        <v>1</v>
      </c>
      <c r="F67" s="14">
        <f t="shared" si="7"/>
        <v>4.928776073044689E-2</v>
      </c>
      <c r="G67" s="14">
        <f t="shared" si="7"/>
        <v>3.1461697057327229E-4</v>
      </c>
      <c r="H67" s="14">
        <f t="shared" si="7"/>
        <v>3.0758829357110343E-2</v>
      </c>
      <c r="I67" s="14">
        <f t="shared" si="7"/>
        <v>7.6652743192224274E-2</v>
      </c>
      <c r="J67" s="14">
        <f t="shared" si="7"/>
        <v>4.03646879267411E-3</v>
      </c>
      <c r="K67" s="14">
        <f t="shared" si="7"/>
        <v>0.6082817897019841</v>
      </c>
      <c r="L67" s="14">
        <f t="shared" si="7"/>
        <v>9.7952981497844538E-2</v>
      </c>
      <c r="M67" s="14">
        <f t="shared" si="7"/>
        <v>5.9442525504056548E-3</v>
      </c>
      <c r="N67" s="14">
        <f t="shared" si="7"/>
        <v>1.3615551449915655E-2</v>
      </c>
      <c r="O67" s="14">
        <f t="shared" si="7"/>
        <v>0.10447961014271562</v>
      </c>
      <c r="P67" s="14">
        <f t="shared" si="7"/>
        <v>8.6753956141055501E-3</v>
      </c>
      <c r="Q67" s="48"/>
      <c r="S67" s="59">
        <f t="shared" si="8"/>
        <v>0.70623477119982869</v>
      </c>
    </row>
    <row r="68" spans="2:19">
      <c r="B68" s="30"/>
      <c r="C68" s="38" t="s">
        <v>52</v>
      </c>
      <c r="D68" s="38" t="s">
        <v>36</v>
      </c>
      <c r="E68" s="17">
        <f t="shared" si="7"/>
        <v>1</v>
      </c>
      <c r="F68" s="17">
        <f t="shared" si="7"/>
        <v>4.2350172545064423E-2</v>
      </c>
      <c r="G68" s="17">
        <f t="shared" si="7"/>
        <v>2.9876499263346287E-2</v>
      </c>
      <c r="H68" s="17">
        <f t="shared" si="7"/>
        <v>6.1587216833278953E-2</v>
      </c>
      <c r="I68" s="17">
        <f t="shared" si="7"/>
        <v>0.22573739531112497</v>
      </c>
      <c r="J68" s="17">
        <f t="shared" si="7"/>
        <v>1.146510041232832E-2</v>
      </c>
      <c r="K68" s="17">
        <f t="shared" si="7"/>
        <v>0.42093085343063097</v>
      </c>
      <c r="L68" s="17">
        <f t="shared" si="7"/>
        <v>6.6733904857959325E-2</v>
      </c>
      <c r="M68" s="17">
        <f t="shared" si="7"/>
        <v>2.6450317898213246E-3</v>
      </c>
      <c r="N68" s="17">
        <f t="shared" si="7"/>
        <v>1.1044861716749231E-2</v>
      </c>
      <c r="O68" s="17">
        <f t="shared" si="7"/>
        <v>0.12164674240851156</v>
      </c>
      <c r="P68" s="17">
        <f t="shared" si="7"/>
        <v>5.9822214311846776E-3</v>
      </c>
      <c r="Q68" s="48"/>
      <c r="S68" s="59">
        <f t="shared" si="8"/>
        <v>0.48766475828859029</v>
      </c>
    </row>
    <row r="69" spans="2:19">
      <c r="B69" s="30"/>
      <c r="C69" s="33" t="s">
        <v>53</v>
      </c>
      <c r="D69" s="33" t="s">
        <v>13</v>
      </c>
      <c r="E69" s="14">
        <f t="shared" si="7"/>
        <v>1</v>
      </c>
      <c r="F69" s="14">
        <f t="shared" si="7"/>
        <v>9.5519204165038604E-2</v>
      </c>
      <c r="G69" s="14">
        <f t="shared" si="7"/>
        <v>4.1185726505655115E-4</v>
      </c>
      <c r="H69" s="14">
        <f t="shared" si="7"/>
        <v>1.247188282132787E-2</v>
      </c>
      <c r="I69" s="14">
        <f t="shared" si="7"/>
        <v>5.5695774766878224E-2</v>
      </c>
      <c r="J69" s="14">
        <f t="shared" si="7"/>
        <v>6.0933754342982057E-3</v>
      </c>
      <c r="K69" s="14">
        <f t="shared" si="7"/>
        <v>0.53948021501061327</v>
      </c>
      <c r="L69" s="14">
        <f t="shared" si="7"/>
        <v>8.7810080998595455E-2</v>
      </c>
      <c r="M69" s="14">
        <f t="shared" si="7"/>
        <v>4.8050014256597632E-3</v>
      </c>
      <c r="N69" s="14">
        <f t="shared" si="7"/>
        <v>2.902009652244622E-2</v>
      </c>
      <c r="O69" s="14">
        <f t="shared" si="7"/>
        <v>0.15133114380154816</v>
      </c>
      <c r="P69" s="14">
        <f t="shared" si="7"/>
        <v>1.7361367788537696E-2</v>
      </c>
      <c r="Q69" s="48"/>
      <c r="S69" s="59">
        <f t="shared" si="8"/>
        <v>0.62729029600920871</v>
      </c>
    </row>
    <row r="70" spans="2:19">
      <c r="B70" s="30"/>
      <c r="C70" s="33" t="s">
        <v>54</v>
      </c>
      <c r="D70" s="33" t="s">
        <v>14</v>
      </c>
      <c r="E70" s="13">
        <f t="shared" ref="E70:P84" si="9">E27/$E27</f>
        <v>1</v>
      </c>
      <c r="F70" s="13">
        <f t="shared" si="9"/>
        <v>4.0334466267633172E-2</v>
      </c>
      <c r="G70" s="13">
        <f t="shared" si="9"/>
        <v>7.5194754413932083E-4</v>
      </c>
      <c r="H70" s="13">
        <f t="shared" si="9"/>
        <v>3.4559509128643189E-2</v>
      </c>
      <c r="I70" s="13">
        <f t="shared" si="9"/>
        <v>0.13763647847926128</v>
      </c>
      <c r="J70" s="13">
        <f t="shared" si="9"/>
        <v>1.7956507354046983E-2</v>
      </c>
      <c r="K70" s="13">
        <f t="shared" si="9"/>
        <v>0.53731163714019314</v>
      </c>
      <c r="L70" s="13">
        <f t="shared" si="9"/>
        <v>0.11465696153036364</v>
      </c>
      <c r="M70" s="13">
        <f t="shared" si="9"/>
        <v>3.6093482118687401E-3</v>
      </c>
      <c r="N70" s="13">
        <f t="shared" si="9"/>
        <v>2.7070111589015552E-3</v>
      </c>
      <c r="O70" s="13">
        <f t="shared" si="9"/>
        <v>9.895629680873462E-2</v>
      </c>
      <c r="P70" s="13">
        <f t="shared" si="9"/>
        <v>1.1519836376214395E-2</v>
      </c>
      <c r="Q70" s="48"/>
      <c r="S70" s="59">
        <f t="shared" si="8"/>
        <v>0.65196859867055679</v>
      </c>
    </row>
    <row r="71" spans="2:19">
      <c r="B71" s="30"/>
      <c r="C71" s="33" t="s">
        <v>55</v>
      </c>
      <c r="D71" s="33" t="s">
        <v>15</v>
      </c>
      <c r="E71" s="14">
        <f t="shared" si="9"/>
        <v>1</v>
      </c>
      <c r="F71" s="14">
        <f t="shared" si="9"/>
        <v>4.461692803210307E-2</v>
      </c>
      <c r="G71" s="14">
        <f t="shared" si="9"/>
        <v>2.9040604044564125E-4</v>
      </c>
      <c r="H71" s="14">
        <f t="shared" si="9"/>
        <v>2.9040604044564128E-3</v>
      </c>
      <c r="I71" s="14">
        <f t="shared" si="9"/>
        <v>0.18749669993135856</v>
      </c>
      <c r="J71" s="14">
        <f t="shared" si="9"/>
        <v>3.9864829188447116E-3</v>
      </c>
      <c r="K71" s="14">
        <f t="shared" si="9"/>
        <v>0.57650879138286082</v>
      </c>
      <c r="L71" s="14">
        <f t="shared" si="9"/>
        <v>8.0495274301705472E-2</v>
      </c>
      <c r="M71" s="14">
        <f t="shared" si="9"/>
        <v>6.8905433233011244E-3</v>
      </c>
      <c r="N71" s="14">
        <f t="shared" si="9"/>
        <v>9.00258725381488E-3</v>
      </c>
      <c r="O71" s="14">
        <f t="shared" si="9"/>
        <v>8.3848144041396067E-2</v>
      </c>
      <c r="P71" s="14">
        <f t="shared" si="9"/>
        <v>3.9600823697132897E-3</v>
      </c>
      <c r="Q71" s="48"/>
      <c r="S71" s="59">
        <f t="shared" si="8"/>
        <v>0.65700406568456626</v>
      </c>
    </row>
    <row r="72" spans="2:19">
      <c r="B72" s="30"/>
      <c r="C72" s="33" t="s">
        <v>56</v>
      </c>
      <c r="D72" s="33" t="s">
        <v>16</v>
      </c>
      <c r="E72" s="13">
        <f t="shared" si="9"/>
        <v>1</v>
      </c>
      <c r="F72" s="13">
        <f t="shared" si="9"/>
        <v>6.8362120907812809E-2</v>
      </c>
      <c r="G72" s="13">
        <f t="shared" si="9"/>
        <v>3.0126531432014462E-4</v>
      </c>
      <c r="H72" s="13">
        <f t="shared" si="9"/>
        <v>2.0611568588069895E-2</v>
      </c>
      <c r="I72" s="13">
        <f t="shared" si="9"/>
        <v>3.7984535047198231E-2</v>
      </c>
      <c r="J72" s="13">
        <f t="shared" si="9"/>
        <v>7.7073709580236993E-3</v>
      </c>
      <c r="K72" s="13">
        <f t="shared" si="9"/>
        <v>0.54395963044788109</v>
      </c>
      <c r="L72" s="13">
        <f t="shared" si="9"/>
        <v>8.5007029524000799E-2</v>
      </c>
      <c r="M72" s="13">
        <f t="shared" si="9"/>
        <v>7.2303675436834703E-3</v>
      </c>
      <c r="N72" s="13">
        <f t="shared" si="9"/>
        <v>5.2771640891745332E-2</v>
      </c>
      <c r="O72" s="13">
        <f t="shared" si="9"/>
        <v>0.15110966057441252</v>
      </c>
      <c r="P72" s="13">
        <f t="shared" si="9"/>
        <v>2.4954810202851979E-2</v>
      </c>
      <c r="Q72" s="48"/>
      <c r="S72" s="59">
        <f t="shared" si="8"/>
        <v>0.62896665997188195</v>
      </c>
    </row>
    <row r="73" spans="2:19">
      <c r="B73" s="30"/>
      <c r="C73" s="33" t="s">
        <v>57</v>
      </c>
      <c r="D73" s="33" t="s">
        <v>17</v>
      </c>
      <c r="E73" s="14">
        <f t="shared" si="9"/>
        <v>1</v>
      </c>
      <c r="F73" s="14">
        <f t="shared" si="9"/>
        <v>5.3755356740094733E-2</v>
      </c>
      <c r="G73" s="14">
        <f t="shared" si="9"/>
        <v>4.5109390271408167E-4</v>
      </c>
      <c r="H73" s="14">
        <f t="shared" si="9"/>
        <v>4.4338771520938278E-2</v>
      </c>
      <c r="I73" s="14">
        <f t="shared" si="9"/>
        <v>9.4259830087963306E-2</v>
      </c>
      <c r="J73" s="14">
        <f t="shared" si="9"/>
        <v>4.7364859784978569E-3</v>
      </c>
      <c r="K73" s="14">
        <f t="shared" si="9"/>
        <v>0.57724983083978654</v>
      </c>
      <c r="L73" s="14">
        <f t="shared" si="9"/>
        <v>0.10179685737914443</v>
      </c>
      <c r="M73" s="14">
        <f t="shared" si="9"/>
        <v>4.266596496504022E-3</v>
      </c>
      <c r="N73" s="14">
        <f t="shared" si="9"/>
        <v>1.1766032629125629E-2</v>
      </c>
      <c r="O73" s="14">
        <f t="shared" si="9"/>
        <v>9.7530260882640399E-2</v>
      </c>
      <c r="P73" s="14">
        <f t="shared" si="9"/>
        <v>9.8488835425907823E-3</v>
      </c>
      <c r="Q73" s="48"/>
      <c r="S73" s="59">
        <f t="shared" si="8"/>
        <v>0.67904668821893099</v>
      </c>
    </row>
    <row r="74" spans="2:19">
      <c r="B74" s="30"/>
      <c r="C74" s="33" t="s">
        <v>58</v>
      </c>
      <c r="D74" s="33" t="s">
        <v>34</v>
      </c>
      <c r="E74" s="13">
        <f t="shared" si="9"/>
        <v>1</v>
      </c>
      <c r="F74" s="13">
        <f t="shared" si="9"/>
        <v>3.5761799655307958E-2</v>
      </c>
      <c r="G74" s="13">
        <f t="shared" si="9"/>
        <v>7.710216793154537E-4</v>
      </c>
      <c r="H74" s="13">
        <f t="shared" si="9"/>
        <v>4.6926495933238596E-2</v>
      </c>
      <c r="I74" s="13">
        <f t="shared" si="9"/>
        <v>0.1139827049254679</v>
      </c>
      <c r="J74" s="13">
        <f t="shared" si="9"/>
        <v>1.6153660085265927E-2</v>
      </c>
      <c r="K74" s="13">
        <f t="shared" si="9"/>
        <v>0.58439663774075534</v>
      </c>
      <c r="L74" s="13">
        <f t="shared" si="9"/>
        <v>0.11259940132434312</v>
      </c>
      <c r="M74" s="13">
        <f t="shared" si="9"/>
        <v>2.6229855168868866E-3</v>
      </c>
      <c r="N74" s="13">
        <f t="shared" si="9"/>
        <v>2.8044023826081696E-3</v>
      </c>
      <c r="O74" s="13">
        <f t="shared" si="9"/>
        <v>7.9316965500559375E-2</v>
      </c>
      <c r="P74" s="13">
        <f t="shared" si="9"/>
        <v>4.6639252562513224E-3</v>
      </c>
      <c r="Q74" s="48"/>
      <c r="S74" s="59">
        <f t="shared" si="8"/>
        <v>0.69699603906509844</v>
      </c>
    </row>
    <row r="75" spans="2:19">
      <c r="B75" s="30"/>
      <c r="C75" s="33" t="s">
        <v>59</v>
      </c>
      <c r="D75" s="33" t="s">
        <v>18</v>
      </c>
      <c r="E75" s="14">
        <f t="shared" si="9"/>
        <v>1</v>
      </c>
      <c r="F75" s="14">
        <f t="shared" si="9"/>
        <v>0.15289121202221495</v>
      </c>
      <c r="G75" s="14">
        <f t="shared" si="9"/>
        <v>4.3558749863878909E-4</v>
      </c>
      <c r="H75" s="14">
        <f t="shared" si="9"/>
        <v>8.7117499727757818E-4</v>
      </c>
      <c r="I75" s="14">
        <f t="shared" si="9"/>
        <v>2.2214962430578241E-2</v>
      </c>
      <c r="J75" s="14">
        <f t="shared" si="9"/>
        <v>2.7224218664924317E-3</v>
      </c>
      <c r="K75" s="14">
        <f t="shared" si="9"/>
        <v>0.5188936077534575</v>
      </c>
      <c r="L75" s="14">
        <f t="shared" si="9"/>
        <v>7.3832081019274742E-2</v>
      </c>
      <c r="M75" s="14">
        <f t="shared" si="9"/>
        <v>5.5537406076445603E-3</v>
      </c>
      <c r="N75" s="14">
        <f t="shared" si="9"/>
        <v>2.3195034302515519E-2</v>
      </c>
      <c r="O75" s="14">
        <f t="shared" si="9"/>
        <v>0.16617663073069802</v>
      </c>
      <c r="P75" s="14">
        <f t="shared" si="9"/>
        <v>3.3213546771207664E-2</v>
      </c>
      <c r="Q75" s="48"/>
      <c r="S75" s="59">
        <f t="shared" si="8"/>
        <v>0.59272568877273224</v>
      </c>
    </row>
    <row r="76" spans="2:19">
      <c r="B76" s="30"/>
      <c r="C76" s="33" t="s">
        <v>60</v>
      </c>
      <c r="D76" s="33" t="s">
        <v>19</v>
      </c>
      <c r="E76" s="13">
        <f t="shared" si="9"/>
        <v>1</v>
      </c>
      <c r="F76" s="13">
        <f t="shared" si="9"/>
        <v>9.1615033758930181E-2</v>
      </c>
      <c r="G76" s="13">
        <f t="shared" si="9"/>
        <v>4.414000555837107E-4</v>
      </c>
      <c r="H76" s="13">
        <f t="shared" si="9"/>
        <v>8.6481714593993689E-3</v>
      </c>
      <c r="I76" s="13">
        <f t="shared" si="9"/>
        <v>6.5180074874527941E-2</v>
      </c>
      <c r="J76" s="13">
        <f t="shared" si="9"/>
        <v>3.9726005002533966E-3</v>
      </c>
      <c r="K76" s="13">
        <f t="shared" si="9"/>
        <v>0.57625594663963775</v>
      </c>
      <c r="L76" s="13">
        <f t="shared" si="9"/>
        <v>7.2602135068417006E-2</v>
      </c>
      <c r="M76" s="13">
        <f t="shared" si="9"/>
        <v>4.4957413068711276E-3</v>
      </c>
      <c r="N76" s="13">
        <f t="shared" si="9"/>
        <v>1.1476401445176478E-2</v>
      </c>
      <c r="O76" s="13">
        <f t="shared" si="9"/>
        <v>0.15321486373816803</v>
      </c>
      <c r="P76" s="13">
        <f t="shared" si="9"/>
        <v>1.2097631153035034E-2</v>
      </c>
      <c r="Q76" s="48"/>
      <c r="S76" s="59">
        <f t="shared" si="8"/>
        <v>0.6488580817080547</v>
      </c>
    </row>
    <row r="77" spans="2:19">
      <c r="B77" s="30"/>
      <c r="C77" s="33" t="s">
        <v>61</v>
      </c>
      <c r="D77" s="33" t="s">
        <v>29</v>
      </c>
      <c r="E77" s="14">
        <f t="shared" si="9"/>
        <v>1</v>
      </c>
      <c r="F77" s="14">
        <f t="shared" si="9"/>
        <v>3.7464624824777172E-2</v>
      </c>
      <c r="G77" s="14">
        <f t="shared" si="9"/>
        <v>3.8879631833690391E-3</v>
      </c>
      <c r="H77" s="14">
        <f t="shared" si="9"/>
        <v>5.3267740485069694E-2</v>
      </c>
      <c r="I77" s="14">
        <f t="shared" si="9"/>
        <v>0.13623740379274776</v>
      </c>
      <c r="J77" s="14">
        <f t="shared" si="9"/>
        <v>1.1703562643814964E-2</v>
      </c>
      <c r="K77" s="14">
        <f t="shared" si="9"/>
        <v>0.57291914623502338</v>
      </c>
      <c r="L77" s="14">
        <f t="shared" si="9"/>
        <v>8.8880954270147319E-2</v>
      </c>
      <c r="M77" s="14">
        <f t="shared" si="9"/>
        <v>4.0863286519082758E-3</v>
      </c>
      <c r="N77" s="14">
        <f t="shared" si="9"/>
        <v>8.6487344283107202E-3</v>
      </c>
      <c r="O77" s="14">
        <f t="shared" si="9"/>
        <v>7.6053320637943345E-2</v>
      </c>
      <c r="P77" s="14">
        <f t="shared" si="9"/>
        <v>6.8502208468883066E-3</v>
      </c>
      <c r="Q77" s="48"/>
      <c r="S77" s="59">
        <f t="shared" si="8"/>
        <v>0.66180010050517069</v>
      </c>
    </row>
    <row r="78" spans="2:19">
      <c r="B78" s="30"/>
      <c r="C78" s="33" t="s">
        <v>62</v>
      </c>
      <c r="D78" s="33" t="s">
        <v>20</v>
      </c>
      <c r="E78" s="13">
        <f t="shared" si="9"/>
        <v>1</v>
      </c>
      <c r="F78" s="13">
        <f t="shared" si="9"/>
        <v>9.9288466635405415E-2</v>
      </c>
      <c r="G78" s="13">
        <f t="shared" si="9"/>
        <v>4.4853106077595876E-4</v>
      </c>
      <c r="H78" s="13">
        <f t="shared" si="9"/>
        <v>4.4853106077595876E-3</v>
      </c>
      <c r="I78" s="13">
        <f t="shared" si="9"/>
        <v>3.3700992884666353E-2</v>
      </c>
      <c r="J78" s="13">
        <f t="shared" si="9"/>
        <v>2.3445941813288753E-3</v>
      </c>
      <c r="K78" s="13">
        <f t="shared" si="9"/>
        <v>0.56686170971885252</v>
      </c>
      <c r="L78" s="13">
        <f t="shared" si="9"/>
        <v>7.4741584945666573E-2</v>
      </c>
      <c r="M78" s="13">
        <f t="shared" si="9"/>
        <v>3.3639829558196905E-3</v>
      </c>
      <c r="N78" s="13">
        <f t="shared" si="9"/>
        <v>1.5718974902648373E-2</v>
      </c>
      <c r="O78" s="13">
        <f t="shared" si="9"/>
        <v>0.18934127097392403</v>
      </c>
      <c r="P78" s="13">
        <f t="shared" si="9"/>
        <v>9.7045811331525622E-3</v>
      </c>
      <c r="Q78" s="48"/>
      <c r="S78" s="59">
        <f t="shared" si="8"/>
        <v>0.64160329466451915</v>
      </c>
    </row>
    <row r="79" spans="2:19">
      <c r="B79" s="30"/>
      <c r="C79" s="33" t="s">
        <v>63</v>
      </c>
      <c r="D79" s="33" t="s">
        <v>21</v>
      </c>
      <c r="E79" s="14">
        <f t="shared" si="9"/>
        <v>1</v>
      </c>
      <c r="F79" s="14">
        <f t="shared" si="9"/>
        <v>6.8586858685868585E-2</v>
      </c>
      <c r="G79" s="14">
        <f t="shared" si="9"/>
        <v>9.0009000900090005E-5</v>
      </c>
      <c r="H79" s="14">
        <f t="shared" si="9"/>
        <v>5.4005400540054003E-4</v>
      </c>
      <c r="I79" s="14">
        <f t="shared" si="9"/>
        <v>3.9333933393339335E-2</v>
      </c>
      <c r="J79" s="14">
        <f t="shared" si="9"/>
        <v>9.6309630963096315E-3</v>
      </c>
      <c r="K79" s="14">
        <f t="shared" si="9"/>
        <v>0.62970297029702971</v>
      </c>
      <c r="L79" s="14">
        <f t="shared" si="9"/>
        <v>0.10306030603060307</v>
      </c>
      <c r="M79" s="14">
        <f t="shared" si="9"/>
        <v>4.2304230423042301E-3</v>
      </c>
      <c r="N79" s="14">
        <f t="shared" si="9"/>
        <v>4.1404140414041408E-3</v>
      </c>
      <c r="O79" s="14">
        <f t="shared" si="9"/>
        <v>0.11818181818181818</v>
      </c>
      <c r="P79" s="14">
        <f t="shared" si="9"/>
        <v>2.2502250225022502E-2</v>
      </c>
      <c r="Q79" s="48"/>
      <c r="S79" s="59">
        <f t="shared" si="8"/>
        <v>0.73276327632763283</v>
      </c>
    </row>
    <row r="80" spans="2:19">
      <c r="B80" s="30"/>
      <c r="C80" s="33" t="s">
        <v>64</v>
      </c>
      <c r="D80" s="33" t="s">
        <v>22</v>
      </c>
      <c r="E80" s="13">
        <f t="shared" si="9"/>
        <v>1</v>
      </c>
      <c r="F80" s="13">
        <f t="shared" si="9"/>
        <v>6.3831175894702497E-2</v>
      </c>
      <c r="G80" s="13">
        <f t="shared" si="9"/>
        <v>5.0038072446426628E-4</v>
      </c>
      <c r="H80" s="13">
        <f t="shared" si="9"/>
        <v>3.139345153921462E-2</v>
      </c>
      <c r="I80" s="13">
        <f t="shared" si="9"/>
        <v>7.8407483955183294E-2</v>
      </c>
      <c r="J80" s="13">
        <f t="shared" si="9"/>
        <v>5.156097030349179E-3</v>
      </c>
      <c r="K80" s="13">
        <f t="shared" si="9"/>
        <v>0.60174045469378878</v>
      </c>
      <c r="L80" s="13">
        <f t="shared" si="9"/>
        <v>8.6239530077232673E-2</v>
      </c>
      <c r="M80" s="13">
        <f t="shared" si="9"/>
        <v>4.4599151528336781E-3</v>
      </c>
      <c r="N80" s="13">
        <f t="shared" si="9"/>
        <v>1.427172848906777E-2</v>
      </c>
      <c r="O80" s="13">
        <f t="shared" si="9"/>
        <v>0.10360056564777548</v>
      </c>
      <c r="P80" s="13">
        <f t="shared" si="9"/>
        <v>1.0399216795387795E-2</v>
      </c>
      <c r="Q80" s="48"/>
      <c r="S80" s="59">
        <f t="shared" si="8"/>
        <v>0.68797998477102151</v>
      </c>
    </row>
    <row r="81" spans="2:20">
      <c r="B81" s="30"/>
      <c r="C81" s="33" t="s">
        <v>65</v>
      </c>
      <c r="D81" s="33" t="s">
        <v>23</v>
      </c>
      <c r="E81" s="14">
        <f t="shared" si="9"/>
        <v>1</v>
      </c>
      <c r="F81" s="14">
        <f t="shared" si="9"/>
        <v>4.7024150254498201E-2</v>
      </c>
      <c r="G81" s="14">
        <f t="shared" si="9"/>
        <v>1.0829710537308354E-3</v>
      </c>
      <c r="H81" s="14">
        <f t="shared" si="9"/>
        <v>4.0588207992326375E-2</v>
      </c>
      <c r="I81" s="14">
        <f t="shared" si="9"/>
        <v>0.10514875380973746</v>
      </c>
      <c r="J81" s="14">
        <f t="shared" si="9"/>
        <v>1.0744619954515216E-2</v>
      </c>
      <c r="K81" s="14">
        <f t="shared" si="9"/>
        <v>0.60600739514519553</v>
      </c>
      <c r="L81" s="14">
        <f t="shared" si="9"/>
        <v>9.3197394681065027E-2</v>
      </c>
      <c r="M81" s="14">
        <f t="shared" si="9"/>
        <v>2.6532790816405465E-3</v>
      </c>
      <c r="N81" s="14">
        <f t="shared" si="9"/>
        <v>4.030199421384037E-3</v>
      </c>
      <c r="O81" s="14">
        <f t="shared" si="9"/>
        <v>8.3845166081346595E-2</v>
      </c>
      <c r="P81" s="14">
        <f t="shared" si="9"/>
        <v>5.6778625245602361E-3</v>
      </c>
      <c r="Q81" s="48"/>
      <c r="S81" s="59">
        <f t="shared" si="8"/>
        <v>0.69920478982626055</v>
      </c>
    </row>
    <row r="82" spans="2:20">
      <c r="B82" s="30"/>
      <c r="C82" s="33" t="s">
        <v>66</v>
      </c>
      <c r="D82" s="33" t="s">
        <v>24</v>
      </c>
      <c r="E82" s="13">
        <f t="shared" si="9"/>
        <v>1</v>
      </c>
      <c r="F82" s="13">
        <f t="shared" si="9"/>
        <v>8.1122227055241414E-2</v>
      </c>
      <c r="G82" s="13">
        <f t="shared" si="9"/>
        <v>2.1748586341887777E-4</v>
      </c>
      <c r="H82" s="13">
        <f t="shared" si="9"/>
        <v>3.4471509351892124E-2</v>
      </c>
      <c r="I82" s="13">
        <f t="shared" si="9"/>
        <v>6.2282514136581126E-2</v>
      </c>
      <c r="J82" s="13">
        <f t="shared" si="9"/>
        <v>2.2292301000434974E-3</v>
      </c>
      <c r="K82" s="13">
        <f t="shared" si="9"/>
        <v>0.60874293170943894</v>
      </c>
      <c r="L82" s="13">
        <f t="shared" si="9"/>
        <v>7.6120052196607224E-2</v>
      </c>
      <c r="M82" s="13">
        <f t="shared" si="9"/>
        <v>3.6972596781209223E-3</v>
      </c>
      <c r="N82" s="13">
        <f t="shared" si="9"/>
        <v>1.1173336233144846E-2</v>
      </c>
      <c r="O82" s="13">
        <f t="shared" si="9"/>
        <v>0.10939538929969551</v>
      </c>
      <c r="P82" s="13">
        <f t="shared" si="9"/>
        <v>1.0548064375815572E-2</v>
      </c>
      <c r="Q82" s="48"/>
      <c r="S82" s="59">
        <f t="shared" si="8"/>
        <v>0.68486298390604616</v>
      </c>
    </row>
    <row r="83" spans="2:20">
      <c r="B83" s="30"/>
      <c r="C83" s="33" t="s">
        <v>67</v>
      </c>
      <c r="D83" s="33" t="s">
        <v>30</v>
      </c>
      <c r="E83" s="14">
        <f t="shared" si="9"/>
        <v>1</v>
      </c>
      <c r="F83" s="14">
        <f t="shared" si="9"/>
        <v>3.5920989752031007E-2</v>
      </c>
      <c r="G83" s="14">
        <f t="shared" si="9"/>
        <v>2.1504805394785748E-3</v>
      </c>
      <c r="H83" s="14">
        <f t="shared" si="9"/>
        <v>8.7532522699516807E-2</v>
      </c>
      <c r="I83" s="14">
        <f t="shared" si="9"/>
        <v>0.13059523177401369</v>
      </c>
      <c r="J83" s="14">
        <f t="shared" si="9"/>
        <v>1.0247968990601604E-2</v>
      </c>
      <c r="K83" s="14">
        <f t="shared" si="9"/>
        <v>0.52787659958583333</v>
      </c>
      <c r="L83" s="14">
        <f t="shared" si="9"/>
        <v>9.1567992353846966E-2</v>
      </c>
      <c r="M83" s="14">
        <f t="shared" si="9"/>
        <v>3.4779376626134974E-3</v>
      </c>
      <c r="N83" s="14">
        <f t="shared" si="9"/>
        <v>6.6903839006000106E-3</v>
      </c>
      <c r="O83" s="14">
        <f t="shared" si="9"/>
        <v>9.7090213986088247E-2</v>
      </c>
      <c r="P83" s="14">
        <f t="shared" si="9"/>
        <v>6.8496787553762014E-3</v>
      </c>
      <c r="Q83" s="48"/>
      <c r="S83" s="59">
        <f t="shared" si="8"/>
        <v>0.61944459193968027</v>
      </c>
    </row>
    <row r="84" spans="2:20" ht="13.5" thickBot="1">
      <c r="B84" s="30"/>
      <c r="C84" s="33" t="s">
        <v>68</v>
      </c>
      <c r="D84" s="33" t="s">
        <v>31</v>
      </c>
      <c r="E84" s="18">
        <f t="shared" si="9"/>
        <v>1</v>
      </c>
      <c r="F84" s="18">
        <f t="shared" si="9"/>
        <v>4.1760138050043139E-2</v>
      </c>
      <c r="G84" s="18">
        <f t="shared" si="9"/>
        <v>2.6548085219353553E-4</v>
      </c>
      <c r="H84" s="18">
        <f t="shared" si="9"/>
        <v>3.5481515895666026E-2</v>
      </c>
      <c r="I84" s="18">
        <f t="shared" si="9"/>
        <v>9.6966881263688853E-2</v>
      </c>
      <c r="J84" s="18">
        <f t="shared" si="9"/>
        <v>4.0884051237804475E-3</v>
      </c>
      <c r="K84" s="18">
        <f t="shared" si="9"/>
        <v>0.61811906816220885</v>
      </c>
      <c r="L84" s="18">
        <f t="shared" si="9"/>
        <v>0.1098028804672463</v>
      </c>
      <c r="M84" s="18">
        <f t="shared" si="9"/>
        <v>5.2299727882126499E-3</v>
      </c>
      <c r="N84" s="18">
        <f t="shared" si="9"/>
        <v>7.9378774805867122E-3</v>
      </c>
      <c r="O84" s="18">
        <f t="shared" si="9"/>
        <v>7.5303643724696362E-2</v>
      </c>
      <c r="P84" s="18">
        <f t="shared" si="9"/>
        <v>5.0441361916771753E-3</v>
      </c>
      <c r="Q84" s="48"/>
      <c r="S84" s="59">
        <f t="shared" si="8"/>
        <v>0.72792194862945514</v>
      </c>
    </row>
    <row r="85" spans="2:20" ht="13.5" thickBot="1">
      <c r="B85" s="30"/>
      <c r="C85" s="33"/>
      <c r="D85" s="3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1"/>
    </row>
    <row r="86" spans="2:20" ht="13.5" thickBot="1">
      <c r="B86" s="30"/>
      <c r="C86" s="33" t="s">
        <v>69</v>
      </c>
      <c r="D86" s="33" t="s">
        <v>4</v>
      </c>
      <c r="E86" s="19">
        <f t="shared" ref="E86:P86" si="10">E43/$E43</f>
        <v>1</v>
      </c>
      <c r="F86" s="19">
        <f t="shared" si="10"/>
        <v>5.707443476411616E-2</v>
      </c>
      <c r="G86" s="19">
        <f t="shared" si="10"/>
        <v>3.4465461723920325E-3</v>
      </c>
      <c r="H86" s="19">
        <f t="shared" si="10"/>
        <v>3.0453043986805577E-2</v>
      </c>
      <c r="I86" s="19">
        <f t="shared" si="10"/>
        <v>0.11756998846528142</v>
      </c>
      <c r="J86" s="19">
        <f t="shared" si="10"/>
        <v>7.6554470917021685E-3</v>
      </c>
      <c r="K86" s="19">
        <f t="shared" si="10"/>
        <v>0.55312049966829013</v>
      </c>
      <c r="L86" s="19">
        <f t="shared" si="10"/>
        <v>8.3538176682300569E-2</v>
      </c>
      <c r="M86" s="19">
        <f t="shared" si="10"/>
        <v>4.4978467754798234E-3</v>
      </c>
      <c r="N86" s="19">
        <f t="shared" si="10"/>
        <v>1.4264216714015262E-2</v>
      </c>
      <c r="O86" s="19">
        <f t="shared" si="10"/>
        <v>0.11715298180565732</v>
      </c>
      <c r="P86" s="19">
        <f t="shared" si="10"/>
        <v>1.1226817873959506E-2</v>
      </c>
      <c r="Q86" s="48"/>
      <c r="S86" s="59">
        <f>K86+L86</f>
        <v>0.6366586763505907</v>
      </c>
    </row>
    <row r="87" spans="2:20" ht="13.5" thickBot="1">
      <c r="B87" s="30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4"/>
    </row>
    <row r="88" spans="2:20" ht="13.5" thickBot="1">
      <c r="B88" s="30"/>
      <c r="C88" s="33" t="s">
        <v>70</v>
      </c>
      <c r="D88" s="33"/>
      <c r="E88" s="19">
        <f t="shared" ref="E88:P88" si="11">E45/$E45</f>
        <v>1</v>
      </c>
      <c r="F88" s="19">
        <f t="shared" si="11"/>
        <v>4.9669031326861929E-2</v>
      </c>
      <c r="G88" s="19">
        <f t="shared" si="11"/>
        <v>4.2435460410786426E-4</v>
      </c>
      <c r="H88" s="19">
        <f t="shared" si="11"/>
        <v>2.0553280233171687E-2</v>
      </c>
      <c r="I88" s="19">
        <f t="shared" si="11"/>
        <v>0.20198441613552545</v>
      </c>
      <c r="J88" s="19">
        <f t="shared" si="11"/>
        <v>4.452931536526602E-3</v>
      </c>
      <c r="K88" s="19">
        <f t="shared" si="11"/>
        <v>0.49410230854488246</v>
      </c>
      <c r="L88" s="19">
        <f t="shared" si="11"/>
        <v>6.7871610397804524E-2</v>
      </c>
      <c r="M88" s="19">
        <f t="shared" si="11"/>
        <v>5.7594970281218683E-3</v>
      </c>
      <c r="N88" s="19">
        <f t="shared" si="11"/>
        <v>2.0946924964613853E-2</v>
      </c>
      <c r="O88" s="19">
        <f t="shared" si="11"/>
        <v>0.12811879695469736</v>
      </c>
      <c r="P88" s="19">
        <f t="shared" si="11"/>
        <v>6.1168482736863854E-3</v>
      </c>
      <c r="Q88" s="48"/>
      <c r="S88" s="59">
        <f>K88+L88</f>
        <v>0.561973918942687</v>
      </c>
    </row>
    <row r="89" spans="2:20" ht="13.5" thickBot="1">
      <c r="B89" s="44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9"/>
    </row>
    <row r="90" spans="2:20" ht="14.25" thickTop="1" thickBot="1"/>
    <row r="91" spans="2:20" ht="13.5" thickTop="1">
      <c r="B91" s="80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2"/>
    </row>
    <row r="92" spans="2:20" ht="15">
      <c r="B92" s="30"/>
      <c r="C92" s="110" t="s">
        <v>165</v>
      </c>
      <c r="D92" s="109"/>
      <c r="E92" s="109"/>
      <c r="F92" s="109"/>
      <c r="G92" s="109"/>
      <c r="H92" s="109"/>
      <c r="I92" s="109"/>
      <c r="J92" s="109"/>
      <c r="K92" s="33"/>
      <c r="L92" s="33"/>
      <c r="M92" s="33"/>
      <c r="N92" s="33"/>
      <c r="O92" s="33"/>
      <c r="P92" s="33"/>
      <c r="Q92" s="34"/>
    </row>
    <row r="93" spans="2:20">
      <c r="B93" s="30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4"/>
    </row>
    <row r="94" spans="2:20" ht="63.75">
      <c r="B94" s="30"/>
      <c r="C94" s="33" t="s">
        <v>72</v>
      </c>
      <c r="D94" s="38" t="s">
        <v>73</v>
      </c>
      <c r="E94" s="39" t="s">
        <v>84</v>
      </c>
      <c r="F94" s="39" t="s">
        <v>74</v>
      </c>
      <c r="G94" s="39" t="s">
        <v>75</v>
      </c>
      <c r="H94" s="39" t="s">
        <v>0</v>
      </c>
      <c r="I94" s="39" t="s">
        <v>76</v>
      </c>
      <c r="J94" s="39" t="s">
        <v>77</v>
      </c>
      <c r="K94" s="39" t="s">
        <v>78</v>
      </c>
      <c r="L94" s="39" t="s">
        <v>79</v>
      </c>
      <c r="M94" s="39" t="s">
        <v>81</v>
      </c>
      <c r="N94" s="39" t="s">
        <v>1</v>
      </c>
      <c r="O94" s="39" t="s">
        <v>2</v>
      </c>
      <c r="P94" s="39" t="s">
        <v>3</v>
      </c>
      <c r="Q94" s="40"/>
      <c r="S94" s="94" t="s">
        <v>101</v>
      </c>
      <c r="T94" s="1"/>
    </row>
    <row r="95" spans="2:20" ht="13.5" thickBot="1">
      <c r="B95" s="30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4"/>
    </row>
    <row r="96" spans="2:20">
      <c r="B96" s="30"/>
      <c r="C96" s="38" t="s">
        <v>37</v>
      </c>
      <c r="D96" s="38" t="s">
        <v>25</v>
      </c>
      <c r="E96" s="12">
        <f>S10/S10</f>
        <v>1</v>
      </c>
      <c r="F96" s="60" t="s">
        <v>80</v>
      </c>
      <c r="G96" s="12">
        <f t="shared" ref="G96:P111" si="12">G10/$S10</f>
        <v>3.5919919708414771E-4</v>
      </c>
      <c r="H96" s="12">
        <f t="shared" si="12"/>
        <v>4.4054725054143993E-3</v>
      </c>
      <c r="I96" s="12">
        <f t="shared" si="12"/>
        <v>0.14184142411916961</v>
      </c>
      <c r="J96" s="12">
        <f t="shared" si="12"/>
        <v>1.0775975912524431E-2</v>
      </c>
      <c r="K96" s="12">
        <f t="shared" si="12"/>
        <v>0.56620358142728855</v>
      </c>
      <c r="L96" s="12">
        <f t="shared" si="12"/>
        <v>6.9705773598859017E-2</v>
      </c>
      <c r="M96" s="12">
        <f t="shared" si="12"/>
        <v>7.3530188579578465E-3</v>
      </c>
      <c r="N96" s="12">
        <f t="shared" si="12"/>
        <v>1.7558501928054512E-2</v>
      </c>
      <c r="O96" s="12">
        <f t="shared" si="12"/>
        <v>0.15176166076805239</v>
      </c>
      <c r="P96" s="12">
        <f t="shared" si="12"/>
        <v>3.0035391685595055E-2</v>
      </c>
      <c r="Q96" s="48"/>
      <c r="S96" s="59">
        <f t="shared" ref="S96:S127" si="13">K96+L96</f>
        <v>0.63590935502614754</v>
      </c>
      <c r="T96" s="59"/>
    </row>
    <row r="97" spans="2:20">
      <c r="B97" s="30"/>
      <c r="C97" s="33" t="s">
        <v>38</v>
      </c>
      <c r="D97" s="33" t="s">
        <v>26</v>
      </c>
      <c r="E97" s="13">
        <f t="shared" ref="E97:E127" si="14">S11/S11</f>
        <v>1</v>
      </c>
      <c r="F97" s="20" t="s">
        <v>80</v>
      </c>
      <c r="G97" s="13">
        <f t="shared" si="12"/>
        <v>1.7935253734020187E-4</v>
      </c>
      <c r="H97" s="13">
        <f t="shared" si="12"/>
        <v>7.0844252249379737E-3</v>
      </c>
      <c r="I97" s="13">
        <f t="shared" si="12"/>
        <v>4.6133458215840813E-2</v>
      </c>
      <c r="J97" s="13">
        <f t="shared" si="12"/>
        <v>9.2067635834636955E-3</v>
      </c>
      <c r="K97" s="13">
        <f t="shared" si="12"/>
        <v>0.67780313069817955</v>
      </c>
      <c r="L97" s="13">
        <f t="shared" si="12"/>
        <v>8.2412490907822766E-2</v>
      </c>
      <c r="M97" s="13">
        <f t="shared" si="12"/>
        <v>5.5599286575462583E-3</v>
      </c>
      <c r="N97" s="13">
        <f t="shared" si="12"/>
        <v>1.4816512390271121E-2</v>
      </c>
      <c r="O97" s="13">
        <f t="shared" si="12"/>
        <v>0.11925947330138201</v>
      </c>
      <c r="P97" s="13">
        <f t="shared" si="12"/>
        <v>3.7544464483215592E-2</v>
      </c>
      <c r="Q97" s="48"/>
      <c r="S97" s="59">
        <f t="shared" si="13"/>
        <v>0.76021562160600231</v>
      </c>
      <c r="T97" s="59"/>
    </row>
    <row r="98" spans="2:20">
      <c r="B98" s="30"/>
      <c r="C98" s="33" t="s">
        <v>39</v>
      </c>
      <c r="D98" s="33" t="s">
        <v>32</v>
      </c>
      <c r="E98" s="14">
        <f t="shared" si="14"/>
        <v>1</v>
      </c>
      <c r="F98" s="21" t="s">
        <v>80</v>
      </c>
      <c r="G98" s="14">
        <f t="shared" si="12"/>
        <v>4.0026684456304204E-4</v>
      </c>
      <c r="H98" s="14">
        <f t="shared" si="12"/>
        <v>1.6588837002446077E-2</v>
      </c>
      <c r="I98" s="14">
        <f t="shared" si="12"/>
        <v>5.1945741605514788E-2</v>
      </c>
      <c r="J98" s="14">
        <f t="shared" si="12"/>
        <v>8.0498109851011787E-3</v>
      </c>
      <c r="K98" s="14">
        <f t="shared" si="12"/>
        <v>0.62799644207249272</v>
      </c>
      <c r="L98" s="14">
        <f t="shared" si="12"/>
        <v>8.4322881921280859E-2</v>
      </c>
      <c r="M98" s="14">
        <f t="shared" si="12"/>
        <v>4.9810985101178566E-3</v>
      </c>
      <c r="N98" s="14">
        <f t="shared" si="12"/>
        <v>2.5817211474316211E-2</v>
      </c>
      <c r="O98" s="14">
        <f t="shared" si="12"/>
        <v>0.16104069379586392</v>
      </c>
      <c r="P98" s="14">
        <f t="shared" si="12"/>
        <v>1.8857015788303313E-2</v>
      </c>
      <c r="Q98" s="48"/>
      <c r="S98" s="59">
        <f t="shared" si="13"/>
        <v>0.71231932399377362</v>
      </c>
      <c r="T98" s="59"/>
    </row>
    <row r="99" spans="2:20">
      <c r="B99" s="30"/>
      <c r="C99" s="33" t="s">
        <v>40</v>
      </c>
      <c r="D99" s="33" t="s">
        <v>27</v>
      </c>
      <c r="E99" s="13">
        <f t="shared" si="14"/>
        <v>1</v>
      </c>
      <c r="F99" s="20" t="s">
        <v>80</v>
      </c>
      <c r="G99" s="13">
        <f t="shared" si="12"/>
        <v>1.011454033514666E-3</v>
      </c>
      <c r="H99" s="13">
        <f t="shared" si="12"/>
        <v>3.5018178836007767E-2</v>
      </c>
      <c r="I99" s="13">
        <f t="shared" si="12"/>
        <v>4.319182089062628E-2</v>
      </c>
      <c r="J99" s="13">
        <f t="shared" si="12"/>
        <v>5.0572701675733302E-3</v>
      </c>
      <c r="K99" s="13">
        <f t="shared" si="12"/>
        <v>0.57084278723927717</v>
      </c>
      <c r="L99" s="13">
        <f t="shared" si="12"/>
        <v>8.3403952871709361E-2</v>
      </c>
      <c r="M99" s="13">
        <f t="shared" si="12"/>
        <v>5.9867144145868073E-3</v>
      </c>
      <c r="N99" s="13">
        <f t="shared" si="12"/>
        <v>1.5691205817227522E-2</v>
      </c>
      <c r="O99" s="13">
        <f t="shared" si="12"/>
        <v>0.21522101637462071</v>
      </c>
      <c r="P99" s="13">
        <f t="shared" si="12"/>
        <v>2.4575599354856346E-2</v>
      </c>
      <c r="Q99" s="48"/>
      <c r="S99" s="59">
        <f t="shared" si="13"/>
        <v>0.65424674011098649</v>
      </c>
      <c r="T99" s="59"/>
    </row>
    <row r="100" spans="2:20" ht="15">
      <c r="B100" s="30"/>
      <c r="C100" s="42" t="s">
        <v>48</v>
      </c>
      <c r="D100" s="42" t="s">
        <v>28</v>
      </c>
      <c r="E100" s="15">
        <f t="shared" si="14"/>
        <v>1</v>
      </c>
      <c r="F100" s="22" t="s">
        <v>80</v>
      </c>
      <c r="G100" s="15">
        <f t="shared" si="12"/>
        <v>5.6760131683505509E-4</v>
      </c>
      <c r="H100" s="15">
        <f t="shared" si="12"/>
        <v>1.5794796643928213E-2</v>
      </c>
      <c r="I100" s="15">
        <f t="shared" si="12"/>
        <v>0.27046202747190373</v>
      </c>
      <c r="J100" s="15">
        <f t="shared" si="12"/>
        <v>5.2735322345947846E-3</v>
      </c>
      <c r="K100" s="15">
        <f t="shared" si="12"/>
        <v>0.44162994458147142</v>
      </c>
      <c r="L100" s="15">
        <f t="shared" si="12"/>
        <v>5.0691957605341648E-2</v>
      </c>
      <c r="M100" s="15">
        <f t="shared" si="12"/>
        <v>6.0114139464803561E-3</v>
      </c>
      <c r="N100" s="15">
        <f t="shared" si="12"/>
        <v>3.1331592689295036E-2</v>
      </c>
      <c r="O100" s="15">
        <f t="shared" si="12"/>
        <v>0.17112663701379788</v>
      </c>
      <c r="P100" s="15">
        <f t="shared" si="12"/>
        <v>7.1104964963518719E-3</v>
      </c>
      <c r="Q100" s="48"/>
      <c r="S100" s="59">
        <f t="shared" si="13"/>
        <v>0.49232190218681304</v>
      </c>
      <c r="T100" s="59"/>
    </row>
    <row r="101" spans="2:20">
      <c r="B101" s="30"/>
      <c r="C101" s="33" t="s">
        <v>41</v>
      </c>
      <c r="D101" s="33" t="s">
        <v>5</v>
      </c>
      <c r="E101" s="13">
        <f t="shared" si="14"/>
        <v>1</v>
      </c>
      <c r="F101" s="20" t="s">
        <v>80</v>
      </c>
      <c r="G101" s="13">
        <f t="shared" si="12"/>
        <v>2.1264153952474615E-4</v>
      </c>
      <c r="H101" s="13">
        <f t="shared" si="12"/>
        <v>1.0047312742544256E-2</v>
      </c>
      <c r="I101" s="13">
        <f t="shared" si="12"/>
        <v>7.6657274998670991E-2</v>
      </c>
      <c r="J101" s="13">
        <f t="shared" si="12"/>
        <v>5.7413215671681464E-3</v>
      </c>
      <c r="K101" s="13">
        <f t="shared" si="12"/>
        <v>0.67471160491201954</v>
      </c>
      <c r="L101" s="13">
        <f t="shared" si="12"/>
        <v>0.10578916591356122</v>
      </c>
      <c r="M101" s="13">
        <f t="shared" si="12"/>
        <v>5.9539631066928929E-3</v>
      </c>
      <c r="N101" s="13">
        <f t="shared" si="12"/>
        <v>1.1801605443623412E-2</v>
      </c>
      <c r="O101" s="13">
        <f t="shared" si="12"/>
        <v>0.10185529743235341</v>
      </c>
      <c r="P101" s="13">
        <f t="shared" si="12"/>
        <v>7.2298123438413698E-3</v>
      </c>
      <c r="Q101" s="48"/>
      <c r="S101" s="59">
        <f t="shared" si="13"/>
        <v>0.78050077082558078</v>
      </c>
      <c r="T101" s="59"/>
    </row>
    <row r="102" spans="2:20">
      <c r="B102" s="30"/>
      <c r="C102" s="33" t="s">
        <v>49</v>
      </c>
      <c r="D102" s="33" t="s">
        <v>10</v>
      </c>
      <c r="E102" s="14">
        <f t="shared" si="14"/>
        <v>1</v>
      </c>
      <c r="F102" s="21" t="s">
        <v>80</v>
      </c>
      <c r="G102" s="14">
        <f t="shared" si="12"/>
        <v>5.9500198333994447E-4</v>
      </c>
      <c r="H102" s="14">
        <f t="shared" si="12"/>
        <v>1.1602538675128917E-2</v>
      </c>
      <c r="I102" s="14">
        <f t="shared" si="12"/>
        <v>7.4771915906386349E-2</v>
      </c>
      <c r="J102" s="14">
        <f t="shared" si="12"/>
        <v>6.5450218167393895E-3</v>
      </c>
      <c r="K102" s="14">
        <f t="shared" si="12"/>
        <v>0.61969456564855219</v>
      </c>
      <c r="L102" s="14">
        <f t="shared" si="12"/>
        <v>0.1305037683458945</v>
      </c>
      <c r="M102" s="14">
        <f t="shared" si="12"/>
        <v>2.5783419278064259E-3</v>
      </c>
      <c r="N102" s="14">
        <f t="shared" si="12"/>
        <v>9.4208647362157873E-3</v>
      </c>
      <c r="O102" s="14">
        <f t="shared" si="12"/>
        <v>0.10938119793732645</v>
      </c>
      <c r="P102" s="14">
        <f t="shared" si="12"/>
        <v>3.4906783022610077E-2</v>
      </c>
      <c r="Q102" s="48"/>
      <c r="S102" s="59">
        <f t="shared" si="13"/>
        <v>0.75019833399444669</v>
      </c>
      <c r="T102" s="59"/>
    </row>
    <row r="103" spans="2:20">
      <c r="B103" s="30"/>
      <c r="C103" s="33" t="s">
        <v>42</v>
      </c>
      <c r="D103" s="33" t="s">
        <v>6</v>
      </c>
      <c r="E103" s="13">
        <f t="shared" si="14"/>
        <v>1</v>
      </c>
      <c r="F103" s="20" t="s">
        <v>80</v>
      </c>
      <c r="G103" s="13">
        <f t="shared" si="12"/>
        <v>2.8479886080455676E-4</v>
      </c>
      <c r="H103" s="13">
        <f t="shared" si="12"/>
        <v>4.8415806336774654E-3</v>
      </c>
      <c r="I103" s="13">
        <f t="shared" si="12"/>
        <v>4.5941616233535064E-2</v>
      </c>
      <c r="J103" s="13">
        <f t="shared" si="12"/>
        <v>4.5923816304734785E-3</v>
      </c>
      <c r="K103" s="13">
        <f t="shared" si="12"/>
        <v>0.62171591313634744</v>
      </c>
      <c r="L103" s="13">
        <f t="shared" si="12"/>
        <v>9.583481666073336E-2</v>
      </c>
      <c r="M103" s="13">
        <f t="shared" si="12"/>
        <v>5.4645781416874329E-3</v>
      </c>
      <c r="N103" s="13">
        <f t="shared" si="12"/>
        <v>2.4029903880384479E-2</v>
      </c>
      <c r="O103" s="13">
        <f t="shared" si="12"/>
        <v>0.18428266286934852</v>
      </c>
      <c r="P103" s="13">
        <f t="shared" si="12"/>
        <v>1.3011747953008189E-2</v>
      </c>
      <c r="Q103" s="48"/>
      <c r="S103" s="59">
        <f t="shared" si="13"/>
        <v>0.71755072979708079</v>
      </c>
      <c r="T103" s="59"/>
    </row>
    <row r="104" spans="2:20">
      <c r="B104" s="30"/>
      <c r="C104" s="38" t="s">
        <v>43</v>
      </c>
      <c r="D104" s="38" t="s">
        <v>33</v>
      </c>
      <c r="E104" s="16">
        <f t="shared" si="14"/>
        <v>1</v>
      </c>
      <c r="F104" s="61" t="s">
        <v>80</v>
      </c>
      <c r="G104" s="16">
        <f t="shared" si="12"/>
        <v>2.5028397604974874E-4</v>
      </c>
      <c r="H104" s="16">
        <f t="shared" si="12"/>
        <v>8.1438555283879794E-3</v>
      </c>
      <c r="I104" s="16">
        <f t="shared" si="12"/>
        <v>0.17315800619934157</v>
      </c>
      <c r="J104" s="16">
        <f t="shared" si="12"/>
        <v>8.0860976877611141E-3</v>
      </c>
      <c r="K104" s="16">
        <f t="shared" si="12"/>
        <v>0.53387497352765634</v>
      </c>
      <c r="L104" s="16">
        <f t="shared" si="12"/>
        <v>0.10939335014728249</v>
      </c>
      <c r="M104" s="16">
        <f t="shared" si="12"/>
        <v>3.6772491865770776E-3</v>
      </c>
      <c r="N104" s="16">
        <f t="shared" si="12"/>
        <v>1.2629714483741167E-2</v>
      </c>
      <c r="O104" s="16">
        <f t="shared" si="12"/>
        <v>0.14427908588590901</v>
      </c>
      <c r="P104" s="16">
        <f t="shared" si="12"/>
        <v>6.5073833772934676E-3</v>
      </c>
      <c r="Q104" s="48"/>
      <c r="S104" s="59">
        <f t="shared" si="13"/>
        <v>0.6432683236749388</v>
      </c>
      <c r="T104" s="59"/>
    </row>
    <row r="105" spans="2:20">
      <c r="B105" s="30"/>
      <c r="C105" s="33" t="s">
        <v>44</v>
      </c>
      <c r="D105" s="33" t="s">
        <v>7</v>
      </c>
      <c r="E105" s="13">
        <f t="shared" si="14"/>
        <v>1</v>
      </c>
      <c r="F105" s="20" t="s">
        <v>80</v>
      </c>
      <c r="G105" s="13">
        <f t="shared" si="12"/>
        <v>2.1669881032353132E-4</v>
      </c>
      <c r="H105" s="13">
        <f t="shared" si="12"/>
        <v>1.7595943398270742E-2</v>
      </c>
      <c r="I105" s="13">
        <f t="shared" si="12"/>
        <v>9.3765575226991998E-2</v>
      </c>
      <c r="J105" s="13">
        <f t="shared" si="12"/>
        <v>4.0522677530500355E-3</v>
      </c>
      <c r="K105" s="13">
        <f t="shared" si="12"/>
        <v>0.64197022558346151</v>
      </c>
      <c r="L105" s="13">
        <f t="shared" si="12"/>
        <v>0.11300842958372158</v>
      </c>
      <c r="M105" s="13">
        <f t="shared" si="12"/>
        <v>2.7737447721412011E-3</v>
      </c>
      <c r="N105" s="13">
        <f t="shared" si="12"/>
        <v>4.9840726374412204E-3</v>
      </c>
      <c r="O105" s="13">
        <f t="shared" si="12"/>
        <v>0.11454699113701866</v>
      </c>
      <c r="P105" s="13">
        <f t="shared" si="12"/>
        <v>7.0860510975794743E-3</v>
      </c>
      <c r="Q105" s="48"/>
      <c r="S105" s="59">
        <f t="shared" si="13"/>
        <v>0.7549786551671831</v>
      </c>
      <c r="T105" s="59"/>
    </row>
    <row r="106" spans="2:20">
      <c r="B106" s="30"/>
      <c r="C106" s="33" t="s">
        <v>45</v>
      </c>
      <c r="D106" s="33" t="s">
        <v>35</v>
      </c>
      <c r="E106" s="14">
        <f t="shared" si="14"/>
        <v>1</v>
      </c>
      <c r="F106" s="21" t="s">
        <v>80</v>
      </c>
      <c r="G106" s="14">
        <f t="shared" si="12"/>
        <v>2.2136501117783719E-3</v>
      </c>
      <c r="H106" s="14">
        <f t="shared" si="12"/>
        <v>7.4212072064173934E-2</v>
      </c>
      <c r="I106" s="14">
        <f t="shared" si="12"/>
        <v>9.5515714724060841E-2</v>
      </c>
      <c r="J106" s="14">
        <f t="shared" si="12"/>
        <v>1.0235392100995047E-2</v>
      </c>
      <c r="K106" s="14">
        <f t="shared" si="12"/>
        <v>0.67064831455748919</v>
      </c>
      <c r="L106" s="14">
        <f t="shared" si="12"/>
        <v>7.2612107131898473E-2</v>
      </c>
      <c r="M106" s="14">
        <f t="shared" si="12"/>
        <v>3.8574496997326084E-3</v>
      </c>
      <c r="N106" s="14">
        <f t="shared" si="12"/>
        <v>6.9039582694077938E-3</v>
      </c>
      <c r="O106" s="14">
        <f t="shared" si="12"/>
        <v>5.6919300398895367E-2</v>
      </c>
      <c r="P106" s="14">
        <f t="shared" si="12"/>
        <v>6.8820409415684038E-3</v>
      </c>
      <c r="Q106" s="48"/>
      <c r="S106" s="59">
        <f t="shared" si="13"/>
        <v>0.74326042168938766</v>
      </c>
      <c r="T106" s="59"/>
    </row>
    <row r="107" spans="2:20">
      <c r="B107" s="30"/>
      <c r="C107" s="33" t="s">
        <v>46</v>
      </c>
      <c r="D107" s="33" t="s">
        <v>8</v>
      </c>
      <c r="E107" s="13">
        <f t="shared" si="14"/>
        <v>1</v>
      </c>
      <c r="F107" s="20" t="s">
        <v>80</v>
      </c>
      <c r="G107" s="13">
        <f t="shared" si="12"/>
        <v>2.8776978417266187E-4</v>
      </c>
      <c r="H107" s="13">
        <f t="shared" si="12"/>
        <v>3.9712230215827336E-2</v>
      </c>
      <c r="I107" s="13">
        <f t="shared" si="12"/>
        <v>0.14459123610202748</v>
      </c>
      <c r="J107" s="13">
        <f t="shared" si="12"/>
        <v>2.9823413996075865E-3</v>
      </c>
      <c r="K107" s="13">
        <f t="shared" si="12"/>
        <v>0.60151733158927401</v>
      </c>
      <c r="L107" s="13">
        <f t="shared" si="12"/>
        <v>8.282537606278613E-2</v>
      </c>
      <c r="M107" s="13">
        <f t="shared" si="12"/>
        <v>6.3570961412688035E-3</v>
      </c>
      <c r="N107" s="13">
        <f t="shared" si="12"/>
        <v>1.2871157619359058E-2</v>
      </c>
      <c r="O107" s="13">
        <f t="shared" si="12"/>
        <v>0.10145192936559844</v>
      </c>
      <c r="P107" s="13">
        <f t="shared" si="12"/>
        <v>7.4035317200784826E-3</v>
      </c>
      <c r="Q107" s="48"/>
      <c r="S107" s="59">
        <f t="shared" si="13"/>
        <v>0.68434270765206018</v>
      </c>
      <c r="T107" s="59"/>
    </row>
    <row r="108" spans="2:20">
      <c r="B108" s="30"/>
      <c r="C108" s="33" t="s">
        <v>47</v>
      </c>
      <c r="D108" s="33" t="s">
        <v>9</v>
      </c>
      <c r="E108" s="14">
        <f t="shared" si="14"/>
        <v>1</v>
      </c>
      <c r="F108" s="21" t="s">
        <v>80</v>
      </c>
      <c r="G108" s="14">
        <f t="shared" si="12"/>
        <v>3.5658328380787723E-3</v>
      </c>
      <c r="H108" s="14">
        <f t="shared" si="12"/>
        <v>7.7070614295748019E-2</v>
      </c>
      <c r="I108" s="14">
        <f t="shared" si="12"/>
        <v>9.3711167540115617E-2</v>
      </c>
      <c r="J108" s="14">
        <f t="shared" si="12"/>
        <v>7.5098600680749902E-3</v>
      </c>
      <c r="K108" s="14">
        <f t="shared" si="12"/>
        <v>0.69031282078988598</v>
      </c>
      <c r="L108" s="14">
        <f t="shared" si="12"/>
        <v>6.2510130206926362E-2</v>
      </c>
      <c r="M108" s="14">
        <f t="shared" si="12"/>
        <v>3.8359716894483765E-3</v>
      </c>
      <c r="N108" s="14">
        <f t="shared" si="12"/>
        <v>6.0781241558160891E-3</v>
      </c>
      <c r="O108" s="14">
        <f t="shared" si="12"/>
        <v>4.6950132368037169E-2</v>
      </c>
      <c r="P108" s="14">
        <f t="shared" si="12"/>
        <v>8.4553460478686039E-3</v>
      </c>
      <c r="Q108" s="48"/>
      <c r="S108" s="59">
        <f t="shared" si="13"/>
        <v>0.75282295099681229</v>
      </c>
      <c r="T108" s="59"/>
    </row>
    <row r="109" spans="2:20">
      <c r="B109" s="30"/>
      <c r="C109" s="33" t="s">
        <v>50</v>
      </c>
      <c r="D109" s="33" t="s">
        <v>11</v>
      </c>
      <c r="E109" s="13">
        <f t="shared" si="14"/>
        <v>1</v>
      </c>
      <c r="F109" s="20" t="s">
        <v>80</v>
      </c>
      <c r="G109" s="13">
        <f t="shared" si="12"/>
        <v>3.5761309514133844E-4</v>
      </c>
      <c r="H109" s="13">
        <f t="shared" si="12"/>
        <v>4.0410279750971244E-2</v>
      </c>
      <c r="I109" s="13">
        <f t="shared" si="12"/>
        <v>7.3229408800533163E-2</v>
      </c>
      <c r="J109" s="13">
        <f t="shared" si="12"/>
        <v>6.9572002145678567E-3</v>
      </c>
      <c r="K109" s="13">
        <f t="shared" si="12"/>
        <v>0.65436694354589642</v>
      </c>
      <c r="L109" s="13">
        <f t="shared" si="12"/>
        <v>0.10713763227620735</v>
      </c>
      <c r="M109" s="13">
        <f t="shared" si="12"/>
        <v>5.9331263512085695E-3</v>
      </c>
      <c r="N109" s="13">
        <f t="shared" si="12"/>
        <v>1.5328597669012825E-2</v>
      </c>
      <c r="O109" s="13">
        <f t="shared" si="12"/>
        <v>8.9630845754970004E-2</v>
      </c>
      <c r="P109" s="13">
        <f t="shared" si="12"/>
        <v>6.6483525414912465E-3</v>
      </c>
      <c r="Q109" s="48"/>
      <c r="S109" s="59">
        <f t="shared" si="13"/>
        <v>0.76150457582210374</v>
      </c>
      <c r="T109" s="59"/>
    </row>
    <row r="110" spans="2:20">
      <c r="B110" s="30"/>
      <c r="C110" s="33" t="s">
        <v>51</v>
      </c>
      <c r="D110" s="33" t="s">
        <v>12</v>
      </c>
      <c r="E110" s="14">
        <f t="shared" si="14"/>
        <v>1</v>
      </c>
      <c r="F110" s="21" t="s">
        <v>80</v>
      </c>
      <c r="G110" s="14">
        <f t="shared" si="12"/>
        <v>3.3092765358211585E-4</v>
      </c>
      <c r="H110" s="14">
        <f t="shared" si="12"/>
        <v>3.2353458898081326E-2</v>
      </c>
      <c r="I110" s="14">
        <f t="shared" si="12"/>
        <v>8.0626650237634226E-2</v>
      </c>
      <c r="J110" s="14">
        <f t="shared" si="12"/>
        <v>4.2457313853194864E-3</v>
      </c>
      <c r="K110" s="14">
        <f t="shared" si="12"/>
        <v>0.63981693363844394</v>
      </c>
      <c r="L110" s="14">
        <f t="shared" si="12"/>
        <v>0.10303115648653406</v>
      </c>
      <c r="M110" s="14">
        <f t="shared" si="12"/>
        <v>6.2524203485301881E-3</v>
      </c>
      <c r="N110" s="14">
        <f t="shared" si="12"/>
        <v>1.4321422284809012E-2</v>
      </c>
      <c r="O110" s="14">
        <f t="shared" si="12"/>
        <v>0.10989614504488647</v>
      </c>
      <c r="P110" s="14">
        <f t="shared" si="12"/>
        <v>9.1251540221791941E-3</v>
      </c>
      <c r="Q110" s="48"/>
      <c r="S110" s="59">
        <f t="shared" si="13"/>
        <v>0.74284809012497799</v>
      </c>
      <c r="T110" s="59"/>
    </row>
    <row r="111" spans="2:20">
      <c r="B111" s="30"/>
      <c r="C111" s="38" t="s">
        <v>52</v>
      </c>
      <c r="D111" s="38" t="s">
        <v>36</v>
      </c>
      <c r="E111" s="17">
        <f t="shared" si="14"/>
        <v>1</v>
      </c>
      <c r="F111" s="62" t="s">
        <v>80</v>
      </c>
      <c r="G111" s="17">
        <f t="shared" si="12"/>
        <v>3.1197728446050593E-2</v>
      </c>
      <c r="H111" s="17">
        <f t="shared" si="12"/>
        <v>6.4310789881259683E-2</v>
      </c>
      <c r="I111" s="17">
        <f t="shared" si="12"/>
        <v>0.23572018585441404</v>
      </c>
      <c r="J111" s="17">
        <f t="shared" si="12"/>
        <v>1.1972121837893651E-2</v>
      </c>
      <c r="K111" s="17">
        <f t="shared" si="12"/>
        <v>0.43954568921011872</v>
      </c>
      <c r="L111" s="17">
        <f t="shared" si="12"/>
        <v>6.9685080020650492E-2</v>
      </c>
      <c r="M111" s="17">
        <f t="shared" si="12"/>
        <v>2.7620030975735676E-3</v>
      </c>
      <c r="N111" s="17">
        <f t="shared" si="12"/>
        <v>1.1533298915849251E-2</v>
      </c>
      <c r="O111" s="17">
        <f t="shared" si="12"/>
        <v>0.12702632937532266</v>
      </c>
      <c r="P111" s="17">
        <f t="shared" si="12"/>
        <v>6.246773360867321E-3</v>
      </c>
      <c r="Q111" s="48"/>
      <c r="S111" s="59">
        <f t="shared" si="13"/>
        <v>0.50923076923076915</v>
      </c>
      <c r="T111" s="59"/>
    </row>
    <row r="112" spans="2:20">
      <c r="B112" s="30"/>
      <c r="C112" s="33" t="s">
        <v>53</v>
      </c>
      <c r="D112" s="33" t="s">
        <v>13</v>
      </c>
      <c r="E112" s="14">
        <f t="shared" si="14"/>
        <v>1</v>
      </c>
      <c r="F112" s="21" t="s">
        <v>80</v>
      </c>
      <c r="G112" s="14">
        <f t="shared" ref="G112:P127" si="15">G26/$S26</f>
        <v>4.5535213898748365E-4</v>
      </c>
      <c r="H112" s="14">
        <f t="shared" si="15"/>
        <v>1.3788996824210724E-2</v>
      </c>
      <c r="I112" s="14">
        <f t="shared" si="15"/>
        <v>6.1577620026153558E-2</v>
      </c>
      <c r="J112" s="14">
        <f t="shared" si="15"/>
        <v>6.7368765178404634E-3</v>
      </c>
      <c r="K112" s="14">
        <f t="shared" si="15"/>
        <v>0.59645292359424618</v>
      </c>
      <c r="L112" s="14">
        <f t="shared" si="15"/>
        <v>9.7083411171305811E-2</v>
      </c>
      <c r="M112" s="14">
        <f t="shared" si="15"/>
        <v>5.3124416215206425E-3</v>
      </c>
      <c r="N112" s="14">
        <f t="shared" si="15"/>
        <v>3.2084812254810385E-2</v>
      </c>
      <c r="O112" s="14">
        <f t="shared" si="15"/>
        <v>0.16731272183822155</v>
      </c>
      <c r="P112" s="14">
        <f t="shared" si="15"/>
        <v>1.9194844012703157E-2</v>
      </c>
      <c r="Q112" s="48"/>
      <c r="S112" s="59">
        <f t="shared" si="13"/>
        <v>0.69353633476555199</v>
      </c>
      <c r="T112" s="59"/>
    </row>
    <row r="113" spans="2:20">
      <c r="B113" s="30"/>
      <c r="C113" s="33" t="s">
        <v>54</v>
      </c>
      <c r="D113" s="33" t="s">
        <v>14</v>
      </c>
      <c r="E113" s="13">
        <f t="shared" si="14"/>
        <v>1</v>
      </c>
      <c r="F113" s="20" t="s">
        <v>80</v>
      </c>
      <c r="G113" s="13">
        <f t="shared" si="15"/>
        <v>7.8355168306901526E-4</v>
      </c>
      <c r="H113" s="13">
        <f t="shared" si="15"/>
        <v>3.6012035353851939E-2</v>
      </c>
      <c r="I113" s="13">
        <f t="shared" si="15"/>
        <v>0.14342130006895254</v>
      </c>
      <c r="J113" s="13">
        <f t="shared" si="15"/>
        <v>1.8711214191688082E-2</v>
      </c>
      <c r="K113" s="13">
        <f t="shared" si="15"/>
        <v>0.55989469065379549</v>
      </c>
      <c r="L113" s="13">
        <f t="shared" si="15"/>
        <v>0.11947596063436344</v>
      </c>
      <c r="M113" s="13">
        <f t="shared" si="15"/>
        <v>3.7610480787312731E-3</v>
      </c>
      <c r="N113" s="13">
        <f t="shared" si="15"/>
        <v>2.820786059048455E-3</v>
      </c>
      <c r="O113" s="13">
        <f t="shared" si="15"/>
        <v>0.10311540149188241</v>
      </c>
      <c r="P113" s="13">
        <f t="shared" si="15"/>
        <v>1.2004011784617314E-2</v>
      </c>
      <c r="Q113" s="48"/>
      <c r="S113" s="59">
        <f t="shared" si="13"/>
        <v>0.67937065128815899</v>
      </c>
      <c r="T113" s="59"/>
    </row>
    <row r="114" spans="2:20">
      <c r="B114" s="30"/>
      <c r="C114" s="33" t="s">
        <v>55</v>
      </c>
      <c r="D114" s="33" t="s">
        <v>15</v>
      </c>
      <c r="E114" s="14">
        <f t="shared" si="14"/>
        <v>1</v>
      </c>
      <c r="F114" s="21" t="s">
        <v>80</v>
      </c>
      <c r="G114" s="14">
        <f t="shared" si="15"/>
        <v>3.0396816624295349E-4</v>
      </c>
      <c r="H114" s="14">
        <f t="shared" si="15"/>
        <v>3.0396816624295346E-3</v>
      </c>
      <c r="I114" s="14">
        <f t="shared" si="15"/>
        <v>0.19625290151431413</v>
      </c>
      <c r="J114" s="14">
        <f t="shared" si="15"/>
        <v>4.1726539184259977E-3</v>
      </c>
      <c r="K114" s="14">
        <f t="shared" si="15"/>
        <v>0.60343207693157952</v>
      </c>
      <c r="L114" s="14">
        <f t="shared" si="15"/>
        <v>8.4254448988615005E-2</v>
      </c>
      <c r="M114" s="14">
        <f t="shared" si="15"/>
        <v>7.2123355808555323E-3</v>
      </c>
      <c r="N114" s="14">
        <f t="shared" si="15"/>
        <v>9.4230131535315582E-3</v>
      </c>
      <c r="O114" s="14">
        <f t="shared" si="15"/>
        <v>8.7763899635238202E-2</v>
      </c>
      <c r="P114" s="14">
        <f t="shared" si="15"/>
        <v>4.1450204487675476E-3</v>
      </c>
      <c r="Q114" s="48"/>
      <c r="S114" s="59">
        <f t="shared" si="13"/>
        <v>0.68768652592019452</v>
      </c>
      <c r="T114" s="59"/>
    </row>
    <row r="115" spans="2:20">
      <c r="B115" s="30"/>
      <c r="C115" s="33" t="s">
        <v>56</v>
      </c>
      <c r="D115" s="33" t="s">
        <v>16</v>
      </c>
      <c r="E115" s="13">
        <f t="shared" si="14"/>
        <v>1</v>
      </c>
      <c r="F115" s="20" t="s">
        <v>80</v>
      </c>
      <c r="G115" s="13">
        <f t="shared" si="15"/>
        <v>3.2337168880864481E-4</v>
      </c>
      <c r="H115" s="13">
        <f t="shared" si="15"/>
        <v>2.2124013042658115E-2</v>
      </c>
      <c r="I115" s="13">
        <f t="shared" si="15"/>
        <v>4.0771780430623301E-2</v>
      </c>
      <c r="J115" s="13">
        <f t="shared" si="15"/>
        <v>8.2729257053544957E-3</v>
      </c>
      <c r="K115" s="13">
        <f t="shared" si="15"/>
        <v>0.58387453178474225</v>
      </c>
      <c r="L115" s="13">
        <f t="shared" si="15"/>
        <v>9.1244711525505937E-2</v>
      </c>
      <c r="M115" s="13">
        <f t="shared" si="15"/>
        <v>7.7609205314074755E-3</v>
      </c>
      <c r="N115" s="13">
        <f t="shared" si="15"/>
        <v>5.6643940822980951E-2</v>
      </c>
      <c r="O115" s="13">
        <f t="shared" si="15"/>
        <v>0.16219784957826941</v>
      </c>
      <c r="P115" s="13">
        <f t="shared" si="15"/>
        <v>2.678595488964941E-2</v>
      </c>
      <c r="Q115" s="48"/>
      <c r="S115" s="59">
        <f t="shared" si="13"/>
        <v>0.6751192433102482</v>
      </c>
      <c r="T115" s="59"/>
    </row>
    <row r="116" spans="2:20">
      <c r="B116" s="30"/>
      <c r="C116" s="33" t="s">
        <v>57</v>
      </c>
      <c r="D116" s="33" t="s">
        <v>17</v>
      </c>
      <c r="E116" s="14">
        <f t="shared" si="14"/>
        <v>1</v>
      </c>
      <c r="F116" s="21" t="s">
        <v>80</v>
      </c>
      <c r="G116" s="14">
        <f t="shared" si="15"/>
        <v>4.7672016526299061E-4</v>
      </c>
      <c r="H116" s="14">
        <f t="shared" si="15"/>
        <v>4.6857619577308121E-2</v>
      </c>
      <c r="I116" s="14">
        <f t="shared" si="15"/>
        <v>9.9614651199745746E-2</v>
      </c>
      <c r="J116" s="14">
        <f t="shared" si="15"/>
        <v>5.0055617352614016E-3</v>
      </c>
      <c r="K116" s="14">
        <f t="shared" si="15"/>
        <v>0.61004290481487367</v>
      </c>
      <c r="L116" s="14">
        <f t="shared" si="15"/>
        <v>0.10757985062768155</v>
      </c>
      <c r="M116" s="14">
        <f t="shared" si="15"/>
        <v>4.5089782297791196E-3</v>
      </c>
      <c r="N116" s="14">
        <f t="shared" si="15"/>
        <v>1.2434450977276339E-2</v>
      </c>
      <c r="O116" s="14">
        <f t="shared" si="15"/>
        <v>0.10307087239790243</v>
      </c>
      <c r="P116" s="14">
        <f t="shared" si="15"/>
        <v>1.0408390274908629E-2</v>
      </c>
      <c r="Q116" s="48"/>
      <c r="S116" s="59">
        <f t="shared" si="13"/>
        <v>0.71762275544255516</v>
      </c>
      <c r="T116" s="59"/>
    </row>
    <row r="117" spans="2:20">
      <c r="B117" s="30"/>
      <c r="C117" s="33" t="s">
        <v>58</v>
      </c>
      <c r="D117" s="33" t="s">
        <v>34</v>
      </c>
      <c r="E117" s="13">
        <f t="shared" si="14"/>
        <v>1</v>
      </c>
      <c r="F117" s="20" t="s">
        <v>80</v>
      </c>
      <c r="G117" s="13">
        <f t="shared" si="15"/>
        <v>7.9961743793165619E-4</v>
      </c>
      <c r="H117" s="13">
        <f t="shared" si="15"/>
        <v>4.8666912300781587E-2</v>
      </c>
      <c r="I117" s="13">
        <f t="shared" si="15"/>
        <v>0.11821011124089652</v>
      </c>
      <c r="J117" s="13">
        <f t="shared" si="15"/>
        <v>1.6752769263332835E-2</v>
      </c>
      <c r="K117" s="13">
        <f t="shared" si="15"/>
        <v>0.60607082101896348</v>
      </c>
      <c r="L117" s="13">
        <f t="shared" si="15"/>
        <v>0.11677550348460737</v>
      </c>
      <c r="M117" s="13">
        <f t="shared" si="15"/>
        <v>2.7202671662969091E-3</v>
      </c>
      <c r="N117" s="13">
        <f t="shared" si="15"/>
        <v>2.9084124458102398E-3</v>
      </c>
      <c r="O117" s="13">
        <f t="shared" si="15"/>
        <v>8.2258684080557531E-2</v>
      </c>
      <c r="P117" s="13">
        <f t="shared" si="15"/>
        <v>4.8369015608218813E-3</v>
      </c>
      <c r="Q117" s="48"/>
      <c r="S117" s="59">
        <f t="shared" si="13"/>
        <v>0.72284632450357089</v>
      </c>
      <c r="T117" s="59"/>
    </row>
    <row r="118" spans="2:20">
      <c r="B118" s="30"/>
      <c r="C118" s="33" t="s">
        <v>59</v>
      </c>
      <c r="D118" s="33" t="s">
        <v>18</v>
      </c>
      <c r="E118" s="14">
        <f t="shared" si="14"/>
        <v>1</v>
      </c>
      <c r="F118" s="21" t="s">
        <v>80</v>
      </c>
      <c r="G118" s="14">
        <f t="shared" si="15"/>
        <v>5.1420491065689677E-4</v>
      </c>
      <c r="H118" s="14">
        <f t="shared" si="15"/>
        <v>1.0284098213137935E-3</v>
      </c>
      <c r="I118" s="14">
        <f t="shared" si="15"/>
        <v>2.6224450443501735E-2</v>
      </c>
      <c r="J118" s="14">
        <f t="shared" si="15"/>
        <v>3.2137806916056047E-3</v>
      </c>
      <c r="K118" s="14">
        <f t="shared" si="15"/>
        <v>0.61254659982002824</v>
      </c>
      <c r="L118" s="14">
        <f t="shared" si="15"/>
        <v>8.7157732356343998E-2</v>
      </c>
      <c r="M118" s="14">
        <f t="shared" si="15"/>
        <v>6.5561126108754338E-3</v>
      </c>
      <c r="N118" s="14">
        <f t="shared" si="15"/>
        <v>2.7381411492479753E-2</v>
      </c>
      <c r="O118" s="14">
        <f t="shared" si="15"/>
        <v>0.19616917341560611</v>
      </c>
      <c r="P118" s="14">
        <f t="shared" si="15"/>
        <v>3.9208124437588379E-2</v>
      </c>
      <c r="Q118" s="48"/>
      <c r="S118" s="59">
        <f t="shared" si="13"/>
        <v>0.69970433217637229</v>
      </c>
      <c r="T118" s="59"/>
    </row>
    <row r="119" spans="2:20">
      <c r="B119" s="30"/>
      <c r="C119" s="33" t="s">
        <v>60</v>
      </c>
      <c r="D119" s="33" t="s">
        <v>19</v>
      </c>
      <c r="E119" s="13">
        <f t="shared" si="14"/>
        <v>1</v>
      </c>
      <c r="F119" s="20" t="s">
        <v>80</v>
      </c>
      <c r="G119" s="13">
        <f t="shared" si="15"/>
        <v>4.8591739404301267E-4</v>
      </c>
      <c r="H119" s="13">
        <f t="shared" si="15"/>
        <v>9.5203815351390265E-3</v>
      </c>
      <c r="I119" s="13">
        <f t="shared" si="15"/>
        <v>7.1753801853684879E-2</v>
      </c>
      <c r="J119" s="13">
        <f t="shared" si="15"/>
        <v>4.3732565463871142E-3</v>
      </c>
      <c r="K119" s="13">
        <f t="shared" si="15"/>
        <v>0.6343741563934131</v>
      </c>
      <c r="L119" s="13">
        <f t="shared" si="15"/>
        <v>7.9924412849815538E-2</v>
      </c>
      <c r="M119" s="13">
        <f t="shared" si="15"/>
        <v>4.9491586430306846E-3</v>
      </c>
      <c r="N119" s="13">
        <f t="shared" si="15"/>
        <v>1.2633852245118329E-2</v>
      </c>
      <c r="O119" s="13">
        <f t="shared" si="15"/>
        <v>0.16866732655448574</v>
      </c>
      <c r="P119" s="13">
        <f t="shared" si="15"/>
        <v>1.331773598488257E-2</v>
      </c>
      <c r="Q119" s="48"/>
      <c r="S119" s="59">
        <f t="shared" si="13"/>
        <v>0.71429856924322865</v>
      </c>
      <c r="T119" s="59"/>
    </row>
    <row r="120" spans="2:20">
      <c r="B120" s="30"/>
      <c r="C120" s="33" t="s">
        <v>61</v>
      </c>
      <c r="D120" s="33" t="s">
        <v>29</v>
      </c>
      <c r="E120" s="14">
        <f t="shared" si="14"/>
        <v>1</v>
      </c>
      <c r="F120" s="21" t="s">
        <v>80</v>
      </c>
      <c r="G120" s="14">
        <f t="shared" si="15"/>
        <v>4.0392938105378853E-3</v>
      </c>
      <c r="H120" s="14">
        <f t="shared" si="15"/>
        <v>5.5341073023287765E-2</v>
      </c>
      <c r="I120" s="14">
        <f t="shared" si="15"/>
        <v>0.14154015250395</v>
      </c>
      <c r="J120" s="14">
        <f t="shared" si="15"/>
        <v>1.2159098715394655E-2</v>
      </c>
      <c r="K120" s="14">
        <f t="shared" si="15"/>
        <v>0.59521879508140418</v>
      </c>
      <c r="L120" s="14">
        <f t="shared" si="15"/>
        <v>9.2340454764031049E-2</v>
      </c>
      <c r="M120" s="14">
        <f t="shared" si="15"/>
        <v>4.2453802294428796E-3</v>
      </c>
      <c r="N120" s="14">
        <f t="shared" si="15"/>
        <v>8.9853678642577463E-3</v>
      </c>
      <c r="O120" s="14">
        <f t="shared" si="15"/>
        <v>7.9013533008174763E-2</v>
      </c>
      <c r="P120" s="14">
        <f t="shared" si="15"/>
        <v>7.1168509995191316E-3</v>
      </c>
      <c r="Q120" s="48"/>
      <c r="S120" s="59">
        <f t="shared" si="13"/>
        <v>0.68755924984543526</v>
      </c>
      <c r="T120" s="59"/>
    </row>
    <row r="121" spans="2:20">
      <c r="B121" s="30"/>
      <c r="C121" s="33" t="s">
        <v>62</v>
      </c>
      <c r="D121" s="33" t="s">
        <v>20</v>
      </c>
      <c r="E121" s="13">
        <f t="shared" si="14"/>
        <v>1</v>
      </c>
      <c r="F121" s="20" t="s">
        <v>80</v>
      </c>
      <c r="G121" s="13">
        <f t="shared" si="15"/>
        <v>4.9797415061454534E-4</v>
      </c>
      <c r="H121" s="13">
        <f t="shared" si="15"/>
        <v>4.9797415061454539E-3</v>
      </c>
      <c r="I121" s="13">
        <f t="shared" si="15"/>
        <v>3.7415966862083795E-2</v>
      </c>
      <c r="J121" s="13">
        <f t="shared" si="15"/>
        <v>2.6030466963942143E-3</v>
      </c>
      <c r="K121" s="13">
        <f t="shared" si="15"/>
        <v>0.62934878562212815</v>
      </c>
      <c r="L121" s="13">
        <f t="shared" si="15"/>
        <v>8.2980601643314694E-2</v>
      </c>
      <c r="M121" s="13">
        <f t="shared" si="15"/>
        <v>3.7348061296090902E-3</v>
      </c>
      <c r="N121" s="13">
        <f t="shared" si="15"/>
        <v>1.7451730460173384E-2</v>
      </c>
      <c r="O121" s="13">
        <f t="shared" si="15"/>
        <v>0.21021299712533104</v>
      </c>
      <c r="P121" s="13">
        <f t="shared" si="15"/>
        <v>1.0774349804205618E-2</v>
      </c>
      <c r="Q121" s="48"/>
      <c r="S121" s="59">
        <f t="shared" si="13"/>
        <v>0.71232938726544281</v>
      </c>
      <c r="T121" s="59"/>
    </row>
    <row r="122" spans="2:20">
      <c r="B122" s="30"/>
      <c r="C122" s="33" t="s">
        <v>63</v>
      </c>
      <c r="D122" s="33" t="s">
        <v>21</v>
      </c>
      <c r="E122" s="14">
        <f t="shared" si="14"/>
        <v>1</v>
      </c>
      <c r="F122" s="21" t="s">
        <v>80</v>
      </c>
      <c r="G122" s="14">
        <f t="shared" si="15"/>
        <v>9.6637031310398139E-5</v>
      </c>
      <c r="H122" s="14">
        <f t="shared" si="15"/>
        <v>5.7982218786238886E-4</v>
      </c>
      <c r="I122" s="14">
        <f t="shared" si="15"/>
        <v>4.2230382682643987E-2</v>
      </c>
      <c r="J122" s="14">
        <f t="shared" si="15"/>
        <v>1.0340162350212602E-2</v>
      </c>
      <c r="K122" s="14">
        <f t="shared" si="15"/>
        <v>0.67607267104754543</v>
      </c>
      <c r="L122" s="14">
        <f t="shared" si="15"/>
        <v>0.11064940085040588</v>
      </c>
      <c r="M122" s="14">
        <f t="shared" si="15"/>
        <v>4.5419404715887129E-3</v>
      </c>
      <c r="N122" s="14">
        <f t="shared" si="15"/>
        <v>4.4453034402783149E-3</v>
      </c>
      <c r="O122" s="14">
        <f t="shared" si="15"/>
        <v>0.12688442211055276</v>
      </c>
      <c r="P122" s="14">
        <f t="shared" si="15"/>
        <v>2.4159257827599537E-2</v>
      </c>
      <c r="Q122" s="48"/>
      <c r="S122" s="59">
        <f t="shared" si="13"/>
        <v>0.78672207189795129</v>
      </c>
      <c r="T122" s="59"/>
    </row>
    <row r="123" spans="2:20">
      <c r="B123" s="30"/>
      <c r="C123" s="33" t="s">
        <v>64</v>
      </c>
      <c r="D123" s="33" t="s">
        <v>22</v>
      </c>
      <c r="E123" s="13">
        <f t="shared" si="14"/>
        <v>1</v>
      </c>
      <c r="F123" s="20" t="s">
        <v>80</v>
      </c>
      <c r="G123" s="13">
        <f t="shared" si="15"/>
        <v>5.3449838488531525E-4</v>
      </c>
      <c r="H123" s="13">
        <f t="shared" si="15"/>
        <v>3.3533963886500429E-2</v>
      </c>
      <c r="I123" s="13">
        <f t="shared" si="15"/>
        <v>8.3753573005507662E-2</v>
      </c>
      <c r="J123" s="13">
        <f t="shared" si="15"/>
        <v>5.5076572703399874E-3</v>
      </c>
      <c r="K123" s="13">
        <f t="shared" si="15"/>
        <v>0.64276916641491022</v>
      </c>
      <c r="L123" s="13">
        <f t="shared" si="15"/>
        <v>9.2119634681973456E-2</v>
      </c>
      <c r="M123" s="13">
        <f t="shared" si="15"/>
        <v>4.7640073435430271E-3</v>
      </c>
      <c r="N123" s="13">
        <f t="shared" si="15"/>
        <v>1.5244823499337687E-2</v>
      </c>
      <c r="O123" s="13">
        <f t="shared" si="15"/>
        <v>0.11066440473147265</v>
      </c>
      <c r="P123" s="13">
        <f t="shared" si="15"/>
        <v>1.1108270781529594E-2</v>
      </c>
      <c r="Q123" s="48"/>
      <c r="S123" s="59">
        <f t="shared" si="13"/>
        <v>0.7348888010968837</v>
      </c>
      <c r="T123" s="59"/>
    </row>
    <row r="124" spans="2:20">
      <c r="B124" s="30"/>
      <c r="C124" s="33" t="s">
        <v>65</v>
      </c>
      <c r="D124" s="33" t="s">
        <v>23</v>
      </c>
      <c r="E124" s="14">
        <f t="shared" si="14"/>
        <v>1</v>
      </c>
      <c r="F124" s="21" t="s">
        <v>80</v>
      </c>
      <c r="G124" s="14">
        <f t="shared" si="15"/>
        <v>1.1364097568894841E-3</v>
      </c>
      <c r="H124" s="14">
        <f t="shared" si="15"/>
        <v>4.2591014245708027E-2</v>
      </c>
      <c r="I124" s="14">
        <f t="shared" si="15"/>
        <v>0.1103372701814197</v>
      </c>
      <c r="J124" s="14">
        <f t="shared" si="15"/>
        <v>1.1274808230853525E-2</v>
      </c>
      <c r="K124" s="14">
        <f t="shared" si="15"/>
        <v>0.63591054831770766</v>
      </c>
      <c r="L124" s="14">
        <f t="shared" si="15"/>
        <v>9.7796176792889322E-2</v>
      </c>
      <c r="M124" s="14">
        <f t="shared" si="15"/>
        <v>2.7842039043792363E-3</v>
      </c>
      <c r="N124" s="14">
        <f t="shared" si="15"/>
        <v>4.2290677381387233E-3</v>
      </c>
      <c r="O124" s="14">
        <f t="shared" si="15"/>
        <v>8.7982466820893709E-2</v>
      </c>
      <c r="P124" s="14">
        <f t="shared" si="15"/>
        <v>5.9580340111205811E-3</v>
      </c>
      <c r="Q124" s="48"/>
      <c r="S124" s="59">
        <f t="shared" si="13"/>
        <v>0.73370672511059698</v>
      </c>
      <c r="T124" s="59"/>
    </row>
    <row r="125" spans="2:20">
      <c r="B125" s="30"/>
      <c r="C125" s="33" t="s">
        <v>66</v>
      </c>
      <c r="D125" s="33" t="s">
        <v>24</v>
      </c>
      <c r="E125" s="13">
        <f t="shared" si="14"/>
        <v>1</v>
      </c>
      <c r="F125" s="20" t="s">
        <v>80</v>
      </c>
      <c r="G125" s="13">
        <f t="shared" si="15"/>
        <v>2.3668639053254438E-4</v>
      </c>
      <c r="H125" s="13">
        <f t="shared" si="15"/>
        <v>3.7514792899408282E-2</v>
      </c>
      <c r="I125" s="13">
        <f t="shared" si="15"/>
        <v>6.7781065088757392E-2</v>
      </c>
      <c r="J125" s="13">
        <f t="shared" si="15"/>
        <v>2.4260355029585797E-3</v>
      </c>
      <c r="K125" s="13">
        <f t="shared" si="15"/>
        <v>0.66248520710059167</v>
      </c>
      <c r="L125" s="13">
        <f t="shared" si="15"/>
        <v>8.2840236686390539E-2</v>
      </c>
      <c r="M125" s="13">
        <f t="shared" si="15"/>
        <v>4.0236686390532541E-3</v>
      </c>
      <c r="N125" s="13">
        <f t="shared" si="15"/>
        <v>1.2159763313609467E-2</v>
      </c>
      <c r="O125" s="13">
        <f t="shared" si="15"/>
        <v>0.11905325443786982</v>
      </c>
      <c r="P125" s="13">
        <f t="shared" si="15"/>
        <v>1.1479289940828403E-2</v>
      </c>
      <c r="Q125" s="48"/>
      <c r="S125" s="59">
        <f t="shared" si="13"/>
        <v>0.74532544378698218</v>
      </c>
      <c r="T125" s="59"/>
    </row>
    <row r="126" spans="2:20">
      <c r="B126" s="30"/>
      <c r="C126" s="33" t="s">
        <v>67</v>
      </c>
      <c r="D126" s="33" t="s">
        <v>30</v>
      </c>
      <c r="E126" s="14">
        <f t="shared" si="14"/>
        <v>1</v>
      </c>
      <c r="F126" s="21" t="s">
        <v>80</v>
      </c>
      <c r="G126" s="14">
        <f t="shared" si="15"/>
        <v>2.2306061190207364E-3</v>
      </c>
      <c r="H126" s="14">
        <f t="shared" si="15"/>
        <v>9.0793930548288493E-2</v>
      </c>
      <c r="I126" s="14">
        <f t="shared" si="15"/>
        <v>0.13546112962300003</v>
      </c>
      <c r="J126" s="14">
        <f t="shared" si="15"/>
        <v>1.0629801999284002E-2</v>
      </c>
      <c r="K126" s="14">
        <f t="shared" si="15"/>
        <v>0.54754495635171974</v>
      </c>
      <c r="L126" s="14">
        <f t="shared" si="15"/>
        <v>9.4979759314845924E-2</v>
      </c>
      <c r="M126" s="14">
        <f t="shared" si="15"/>
        <v>3.6075234764409441E-3</v>
      </c>
      <c r="N126" s="14">
        <f t="shared" si="15"/>
        <v>6.9396634813978465E-3</v>
      </c>
      <c r="O126" s="14">
        <f t="shared" si="15"/>
        <v>0.10070773552171398</v>
      </c>
      <c r="P126" s="14">
        <f t="shared" si="15"/>
        <v>7.1048935642882716E-3</v>
      </c>
      <c r="Q126" s="48"/>
      <c r="S126" s="59">
        <f t="shared" si="13"/>
        <v>0.64252471566656566</v>
      </c>
      <c r="T126" s="59"/>
    </row>
    <row r="127" spans="2:20" ht="13.5" thickBot="1">
      <c r="B127" s="30"/>
      <c r="C127" s="33" t="s">
        <v>68</v>
      </c>
      <c r="D127" s="33" t="s">
        <v>31</v>
      </c>
      <c r="E127" s="18">
        <f t="shared" si="14"/>
        <v>1</v>
      </c>
      <c r="F127" s="23" t="s">
        <v>80</v>
      </c>
      <c r="G127" s="18">
        <f t="shared" si="15"/>
        <v>2.770505201623516E-4</v>
      </c>
      <c r="H127" s="18">
        <f t="shared" si="15"/>
        <v>3.702780201969829E-2</v>
      </c>
      <c r="I127" s="18">
        <f t="shared" si="15"/>
        <v>0.10119270248929893</v>
      </c>
      <c r="J127" s="18">
        <f t="shared" si="15"/>
        <v>4.2665780105002145E-3</v>
      </c>
      <c r="K127" s="18">
        <f t="shared" si="15"/>
        <v>0.64505672609400322</v>
      </c>
      <c r="L127" s="18">
        <f t="shared" si="15"/>
        <v>0.11458809513914862</v>
      </c>
      <c r="M127" s="18">
        <f t="shared" si="15"/>
        <v>5.4578952471983268E-3</v>
      </c>
      <c r="N127" s="18">
        <f t="shared" si="15"/>
        <v>8.2838105528543135E-3</v>
      </c>
      <c r="O127" s="18">
        <f t="shared" si="15"/>
        <v>7.8585380044051037E-2</v>
      </c>
      <c r="P127" s="18">
        <f t="shared" si="15"/>
        <v>5.2639598830846804E-3</v>
      </c>
      <c r="Q127" s="48"/>
      <c r="S127" s="59">
        <f t="shared" si="13"/>
        <v>0.7596448212331518</v>
      </c>
      <c r="T127" s="59"/>
    </row>
    <row r="128" spans="2:20" ht="13.5" thickBot="1">
      <c r="B128" s="30"/>
      <c r="C128" s="33"/>
      <c r="D128" s="3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1"/>
    </row>
    <row r="129" spans="2:20" ht="13.5" thickBot="1">
      <c r="B129" s="30"/>
      <c r="C129" s="33" t="s">
        <v>69</v>
      </c>
      <c r="D129" s="33" t="s">
        <v>4</v>
      </c>
      <c r="E129" s="19">
        <f>S43/S43</f>
        <v>1</v>
      </c>
      <c r="F129" s="24" t="s">
        <v>80</v>
      </c>
      <c r="G129" s="19">
        <f t="shared" ref="G129:P129" si="16">G43/$S43</f>
        <v>3.6551625064167592E-3</v>
      </c>
      <c r="H129" s="19">
        <f t="shared" si="16"/>
        <v>3.2296339297139952E-2</v>
      </c>
      <c r="I129" s="19">
        <f t="shared" si="16"/>
        <v>0.12468639392110438</v>
      </c>
      <c r="J129" s="19">
        <f t="shared" si="16"/>
        <v>8.118824405600954E-3</v>
      </c>
      <c r="K129" s="19">
        <f t="shared" si="16"/>
        <v>0.58660038507909218</v>
      </c>
      <c r="L129" s="19">
        <f t="shared" si="16"/>
        <v>8.8594667238025851E-2</v>
      </c>
      <c r="M129" s="19">
        <f t="shared" si="16"/>
        <v>4.7700973876497179E-3</v>
      </c>
      <c r="N129" s="19">
        <f t="shared" si="16"/>
        <v>1.5127616897784397E-2</v>
      </c>
      <c r="O129" s="19">
        <f t="shared" si="16"/>
        <v>0.12424414622415095</v>
      </c>
      <c r="P129" s="19">
        <f t="shared" si="16"/>
        <v>1.190636704303482E-2</v>
      </c>
      <c r="Q129" s="48"/>
      <c r="S129" s="59">
        <f>K129+L129</f>
        <v>0.67519505231711807</v>
      </c>
      <c r="T129" s="59"/>
    </row>
    <row r="130" spans="2:20" ht="13.5" thickBot="1">
      <c r="B130" s="30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4"/>
    </row>
    <row r="131" spans="2:20" ht="13.5" thickBot="1">
      <c r="B131" s="30"/>
      <c r="C131" s="33" t="s">
        <v>70</v>
      </c>
      <c r="D131" s="33"/>
      <c r="E131" s="19">
        <f>S45/S45</f>
        <v>1</v>
      </c>
      <c r="F131" s="24" t="s">
        <v>80</v>
      </c>
      <c r="G131" s="19">
        <f t="shared" ref="G131:P131" si="17">G45/$S45</f>
        <v>4.4653349001175089E-4</v>
      </c>
      <c r="H131" s="19">
        <f t="shared" si="17"/>
        <v>2.162749706227967E-2</v>
      </c>
      <c r="I131" s="19">
        <f t="shared" si="17"/>
        <v>0.21254112808460635</v>
      </c>
      <c r="J131" s="19">
        <f t="shared" si="17"/>
        <v>4.6856639247943596E-3</v>
      </c>
      <c r="K131" s="19">
        <f t="shared" si="17"/>
        <v>0.51992655699177437</v>
      </c>
      <c r="L131" s="19">
        <f t="shared" si="17"/>
        <v>7.1418918918918925E-2</v>
      </c>
      <c r="M131" s="19">
        <f t="shared" si="17"/>
        <v>6.0605170387779085E-3</v>
      </c>
      <c r="N131" s="19">
        <f t="shared" si="17"/>
        <v>2.2041715628672149E-2</v>
      </c>
      <c r="O131" s="19">
        <f t="shared" si="17"/>
        <v>0.13481492361927144</v>
      </c>
      <c r="P131" s="19">
        <f t="shared" si="17"/>
        <v>6.4365452408930669E-3</v>
      </c>
      <c r="Q131" s="48"/>
      <c r="S131" s="59">
        <f>K131+L131</f>
        <v>0.59134547591069331</v>
      </c>
      <c r="T131" s="59"/>
    </row>
    <row r="132" spans="2:20" ht="13.5" thickBot="1">
      <c r="B132" s="44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9"/>
    </row>
    <row r="133" spans="2:20" ht="13.5" thickTop="1"/>
  </sheetData>
  <printOptions horizontalCentered="1" verticalCentered="1"/>
  <pageMargins left="0.19685039370078741" right="0.19685039370078741" top="0.39370078740157483" bottom="0.19685039370078741" header="0.31496062992125984" footer="0.31496062992125984"/>
  <pageSetup paperSize="9" scale="76" fitToHeight="3" orientation="landscape" r:id="rId1"/>
  <rowBreaks count="2" manualBreakCount="2">
    <brk id="47" max="17" man="1"/>
    <brk id="90" max="17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dimension ref="B1:R133"/>
  <sheetViews>
    <sheetView zoomScaleNormal="100" workbookViewId="0"/>
  </sheetViews>
  <sheetFormatPr defaultRowHeight="12.75"/>
  <cols>
    <col min="1" max="2" width="2.7109375" customWidth="1"/>
    <col min="3" max="3" width="22.7109375" customWidth="1"/>
    <col min="4" max="4" width="12.7109375" customWidth="1"/>
    <col min="5" max="5" width="11.7109375" customWidth="1"/>
    <col min="6" max="6" width="4.7109375" customWidth="1"/>
    <col min="7" max="11" width="11.7109375" customWidth="1"/>
    <col min="12" max="12" width="4.7109375" customWidth="1"/>
    <col min="13" max="15" width="11.7109375" customWidth="1"/>
    <col min="16" max="16" width="4.7109375" customWidth="1"/>
    <col min="17" max="17" width="11.7109375" customWidth="1"/>
    <col min="18" max="18" width="4.7109375" customWidth="1"/>
    <col min="19" max="19" width="2.7109375" customWidth="1"/>
  </cols>
  <sheetData>
    <row r="1" spans="2:18" ht="13.5" thickBot="1"/>
    <row r="2" spans="2:18" ht="18.75" thickTop="1">
      <c r="B2" s="25"/>
      <c r="C2" s="26"/>
      <c r="D2" s="27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9"/>
    </row>
    <row r="3" spans="2:18" ht="18">
      <c r="B3" s="30"/>
      <c r="C3" s="31" t="s">
        <v>103</v>
      </c>
      <c r="D3" s="32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4"/>
    </row>
    <row r="4" spans="2:18">
      <c r="B4" s="30"/>
      <c r="C4" s="35" t="s">
        <v>88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4"/>
    </row>
    <row r="5" spans="2:18">
      <c r="B5" s="30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/>
      <c r="R5" s="37"/>
    </row>
    <row r="6" spans="2:18" ht="15">
      <c r="B6" s="30"/>
      <c r="C6" s="108" t="s">
        <v>166</v>
      </c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33"/>
      <c r="O6" s="33"/>
      <c r="P6" s="33"/>
      <c r="Q6" s="33"/>
      <c r="R6" s="34"/>
    </row>
    <row r="7" spans="2:18">
      <c r="B7" s="30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4"/>
    </row>
    <row r="8" spans="2:18" ht="38.25" customHeight="1">
      <c r="B8" s="30"/>
      <c r="C8" s="33" t="s">
        <v>72</v>
      </c>
      <c r="D8" s="38" t="s">
        <v>73</v>
      </c>
      <c r="E8" s="39" t="s">
        <v>89</v>
      </c>
      <c r="F8" s="39"/>
      <c r="G8" s="39" t="s">
        <v>90</v>
      </c>
      <c r="H8" s="39" t="s">
        <v>91</v>
      </c>
      <c r="I8" s="39" t="s">
        <v>92</v>
      </c>
      <c r="J8" s="39" t="s">
        <v>93</v>
      </c>
      <c r="K8" s="39" t="s">
        <v>98</v>
      </c>
      <c r="L8" s="39"/>
      <c r="M8" s="39" t="s">
        <v>95</v>
      </c>
      <c r="N8" s="39" t="s">
        <v>96</v>
      </c>
      <c r="O8" s="39" t="s">
        <v>97</v>
      </c>
      <c r="P8" s="39"/>
      <c r="Q8" s="39" t="s">
        <v>94</v>
      </c>
      <c r="R8" s="40"/>
    </row>
    <row r="9" spans="2:18" ht="13.5" thickBot="1">
      <c r="B9" s="30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4"/>
    </row>
    <row r="10" spans="2:18" ht="13.5" customHeight="1">
      <c r="B10" s="30"/>
      <c r="C10" s="38" t="s">
        <v>37</v>
      </c>
      <c r="D10" s="38" t="s">
        <v>25</v>
      </c>
      <c r="E10" s="50">
        <f>'Car availability'!E10-CARS2001!E10</f>
        <v>6358</v>
      </c>
      <c r="F10" s="50"/>
      <c r="G10" s="50">
        <f>'Car availability'!G10-CARS2001!G10</f>
        <v>-393</v>
      </c>
      <c r="H10" s="50">
        <f>'Car availability'!H10-CARS2001!H10</f>
        <v>2268</v>
      </c>
      <c r="I10" s="50">
        <f>'Car availability'!I10-CARS2001!I10</f>
        <v>3159</v>
      </c>
      <c r="J10" s="50">
        <f>'Car availability'!J10-CARS2001!J10</f>
        <v>1011</v>
      </c>
      <c r="K10" s="50">
        <f>'Car availability'!K10-CARS2001!K10</f>
        <v>313</v>
      </c>
      <c r="L10" s="50"/>
      <c r="M10" s="50">
        <f>'Car availability'!M10-CARS2001!M10</f>
        <v>6751</v>
      </c>
      <c r="N10" s="50">
        <f>'Car availability'!N10-CARS2001!N10</f>
        <v>4483</v>
      </c>
      <c r="O10" s="50">
        <f>'Car availability'!O10-CARS2001!O10</f>
        <v>1324</v>
      </c>
      <c r="P10" s="50"/>
      <c r="Q10" s="50">
        <f>'Car availability'!Q10-CARS2001!Q10</f>
        <v>12968</v>
      </c>
      <c r="R10" s="41"/>
    </row>
    <row r="11" spans="2:18" ht="13.5" customHeight="1">
      <c r="B11" s="30"/>
      <c r="C11" s="33" t="s">
        <v>38</v>
      </c>
      <c r="D11" s="33" t="s">
        <v>26</v>
      </c>
      <c r="E11" s="51">
        <f>'Car availability'!E11-CARS2001!E11</f>
        <v>13978</v>
      </c>
      <c r="F11" s="51"/>
      <c r="G11" s="51">
        <f>'Car availability'!G11-CARS2001!G11</f>
        <v>-1229</v>
      </c>
      <c r="H11" s="51">
        <f>'Car availability'!H11-CARS2001!H11</f>
        <v>1362</v>
      </c>
      <c r="I11" s="51">
        <f>'Car availability'!I11-CARS2001!I11</f>
        <v>8605</v>
      </c>
      <c r="J11" s="51">
        <f>'Car availability'!J11-CARS2001!J11</f>
        <v>3407</v>
      </c>
      <c r="K11" s="51">
        <f>'Car availability'!K11-CARS2001!K11</f>
        <v>1833</v>
      </c>
      <c r="L11" s="51"/>
      <c r="M11" s="51">
        <f>'Car availability'!M11-CARS2001!M11</f>
        <v>15207</v>
      </c>
      <c r="N11" s="51">
        <f>'Car availability'!N11-CARS2001!N11</f>
        <v>13845</v>
      </c>
      <c r="O11" s="51">
        <f>'Car availability'!O11-CARS2001!O11</f>
        <v>5240</v>
      </c>
      <c r="P11" s="51"/>
      <c r="Q11" s="51">
        <f>'Car availability'!Q11-CARS2001!Q11</f>
        <v>37057</v>
      </c>
      <c r="R11" s="41"/>
    </row>
    <row r="12" spans="2:18" ht="13.5" customHeight="1">
      <c r="B12" s="30"/>
      <c r="C12" s="33" t="s">
        <v>39</v>
      </c>
      <c r="D12" s="33" t="s">
        <v>32</v>
      </c>
      <c r="E12" s="52">
        <f>'Car availability'!E12-CARS2001!E12</f>
        <v>4671</v>
      </c>
      <c r="F12" s="52"/>
      <c r="G12" s="52">
        <f>'Car availability'!G12-CARS2001!G12</f>
        <v>-303</v>
      </c>
      <c r="H12" s="52">
        <f>'Car availability'!H12-CARS2001!H12</f>
        <v>792</v>
      </c>
      <c r="I12" s="52">
        <f>'Car availability'!I12-CARS2001!I12</f>
        <v>2618</v>
      </c>
      <c r="J12" s="52">
        <f>'Car availability'!J12-CARS2001!J12</f>
        <v>1145</v>
      </c>
      <c r="K12" s="52">
        <f>'Car availability'!K12-CARS2001!K12</f>
        <v>419</v>
      </c>
      <c r="L12" s="52"/>
      <c r="M12" s="52">
        <f>'Car availability'!M12-CARS2001!M12</f>
        <v>4974</v>
      </c>
      <c r="N12" s="52">
        <f>'Car availability'!N12-CARS2001!N12</f>
        <v>4182</v>
      </c>
      <c r="O12" s="52">
        <f>'Car availability'!O12-CARS2001!O12</f>
        <v>1564</v>
      </c>
      <c r="P12" s="52"/>
      <c r="Q12" s="52">
        <f>'Car availability'!Q12-CARS2001!Q12</f>
        <v>11351</v>
      </c>
      <c r="R12" s="41"/>
    </row>
    <row r="13" spans="2:18" ht="13.5" customHeight="1">
      <c r="B13" s="30"/>
      <c r="C13" s="33" t="s">
        <v>40</v>
      </c>
      <c r="D13" s="33" t="s">
        <v>27</v>
      </c>
      <c r="E13" s="51">
        <f>'Car availability'!E13-CARS2001!E13</f>
        <v>1156</v>
      </c>
      <c r="F13" s="51"/>
      <c r="G13" s="51">
        <f>'Car availability'!G13-CARS2001!G13</f>
        <v>-1474</v>
      </c>
      <c r="H13" s="51">
        <f>'Car availability'!H13-CARS2001!H13</f>
        <v>-143</v>
      </c>
      <c r="I13" s="51">
        <f>'Car availability'!I13-CARS2001!I13</f>
        <v>1659</v>
      </c>
      <c r="J13" s="51">
        <f>'Car availability'!J13-CARS2001!J13</f>
        <v>805</v>
      </c>
      <c r="K13" s="51">
        <f>'Car availability'!K13-CARS2001!K13</f>
        <v>309</v>
      </c>
      <c r="L13" s="51"/>
      <c r="M13" s="51">
        <f>'Car availability'!M13-CARS2001!M13</f>
        <v>2630</v>
      </c>
      <c r="N13" s="51">
        <f>'Car availability'!N13-CARS2001!N13</f>
        <v>2773</v>
      </c>
      <c r="O13" s="51">
        <f>'Car availability'!O13-CARS2001!O13</f>
        <v>1114</v>
      </c>
      <c r="P13" s="51"/>
      <c r="Q13" s="51">
        <f>'Car availability'!Q13-CARS2001!Q13</f>
        <v>6925</v>
      </c>
      <c r="R13" s="41"/>
    </row>
    <row r="14" spans="2:18" ht="15.75" customHeight="1">
      <c r="B14" s="30"/>
      <c r="C14" s="42" t="s">
        <v>48</v>
      </c>
      <c r="D14" s="42" t="s">
        <v>28</v>
      </c>
      <c r="E14" s="53">
        <f>'Car availability'!E14-CARS2001!E14</f>
        <v>18368</v>
      </c>
      <c r="F14" s="53"/>
      <c r="G14" s="53">
        <f>'Car availability'!G14-CARS2001!G14</f>
        <v>8143</v>
      </c>
      <c r="H14" s="53">
        <f>'Car availability'!H14-CARS2001!H14</f>
        <v>6181</v>
      </c>
      <c r="I14" s="53">
        <f>'Car availability'!I14-CARS2001!I14</f>
        <v>2793</v>
      </c>
      <c r="J14" s="53">
        <f>'Car availability'!J14-CARS2001!J14</f>
        <v>955</v>
      </c>
      <c r="K14" s="53">
        <f>'Car availability'!K14-CARS2001!K14</f>
        <v>296</v>
      </c>
      <c r="L14" s="53"/>
      <c r="M14" s="53">
        <f>'Car availability'!M14-CARS2001!M14</f>
        <v>10225</v>
      </c>
      <c r="N14" s="53">
        <f>'Car availability'!N14-CARS2001!N14</f>
        <v>4044</v>
      </c>
      <c r="O14" s="53">
        <f>'Car availability'!O14-CARS2001!O14</f>
        <v>1251</v>
      </c>
      <c r="P14" s="53"/>
      <c r="Q14" s="53">
        <f>'Car availability'!Q14-CARS2001!Q14</f>
        <v>15893</v>
      </c>
      <c r="R14" s="41"/>
    </row>
    <row r="15" spans="2:18" ht="13.5" customHeight="1">
      <c r="B15" s="30"/>
      <c r="C15" s="33" t="s">
        <v>41</v>
      </c>
      <c r="D15" s="33" t="s">
        <v>5</v>
      </c>
      <c r="E15" s="51">
        <f>'Car availability'!E15-CARS2001!E15</f>
        <v>2176</v>
      </c>
      <c r="F15" s="51"/>
      <c r="G15" s="51">
        <f>'Car availability'!G15-CARS2001!G15</f>
        <v>-398</v>
      </c>
      <c r="H15" s="51">
        <f>'Car availability'!H15-CARS2001!H15</f>
        <v>444</v>
      </c>
      <c r="I15" s="51">
        <f>'Car availability'!I15-CARS2001!I15</f>
        <v>1491</v>
      </c>
      <c r="J15" s="51">
        <f>'Car availability'!J15-CARS2001!J15</f>
        <v>478</v>
      </c>
      <c r="K15" s="51">
        <f>'Car availability'!K15-CARS2001!K15</f>
        <v>161</v>
      </c>
      <c r="L15" s="51"/>
      <c r="M15" s="51">
        <f>'Car availability'!M15-CARS2001!M15</f>
        <v>2574</v>
      </c>
      <c r="N15" s="51">
        <f>'Car availability'!N15-CARS2001!N15</f>
        <v>2130</v>
      </c>
      <c r="O15" s="51">
        <f>'Car availability'!O15-CARS2001!O15</f>
        <v>639</v>
      </c>
      <c r="P15" s="51"/>
      <c r="Q15" s="51">
        <f>'Car availability'!Q15-CARS2001!Q15</f>
        <v>5593</v>
      </c>
      <c r="R15" s="41"/>
    </row>
    <row r="16" spans="2:18" ht="13.5" customHeight="1">
      <c r="B16" s="30"/>
      <c r="C16" s="33" t="s">
        <v>49</v>
      </c>
      <c r="D16" s="33" t="s">
        <v>10</v>
      </c>
      <c r="E16" s="52">
        <f>'Car availability'!E16-CARS2001!E16</f>
        <v>1301</v>
      </c>
      <c r="F16" s="52"/>
      <c r="G16" s="52">
        <f>'Car availability'!G16-CARS2001!G16</f>
        <v>-493</v>
      </c>
      <c r="H16" s="52">
        <f>'Car availability'!H16-CARS2001!H16</f>
        <v>367</v>
      </c>
      <c r="I16" s="52">
        <f>'Car availability'!I16-CARS2001!I16</f>
        <v>948</v>
      </c>
      <c r="J16" s="52">
        <f>'Car availability'!J16-CARS2001!J16</f>
        <v>348</v>
      </c>
      <c r="K16" s="52">
        <f>'Car availability'!K16-CARS2001!K16</f>
        <v>131</v>
      </c>
      <c r="L16" s="52"/>
      <c r="M16" s="52">
        <f>'Car availability'!M16-CARS2001!M16</f>
        <v>1794</v>
      </c>
      <c r="N16" s="52">
        <f>'Car availability'!N16-CARS2001!N16</f>
        <v>1427</v>
      </c>
      <c r="O16" s="52">
        <f>'Car availability'!O16-CARS2001!O16</f>
        <v>479</v>
      </c>
      <c r="P16" s="52"/>
      <c r="Q16" s="52">
        <f>'Car availability'!Q16-CARS2001!Q16</f>
        <v>3892</v>
      </c>
      <c r="R16" s="41"/>
    </row>
    <row r="17" spans="2:18" ht="13.5" customHeight="1">
      <c r="B17" s="30"/>
      <c r="C17" s="33" t="s">
        <v>42</v>
      </c>
      <c r="D17" s="33" t="s">
        <v>6</v>
      </c>
      <c r="E17" s="51">
        <f>'Car availability'!E17-CARS2001!E17</f>
        <v>4173</v>
      </c>
      <c r="F17" s="51"/>
      <c r="G17" s="51">
        <f>'Car availability'!G17-CARS2001!G17</f>
        <v>-1265</v>
      </c>
      <c r="H17" s="51">
        <f>'Car availability'!H17-CARS2001!H17</f>
        <v>-196</v>
      </c>
      <c r="I17" s="51">
        <f>'Car availability'!I17-CARS2001!I17</f>
        <v>3434</v>
      </c>
      <c r="J17" s="51">
        <f>'Car availability'!J17-CARS2001!J17</f>
        <v>1577</v>
      </c>
      <c r="K17" s="51">
        <f>'Car availability'!K17-CARS2001!K17</f>
        <v>623</v>
      </c>
      <c r="L17" s="51"/>
      <c r="M17" s="51">
        <f>'Car availability'!M17-CARS2001!M17</f>
        <v>5438</v>
      </c>
      <c r="N17" s="51">
        <f>'Car availability'!N17-CARS2001!N17</f>
        <v>5634</v>
      </c>
      <c r="O17" s="51">
        <f>'Car availability'!O17-CARS2001!O17</f>
        <v>2200</v>
      </c>
      <c r="P17" s="51"/>
      <c r="Q17" s="51">
        <f>'Car availability'!Q17-CARS2001!Q17</f>
        <v>14130</v>
      </c>
      <c r="R17" s="41"/>
    </row>
    <row r="18" spans="2:18" ht="13.5" customHeight="1">
      <c r="B18" s="30"/>
      <c r="C18" s="38" t="s">
        <v>43</v>
      </c>
      <c r="D18" s="38" t="s">
        <v>33</v>
      </c>
      <c r="E18" s="54">
        <f>'Car availability'!E18-CARS2001!E18</f>
        <v>2285</v>
      </c>
      <c r="F18" s="54"/>
      <c r="G18" s="54">
        <f>'Car availability'!G18-CARS2001!G18</f>
        <v>-1558</v>
      </c>
      <c r="H18" s="54">
        <f>'Car availability'!H18-CARS2001!H18</f>
        <v>976</v>
      </c>
      <c r="I18" s="54">
        <f>'Car availability'!I18-CARS2001!I18</f>
        <v>2154</v>
      </c>
      <c r="J18" s="54">
        <f>'Car availability'!J18-CARS2001!J18</f>
        <v>574</v>
      </c>
      <c r="K18" s="54">
        <f>'Car availability'!K18-CARS2001!K18</f>
        <v>139</v>
      </c>
      <c r="L18" s="54"/>
      <c r="M18" s="54">
        <f>'Car availability'!M18-CARS2001!M18</f>
        <v>3843</v>
      </c>
      <c r="N18" s="54">
        <f>'Car availability'!N18-CARS2001!N18</f>
        <v>2867</v>
      </c>
      <c r="O18" s="54">
        <f>'Car availability'!O18-CARS2001!O18</f>
        <v>713</v>
      </c>
      <c r="P18" s="54"/>
      <c r="Q18" s="54">
        <f>'Car availability'!Q18-CARS2001!Q18</f>
        <v>7594</v>
      </c>
      <c r="R18" s="41"/>
    </row>
    <row r="19" spans="2:18" ht="13.5" customHeight="1">
      <c r="B19" s="30"/>
      <c r="C19" s="33" t="s">
        <v>44</v>
      </c>
      <c r="D19" s="33" t="s">
        <v>7</v>
      </c>
      <c r="E19" s="51">
        <f>'Car availability'!E19-CARS2001!E19</f>
        <v>3573</v>
      </c>
      <c r="F19" s="51"/>
      <c r="G19" s="51">
        <f>'Car availability'!G19-CARS2001!G19</f>
        <v>-1531</v>
      </c>
      <c r="H19" s="51">
        <f>'Car availability'!H19-CARS2001!H19</f>
        <v>502</v>
      </c>
      <c r="I19" s="51">
        <f>'Car availability'!I19-CARS2001!I19</f>
        <v>3110</v>
      </c>
      <c r="J19" s="51">
        <f>'Car availability'!J19-CARS2001!J19</f>
        <v>1101</v>
      </c>
      <c r="K19" s="51">
        <f>'Car availability'!K19-CARS2001!K19</f>
        <v>391</v>
      </c>
      <c r="L19" s="51"/>
      <c r="M19" s="51">
        <f>'Car availability'!M19-CARS2001!M19</f>
        <v>5104</v>
      </c>
      <c r="N19" s="51">
        <f>'Car availability'!N19-CARS2001!N19</f>
        <v>4602</v>
      </c>
      <c r="O19" s="51">
        <f>'Car availability'!O19-CARS2001!O19</f>
        <v>1492</v>
      </c>
      <c r="P19" s="51"/>
      <c r="Q19" s="51">
        <f>'Car availability'!Q19-CARS2001!Q19</f>
        <v>11761</v>
      </c>
      <c r="R19" s="41"/>
    </row>
    <row r="20" spans="2:18" ht="13.5" customHeight="1">
      <c r="B20" s="30"/>
      <c r="C20" s="33" t="s">
        <v>45</v>
      </c>
      <c r="D20" s="33" t="s">
        <v>35</v>
      </c>
      <c r="E20" s="52">
        <f>'Car availability'!E20-CARS2001!E20</f>
        <v>1267</v>
      </c>
      <c r="F20" s="52"/>
      <c r="G20" s="52">
        <f>'Car availability'!G20-CARS2001!G20</f>
        <v>-471</v>
      </c>
      <c r="H20" s="52">
        <f>'Car availability'!H20-CARS2001!H20</f>
        <v>-96</v>
      </c>
      <c r="I20" s="52">
        <f>'Car availability'!I20-CARS2001!I20</f>
        <v>938</v>
      </c>
      <c r="J20" s="52">
        <f>'Car availability'!J20-CARS2001!J20</f>
        <v>652</v>
      </c>
      <c r="K20" s="52">
        <f>'Car availability'!K20-CARS2001!K20</f>
        <v>244</v>
      </c>
      <c r="L20" s="52"/>
      <c r="M20" s="52">
        <f>'Car availability'!M20-CARS2001!M20</f>
        <v>1738</v>
      </c>
      <c r="N20" s="52">
        <f>'Car availability'!N20-CARS2001!N20</f>
        <v>1834</v>
      </c>
      <c r="O20" s="52">
        <f>'Car availability'!O20-CARS2001!O20</f>
        <v>896</v>
      </c>
      <c r="P20" s="52"/>
      <c r="Q20" s="52">
        <f>'Car availability'!Q20-CARS2001!Q20</f>
        <v>4846</v>
      </c>
      <c r="R20" s="41"/>
    </row>
    <row r="21" spans="2:18" ht="13.5" customHeight="1">
      <c r="B21" s="30"/>
      <c r="C21" s="33" t="s">
        <v>46</v>
      </c>
      <c r="D21" s="33" t="s">
        <v>8</v>
      </c>
      <c r="E21" s="51">
        <f>'Car availability'!E21-CARS2001!E21</f>
        <v>4748</v>
      </c>
      <c r="F21" s="51"/>
      <c r="G21" s="51">
        <f>'Car availability'!G21-CARS2001!G21</f>
        <v>-301</v>
      </c>
      <c r="H21" s="51">
        <f>'Car availability'!H21-CARS2001!H21</f>
        <v>1415</v>
      </c>
      <c r="I21" s="51">
        <f>'Car availability'!I21-CARS2001!I21</f>
        <v>2461</v>
      </c>
      <c r="J21" s="51">
        <f>'Car availability'!J21-CARS2001!J21</f>
        <v>862</v>
      </c>
      <c r="K21" s="51">
        <f>'Car availability'!K21-CARS2001!K21</f>
        <v>311</v>
      </c>
      <c r="L21" s="51"/>
      <c r="M21" s="51">
        <f>'Car availability'!M21-CARS2001!M21</f>
        <v>5049</v>
      </c>
      <c r="N21" s="51">
        <f>'Car availability'!N21-CARS2001!N21</f>
        <v>3634</v>
      </c>
      <c r="O21" s="51">
        <f>'Car availability'!O21-CARS2001!O21</f>
        <v>1173</v>
      </c>
      <c r="P21" s="51"/>
      <c r="Q21" s="51">
        <f>'Car availability'!Q21-CARS2001!Q21</f>
        <v>10289</v>
      </c>
      <c r="R21" s="41"/>
    </row>
    <row r="22" spans="2:18" ht="13.5" customHeight="1">
      <c r="B22" s="30"/>
      <c r="C22" s="33" t="s">
        <v>47</v>
      </c>
      <c r="D22" s="33" t="s">
        <v>9</v>
      </c>
      <c r="E22" s="52">
        <f>'Car availability'!E22-CARS2001!E22</f>
        <v>2275</v>
      </c>
      <c r="F22" s="52"/>
      <c r="G22" s="52">
        <f>'Car availability'!G22-CARS2001!G22</f>
        <v>-11</v>
      </c>
      <c r="H22" s="52">
        <f>'Car availability'!H22-CARS2001!H22</f>
        <v>373</v>
      </c>
      <c r="I22" s="52">
        <f>'Car availability'!I22-CARS2001!I22</f>
        <v>847</v>
      </c>
      <c r="J22" s="52">
        <f>'Car availability'!J22-CARS2001!J22</f>
        <v>706</v>
      </c>
      <c r="K22" s="52">
        <f>'Car availability'!K22-CARS2001!K22</f>
        <v>360</v>
      </c>
      <c r="L22" s="52"/>
      <c r="M22" s="52">
        <f>'Car availability'!M22-CARS2001!M22</f>
        <v>2286</v>
      </c>
      <c r="N22" s="52">
        <f>'Car availability'!N22-CARS2001!N22</f>
        <v>1913</v>
      </c>
      <c r="O22" s="52">
        <f>'Car availability'!O22-CARS2001!O22</f>
        <v>1066</v>
      </c>
      <c r="P22" s="52"/>
      <c r="Q22" s="52">
        <f>'Car availability'!Q22-CARS2001!Q22</f>
        <v>5720</v>
      </c>
      <c r="R22" s="41"/>
    </row>
    <row r="23" spans="2:18" ht="13.5" customHeight="1">
      <c r="B23" s="30"/>
      <c r="C23" s="33" t="s">
        <v>50</v>
      </c>
      <c r="D23" s="33" t="s">
        <v>11</v>
      </c>
      <c r="E23" s="51">
        <f>'Car availability'!E23-CARS2001!E23</f>
        <v>6134</v>
      </c>
      <c r="F23" s="51"/>
      <c r="G23" s="51">
        <f>'Car availability'!G23-CARS2001!G23</f>
        <v>-1970</v>
      </c>
      <c r="H23" s="51">
        <f>'Car availability'!H23-CARS2001!H23</f>
        <v>1943</v>
      </c>
      <c r="I23" s="51">
        <f>'Car availability'!I23-CARS2001!I23</f>
        <v>4495</v>
      </c>
      <c r="J23" s="51">
        <f>'Car availability'!J23-CARS2001!J23</f>
        <v>1201</v>
      </c>
      <c r="K23" s="51">
        <f>'Car availability'!K23-CARS2001!K23</f>
        <v>465</v>
      </c>
      <c r="L23" s="51"/>
      <c r="M23" s="51">
        <f>'Car availability'!M23-CARS2001!M23</f>
        <v>8104</v>
      </c>
      <c r="N23" s="51">
        <f>'Car availability'!N23-CARS2001!N23</f>
        <v>6161</v>
      </c>
      <c r="O23" s="51">
        <f>'Car availability'!O23-CARS2001!O23</f>
        <v>1666</v>
      </c>
      <c r="P23" s="51"/>
      <c r="Q23" s="51">
        <f>'Car availability'!Q23-CARS2001!Q23</f>
        <v>16614</v>
      </c>
      <c r="R23" s="41"/>
    </row>
    <row r="24" spans="2:18" ht="13.5" customHeight="1">
      <c r="B24" s="30"/>
      <c r="C24" s="33" t="s">
        <v>51</v>
      </c>
      <c r="D24" s="33" t="s">
        <v>12</v>
      </c>
      <c r="E24" s="52">
        <f>'Car availability'!E24-CARS2001!E24</f>
        <v>10678</v>
      </c>
      <c r="F24" s="52"/>
      <c r="G24" s="52">
        <f>'Car availability'!G24-CARS2001!G24</f>
        <v>-3151</v>
      </c>
      <c r="H24" s="52">
        <f>'Car availability'!H24-CARS2001!H24</f>
        <v>2139</v>
      </c>
      <c r="I24" s="52">
        <f>'Car availability'!I24-CARS2001!I24</f>
        <v>8300</v>
      </c>
      <c r="J24" s="52">
        <f>'Car availability'!J24-CARS2001!J24</f>
        <v>2491</v>
      </c>
      <c r="K24" s="52">
        <f>'Car availability'!K24-CARS2001!K24</f>
        <v>899</v>
      </c>
      <c r="L24" s="52"/>
      <c r="M24" s="52">
        <f>'Car availability'!M24-CARS2001!M24</f>
        <v>13829</v>
      </c>
      <c r="N24" s="52">
        <f>'Car availability'!N24-CARS2001!N24</f>
        <v>11690</v>
      </c>
      <c r="O24" s="52">
        <f>'Car availability'!O24-CARS2001!O24</f>
        <v>3390</v>
      </c>
      <c r="P24" s="52"/>
      <c r="Q24" s="52">
        <f>'Car availability'!Q24-CARS2001!Q24</f>
        <v>30208</v>
      </c>
      <c r="R24" s="41"/>
    </row>
    <row r="25" spans="2:18" ht="13.5" customHeight="1">
      <c r="B25" s="30"/>
      <c r="C25" s="38" t="s">
        <v>52</v>
      </c>
      <c r="D25" s="38" t="s">
        <v>36</v>
      </c>
      <c r="E25" s="55">
        <f>'Car availability'!E25-CARS2001!E25</f>
        <v>14097</v>
      </c>
      <c r="F25" s="55"/>
      <c r="G25" s="55">
        <f>'Car availability'!G25-CARS2001!G25</f>
        <v>-7495</v>
      </c>
      <c r="H25" s="55">
        <f>'Car availability'!H25-CARS2001!H25</f>
        <v>11754</v>
      </c>
      <c r="I25" s="55">
        <f>'Car availability'!I25-CARS2001!I25</f>
        <v>7823</v>
      </c>
      <c r="J25" s="55">
        <f>'Car availability'!J25-CARS2001!J25</f>
        <v>1638</v>
      </c>
      <c r="K25" s="55">
        <f>'Car availability'!K25-CARS2001!K25</f>
        <v>377</v>
      </c>
      <c r="L25" s="55"/>
      <c r="M25" s="55">
        <f>'Car availability'!M25-CARS2001!M25</f>
        <v>21592</v>
      </c>
      <c r="N25" s="55">
        <f>'Car availability'!N25-CARS2001!N25</f>
        <v>9838</v>
      </c>
      <c r="O25" s="55">
        <f>'Car availability'!O25-CARS2001!O25</f>
        <v>2015</v>
      </c>
      <c r="P25" s="55"/>
      <c r="Q25" s="55">
        <f>'Car availability'!Q25-CARS2001!Q25</f>
        <v>33901</v>
      </c>
      <c r="R25" s="41"/>
    </row>
    <row r="26" spans="2:18" ht="13.5" customHeight="1">
      <c r="B26" s="30"/>
      <c r="C26" s="33" t="s">
        <v>53</v>
      </c>
      <c r="D26" s="33" t="s">
        <v>13</v>
      </c>
      <c r="E26" s="52">
        <f>'Car availability'!E26-CARS2001!E26</f>
        <v>12558</v>
      </c>
      <c r="F26" s="52"/>
      <c r="G26" s="52">
        <f>'Car availability'!G26-CARS2001!G26</f>
        <v>-1430</v>
      </c>
      <c r="H26" s="52">
        <f>'Car availability'!H26-CARS2001!H26</f>
        <v>3262</v>
      </c>
      <c r="I26" s="52">
        <f>'Car availability'!I26-CARS2001!I26</f>
        <v>7194</v>
      </c>
      <c r="J26" s="52">
        <f>'Car availability'!J26-CARS2001!J26</f>
        <v>2451</v>
      </c>
      <c r="K26" s="52">
        <f>'Car availability'!K26-CARS2001!K26</f>
        <v>1081</v>
      </c>
      <c r="L26" s="52"/>
      <c r="M26" s="52">
        <f>'Car availability'!M26-CARS2001!M26</f>
        <v>13988</v>
      </c>
      <c r="N26" s="52">
        <f>'Car availability'!N26-CARS2001!N26</f>
        <v>10726</v>
      </c>
      <c r="O26" s="52">
        <f>'Car availability'!O26-CARS2001!O26</f>
        <v>3532</v>
      </c>
      <c r="P26" s="52"/>
      <c r="Q26" s="52">
        <f>'Car availability'!Q26-CARS2001!Q26</f>
        <v>29884</v>
      </c>
      <c r="R26" s="41"/>
    </row>
    <row r="27" spans="2:18" ht="13.5" customHeight="1">
      <c r="B27" s="30"/>
      <c r="C27" s="33" t="s">
        <v>54</v>
      </c>
      <c r="D27" s="33" t="s">
        <v>14</v>
      </c>
      <c r="E27" s="51">
        <f>'Car availability'!E27-CARS2001!E27</f>
        <v>743</v>
      </c>
      <c r="F27" s="51"/>
      <c r="G27" s="51">
        <f>'Car availability'!G27-CARS2001!G27</f>
        <v>-1351</v>
      </c>
      <c r="H27" s="51">
        <f>'Car availability'!H27-CARS2001!H27</f>
        <v>-108</v>
      </c>
      <c r="I27" s="51">
        <f>'Car availability'!I27-CARS2001!I27</f>
        <v>1522</v>
      </c>
      <c r="J27" s="51">
        <f>'Car availability'!J27-CARS2001!J27</f>
        <v>535</v>
      </c>
      <c r="K27" s="51">
        <f>'Car availability'!K27-CARS2001!K27</f>
        <v>145</v>
      </c>
      <c r="L27" s="51"/>
      <c r="M27" s="51">
        <f>'Car availability'!M27-CARS2001!M27</f>
        <v>2094</v>
      </c>
      <c r="N27" s="51">
        <f>'Car availability'!N27-CARS2001!N27</f>
        <v>2202</v>
      </c>
      <c r="O27" s="51">
        <f>'Car availability'!O27-CARS2001!O27</f>
        <v>680</v>
      </c>
      <c r="P27" s="51"/>
      <c r="Q27" s="51">
        <f>'Car availability'!Q27-CARS2001!Q27</f>
        <v>5121</v>
      </c>
      <c r="R27" s="41"/>
    </row>
    <row r="28" spans="2:18" ht="13.5" customHeight="1">
      <c r="B28" s="30"/>
      <c r="C28" s="33" t="s">
        <v>55</v>
      </c>
      <c r="D28" s="33" t="s">
        <v>15</v>
      </c>
      <c r="E28" s="52">
        <f>'Car availability'!E28-CARS2001!E28</f>
        <v>2056</v>
      </c>
      <c r="F28" s="52"/>
      <c r="G28" s="52">
        <f>'Car availability'!G28-CARS2001!G28</f>
        <v>-433</v>
      </c>
      <c r="H28" s="52">
        <f>'Car availability'!H28-CARS2001!H28</f>
        <v>392</v>
      </c>
      <c r="I28" s="52">
        <f>'Car availability'!I28-CARS2001!I28</f>
        <v>1371</v>
      </c>
      <c r="J28" s="52">
        <f>'Car availability'!J28-CARS2001!J28</f>
        <v>496</v>
      </c>
      <c r="K28" s="52">
        <f>'Car availability'!K28-CARS2001!K28</f>
        <v>230</v>
      </c>
      <c r="L28" s="52"/>
      <c r="M28" s="52">
        <f>'Car availability'!M28-CARS2001!M28</f>
        <v>2489</v>
      </c>
      <c r="N28" s="52">
        <f>'Car availability'!N28-CARS2001!N28</f>
        <v>2097</v>
      </c>
      <c r="O28" s="52">
        <f>'Car availability'!O28-CARS2001!O28</f>
        <v>726</v>
      </c>
      <c r="P28" s="52"/>
      <c r="Q28" s="52">
        <f>'Car availability'!Q28-CARS2001!Q28</f>
        <v>5655</v>
      </c>
      <c r="R28" s="41"/>
    </row>
    <row r="29" spans="2:18" ht="13.5" customHeight="1">
      <c r="B29" s="30"/>
      <c r="C29" s="33" t="s">
        <v>56</v>
      </c>
      <c r="D29" s="33" t="s">
        <v>16</v>
      </c>
      <c r="E29" s="51">
        <f>'Car availability'!E29-CARS2001!E29</f>
        <v>4259</v>
      </c>
      <c r="F29" s="51"/>
      <c r="G29" s="51">
        <f>'Car availability'!G29-CARS2001!G29</f>
        <v>-491</v>
      </c>
      <c r="H29" s="51">
        <f>'Car availability'!H29-CARS2001!H29</f>
        <v>738</v>
      </c>
      <c r="I29" s="51">
        <f>'Car availability'!I29-CARS2001!I29</f>
        <v>2647</v>
      </c>
      <c r="J29" s="51">
        <f>'Car availability'!J29-CARS2001!J29</f>
        <v>962</v>
      </c>
      <c r="K29" s="51">
        <f>'Car availability'!K29-CARS2001!K29</f>
        <v>403</v>
      </c>
      <c r="L29" s="51"/>
      <c r="M29" s="51">
        <f>'Car availability'!M29-CARS2001!M29</f>
        <v>4750</v>
      </c>
      <c r="N29" s="51">
        <f>'Car availability'!N29-CARS2001!N29</f>
        <v>4012</v>
      </c>
      <c r="O29" s="51">
        <f>'Car availability'!O29-CARS2001!O29</f>
        <v>1365</v>
      </c>
      <c r="P29" s="51"/>
      <c r="Q29" s="51">
        <f>'Car availability'!Q29-CARS2001!Q29</f>
        <v>10730</v>
      </c>
      <c r="R29" s="41"/>
    </row>
    <row r="30" spans="2:18" ht="13.5" customHeight="1">
      <c r="B30" s="30"/>
      <c r="C30" s="33" t="s">
        <v>57</v>
      </c>
      <c r="D30" s="33" t="s">
        <v>17</v>
      </c>
      <c r="E30" s="52">
        <f>'Car availability'!E30-CARS2001!E30</f>
        <v>3772</v>
      </c>
      <c r="F30" s="52"/>
      <c r="G30" s="52">
        <f>'Car availability'!G30-CARS2001!G30</f>
        <v>-1104</v>
      </c>
      <c r="H30" s="52">
        <f>'Car availability'!H30-CARS2001!H30</f>
        <v>934</v>
      </c>
      <c r="I30" s="52">
        <f>'Car availability'!I30-CARS2001!I30</f>
        <v>2714</v>
      </c>
      <c r="J30" s="52">
        <f>'Car availability'!J30-CARS2001!J30</f>
        <v>935</v>
      </c>
      <c r="K30" s="52">
        <f>'Car availability'!K30-CARS2001!K30</f>
        <v>293</v>
      </c>
      <c r="L30" s="52"/>
      <c r="M30" s="52">
        <f>'Car availability'!M30-CARS2001!M30</f>
        <v>4876</v>
      </c>
      <c r="N30" s="52">
        <f>'Car availability'!N30-CARS2001!N30</f>
        <v>3942</v>
      </c>
      <c r="O30" s="52">
        <f>'Car availability'!O30-CARS2001!O30</f>
        <v>1228</v>
      </c>
      <c r="P30" s="52"/>
      <c r="Q30" s="52">
        <f>'Car availability'!Q30-CARS2001!Q30</f>
        <v>10398</v>
      </c>
      <c r="R30" s="41"/>
    </row>
    <row r="31" spans="2:18" ht="13.5" customHeight="1">
      <c r="B31" s="30"/>
      <c r="C31" s="33" t="s">
        <v>58</v>
      </c>
      <c r="D31" s="33" t="s">
        <v>34</v>
      </c>
      <c r="E31" s="51">
        <f>'Car availability'!E31-CARS2001!E31</f>
        <v>13379</v>
      </c>
      <c r="F31" s="51"/>
      <c r="G31" s="51">
        <f>'Car availability'!G31-CARS2001!G31</f>
        <v>-1833</v>
      </c>
      <c r="H31" s="51">
        <f>'Car availability'!H31-CARS2001!H31</f>
        <v>3852</v>
      </c>
      <c r="I31" s="51">
        <f>'Car availability'!I31-CARS2001!I31</f>
        <v>8315</v>
      </c>
      <c r="J31" s="51">
        <f>'Car availability'!J31-CARS2001!J31</f>
        <v>2337</v>
      </c>
      <c r="K31" s="51">
        <f>'Car availability'!K31-CARS2001!K31</f>
        <v>708</v>
      </c>
      <c r="L31" s="51"/>
      <c r="M31" s="51">
        <f>'Car availability'!M31-CARS2001!M31</f>
        <v>15212</v>
      </c>
      <c r="N31" s="51">
        <f>'Car availability'!N31-CARS2001!N31</f>
        <v>11360</v>
      </c>
      <c r="O31" s="51">
        <f>'Car availability'!O31-CARS2001!O31</f>
        <v>3045</v>
      </c>
      <c r="P31" s="51"/>
      <c r="Q31" s="51">
        <f>'Car availability'!Q31-CARS2001!Q31</f>
        <v>30651</v>
      </c>
      <c r="R31" s="41"/>
    </row>
    <row r="32" spans="2:18" ht="13.5" customHeight="1">
      <c r="B32" s="30"/>
      <c r="C32" s="33" t="s">
        <v>59</v>
      </c>
      <c r="D32" s="33" t="s">
        <v>18</v>
      </c>
      <c r="E32" s="52">
        <f>'Car availability'!E32-CARS2001!E32</f>
        <v>1383</v>
      </c>
      <c r="F32" s="52"/>
      <c r="G32" s="52">
        <f>'Car availability'!G32-CARS2001!G32</f>
        <v>-82</v>
      </c>
      <c r="H32" s="52">
        <f>'Car availability'!H32-CARS2001!H32</f>
        <v>464</v>
      </c>
      <c r="I32" s="52">
        <f>'Car availability'!I32-CARS2001!I32</f>
        <v>583</v>
      </c>
      <c r="J32" s="52">
        <f>'Car availability'!J32-CARS2001!J32</f>
        <v>248</v>
      </c>
      <c r="K32" s="52">
        <f>'Car availability'!K32-CARS2001!K32</f>
        <v>170</v>
      </c>
      <c r="L32" s="52"/>
      <c r="M32" s="52">
        <f>'Car availability'!M32-CARS2001!M32</f>
        <v>1465</v>
      </c>
      <c r="N32" s="52">
        <f>'Car availability'!N32-CARS2001!N32</f>
        <v>1001</v>
      </c>
      <c r="O32" s="52">
        <f>'Car availability'!O32-CARS2001!O32</f>
        <v>418</v>
      </c>
      <c r="P32" s="52"/>
      <c r="Q32" s="52">
        <f>'Car availability'!Q32-CARS2001!Q32</f>
        <v>3127</v>
      </c>
      <c r="R32" s="41"/>
    </row>
    <row r="33" spans="2:18" ht="13.5" customHeight="1">
      <c r="B33" s="30"/>
      <c r="C33" s="33" t="s">
        <v>60</v>
      </c>
      <c r="D33" s="33" t="s">
        <v>19</v>
      </c>
      <c r="E33" s="51">
        <f>'Car availability'!E33-CARS2001!E33</f>
        <v>6454</v>
      </c>
      <c r="F33" s="51"/>
      <c r="G33" s="51">
        <f>'Car availability'!G33-CARS2001!G33</f>
        <v>-119</v>
      </c>
      <c r="H33" s="51">
        <f>'Car availability'!H33-CARS2001!H33</f>
        <v>1775</v>
      </c>
      <c r="I33" s="51">
        <f>'Car availability'!I33-CARS2001!I33</f>
        <v>3214</v>
      </c>
      <c r="J33" s="51">
        <f>'Car availability'!J33-CARS2001!J33</f>
        <v>1131</v>
      </c>
      <c r="K33" s="51">
        <f>'Car availability'!K33-CARS2001!K33</f>
        <v>453</v>
      </c>
      <c r="L33" s="51"/>
      <c r="M33" s="51">
        <f>'Car availability'!M33-CARS2001!M33</f>
        <v>6573</v>
      </c>
      <c r="N33" s="51">
        <f>'Car availability'!N33-CARS2001!N33</f>
        <v>4798</v>
      </c>
      <c r="O33" s="51">
        <f>'Car availability'!O33-CARS2001!O33</f>
        <v>1584</v>
      </c>
      <c r="P33" s="51"/>
      <c r="Q33" s="51">
        <f>'Car availability'!Q33-CARS2001!Q33</f>
        <v>13721</v>
      </c>
      <c r="R33" s="41"/>
    </row>
    <row r="34" spans="2:18" ht="13.5" customHeight="1">
      <c r="B34" s="30"/>
      <c r="C34" s="33" t="s">
        <v>61</v>
      </c>
      <c r="D34" s="33" t="s">
        <v>29</v>
      </c>
      <c r="E34" s="52">
        <f>'Car availability'!E34-CARS2001!E34</f>
        <v>5547</v>
      </c>
      <c r="F34" s="52"/>
      <c r="G34" s="52">
        <f>'Car availability'!G34-CARS2001!G34</f>
        <v>-240</v>
      </c>
      <c r="H34" s="52">
        <f>'Car availability'!H34-CARS2001!H34</f>
        <v>1541</v>
      </c>
      <c r="I34" s="52">
        <f>'Car availability'!I34-CARS2001!I34</f>
        <v>2809</v>
      </c>
      <c r="J34" s="52">
        <f>'Car availability'!J34-CARS2001!J34</f>
        <v>1040</v>
      </c>
      <c r="K34" s="52">
        <f>'Car availability'!K34-CARS2001!K34</f>
        <v>397</v>
      </c>
      <c r="L34" s="52"/>
      <c r="M34" s="52">
        <f>'Car availability'!M34-CARS2001!M34</f>
        <v>5787</v>
      </c>
      <c r="N34" s="52">
        <f>'Car availability'!N34-CARS2001!N34</f>
        <v>4246</v>
      </c>
      <c r="O34" s="52">
        <f>'Car availability'!O34-CARS2001!O34</f>
        <v>1437</v>
      </c>
      <c r="P34" s="52"/>
      <c r="Q34" s="52">
        <f>'Car availability'!Q34-CARS2001!Q34</f>
        <v>12017</v>
      </c>
      <c r="R34" s="41"/>
    </row>
    <row r="35" spans="2:18" ht="13.5" customHeight="1">
      <c r="B35" s="30"/>
      <c r="C35" s="33" t="s">
        <v>62</v>
      </c>
      <c r="D35" s="33" t="s">
        <v>20</v>
      </c>
      <c r="E35" s="51">
        <f>'Car availability'!E35-CARS2001!E35</f>
        <v>5127</v>
      </c>
      <c r="F35" s="51"/>
      <c r="G35" s="51">
        <f>'Car availability'!G35-CARS2001!G35</f>
        <v>-487</v>
      </c>
      <c r="H35" s="51">
        <f>'Car availability'!H35-CARS2001!H35</f>
        <v>1240</v>
      </c>
      <c r="I35" s="51">
        <f>'Car availability'!I35-CARS2001!I35</f>
        <v>2754</v>
      </c>
      <c r="J35" s="51">
        <f>'Car availability'!J35-CARS2001!J35</f>
        <v>1188</v>
      </c>
      <c r="K35" s="51">
        <f>'Car availability'!K35-CARS2001!K35</f>
        <v>432</v>
      </c>
      <c r="L35" s="51"/>
      <c r="M35" s="51">
        <f>'Car availability'!M35-CARS2001!M35</f>
        <v>5614</v>
      </c>
      <c r="N35" s="51">
        <f>'Car availability'!N35-CARS2001!N35</f>
        <v>4374</v>
      </c>
      <c r="O35" s="51">
        <f>'Car availability'!O35-CARS2001!O35</f>
        <v>1620</v>
      </c>
      <c r="P35" s="51"/>
      <c r="Q35" s="51">
        <f>'Car availability'!Q35-CARS2001!Q35</f>
        <v>12268</v>
      </c>
      <c r="R35" s="41"/>
    </row>
    <row r="36" spans="2:18" ht="13.5" customHeight="1">
      <c r="B36" s="30"/>
      <c r="C36" s="33" t="s">
        <v>63</v>
      </c>
      <c r="D36" s="33" t="s">
        <v>21</v>
      </c>
      <c r="E36" s="52">
        <f>'Car availability'!E36-CARS2001!E36</f>
        <v>839</v>
      </c>
      <c r="F36" s="52"/>
      <c r="G36" s="52">
        <f>'Car availability'!G36-CARS2001!G36</f>
        <v>-240</v>
      </c>
      <c r="H36" s="52">
        <f>'Car availability'!H36-CARS2001!H36</f>
        <v>186</v>
      </c>
      <c r="I36" s="52">
        <f>'Car availability'!I36-CARS2001!I36</f>
        <v>547</v>
      </c>
      <c r="J36" s="52">
        <f>'Car availability'!J36-CARS2001!J36</f>
        <v>217</v>
      </c>
      <c r="K36" s="52">
        <f>'Car availability'!K36-CARS2001!K36</f>
        <v>129</v>
      </c>
      <c r="L36" s="52"/>
      <c r="M36" s="52">
        <f>'Car availability'!M36-CARS2001!M36</f>
        <v>1079</v>
      </c>
      <c r="N36" s="52">
        <f>'Car availability'!N36-CARS2001!N36</f>
        <v>893</v>
      </c>
      <c r="O36" s="52">
        <f>'Car availability'!O36-CARS2001!O36</f>
        <v>346</v>
      </c>
      <c r="P36" s="52"/>
      <c r="Q36" s="52">
        <f>'Car availability'!Q36-CARS2001!Q36</f>
        <v>2472</v>
      </c>
      <c r="R36" s="41"/>
    </row>
    <row r="37" spans="2:18" ht="13.5" customHeight="1">
      <c r="B37" s="30"/>
      <c r="C37" s="33" t="s">
        <v>64</v>
      </c>
      <c r="D37" s="33" t="s">
        <v>22</v>
      </c>
      <c r="E37" s="51">
        <f>'Car availability'!E37-CARS2001!E37</f>
        <v>2538</v>
      </c>
      <c r="F37" s="51"/>
      <c r="G37" s="51">
        <f>'Car availability'!G37-CARS2001!G37</f>
        <v>-883</v>
      </c>
      <c r="H37" s="51">
        <f>'Car availability'!H37-CARS2001!H37</f>
        <v>118</v>
      </c>
      <c r="I37" s="51">
        <f>'Car availability'!I37-CARS2001!I37</f>
        <v>2121</v>
      </c>
      <c r="J37" s="51">
        <f>'Car availability'!J37-CARS2001!J37</f>
        <v>929</v>
      </c>
      <c r="K37" s="51">
        <f>'Car availability'!K37-CARS2001!K37</f>
        <v>253</v>
      </c>
      <c r="L37" s="51"/>
      <c r="M37" s="51">
        <f>'Car availability'!M37-CARS2001!M37</f>
        <v>3421</v>
      </c>
      <c r="N37" s="51">
        <f>'Car availability'!N37-CARS2001!N37</f>
        <v>3303</v>
      </c>
      <c r="O37" s="51">
        <f>'Car availability'!O37-CARS2001!O37</f>
        <v>1182</v>
      </c>
      <c r="P37" s="51"/>
      <c r="Q37" s="51">
        <f>'Car availability'!Q37-CARS2001!Q37</f>
        <v>8409</v>
      </c>
      <c r="R37" s="41"/>
    </row>
    <row r="38" spans="2:18" ht="13.5" customHeight="1">
      <c r="B38" s="30"/>
      <c r="C38" s="33" t="s">
        <v>65</v>
      </c>
      <c r="D38" s="33" t="s">
        <v>23</v>
      </c>
      <c r="E38" s="52">
        <f>'Car availability'!E38-CARS2001!E38</f>
        <v>12692</v>
      </c>
      <c r="F38" s="52"/>
      <c r="G38" s="52">
        <f>'Car availability'!G38-CARS2001!G38</f>
        <v>-1741</v>
      </c>
      <c r="H38" s="52">
        <f>'Car availability'!H38-CARS2001!H38</f>
        <v>4104</v>
      </c>
      <c r="I38" s="52">
        <f>'Car availability'!I38-CARS2001!I38</f>
        <v>7059</v>
      </c>
      <c r="J38" s="52">
        <f>'Car availability'!J38-CARS2001!J38</f>
        <v>2407</v>
      </c>
      <c r="K38" s="52">
        <f>'Car availability'!K38-CARS2001!K38</f>
        <v>863</v>
      </c>
      <c r="L38" s="52"/>
      <c r="M38" s="52">
        <f>'Car availability'!M38-CARS2001!M38</f>
        <v>14433</v>
      </c>
      <c r="N38" s="52">
        <f>'Car availability'!N38-CARS2001!N38</f>
        <v>10329</v>
      </c>
      <c r="O38" s="52">
        <f>'Car availability'!O38-CARS2001!O38</f>
        <v>3270</v>
      </c>
      <c r="P38" s="52"/>
      <c r="Q38" s="52">
        <f>'Car availability'!Q38-CARS2001!Q38</f>
        <v>29352</v>
      </c>
      <c r="R38" s="41"/>
    </row>
    <row r="39" spans="2:18" ht="13.5" customHeight="1">
      <c r="B39" s="30"/>
      <c r="C39" s="33" t="s">
        <v>66</v>
      </c>
      <c r="D39" s="33" t="s">
        <v>24</v>
      </c>
      <c r="E39" s="51">
        <f>'Car availability'!E39-CARS2001!E39</f>
        <v>2058</v>
      </c>
      <c r="F39" s="51"/>
      <c r="G39" s="51">
        <f>'Car availability'!G39-CARS2001!G39</f>
        <v>-290</v>
      </c>
      <c r="H39" s="51">
        <f>'Car availability'!H39-CARS2001!H39</f>
        <v>300</v>
      </c>
      <c r="I39" s="51">
        <f>'Car availability'!I39-CARS2001!I39</f>
        <v>1232</v>
      </c>
      <c r="J39" s="51">
        <f>'Car availability'!J39-CARS2001!J39</f>
        <v>596</v>
      </c>
      <c r="K39" s="51">
        <f>'Car availability'!K39-CARS2001!K39</f>
        <v>220</v>
      </c>
      <c r="L39" s="51"/>
      <c r="M39" s="51">
        <f>'Car availability'!M39-CARS2001!M39</f>
        <v>2348</v>
      </c>
      <c r="N39" s="51">
        <f>'Car availability'!N39-CARS2001!N39</f>
        <v>2048</v>
      </c>
      <c r="O39" s="51">
        <f>'Car availability'!O39-CARS2001!O39</f>
        <v>816</v>
      </c>
      <c r="P39" s="51"/>
      <c r="Q39" s="51">
        <f>'Car availability'!Q39-CARS2001!Q39</f>
        <v>5572</v>
      </c>
      <c r="R39" s="41"/>
    </row>
    <row r="40" spans="2:18" ht="13.5" customHeight="1">
      <c r="B40" s="30"/>
      <c r="C40" s="33" t="s">
        <v>67</v>
      </c>
      <c r="D40" s="33" t="s">
        <v>30</v>
      </c>
      <c r="E40" s="52">
        <f>'Car availability'!E40-CARS2001!E40</f>
        <v>1386</v>
      </c>
      <c r="F40" s="52"/>
      <c r="G40" s="52">
        <f>'Car availability'!G40-CARS2001!G40</f>
        <v>-1618</v>
      </c>
      <c r="H40" s="52">
        <f>'Car availability'!H40-CARS2001!H40</f>
        <v>827</v>
      </c>
      <c r="I40" s="52">
        <f>'Car availability'!I40-CARS2001!I40</f>
        <v>1645</v>
      </c>
      <c r="J40" s="52">
        <f>'Car availability'!J40-CARS2001!J40</f>
        <v>414</v>
      </c>
      <c r="K40" s="52">
        <f>'Car availability'!K40-CARS2001!K40</f>
        <v>118</v>
      </c>
      <c r="L40" s="52"/>
      <c r="M40" s="52">
        <f>'Car availability'!M40-CARS2001!M40</f>
        <v>3004</v>
      </c>
      <c r="N40" s="52">
        <f>'Car availability'!N40-CARS2001!N40</f>
        <v>2177</v>
      </c>
      <c r="O40" s="52">
        <f>'Car availability'!O40-CARS2001!O40</f>
        <v>532</v>
      </c>
      <c r="P40" s="52"/>
      <c r="Q40" s="52">
        <f>'Car availability'!Q40-CARS2001!Q40</f>
        <v>5873</v>
      </c>
      <c r="R40" s="41"/>
    </row>
    <row r="41" spans="2:18" ht="13.5" customHeight="1" thickBot="1">
      <c r="B41" s="30"/>
      <c r="C41" s="33" t="s">
        <v>68</v>
      </c>
      <c r="D41" s="33" t="s">
        <v>31</v>
      </c>
      <c r="E41" s="56">
        <f>'Car availability'!E41-CARS2001!E41</f>
        <v>8502</v>
      </c>
      <c r="F41" s="56"/>
      <c r="G41" s="56">
        <f>'Car availability'!G41-CARS2001!G41</f>
        <v>-36</v>
      </c>
      <c r="H41" s="56">
        <f>'Car availability'!H41-CARS2001!H41</f>
        <v>2363</v>
      </c>
      <c r="I41" s="56">
        <f>'Car availability'!I41-CARS2001!I41</f>
        <v>4168</v>
      </c>
      <c r="J41" s="56">
        <f>'Car availability'!J41-CARS2001!J41</f>
        <v>1439</v>
      </c>
      <c r="K41" s="56">
        <f>'Car availability'!K41-CARS2001!K41</f>
        <v>568</v>
      </c>
      <c r="L41" s="56"/>
      <c r="M41" s="56">
        <f>'Car availability'!M41-CARS2001!M41</f>
        <v>8538</v>
      </c>
      <c r="N41" s="56">
        <f>'Car availability'!N41-CARS2001!N41</f>
        <v>6175</v>
      </c>
      <c r="O41" s="56">
        <f>'Car availability'!O41-CARS2001!O41</f>
        <v>2007</v>
      </c>
      <c r="P41" s="56"/>
      <c r="Q41" s="56">
        <f>'Car availability'!Q41-CARS2001!Q41</f>
        <v>17546</v>
      </c>
      <c r="R41" s="41"/>
    </row>
    <row r="42" spans="2:18" ht="13.5" customHeight="1" thickBot="1">
      <c r="B42" s="30"/>
      <c r="C42" s="33"/>
      <c r="D42" s="3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1"/>
    </row>
    <row r="43" spans="2:18" ht="13.5" customHeight="1" thickBot="1">
      <c r="B43" s="30"/>
      <c r="C43" s="33" t="s">
        <v>69</v>
      </c>
      <c r="D43" s="33" t="s">
        <v>4</v>
      </c>
      <c r="E43" s="57">
        <f>'Car availability'!E43-CARS2001!E43</f>
        <v>180531</v>
      </c>
      <c r="F43" s="57"/>
      <c r="G43" s="57">
        <f>'Car availability'!G43-CARS2001!G43</f>
        <v>-26278</v>
      </c>
      <c r="H43" s="57">
        <f>'Car availability'!H43-CARS2001!H43</f>
        <v>52069</v>
      </c>
      <c r="I43" s="57">
        <f>'Car availability'!I43-CARS2001!I43</f>
        <v>104730</v>
      </c>
      <c r="J43" s="57">
        <f>'Car availability'!J43-CARS2001!J43</f>
        <v>36276</v>
      </c>
      <c r="K43" s="57">
        <f>'Car availability'!K43-CARS2001!K43</f>
        <v>13734</v>
      </c>
      <c r="L43" s="57"/>
      <c r="M43" s="57">
        <f>'Car availability'!M43-CARS2001!M43</f>
        <v>206809</v>
      </c>
      <c r="N43" s="57">
        <f>'Car availability'!N43-CARS2001!N43</f>
        <v>154740</v>
      </c>
      <c r="O43" s="57">
        <f>'Car availability'!O43-CARS2001!O43</f>
        <v>50010</v>
      </c>
      <c r="P43" s="57"/>
      <c r="Q43" s="58">
        <f>'Car availability'!Q43-CARS2001!Q43</f>
        <v>431538</v>
      </c>
      <c r="R43" s="37"/>
    </row>
    <row r="44" spans="2:18" ht="13.5" customHeight="1" thickBot="1">
      <c r="B44" s="30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4"/>
    </row>
    <row r="45" spans="2:18" ht="13.5" customHeight="1" thickBot="1">
      <c r="B45" s="30"/>
      <c r="C45" s="33" t="s">
        <v>70</v>
      </c>
      <c r="D45" s="33"/>
      <c r="E45" s="58">
        <f>'Car availability'!E45-CARS2001!E45</f>
        <v>33674</v>
      </c>
      <c r="F45" s="58"/>
      <c r="G45" s="58">
        <f>'Car availability'!G45-CARS2001!G45</f>
        <v>7373</v>
      </c>
      <c r="H45" s="58">
        <f>'Car availability'!H45-CARS2001!H45</f>
        <v>10351</v>
      </c>
      <c r="I45" s="58">
        <f>'Car availability'!I45-CARS2001!I45</f>
        <v>10793</v>
      </c>
      <c r="J45" s="58">
        <f>'Car availability'!J45-CARS2001!J45</f>
        <v>3752</v>
      </c>
      <c r="K45" s="58">
        <f>'Car availability'!K45-CARS2001!K45</f>
        <v>1405</v>
      </c>
      <c r="L45" s="58"/>
      <c r="M45" s="58">
        <f>'Car availability'!M45-CARS2001!M45</f>
        <v>26301</v>
      </c>
      <c r="N45" s="58">
        <f>'Car availability'!N45-CARS2001!N45</f>
        <v>15950</v>
      </c>
      <c r="O45" s="58">
        <f>'Car availability'!O45-CARS2001!O45</f>
        <v>5157</v>
      </c>
      <c r="P45" s="58"/>
      <c r="Q45" s="58">
        <f>'Car availability'!Q45-CARS2001!Q45</f>
        <v>49383</v>
      </c>
      <c r="R45" s="37"/>
    </row>
    <row r="46" spans="2:18" ht="13.5" thickBot="1">
      <c r="B46" s="44"/>
      <c r="C46" s="45"/>
      <c r="D46" s="45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7"/>
    </row>
    <row r="47" spans="2:18" ht="14.25" thickTop="1" thickBot="1">
      <c r="Q47" s="2"/>
    </row>
    <row r="48" spans="2:18">
      <c r="B48" s="76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8"/>
      <c r="R48" s="79"/>
    </row>
    <row r="49" spans="2:18" ht="15">
      <c r="B49" s="30"/>
      <c r="C49" s="108" t="s">
        <v>167</v>
      </c>
      <c r="D49" s="109"/>
      <c r="E49" s="109"/>
      <c r="F49" s="109"/>
      <c r="G49" s="109"/>
      <c r="H49" s="109"/>
      <c r="I49" s="109"/>
      <c r="J49" s="109"/>
      <c r="K49" s="109"/>
      <c r="L49" s="33"/>
      <c r="M49" s="33"/>
      <c r="N49" s="33"/>
      <c r="O49" s="33"/>
      <c r="P49" s="33"/>
      <c r="Q49" s="33"/>
      <c r="R49" s="34"/>
    </row>
    <row r="50" spans="2:18">
      <c r="B50" s="30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4"/>
    </row>
    <row r="51" spans="2:18" ht="38.25" customHeight="1">
      <c r="B51" s="30"/>
      <c r="C51" s="33" t="s">
        <v>72</v>
      </c>
      <c r="D51" s="38" t="s">
        <v>73</v>
      </c>
      <c r="E51" s="39" t="s">
        <v>89</v>
      </c>
      <c r="F51" s="39"/>
      <c r="G51" s="39" t="s">
        <v>90</v>
      </c>
      <c r="H51" s="39" t="s">
        <v>91</v>
      </c>
      <c r="I51" s="39" t="s">
        <v>92</v>
      </c>
      <c r="J51" s="39" t="s">
        <v>93</v>
      </c>
      <c r="K51" s="39" t="s">
        <v>98</v>
      </c>
      <c r="L51" s="39"/>
      <c r="M51" s="39" t="s">
        <v>95</v>
      </c>
      <c r="N51" s="39" t="s">
        <v>96</v>
      </c>
      <c r="O51" s="39" t="s">
        <v>97</v>
      </c>
      <c r="P51" s="39"/>
      <c r="Q51" s="39" t="s">
        <v>99</v>
      </c>
      <c r="R51" s="40"/>
    </row>
    <row r="52" spans="2:18" ht="13.5" thickBot="1">
      <c r="B52" s="30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4"/>
    </row>
    <row r="53" spans="2:18" ht="13.5" customHeight="1">
      <c r="B53" s="30"/>
      <c r="C53" s="38" t="s">
        <v>37</v>
      </c>
      <c r="D53" s="38" t="s">
        <v>25</v>
      </c>
      <c r="E53" s="12">
        <f>'Car availability'!E53-CARS2001!E53</f>
        <v>0</v>
      </c>
      <c r="F53" s="12"/>
      <c r="G53" s="12">
        <f>'Car availability'!G53-CARS2001!G53</f>
        <v>-2.4614283209910826E-2</v>
      </c>
      <c r="H53" s="12">
        <f>'Car availability'!H53-CARS2001!H53</f>
        <v>-6.0236167978680033E-3</v>
      </c>
      <c r="I53" s="12">
        <f>'Car availability'!I53-CARS2001!I53</f>
        <v>1.9855307778970349E-2</v>
      </c>
      <c r="J53" s="12">
        <f>'Car availability'!J53-CARS2001!J53</f>
        <v>8.1914923280747461E-3</v>
      </c>
      <c r="K53" s="12">
        <f>'Car availability'!K53-CARS2001!K53</f>
        <v>2.5910999007336989E-3</v>
      </c>
      <c r="L53" s="12"/>
      <c r="M53" s="12">
        <f>'Car availability'!M53-CARS2001!M53</f>
        <v>2.461428320991077E-2</v>
      </c>
      <c r="N53" s="12">
        <f>'Car availability'!N53-CARS2001!N53</f>
        <v>3.0637900007778801E-2</v>
      </c>
      <c r="O53" s="12">
        <f>'Car availability'!O53-CARS2001!O53</f>
        <v>1.0782592228808445E-2</v>
      </c>
      <c r="P53" s="12"/>
      <c r="Q53" s="68">
        <f>'Car availability'!Q53-CARS2001!Q53</f>
        <v>6.932141951336579E-2</v>
      </c>
      <c r="R53" s="41"/>
    </row>
    <row r="54" spans="2:18" ht="13.5" customHeight="1">
      <c r="B54" s="30"/>
      <c r="C54" s="33" t="s">
        <v>38</v>
      </c>
      <c r="D54" s="33" t="s">
        <v>26</v>
      </c>
      <c r="E54" s="13">
        <f>'Car availability'!E54-CARS2001!E54</f>
        <v>0</v>
      </c>
      <c r="F54" s="13"/>
      <c r="G54" s="13">
        <f>'Car availability'!G54-CARS2001!G54</f>
        <v>-3.5584275217238059E-2</v>
      </c>
      <c r="H54" s="13">
        <f>'Car availability'!H54-CARS2001!H54</f>
        <v>-4.6882698869928574E-2</v>
      </c>
      <c r="I54" s="13">
        <f>'Car availability'!I54-CARS2001!I54</f>
        <v>4.2862336879123164E-2</v>
      </c>
      <c r="J54" s="13">
        <f>'Car availability'!J54-CARS2001!J54</f>
        <v>2.4594906207770224E-2</v>
      </c>
      <c r="K54" s="13">
        <f>'Car availability'!K54-CARS2001!K54</f>
        <v>1.500973100027329E-2</v>
      </c>
      <c r="L54" s="13"/>
      <c r="M54" s="13">
        <f>'Car availability'!M54-CARS2001!M54</f>
        <v>3.5584275217238059E-2</v>
      </c>
      <c r="N54" s="13">
        <f>'Car availability'!N54-CARS2001!N54</f>
        <v>8.2466974087166633E-2</v>
      </c>
      <c r="O54" s="13">
        <f>'Car availability'!O54-CARS2001!O54</f>
        <v>3.9604637208043511E-2</v>
      </c>
      <c r="P54" s="13"/>
      <c r="Q54" s="69">
        <f>'Car availability'!Q54-CARS2001!Q54</f>
        <v>0.18030232245695621</v>
      </c>
      <c r="R54" s="41"/>
    </row>
    <row r="55" spans="2:18" ht="13.5" customHeight="1">
      <c r="B55" s="30"/>
      <c r="C55" s="33" t="s">
        <v>39</v>
      </c>
      <c r="D55" s="33" t="s">
        <v>32</v>
      </c>
      <c r="E55" s="14">
        <f>'Car availability'!E55-CARS2001!E55</f>
        <v>0</v>
      </c>
      <c r="F55" s="14"/>
      <c r="G55" s="14">
        <f>'Car availability'!G55-CARS2001!G55</f>
        <v>-2.9787066647552984E-2</v>
      </c>
      <c r="H55" s="14">
        <f>'Car availability'!H55-CARS2001!H55</f>
        <v>-2.6704524219653414E-2</v>
      </c>
      <c r="I55" s="14">
        <f>'Car availability'!I55-CARS2001!I55</f>
        <v>3.0960002808288201E-2</v>
      </c>
      <c r="J55" s="14">
        <f>'Car availability'!J55-CARS2001!J55</f>
        <v>1.8595621322045418E-2</v>
      </c>
      <c r="K55" s="14">
        <f>'Car availability'!K55-CARS2001!K55</f>
        <v>6.9359667368727711E-3</v>
      </c>
      <c r="L55" s="14"/>
      <c r="M55" s="14">
        <f>'Car availability'!M55-CARS2001!M55</f>
        <v>2.9787066647552929E-2</v>
      </c>
      <c r="N55" s="14">
        <f>'Car availability'!N55-CARS2001!N55</f>
        <v>5.6491590867206398E-2</v>
      </c>
      <c r="O55" s="14">
        <f>'Car availability'!O55-CARS2001!O55</f>
        <v>2.5531588058918184E-2</v>
      </c>
      <c r="P55" s="14"/>
      <c r="Q55" s="70">
        <f>'Car availability'!Q55-CARS2001!Q55</f>
        <v>0.12215757141375216</v>
      </c>
      <c r="R55" s="41"/>
    </row>
    <row r="56" spans="2:18" ht="13.5" customHeight="1">
      <c r="B56" s="30"/>
      <c r="C56" s="33" t="s">
        <v>40</v>
      </c>
      <c r="D56" s="33" t="s">
        <v>27</v>
      </c>
      <c r="E56" s="13">
        <f>'Car availability'!E56-CARS2001!E56</f>
        <v>0</v>
      </c>
      <c r="F56" s="13"/>
      <c r="G56" s="13">
        <f>'Car availability'!G56-CARS2001!G56</f>
        <v>-4.4763313342205291E-2</v>
      </c>
      <c r="H56" s="13">
        <f>'Car availability'!H56-CARS2001!H56</f>
        <v>-1.7203297229069936E-2</v>
      </c>
      <c r="I56" s="13">
        <f>'Car availability'!I56-CARS2001!I56</f>
        <v>3.5419527095944703E-2</v>
      </c>
      <c r="J56" s="13">
        <f>'Car availability'!J56-CARS2001!J56</f>
        <v>1.9115995148791885E-2</v>
      </c>
      <c r="K56" s="13">
        <f>'Car availability'!K56-CARS2001!K56</f>
        <v>7.4310883265386526E-3</v>
      </c>
      <c r="L56" s="13"/>
      <c r="M56" s="13">
        <f>'Car availability'!M56-CARS2001!M56</f>
        <v>4.4763313342205402E-2</v>
      </c>
      <c r="N56" s="13">
        <f>'Car availability'!N56-CARS2001!N56</f>
        <v>6.1966610571275227E-2</v>
      </c>
      <c r="O56" s="13">
        <f>'Car availability'!O56-CARS2001!O56</f>
        <v>2.6547083475330538E-2</v>
      </c>
      <c r="P56" s="13"/>
      <c r="Q56" s="69">
        <f>'Car availability'!Q56-CARS2001!Q56</f>
        <v>0.1430016488063961</v>
      </c>
      <c r="R56" s="41"/>
    </row>
    <row r="57" spans="2:18" ht="15.75" customHeight="1">
      <c r="B57" s="30"/>
      <c r="C57" s="42" t="s">
        <v>48</v>
      </c>
      <c r="D57" s="42" t="s">
        <v>28</v>
      </c>
      <c r="E57" s="15">
        <f>'Car availability'!E57-CARS2001!E57</f>
        <v>0</v>
      </c>
      <c r="F57" s="15"/>
      <c r="G57" s="15">
        <f>'Car availability'!G57-CARS2001!G57</f>
        <v>3.9629565288984425E-3</v>
      </c>
      <c r="H57" s="15">
        <f>'Car availability'!H57-CARS2001!H57</f>
        <v>-8.1226389499834406E-3</v>
      </c>
      <c r="I57" s="15">
        <f>'Car availability'!I57-CARS2001!I57</f>
        <v>5.4421264335713371E-4</v>
      </c>
      <c r="J57" s="15">
        <f>'Car availability'!J57-CARS2001!J57</f>
        <v>2.6883290528501198E-3</v>
      </c>
      <c r="K57" s="15">
        <f>'Car availability'!K57-CARS2001!K57</f>
        <v>9.2714072487778271E-4</v>
      </c>
      <c r="L57" s="15"/>
      <c r="M57" s="15">
        <f>'Car availability'!M57-CARS2001!M57</f>
        <v>-3.9629565288984425E-3</v>
      </c>
      <c r="N57" s="15">
        <f>'Car availability'!N57-CARS2001!N57</f>
        <v>4.1596824210850258E-3</v>
      </c>
      <c r="O57" s="15">
        <f>'Car availability'!O57-CARS2001!O57</f>
        <v>3.615469777727906E-3</v>
      </c>
      <c r="P57" s="15"/>
      <c r="Q57" s="71">
        <f>'Car availability'!Q57-CARS2001!Q57</f>
        <v>4.8773520733159659E-3</v>
      </c>
      <c r="R57" s="41"/>
    </row>
    <row r="58" spans="2:18" ht="13.5" customHeight="1">
      <c r="B58" s="30"/>
      <c r="C58" s="33" t="s">
        <v>41</v>
      </c>
      <c r="D58" s="33" t="s">
        <v>5</v>
      </c>
      <c r="E58" s="13">
        <f>'Car availability'!E58-CARS2001!E58</f>
        <v>0</v>
      </c>
      <c r="F58" s="13"/>
      <c r="G58" s="13">
        <f>'Car availability'!G58-CARS2001!G58</f>
        <v>-4.5712164694921092E-2</v>
      </c>
      <c r="H58" s="13">
        <f>'Car availability'!H58-CARS2001!H58</f>
        <v>-2.3876589694544315E-2</v>
      </c>
      <c r="I58" s="13">
        <f>'Car availability'!I58-CARS2001!I58</f>
        <v>4.5713273035010826E-2</v>
      </c>
      <c r="J58" s="13">
        <f>'Car availability'!J58-CARS2001!J58</f>
        <v>1.7668883834686913E-2</v>
      </c>
      <c r="K58" s="13">
        <f>'Car availability'!K58-CARS2001!K58</f>
        <v>6.2065975197676728E-3</v>
      </c>
      <c r="L58" s="13"/>
      <c r="M58" s="13">
        <f>'Car availability'!M58-CARS2001!M58</f>
        <v>4.571216469492112E-2</v>
      </c>
      <c r="N58" s="13">
        <f>'Car availability'!N58-CARS2001!N58</f>
        <v>6.9588754389465379E-2</v>
      </c>
      <c r="O58" s="13">
        <f>'Car availability'!O58-CARS2001!O58</f>
        <v>2.3875481354454574E-2</v>
      </c>
      <c r="P58" s="13"/>
      <c r="Q58" s="69">
        <f>'Car availability'!Q58-CARS2001!Q58</f>
        <v>0.14887415369996493</v>
      </c>
      <c r="R58" s="41"/>
    </row>
    <row r="59" spans="2:18" ht="13.5" customHeight="1">
      <c r="B59" s="30"/>
      <c r="C59" s="33" t="s">
        <v>49</v>
      </c>
      <c r="D59" s="33" t="s">
        <v>10</v>
      </c>
      <c r="E59" s="14">
        <f>'Car availability'!E59-CARS2001!E59</f>
        <v>0</v>
      </c>
      <c r="F59" s="14"/>
      <c r="G59" s="14">
        <f>'Car availability'!G59-CARS2001!G59</f>
        <v>-7.0067217041011487E-2</v>
      </c>
      <c r="H59" s="14">
        <f>'Car availability'!H59-CARS2001!H59</f>
        <v>-1.9024228037214486E-2</v>
      </c>
      <c r="I59" s="14">
        <f>'Car availability'!I59-CARS2001!I59</f>
        <v>5.5388795326190593E-2</v>
      </c>
      <c r="J59" s="14">
        <f>'Car availability'!J59-CARS2001!J59</f>
        <v>2.4469591182726541E-2</v>
      </c>
      <c r="K59" s="14">
        <f>'Car availability'!K59-CARS2001!K59</f>
        <v>9.2330585693088021E-3</v>
      </c>
      <c r="L59" s="14"/>
      <c r="M59" s="14">
        <f>'Car availability'!M59-CARS2001!M59</f>
        <v>7.0067217041011487E-2</v>
      </c>
      <c r="N59" s="14">
        <f>'Car availability'!N59-CARS2001!N59</f>
        <v>8.9091445078225917E-2</v>
      </c>
      <c r="O59" s="14">
        <f>'Car availability'!O59-CARS2001!O59</f>
        <v>3.3702649752035345E-2</v>
      </c>
      <c r="P59" s="14"/>
      <c r="Q59" s="70">
        <f>'Car availability'!Q59-CARS2001!Q59</f>
        <v>0.20633931241290215</v>
      </c>
      <c r="R59" s="41"/>
    </row>
    <row r="60" spans="2:18" ht="13.5" customHeight="1">
      <c r="B60" s="30"/>
      <c r="C60" s="33" t="s">
        <v>42</v>
      </c>
      <c r="D60" s="33" t="s">
        <v>6</v>
      </c>
      <c r="E60" s="13">
        <f>'Car availability'!E60-CARS2001!E60</f>
        <v>0</v>
      </c>
      <c r="F60" s="13"/>
      <c r="G60" s="13">
        <f>'Car availability'!G60-CARS2001!G60</f>
        <v>-3.4149414833299058E-2</v>
      </c>
      <c r="H60" s="13">
        <f>'Car availability'!H60-CARS2001!H60</f>
        <v>-3.2673165246736247E-2</v>
      </c>
      <c r="I60" s="13">
        <f>'Car availability'!I60-CARS2001!I60</f>
        <v>3.7468459573401031E-2</v>
      </c>
      <c r="J60" s="13">
        <f>'Car availability'!J60-CARS2001!J60</f>
        <v>2.090542763896161E-2</v>
      </c>
      <c r="K60" s="13">
        <f>'Car availability'!K60-CARS2001!K60</f>
        <v>8.4486928676726775E-3</v>
      </c>
      <c r="L60" s="13"/>
      <c r="M60" s="13">
        <f>'Car availability'!M60-CARS2001!M60</f>
        <v>3.4149414833299141E-2</v>
      </c>
      <c r="N60" s="13">
        <f>'Car availability'!N60-CARS2001!N60</f>
        <v>6.6822580080035332E-2</v>
      </c>
      <c r="O60" s="13">
        <f>'Car availability'!O60-CARS2001!O60</f>
        <v>2.9354120506634281E-2</v>
      </c>
      <c r="P60" s="13"/>
      <c r="Q60" s="69">
        <f>'Car availability'!Q60-CARS2001!Q60</f>
        <v>0.14181129031113548</v>
      </c>
      <c r="R60" s="41"/>
    </row>
    <row r="61" spans="2:18" ht="13.5" customHeight="1">
      <c r="B61" s="30"/>
      <c r="C61" s="38" t="s">
        <v>43</v>
      </c>
      <c r="D61" s="38" t="s">
        <v>33</v>
      </c>
      <c r="E61" s="16">
        <f>'Car availability'!E61-CARS2001!E61</f>
        <v>0</v>
      </c>
      <c r="F61" s="16"/>
      <c r="G61" s="16">
        <f>'Car availability'!G61-CARS2001!G61</f>
        <v>-3.7547813852561396E-2</v>
      </c>
      <c r="H61" s="16">
        <f>'Car availability'!H61-CARS2001!H61</f>
        <v>6.8045439128061602E-4</v>
      </c>
      <c r="I61" s="16">
        <f>'Car availability'!I61-CARS2001!I61</f>
        <v>2.7249400397477141E-2</v>
      </c>
      <c r="J61" s="16">
        <f>'Car availability'!J61-CARS2001!J61</f>
        <v>7.7487647563651008E-3</v>
      </c>
      <c r="K61" s="16">
        <f>'Car availability'!K61-CARS2001!K61</f>
        <v>1.869194307438515E-3</v>
      </c>
      <c r="L61" s="16"/>
      <c r="M61" s="16">
        <f>'Car availability'!M61-CARS2001!M61</f>
        <v>3.754781385256134E-2</v>
      </c>
      <c r="N61" s="16">
        <f>'Car availability'!N61-CARS2001!N61</f>
        <v>3.6867359461280752E-2</v>
      </c>
      <c r="O61" s="16">
        <f>'Car availability'!O61-CARS2001!O61</f>
        <v>9.617959063803614E-3</v>
      </c>
      <c r="P61" s="16"/>
      <c r="Q61" s="72">
        <f>'Car availability'!Q61-CARS2001!Q61</f>
        <v>8.6290272616363128E-2</v>
      </c>
      <c r="R61" s="41"/>
    </row>
    <row r="62" spans="2:18" ht="13.5" customHeight="1">
      <c r="B62" s="30"/>
      <c r="C62" s="33" t="s">
        <v>44</v>
      </c>
      <c r="D62" s="33" t="s">
        <v>7</v>
      </c>
      <c r="E62" s="13">
        <f>'Car availability'!E62-CARS2001!E62</f>
        <v>0</v>
      </c>
      <c r="F62" s="13"/>
      <c r="G62" s="13">
        <f>'Car availability'!G62-CARS2001!G62</f>
        <v>-5.0585796728965737E-2</v>
      </c>
      <c r="H62" s="13">
        <f>'Car availability'!H62-CARS2001!H62</f>
        <v>-1.990440473406252E-2</v>
      </c>
      <c r="I62" s="13">
        <f>'Car availability'!I62-CARS2001!I62</f>
        <v>4.5375151008932413E-2</v>
      </c>
      <c r="J62" s="13">
        <f>'Car availability'!J62-CARS2001!J62</f>
        <v>1.8387285108067027E-2</v>
      </c>
      <c r="K62" s="13">
        <f>'Car availability'!K62-CARS2001!K62</f>
        <v>6.7277653460288151E-3</v>
      </c>
      <c r="L62" s="13"/>
      <c r="M62" s="13">
        <f>'Car availability'!M62-CARS2001!M62</f>
        <v>5.0585796728965793E-2</v>
      </c>
      <c r="N62" s="13">
        <f>'Car availability'!N62-CARS2001!N62</f>
        <v>7.0490201463028229E-2</v>
      </c>
      <c r="O62" s="13">
        <f>'Car availability'!O62-CARS2001!O62</f>
        <v>2.5115050454095851E-2</v>
      </c>
      <c r="P62" s="13"/>
      <c r="Q62" s="69">
        <f>'Car availability'!Q62-CARS2001!Q62</f>
        <v>0.15585475500025547</v>
      </c>
      <c r="R62" s="41"/>
    </row>
    <row r="63" spans="2:18" ht="13.5" customHeight="1">
      <c r="B63" s="30"/>
      <c r="C63" s="33" t="s">
        <v>45</v>
      </c>
      <c r="D63" s="33" t="s">
        <v>35</v>
      </c>
      <c r="E63" s="14">
        <f>'Car availability'!E63-CARS2001!E63</f>
        <v>0</v>
      </c>
      <c r="F63" s="14"/>
      <c r="G63" s="14">
        <f>'Car availability'!G63-CARS2001!G63</f>
        <v>-1.6857807718725804E-2</v>
      </c>
      <c r="H63" s="14">
        <f>'Car availability'!H63-CARS2001!H63</f>
        <v>-1.5226837021510786E-2</v>
      </c>
      <c r="I63" s="14">
        <f>'Car availability'!I63-CARS2001!I63</f>
        <v>1.3159045071065911E-2</v>
      </c>
      <c r="J63" s="14">
        <f>'Car availability'!J63-CARS2001!J63</f>
        <v>1.3625040280350158E-2</v>
      </c>
      <c r="K63" s="14">
        <f>'Car availability'!K63-CARS2001!K63</f>
        <v>5.3005593888204826E-3</v>
      </c>
      <c r="L63" s="14"/>
      <c r="M63" s="14">
        <f>'Car availability'!M63-CARS2001!M63</f>
        <v>1.6857807718725804E-2</v>
      </c>
      <c r="N63" s="14">
        <f>'Car availability'!N63-CARS2001!N63</f>
        <v>3.2084644740236534E-2</v>
      </c>
      <c r="O63" s="14">
        <f>'Car availability'!O63-CARS2001!O63</f>
        <v>1.8925599669170637E-2</v>
      </c>
      <c r="P63" s="14"/>
      <c r="Q63" s="70">
        <f>'Car availability'!Q63-CARS2001!Q63</f>
        <v>7.6141190148880211E-2</v>
      </c>
      <c r="R63" s="41"/>
    </row>
    <row r="64" spans="2:18" ht="13.5" customHeight="1">
      <c r="B64" s="30"/>
      <c r="C64" s="33" t="s">
        <v>46</v>
      </c>
      <c r="D64" s="33" t="s">
        <v>8</v>
      </c>
      <c r="E64" s="13">
        <f>'Car availability'!E64-CARS2001!E64</f>
        <v>0</v>
      </c>
      <c r="F64" s="13"/>
      <c r="G64" s="13">
        <f>'Car availability'!G64-CARS2001!G64</f>
        <v>-3.7105118265829823E-2</v>
      </c>
      <c r="H64" s="13">
        <f>'Car availability'!H64-CARS2001!H64</f>
        <v>-1.7559119766881015E-2</v>
      </c>
      <c r="I64" s="13">
        <f>'Car availability'!I64-CARS2001!I64</f>
        <v>3.2202910626764614E-2</v>
      </c>
      <c r="J64" s="13">
        <f>'Car availability'!J64-CARS2001!J64</f>
        <v>1.6288730748554407E-2</v>
      </c>
      <c r="K64" s="13">
        <f>'Car availability'!K64-CARS2001!K64</f>
        <v>6.1725966573918465E-3</v>
      </c>
      <c r="L64" s="13"/>
      <c r="M64" s="13">
        <f>'Car availability'!M64-CARS2001!M64</f>
        <v>3.7105118265829851E-2</v>
      </c>
      <c r="N64" s="13">
        <f>'Car availability'!N64-CARS2001!N64</f>
        <v>5.4664238032710866E-2</v>
      </c>
      <c r="O64" s="13">
        <f>'Car availability'!O64-CARS2001!O64</f>
        <v>2.2461327405946252E-2</v>
      </c>
      <c r="P64" s="13"/>
      <c r="Q64" s="69">
        <f>'Car availability'!Q64-CARS2001!Q64</f>
        <v>0.12265803033735168</v>
      </c>
      <c r="R64" s="41"/>
    </row>
    <row r="65" spans="2:18" ht="13.5" customHeight="1">
      <c r="B65" s="30"/>
      <c r="C65" s="33" t="s">
        <v>47</v>
      </c>
      <c r="D65" s="33" t="s">
        <v>9</v>
      </c>
      <c r="E65" s="14">
        <f>'Car availability'!E65-CARS2001!E65</f>
        <v>0</v>
      </c>
      <c r="F65" s="14"/>
      <c r="G65" s="14">
        <f>'Car availability'!G65-CARS2001!G65</f>
        <v>-1.2418796496193818E-2</v>
      </c>
      <c r="H65" s="14">
        <f>'Car availability'!H65-CARS2001!H65</f>
        <v>-1.6475190980879351E-2</v>
      </c>
      <c r="I65" s="14">
        <f>'Car availability'!I65-CARS2001!I65</f>
        <v>3.5884709135471926E-3</v>
      </c>
      <c r="J65" s="14">
        <f>'Car availability'!J65-CARS2001!J65</f>
        <v>1.6227384222495728E-2</v>
      </c>
      <c r="K65" s="14">
        <f>'Car availability'!K65-CARS2001!K65</f>
        <v>9.0781323410302154E-3</v>
      </c>
      <c r="L65" s="14"/>
      <c r="M65" s="14">
        <f>'Car availability'!M65-CARS2001!M65</f>
        <v>1.2418796496193818E-2</v>
      </c>
      <c r="N65" s="14">
        <f>'Car availability'!N65-CARS2001!N65</f>
        <v>2.8893987477073169E-2</v>
      </c>
      <c r="O65" s="14">
        <f>'Car availability'!O65-CARS2001!O65</f>
        <v>2.5305516563525941E-2</v>
      </c>
      <c r="P65" s="14"/>
      <c r="Q65" s="70">
        <f>'Car availability'!Q65-CARS2001!Q65</f>
        <v>7.8040393500837357E-2</v>
      </c>
      <c r="R65" s="41"/>
    </row>
    <row r="66" spans="2:18" ht="13.5" customHeight="1">
      <c r="B66" s="30"/>
      <c r="C66" s="33" t="s">
        <v>50</v>
      </c>
      <c r="D66" s="33" t="s">
        <v>11</v>
      </c>
      <c r="E66" s="13">
        <f>'Car availability'!E66-CARS2001!E66</f>
        <v>0</v>
      </c>
      <c r="F66" s="13"/>
      <c r="G66" s="13">
        <f>'Car availability'!G66-CARS2001!G66</f>
        <v>-5.6126493105937869E-2</v>
      </c>
      <c r="H66" s="13">
        <f>'Car availability'!H66-CARS2001!H66</f>
        <v>-1.0968550948381339E-2</v>
      </c>
      <c r="I66" s="13">
        <f>'Car availability'!I66-CARS2001!I66</f>
        <v>4.6789442278815707E-2</v>
      </c>
      <c r="J66" s="13">
        <f>'Car availability'!J66-CARS2001!J66</f>
        <v>1.4318619463285998E-2</v>
      </c>
      <c r="K66" s="13">
        <f>'Car availability'!K66-CARS2001!K66</f>
        <v>5.9869823122174776E-3</v>
      </c>
      <c r="L66" s="13"/>
      <c r="M66" s="13">
        <f>'Car availability'!M66-CARS2001!M66</f>
        <v>5.6126493105937869E-2</v>
      </c>
      <c r="N66" s="13">
        <f>'Car availability'!N66-CARS2001!N66</f>
        <v>6.7095044054319208E-2</v>
      </c>
      <c r="O66" s="13">
        <f>'Car availability'!O66-CARS2001!O66</f>
        <v>2.0305601775503473E-2</v>
      </c>
      <c r="P66" s="13"/>
      <c r="Q66" s="69">
        <f>'Car availability'!Q66-CARS2001!Q66</f>
        <v>0.15232088476585703</v>
      </c>
      <c r="R66" s="41"/>
    </row>
    <row r="67" spans="2:18" ht="13.5" customHeight="1">
      <c r="B67" s="30"/>
      <c r="C67" s="33" t="s">
        <v>51</v>
      </c>
      <c r="D67" s="33" t="s">
        <v>12</v>
      </c>
      <c r="E67" s="14">
        <f>'Car availability'!E67-CARS2001!E67</f>
        <v>0</v>
      </c>
      <c r="F67" s="14"/>
      <c r="G67" s="14">
        <f>'Car availability'!G67-CARS2001!G67</f>
        <v>-3.9173177496129974E-2</v>
      </c>
      <c r="H67" s="14">
        <f>'Car availability'!H67-CARS2001!H67</f>
        <v>-1.7005470547253321E-2</v>
      </c>
      <c r="I67" s="14">
        <f>'Car availability'!I67-CARS2001!I67</f>
        <v>3.8024046312491816E-2</v>
      </c>
      <c r="J67" s="14">
        <f>'Car availability'!J67-CARS2001!J67</f>
        <v>1.3205697745538626E-2</v>
      </c>
      <c r="K67" s="14">
        <f>'Car availability'!K67-CARS2001!K67</f>
        <v>4.94890398535279E-3</v>
      </c>
      <c r="L67" s="14"/>
      <c r="M67" s="14">
        <f>'Car availability'!M67-CARS2001!M67</f>
        <v>3.9173177496129918E-2</v>
      </c>
      <c r="N67" s="14">
        <f>'Car availability'!N67-CARS2001!N67</f>
        <v>5.6178648043383267E-2</v>
      </c>
      <c r="O67" s="14">
        <f>'Car availability'!O67-CARS2001!O67</f>
        <v>1.8154601730891416E-2</v>
      </c>
      <c r="P67" s="14"/>
      <c r="Q67" s="70">
        <f>'Car availability'!Q67-CARS2001!Q67</f>
        <v>0.12058824428683179</v>
      </c>
      <c r="R67" s="41"/>
    </row>
    <row r="68" spans="2:18" ht="13.5" customHeight="1">
      <c r="B68" s="30"/>
      <c r="C68" s="38" t="s">
        <v>52</v>
      </c>
      <c r="D68" s="38" t="s">
        <v>36</v>
      </c>
      <c r="E68" s="17">
        <f>'Car availability'!E68-CARS2001!E68</f>
        <v>0</v>
      </c>
      <c r="F68" s="17"/>
      <c r="G68" s="17">
        <f>'Car availability'!G68-CARS2001!G68</f>
        <v>-5.3974593744533506E-2</v>
      </c>
      <c r="H68" s="17">
        <f>'Car availability'!H68-CARS2001!H68</f>
        <v>2.4199992307592011E-2</v>
      </c>
      <c r="I68" s="17">
        <f>'Car availability'!I68-CARS2001!I68</f>
        <v>2.3350002200533973E-2</v>
      </c>
      <c r="J68" s="17">
        <f>'Car availability'!J68-CARS2001!J68</f>
        <v>5.239079719604179E-3</v>
      </c>
      <c r="K68" s="17">
        <f>'Car availability'!K68-CARS2001!K68</f>
        <v>1.1855195168033478E-3</v>
      </c>
      <c r="L68" s="17"/>
      <c r="M68" s="17">
        <f>'Car availability'!M68-CARS2001!M68</f>
        <v>5.397459374453345E-2</v>
      </c>
      <c r="N68" s="17">
        <f>'Car availability'!N68-CARS2001!N68</f>
        <v>2.9774601436941495E-2</v>
      </c>
      <c r="O68" s="17">
        <f>'Car availability'!O68-CARS2001!O68</f>
        <v>6.4245992364075268E-3</v>
      </c>
      <c r="P68" s="17"/>
      <c r="Q68" s="73">
        <f>'Car availability'!Q68-CARS2001!Q68</f>
        <v>9.1569158495998559E-2</v>
      </c>
      <c r="R68" s="41"/>
    </row>
    <row r="69" spans="2:18" ht="13.5" customHeight="1">
      <c r="B69" s="30"/>
      <c r="C69" s="33" t="s">
        <v>53</v>
      </c>
      <c r="D69" s="33" t="s">
        <v>13</v>
      </c>
      <c r="E69" s="14">
        <f>'Car availability'!E69-CARS2001!E69</f>
        <v>0</v>
      </c>
      <c r="F69" s="14"/>
      <c r="G69" s="14">
        <f>'Car availability'!G69-CARS2001!G69</f>
        <v>-4.4912618953548089E-2</v>
      </c>
      <c r="H69" s="14">
        <f>'Car availability'!H69-CARS2001!H69</f>
        <v>-2.8515471249449309E-2</v>
      </c>
      <c r="I69" s="14">
        <f>'Car availability'!I69-CARS2001!I69</f>
        <v>4.4507017233383961E-2</v>
      </c>
      <c r="J69" s="14">
        <f>'Car availability'!J69-CARS2001!J69</f>
        <v>1.9560732221588842E-2</v>
      </c>
      <c r="K69" s="14">
        <f>'Car availability'!K69-CARS2001!K69</f>
        <v>9.3603407480246006E-3</v>
      </c>
      <c r="L69" s="14"/>
      <c r="M69" s="14">
        <f>'Car availability'!M69-CARS2001!M69</f>
        <v>4.4912618953548034E-2</v>
      </c>
      <c r="N69" s="14">
        <f>'Car availability'!N69-CARS2001!N69</f>
        <v>7.3428090202997398E-2</v>
      </c>
      <c r="O69" s="14">
        <f>'Car availability'!O69-CARS2001!O69</f>
        <v>2.8921072969613451E-2</v>
      </c>
      <c r="P69" s="14"/>
      <c r="Q69" s="70">
        <f>'Car availability'!Q69-CARS2001!Q69</f>
        <v>0.16134163813837965</v>
      </c>
      <c r="R69" s="41"/>
    </row>
    <row r="70" spans="2:18" ht="13.5" customHeight="1">
      <c r="B70" s="30"/>
      <c r="C70" s="33" t="s">
        <v>54</v>
      </c>
      <c r="D70" s="33" t="s">
        <v>14</v>
      </c>
      <c r="E70" s="13">
        <f>'Car availability'!E70-CARS2001!E70</f>
        <v>0</v>
      </c>
      <c r="F70" s="13"/>
      <c r="G70" s="13">
        <f>'Car availability'!G70-CARS2001!G70</f>
        <v>-4.4577806279944621E-2</v>
      </c>
      <c r="H70" s="13">
        <f>'Car availability'!H70-CARS2001!H70</f>
        <v>-1.0754384367982595E-2</v>
      </c>
      <c r="I70" s="13">
        <f>'Car availability'!I70-CARS2001!I70</f>
        <v>3.773705543037989E-2</v>
      </c>
      <c r="J70" s="13">
        <f>'Car availability'!J70-CARS2001!J70</f>
        <v>1.3835252263419813E-2</v>
      </c>
      <c r="K70" s="13">
        <f>'Car availability'!K70-CARS2001!K70</f>
        <v>3.7598829541275434E-3</v>
      </c>
      <c r="L70" s="13"/>
      <c r="M70" s="13">
        <f>'Car availability'!M70-CARS2001!M70</f>
        <v>4.4577806279944676E-2</v>
      </c>
      <c r="N70" s="13">
        <f>'Car availability'!N70-CARS2001!N70</f>
        <v>5.5332190647927215E-2</v>
      </c>
      <c r="O70" s="13">
        <f>'Car availability'!O70-CARS2001!O70</f>
        <v>1.759513521754735E-2</v>
      </c>
      <c r="P70" s="13"/>
      <c r="Q70" s="69">
        <f>'Car availability'!Q70-CARS2001!Q70</f>
        <v>0.1212163289376712</v>
      </c>
      <c r="R70" s="41"/>
    </row>
    <row r="71" spans="2:18" ht="13.5" customHeight="1">
      <c r="B71" s="30"/>
      <c r="C71" s="33" t="s">
        <v>55</v>
      </c>
      <c r="D71" s="33" t="s">
        <v>15</v>
      </c>
      <c r="E71" s="14">
        <f>'Car availability'!E71-CARS2001!E71</f>
        <v>0</v>
      </c>
      <c r="F71" s="14"/>
      <c r="G71" s="14">
        <f>'Car availability'!G71-CARS2001!G71</f>
        <v>-2.8660512163287855E-2</v>
      </c>
      <c r="H71" s="14">
        <f>'Car availability'!H71-CARS2001!H71</f>
        <v>-1.5579706259790382E-2</v>
      </c>
      <c r="I71" s="14">
        <f>'Car availability'!I71-CARS2001!I71</f>
        <v>2.6219587794463206E-2</v>
      </c>
      <c r="J71" s="14">
        <f>'Car availability'!J71-CARS2001!J71</f>
        <v>1.20485429342694E-2</v>
      </c>
      <c r="K71" s="14">
        <f>'Car availability'!K71-CARS2001!K71</f>
        <v>5.972087694345608E-3</v>
      </c>
      <c r="L71" s="14"/>
      <c r="M71" s="14">
        <f>'Car availability'!M71-CARS2001!M71</f>
        <v>2.866051216328791E-2</v>
      </c>
      <c r="N71" s="14">
        <f>'Car availability'!N71-CARS2001!N71</f>
        <v>4.4240218423078237E-2</v>
      </c>
      <c r="O71" s="14">
        <f>'Car availability'!O71-CARS2001!O71</f>
        <v>1.8020630628615003E-2</v>
      </c>
      <c r="P71" s="14"/>
      <c r="Q71" s="70">
        <f>'Car availability'!Q71-CARS2001!Q71</f>
        <v>9.9868735042039747E-2</v>
      </c>
      <c r="R71" s="41"/>
    </row>
    <row r="72" spans="2:18" ht="13.5" customHeight="1">
      <c r="B72" s="30"/>
      <c r="C72" s="33" t="s">
        <v>56</v>
      </c>
      <c r="D72" s="33" t="s">
        <v>16</v>
      </c>
      <c r="E72" s="13">
        <f>'Car availability'!E72-CARS2001!E72</f>
        <v>0</v>
      </c>
      <c r="F72" s="13"/>
      <c r="G72" s="13">
        <f>'Car availability'!G72-CARS2001!G72</f>
        <v>-3.7376368921275965E-2</v>
      </c>
      <c r="H72" s="13">
        <f>'Car availability'!H72-CARS2001!H72</f>
        <v>-3.5204298516195498E-2</v>
      </c>
      <c r="I72" s="13">
        <f>'Car availability'!I72-CARS2001!I72</f>
        <v>4.3583030750567187E-2</v>
      </c>
      <c r="J72" s="13">
        <f>'Car availability'!J72-CARS2001!J72</f>
        <v>2.0093290502924112E-2</v>
      </c>
      <c r="K72" s="13">
        <f>'Car availability'!K72-CARS2001!K72</f>
        <v>8.9043461839801458E-3</v>
      </c>
      <c r="L72" s="13"/>
      <c r="M72" s="13">
        <f>'Car availability'!M72-CARS2001!M72</f>
        <v>3.7376368921275938E-2</v>
      </c>
      <c r="N72" s="13">
        <f>'Car availability'!N72-CARS2001!N72</f>
        <v>7.2580667437471491E-2</v>
      </c>
      <c r="O72" s="13">
        <f>'Car availability'!O72-CARS2001!O72</f>
        <v>2.8997636686904256E-2</v>
      </c>
      <c r="P72" s="13"/>
      <c r="Q72" s="69">
        <f>'Car availability'!Q72-CARS2001!Q72</f>
        <v>0.15215052397633211</v>
      </c>
      <c r="R72" s="41"/>
    </row>
    <row r="73" spans="2:18" ht="13.5" customHeight="1">
      <c r="B73" s="30"/>
      <c r="C73" s="33" t="s">
        <v>57</v>
      </c>
      <c r="D73" s="33" t="s">
        <v>17</v>
      </c>
      <c r="E73" s="14">
        <f>'Car availability'!E73-CARS2001!E73</f>
        <v>0</v>
      </c>
      <c r="F73" s="14"/>
      <c r="G73" s="14">
        <f>'Car availability'!G73-CARS2001!G73</f>
        <v>-3.9427580791668193E-2</v>
      </c>
      <c r="H73" s="14">
        <f>'Car availability'!H73-CARS2001!H73</f>
        <v>-1.1419643295288495E-2</v>
      </c>
      <c r="I73" s="14">
        <f>'Car availability'!I73-CARS2001!I73</f>
        <v>3.318826278727402E-2</v>
      </c>
      <c r="J73" s="14">
        <f>'Car availability'!J73-CARS2001!J73</f>
        <v>1.3380871875534113E-2</v>
      </c>
      <c r="K73" s="14">
        <f>'Car availability'!K73-CARS2001!K73</f>
        <v>4.2780894241484981E-3</v>
      </c>
      <c r="L73" s="14"/>
      <c r="M73" s="14">
        <f>'Car availability'!M73-CARS2001!M73</f>
        <v>3.9427580791668193E-2</v>
      </c>
      <c r="N73" s="14">
        <f>'Car availability'!N73-CARS2001!N73</f>
        <v>5.0847224086956605E-2</v>
      </c>
      <c r="O73" s="14">
        <f>'Car availability'!O73-CARS2001!O73</f>
        <v>1.7658961299682613E-2</v>
      </c>
      <c r="P73" s="14"/>
      <c r="Q73" s="70">
        <f>'Car availability'!Q73-CARS2001!Q73</f>
        <v>0.11295753569825495</v>
      </c>
      <c r="R73" s="41"/>
    </row>
    <row r="74" spans="2:18" ht="13.5" customHeight="1">
      <c r="B74" s="30"/>
      <c r="C74" s="33" t="s">
        <v>58</v>
      </c>
      <c r="D74" s="33" t="s">
        <v>34</v>
      </c>
      <c r="E74" s="13">
        <f>'Car availability'!E74-CARS2001!E74</f>
        <v>0</v>
      </c>
      <c r="F74" s="13"/>
      <c r="G74" s="13">
        <f>'Car availability'!G74-CARS2001!G74</f>
        <v>-4.6031991140821182E-2</v>
      </c>
      <c r="H74" s="13">
        <f>'Car availability'!H74-CARS2001!H74</f>
        <v>-1.2694947643430654E-2</v>
      </c>
      <c r="I74" s="13">
        <f>'Car availability'!I74-CARS2001!I74</f>
        <v>4.0897710561057926E-2</v>
      </c>
      <c r="J74" s="13">
        <f>'Car availability'!J74-CARS2001!J74</f>
        <v>1.3577552023462808E-2</v>
      </c>
      <c r="K74" s="13">
        <f>'Car availability'!K74-CARS2001!K74</f>
        <v>4.2516761997310791E-3</v>
      </c>
      <c r="L74" s="13"/>
      <c r="M74" s="13">
        <f>'Car availability'!M74-CARS2001!M74</f>
        <v>4.6031991140821127E-2</v>
      </c>
      <c r="N74" s="13">
        <f>'Car availability'!N74-CARS2001!N74</f>
        <v>5.8726938784251809E-2</v>
      </c>
      <c r="O74" s="13">
        <f>'Car availability'!O74-CARS2001!O74</f>
        <v>1.782922822319389E-2</v>
      </c>
      <c r="P74" s="13"/>
      <c r="Q74" s="69">
        <f>'Car availability'!Q74-CARS2001!Q74</f>
        <v>0.12882398568565578</v>
      </c>
      <c r="R74" s="41"/>
    </row>
    <row r="75" spans="2:18" ht="13.5" customHeight="1">
      <c r="B75" s="30"/>
      <c r="C75" s="33" t="s">
        <v>59</v>
      </c>
      <c r="D75" s="33" t="s">
        <v>18</v>
      </c>
      <c r="E75" s="14">
        <f>'Car availability'!E75-CARS2001!E75</f>
        <v>0</v>
      </c>
      <c r="F75" s="14"/>
      <c r="G75" s="14">
        <f>'Car availability'!G75-CARS2001!G75</f>
        <v>-4.0310825327777355E-2</v>
      </c>
      <c r="H75" s="14">
        <f>'Car availability'!H75-CARS2001!H75</f>
        <v>-2.0529325080322625E-2</v>
      </c>
      <c r="I75" s="14">
        <f>'Car availability'!I75-CARS2001!I75</f>
        <v>2.7046783427497612E-2</v>
      </c>
      <c r="J75" s="14">
        <f>'Car availability'!J75-CARS2001!J75</f>
        <v>1.8426545390223474E-2</v>
      </c>
      <c r="K75" s="14">
        <f>'Car availability'!K75-CARS2001!K75</f>
        <v>1.536682159037891E-2</v>
      </c>
      <c r="L75" s="14"/>
      <c r="M75" s="14">
        <f>'Car availability'!M75-CARS2001!M75</f>
        <v>4.03108253277773E-2</v>
      </c>
      <c r="N75" s="14">
        <f>'Car availability'!N75-CARS2001!N75</f>
        <v>6.084015040809998E-2</v>
      </c>
      <c r="O75" s="14">
        <f>'Car availability'!O75-CARS2001!O75</f>
        <v>3.3793366980602382E-2</v>
      </c>
      <c r="P75" s="14"/>
      <c r="Q75" s="70">
        <f>'Car availability'!Q75-CARS2001!Q75</f>
        <v>0.1561810246906199</v>
      </c>
      <c r="R75" s="41"/>
    </row>
    <row r="76" spans="2:18" ht="13.5" customHeight="1">
      <c r="B76" s="30"/>
      <c r="C76" s="33" t="s">
        <v>60</v>
      </c>
      <c r="D76" s="33" t="s">
        <v>19</v>
      </c>
      <c r="E76" s="13">
        <f>'Car availability'!E76-CARS2001!E76</f>
        <v>0</v>
      </c>
      <c r="F76" s="13"/>
      <c r="G76" s="13">
        <f>'Car availability'!G76-CARS2001!G76</f>
        <v>-2.5420377808720696E-2</v>
      </c>
      <c r="H76" s="13">
        <f>'Car availability'!H76-CARS2001!H76</f>
        <v>-1.848538191510779E-2</v>
      </c>
      <c r="I76" s="13">
        <f>'Car availability'!I76-CARS2001!I76</f>
        <v>2.5088371281007632E-2</v>
      </c>
      <c r="J76" s="13">
        <f>'Car availability'!J76-CARS2001!J76</f>
        <v>1.3158360540910116E-2</v>
      </c>
      <c r="K76" s="13">
        <f>'Car availability'!K76-CARS2001!K76</f>
        <v>5.6590279019107289E-3</v>
      </c>
      <c r="L76" s="13"/>
      <c r="M76" s="13">
        <f>'Car availability'!M76-CARS2001!M76</f>
        <v>2.542037780872064E-2</v>
      </c>
      <c r="N76" s="13">
        <f>'Car availability'!N76-CARS2001!N76</f>
        <v>4.3905759723828486E-2</v>
      </c>
      <c r="O76" s="13">
        <f>'Car availability'!O76-CARS2001!O76</f>
        <v>1.881738844282084E-2</v>
      </c>
      <c r="P76" s="13"/>
      <c r="Q76" s="69">
        <f>'Car availability'!Q76-CARS2001!Q76</f>
        <v>9.7872606785860183E-2</v>
      </c>
      <c r="R76" s="41"/>
    </row>
    <row r="77" spans="2:18" ht="13.5" customHeight="1">
      <c r="B77" s="30"/>
      <c r="C77" s="33" t="s">
        <v>61</v>
      </c>
      <c r="D77" s="33" t="s">
        <v>29</v>
      </c>
      <c r="E77" s="14">
        <f>'Car availability'!E77-CARS2001!E77</f>
        <v>0</v>
      </c>
      <c r="F77" s="14"/>
      <c r="G77" s="14">
        <f>'Car availability'!G77-CARS2001!G77</f>
        <v>-2.8470647946427785E-2</v>
      </c>
      <c r="H77" s="14">
        <f>'Car availability'!H77-CARS2001!H77</f>
        <v>-9.3425164545576367E-3</v>
      </c>
      <c r="I77" s="14">
        <f>'Car availability'!I77-CARS2001!I77</f>
        <v>2.2248307489187075E-2</v>
      </c>
      <c r="J77" s="14">
        <f>'Car availability'!J77-CARS2001!J77</f>
        <v>1.1063494288677721E-2</v>
      </c>
      <c r="K77" s="14">
        <f>'Car availability'!K77-CARS2001!K77</f>
        <v>4.5013626231206185E-3</v>
      </c>
      <c r="L77" s="14"/>
      <c r="M77" s="14">
        <f>'Car availability'!M77-CARS2001!M77</f>
        <v>2.847064794642773E-2</v>
      </c>
      <c r="N77" s="14">
        <f>'Car availability'!N77-CARS2001!N77</f>
        <v>3.7813164400985422E-2</v>
      </c>
      <c r="O77" s="14">
        <f>'Car availability'!O77-CARS2001!O77</f>
        <v>1.556485691179834E-2</v>
      </c>
      <c r="P77" s="14"/>
      <c r="Q77" s="70">
        <f>'Car availability'!Q77-CARS2001!Q77</f>
        <v>8.8051266164821729E-2</v>
      </c>
      <c r="R77" s="41"/>
    </row>
    <row r="78" spans="2:18" ht="13.5" customHeight="1">
      <c r="B78" s="30"/>
      <c r="C78" s="33" t="s">
        <v>62</v>
      </c>
      <c r="D78" s="33" t="s">
        <v>20</v>
      </c>
      <c r="E78" s="13">
        <f>'Car availability'!E78-CARS2001!E78</f>
        <v>0</v>
      </c>
      <c r="F78" s="13"/>
      <c r="G78" s="13">
        <f>'Car availability'!G78-CARS2001!G78</f>
        <v>-3.2459428069266466E-2</v>
      </c>
      <c r="H78" s="13">
        <f>'Car availability'!H78-CARS2001!H78</f>
        <v>-2.2881887703368742E-2</v>
      </c>
      <c r="I78" s="13">
        <f>'Car availability'!I78-CARS2001!I78</f>
        <v>2.9682395666840694E-2</v>
      </c>
      <c r="J78" s="13">
        <f>'Car availability'!J78-CARS2001!J78</f>
        <v>1.8763901454497113E-2</v>
      </c>
      <c r="K78" s="13">
        <f>'Car availability'!K78-CARS2001!K78</f>
        <v>6.8950186512974319E-3</v>
      </c>
      <c r="L78" s="13"/>
      <c r="M78" s="13">
        <f>'Car availability'!M78-CARS2001!M78</f>
        <v>3.2459428069266383E-2</v>
      </c>
      <c r="N78" s="13">
        <f>'Car availability'!N78-CARS2001!N78</f>
        <v>5.5341315772635236E-2</v>
      </c>
      <c r="O78" s="13">
        <f>'Car availability'!O78-CARS2001!O78</f>
        <v>2.5658920105794548E-2</v>
      </c>
      <c r="P78" s="13"/>
      <c r="Q78" s="69">
        <f>'Car availability'!Q78-CARS2001!Q78</f>
        <v>0.12388748967312591</v>
      </c>
      <c r="R78" s="41"/>
    </row>
    <row r="79" spans="2:18" ht="13.5" customHeight="1">
      <c r="B79" s="30"/>
      <c r="C79" s="33" t="s">
        <v>63</v>
      </c>
      <c r="D79" s="33" t="s">
        <v>21</v>
      </c>
      <c r="E79" s="14">
        <f>'Car availability'!E79-CARS2001!E79</f>
        <v>0</v>
      </c>
      <c r="F79" s="14"/>
      <c r="G79" s="14">
        <f>'Car availability'!G79-CARS2001!G79</f>
        <v>-4.39353942360248E-2</v>
      </c>
      <c r="H79" s="14">
        <f>'Car availability'!H79-CARS2001!H79</f>
        <v>-1.8511325147303859E-2</v>
      </c>
      <c r="I79" s="14">
        <f>'Car availability'!I79-CARS2001!I79</f>
        <v>3.3531216614297477E-2</v>
      </c>
      <c r="J79" s="14">
        <f>'Car availability'!J79-CARS2001!J79</f>
        <v>1.7524015644019682E-2</v>
      </c>
      <c r="K79" s="14">
        <f>'Car availability'!K79-CARS2001!K79</f>
        <v>1.1391487125011514E-2</v>
      </c>
      <c r="L79" s="14"/>
      <c r="M79" s="14">
        <f>'Car availability'!M79-CARS2001!M79</f>
        <v>4.3935394236024772E-2</v>
      </c>
      <c r="N79" s="14">
        <f>'Car availability'!N79-CARS2001!N79</f>
        <v>6.2446719383328686E-2</v>
      </c>
      <c r="O79" s="14">
        <f>'Car availability'!O79-CARS2001!O79</f>
        <v>2.8915502769031182E-2</v>
      </c>
      <c r="P79" s="14"/>
      <c r="Q79" s="70">
        <f>'Car availability'!Q79-CARS2001!Q79</f>
        <v>0.14835021336514642</v>
      </c>
      <c r="R79" s="41"/>
    </row>
    <row r="80" spans="2:18" ht="13.5" customHeight="1">
      <c r="B80" s="30"/>
      <c r="C80" s="33" t="s">
        <v>64</v>
      </c>
      <c r="D80" s="33" t="s">
        <v>22</v>
      </c>
      <c r="E80" s="13">
        <f>'Car availability'!E80-CARS2001!E80</f>
        <v>0</v>
      </c>
      <c r="F80" s="13"/>
      <c r="G80" s="13">
        <f>'Car availability'!G80-CARS2001!G80</f>
        <v>-3.1667011299603143E-2</v>
      </c>
      <c r="H80" s="13">
        <f>'Car availability'!H80-CARS2001!H80</f>
        <v>-2.0263215907807941E-2</v>
      </c>
      <c r="I80" s="13">
        <f>'Car availability'!I80-CARS2001!I80</f>
        <v>3.0872722271132635E-2</v>
      </c>
      <c r="J80" s="13">
        <f>'Car availability'!J80-CARS2001!J80</f>
        <v>1.6556844430437624E-2</v>
      </c>
      <c r="K80" s="13">
        <f>'Car availability'!K80-CARS2001!K80</f>
        <v>4.500660505840812E-3</v>
      </c>
      <c r="L80" s="13"/>
      <c r="M80" s="13">
        <f>'Car availability'!M80-CARS2001!M80</f>
        <v>3.1667011299603143E-2</v>
      </c>
      <c r="N80" s="13">
        <f>'Car availability'!N80-CARS2001!N80</f>
        <v>5.1930227207411084E-2</v>
      </c>
      <c r="O80" s="13">
        <f>'Car availability'!O80-CARS2001!O80</f>
        <v>2.1057504936278434E-2</v>
      </c>
      <c r="P80" s="13"/>
      <c r="Q80" s="69">
        <f>'Car availability'!Q80-CARS2001!Q80</f>
        <v>0.11396911879403393</v>
      </c>
      <c r="R80" s="41"/>
    </row>
    <row r="81" spans="2:18" ht="13.5" customHeight="1">
      <c r="B81" s="30"/>
      <c r="C81" s="33" t="s">
        <v>65</v>
      </c>
      <c r="D81" s="33" t="s">
        <v>23</v>
      </c>
      <c r="E81" s="14">
        <f>'Car availability'!E81-CARS2001!E81</f>
        <v>0</v>
      </c>
      <c r="F81" s="14"/>
      <c r="G81" s="14">
        <f>'Car availability'!G81-CARS2001!G81</f>
        <v>-4.2085185380181356E-2</v>
      </c>
      <c r="H81" s="14">
        <f>'Car availability'!H81-CARS2001!H81</f>
        <v>-9.871542694729285E-3</v>
      </c>
      <c r="I81" s="14">
        <f>'Car availability'!I81-CARS2001!I81</f>
        <v>3.2199545572189764E-2</v>
      </c>
      <c r="J81" s="14">
        <f>'Car availability'!J81-CARS2001!J81</f>
        <v>1.4338348582379146E-2</v>
      </c>
      <c r="K81" s="14">
        <f>'Car availability'!K81-CARS2001!K81</f>
        <v>5.4188339203417556E-3</v>
      </c>
      <c r="L81" s="14"/>
      <c r="M81" s="14">
        <f>'Car availability'!M81-CARS2001!M81</f>
        <v>4.2085185380181356E-2</v>
      </c>
      <c r="N81" s="14">
        <f>'Car availability'!N81-CARS2001!N81</f>
        <v>5.1956728074910669E-2</v>
      </c>
      <c r="O81" s="14">
        <f>'Car availability'!O81-CARS2001!O81</f>
        <v>1.9757182502720905E-2</v>
      </c>
      <c r="P81" s="14"/>
      <c r="Q81" s="70">
        <f>'Car availability'!Q81-CARS2001!Q81</f>
        <v>0.12220138076184295</v>
      </c>
      <c r="R81" s="41"/>
    </row>
    <row r="82" spans="2:18" ht="13.5" customHeight="1">
      <c r="B82" s="30"/>
      <c r="C82" s="33" t="s">
        <v>66</v>
      </c>
      <c r="D82" s="33" t="s">
        <v>24</v>
      </c>
      <c r="E82" s="13">
        <f>'Car availability'!E82-CARS2001!E82</f>
        <v>0</v>
      </c>
      <c r="F82" s="13"/>
      <c r="G82" s="13">
        <f>'Car availability'!G82-CARS2001!G82</f>
        <v>-2.1083928671704277E-2</v>
      </c>
      <c r="H82" s="13">
        <f>'Car availability'!H82-CARS2001!H82</f>
        <v>-1.5684487225430144E-2</v>
      </c>
      <c r="I82" s="13">
        <f>'Car availability'!I82-CARS2001!I82</f>
        <v>1.8295892054137008E-2</v>
      </c>
      <c r="J82" s="13">
        <f>'Car availability'!J82-CARS2001!J82</f>
        <v>1.334439040774775E-2</v>
      </c>
      <c r="K82" s="13">
        <f>'Car availability'!K82-CARS2001!K82</f>
        <v>5.128133435249713E-3</v>
      </c>
      <c r="L82" s="13"/>
      <c r="M82" s="13">
        <f>'Car availability'!M82-CARS2001!M82</f>
        <v>2.1083928671704277E-2</v>
      </c>
      <c r="N82" s="13">
        <f>'Car availability'!N82-CARS2001!N82</f>
        <v>3.6768415897134532E-2</v>
      </c>
      <c r="O82" s="13">
        <f>'Car availability'!O82-CARS2001!O82</f>
        <v>1.8472523842997468E-2</v>
      </c>
      <c r="P82" s="13"/>
      <c r="Q82" s="69">
        <f>'Car availability'!Q82-CARS2001!Q82</f>
        <v>8.4828005852653154E-2</v>
      </c>
      <c r="R82" s="41"/>
    </row>
    <row r="83" spans="2:18" ht="13.5" customHeight="1">
      <c r="B83" s="30"/>
      <c r="C83" s="33" t="s">
        <v>67</v>
      </c>
      <c r="D83" s="33" t="s">
        <v>30</v>
      </c>
      <c r="E83" s="14">
        <f>'Car availability'!E83-CARS2001!E83</f>
        <v>0</v>
      </c>
      <c r="F83" s="14"/>
      <c r="G83" s="14">
        <f>'Car availability'!G83-CARS2001!G83</f>
        <v>-5.2577716106490979E-2</v>
      </c>
      <c r="H83" s="14">
        <f>'Car availability'!H83-CARS2001!H83</f>
        <v>6.2087868361281884E-3</v>
      </c>
      <c r="I83" s="14">
        <f>'Car availability'!I83-CARS2001!I83</f>
        <v>3.4582603653166094E-2</v>
      </c>
      <c r="J83" s="14">
        <f>'Car availability'!J83-CARS2001!J83</f>
        <v>9.1467098940661469E-3</v>
      </c>
      <c r="K83" s="14">
        <f>'Car availability'!K83-CARS2001!K83</f>
        <v>2.6396157231306167E-3</v>
      </c>
      <c r="L83" s="14"/>
      <c r="M83" s="14">
        <f>'Car availability'!M83-CARS2001!M83</f>
        <v>5.2577716106490979E-2</v>
      </c>
      <c r="N83" s="14">
        <f>'Car availability'!N83-CARS2001!N83</f>
        <v>4.6368929270362846E-2</v>
      </c>
      <c r="O83" s="14">
        <f>'Car availability'!O83-CARS2001!O83</f>
        <v>1.1786325617196766E-2</v>
      </c>
      <c r="P83" s="14"/>
      <c r="Q83" s="70">
        <f>'Car availability'!Q83-CARS2001!Q83</f>
        <v>0.11430737061078466</v>
      </c>
      <c r="R83" s="41"/>
    </row>
    <row r="84" spans="2:18" ht="13.5" customHeight="1" thickBot="1">
      <c r="B84" s="30"/>
      <c r="C84" s="33" t="s">
        <v>68</v>
      </c>
      <c r="D84" s="33" t="s">
        <v>31</v>
      </c>
      <c r="E84" s="18">
        <f>'Car availability'!E84-CARS2001!E84</f>
        <v>0</v>
      </c>
      <c r="F84" s="18"/>
      <c r="G84" s="18">
        <f>'Car availability'!G84-CARS2001!G84</f>
        <v>-3.2506600604292307E-2</v>
      </c>
      <c r="H84" s="18">
        <f>'Car availability'!H84-CARS2001!H84</f>
        <v>-1.9739717284268932E-2</v>
      </c>
      <c r="I84" s="18">
        <f>'Car availability'!I84-CARS2001!I84</f>
        <v>3.0208818045765223E-2</v>
      </c>
      <c r="J84" s="18">
        <f>'Car availability'!J84-CARS2001!J84</f>
        <v>1.5378746434088542E-2</v>
      </c>
      <c r="K84" s="18">
        <f>'Car availability'!K84-CARS2001!K84</f>
        <v>6.6587534087074254E-3</v>
      </c>
      <c r="L84" s="18"/>
      <c r="M84" s="18">
        <f>'Car availability'!M84-CARS2001!M84</f>
        <v>3.2506600604292335E-2</v>
      </c>
      <c r="N84" s="18">
        <f>'Car availability'!N84-CARS2001!N84</f>
        <v>5.2246317888561211E-2</v>
      </c>
      <c r="O84" s="18">
        <f>'Car availability'!O84-CARS2001!O84</f>
        <v>2.2037499842795967E-2</v>
      </c>
      <c r="P84" s="18"/>
      <c r="Q84" s="74">
        <f>'Car availability'!Q84-CARS2001!Q84</f>
        <v>0.11649660465491607</v>
      </c>
      <c r="R84" s="41"/>
    </row>
    <row r="85" spans="2:18" ht="13.5" customHeight="1" thickBot="1">
      <c r="B85" s="30"/>
      <c r="C85" s="33"/>
      <c r="D85" s="33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43"/>
      <c r="R85" s="41"/>
    </row>
    <row r="86" spans="2:18" ht="13.5" customHeight="1" thickBot="1">
      <c r="B86" s="30"/>
      <c r="C86" s="33" t="s">
        <v>69</v>
      </c>
      <c r="D86" s="33" t="s">
        <v>4</v>
      </c>
      <c r="E86" s="19">
        <f>'Car availability'!E86-CARS2001!E86</f>
        <v>0</v>
      </c>
      <c r="F86" s="19"/>
      <c r="G86" s="19">
        <f>'Car availability'!G86-CARS2001!G86</f>
        <v>-3.7118993857823968E-2</v>
      </c>
      <c r="H86" s="19">
        <f>'Car availability'!H86-CARS2001!H86</f>
        <v>-1.1035991868156458E-2</v>
      </c>
      <c r="I86" s="19">
        <f>'Car availability'!I86-CARS2001!I86</f>
        <v>2.9974395478112953E-2</v>
      </c>
      <c r="J86" s="19">
        <f>'Car availability'!J86-CARS2001!J86</f>
        <v>1.3018325159975658E-2</v>
      </c>
      <c r="K86" s="19">
        <f>'Car availability'!K86-CARS2001!K86</f>
        <v>5.1622650878918319E-3</v>
      </c>
      <c r="L86" s="19"/>
      <c r="M86" s="19">
        <f>'Car availability'!M86-CARS2001!M86</f>
        <v>3.7118993857824023E-2</v>
      </c>
      <c r="N86" s="19">
        <f>'Car availability'!N86-CARS2001!N86</f>
        <v>4.8154985725980398E-2</v>
      </c>
      <c r="O86" s="19">
        <f>'Car availability'!O86-CARS2001!O86</f>
        <v>1.8180590247867494E-2</v>
      </c>
      <c r="P86" s="19"/>
      <c r="Q86" s="75">
        <f>'Car availability'!Q86-CARS2001!Q86</f>
        <v>0.1109368338398864</v>
      </c>
      <c r="R86" s="37"/>
    </row>
    <row r="87" spans="2:18" ht="13.5" customHeight="1" thickBot="1">
      <c r="B87" s="30"/>
      <c r="C87" s="33"/>
      <c r="D87" s="33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33"/>
      <c r="R87" s="34"/>
    </row>
    <row r="88" spans="2:18" ht="13.5" customHeight="1" thickBot="1">
      <c r="B88" s="30"/>
      <c r="C88" s="33" t="s">
        <v>70</v>
      </c>
      <c r="D88" s="33"/>
      <c r="E88" s="67">
        <f>'Car availability'!E88-CARS2001!E88</f>
        <v>0</v>
      </c>
      <c r="F88" s="67"/>
      <c r="G88" s="67">
        <f>'Car availability'!G88-CARS2001!G88</f>
        <v>-1.1548878162837395E-2</v>
      </c>
      <c r="H88" s="67">
        <f>'Car availability'!H88-CARS2001!H88</f>
        <v>-1.2114914190370862E-2</v>
      </c>
      <c r="I88" s="67">
        <f>'Car availability'!I88-CARS2001!I88</f>
        <v>1.2829256256645438E-2</v>
      </c>
      <c r="J88" s="67">
        <f>'Car availability'!J88-CARS2001!J88</f>
        <v>7.6906571512339456E-3</v>
      </c>
      <c r="K88" s="67">
        <f>'Car availability'!K88-CARS2001!K88</f>
        <v>3.1438789453288657E-3</v>
      </c>
      <c r="L88" s="67"/>
      <c r="M88" s="67">
        <f>'Car availability'!M88-CARS2001!M88</f>
        <v>1.1548878162837339E-2</v>
      </c>
      <c r="N88" s="67">
        <f>'Car availability'!N88-CARS2001!N88</f>
        <v>2.3663792353208257E-2</v>
      </c>
      <c r="O88" s="67">
        <f>'Car availability'!O88-CARS2001!O88</f>
        <v>1.0834536096562812E-2</v>
      </c>
      <c r="P88" s="67"/>
      <c r="Q88" s="75">
        <f>'Car availability'!Q88-CARS2001!Q88</f>
        <v>5.0417247341437266E-2</v>
      </c>
      <c r="R88" s="37"/>
    </row>
    <row r="89" spans="2:18" ht="13.5" thickBot="1">
      <c r="B89" s="44"/>
      <c r="C89" s="45"/>
      <c r="D89" s="45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7"/>
    </row>
    <row r="90" spans="2:18" ht="14.25" thickTop="1" thickBot="1"/>
    <row r="91" spans="2:18">
      <c r="B91" s="76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8"/>
      <c r="R91" s="79"/>
    </row>
    <row r="92" spans="2:18" ht="15">
      <c r="B92" s="30"/>
      <c r="C92" s="108" t="s">
        <v>168</v>
      </c>
      <c r="D92" s="109"/>
      <c r="E92" s="109"/>
      <c r="F92" s="109"/>
      <c r="G92" s="109"/>
      <c r="H92" s="109"/>
      <c r="I92" s="109"/>
      <c r="J92" s="109"/>
      <c r="K92" s="33"/>
      <c r="L92" s="33"/>
      <c r="M92" s="33"/>
      <c r="N92" s="33"/>
      <c r="O92" s="33"/>
      <c r="P92" s="33"/>
      <c r="Q92" s="33"/>
      <c r="R92" s="34"/>
    </row>
    <row r="93" spans="2:18">
      <c r="B93" s="30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4"/>
    </row>
    <row r="94" spans="2:18" ht="38.25">
      <c r="B94" s="30"/>
      <c r="C94" s="33" t="s">
        <v>72</v>
      </c>
      <c r="D94" s="38" t="s">
        <v>73</v>
      </c>
      <c r="E94" s="39" t="s">
        <v>89</v>
      </c>
      <c r="F94" s="39"/>
      <c r="G94" s="39" t="s">
        <v>90</v>
      </c>
      <c r="H94" s="39" t="s">
        <v>91</v>
      </c>
      <c r="I94" s="39" t="s">
        <v>92</v>
      </c>
      <c r="J94" s="39" t="s">
        <v>93</v>
      </c>
      <c r="K94" s="39" t="s">
        <v>98</v>
      </c>
      <c r="L94" s="39"/>
      <c r="M94" s="39" t="s">
        <v>95</v>
      </c>
      <c r="N94" s="39" t="s">
        <v>96</v>
      </c>
      <c r="O94" s="39" t="s">
        <v>97</v>
      </c>
      <c r="P94" s="39"/>
      <c r="Q94" s="39" t="s">
        <v>94</v>
      </c>
      <c r="R94" s="40"/>
    </row>
    <row r="95" spans="2:18" ht="13.5" thickBot="1">
      <c r="B95" s="30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4"/>
    </row>
    <row r="96" spans="2:18" ht="13.5" customHeight="1">
      <c r="B96" s="30"/>
      <c r="C96" s="38" t="s">
        <v>37</v>
      </c>
      <c r="D96" s="38" t="s">
        <v>25</v>
      </c>
      <c r="E96" s="12">
        <f>E10/CARS2001!E10</f>
        <v>6.5537608361765948E-2</v>
      </c>
      <c r="F96" s="12"/>
      <c r="G96" s="12">
        <f>G10/CARS2001!G10</f>
        <v>-1.1971852438541444E-2</v>
      </c>
      <c r="H96" s="12">
        <f>H10/CARS2001!H10</f>
        <v>5.1420409458816062E-2</v>
      </c>
      <c r="I96" s="12">
        <f>I10/CARS2001!I10</f>
        <v>0.1871002132196162</v>
      </c>
      <c r="J96" s="12">
        <f>J10/CARS2001!J10</f>
        <v>0.40343176376695927</v>
      </c>
      <c r="K96" s="12">
        <f>K10/CARS2001!K10</f>
        <v>0.45428156748911463</v>
      </c>
      <c r="L96" s="12"/>
      <c r="M96" s="12">
        <f>M10/CARS2001!M10</f>
        <v>0.10517869940485464</v>
      </c>
      <c r="N96" s="12">
        <f>N10/CARS2001!N10</f>
        <v>0.22326809104039047</v>
      </c>
      <c r="O96" s="12">
        <f>O10/CARS2001!O10</f>
        <v>0.41439749608763693</v>
      </c>
      <c r="P96" s="12"/>
      <c r="Q96" s="96">
        <f>Q10/CARS2001!Q10</f>
        <v>0.14647810961008448</v>
      </c>
      <c r="R96" s="41"/>
    </row>
    <row r="97" spans="2:18" ht="13.5" customHeight="1">
      <c r="B97" s="30"/>
      <c r="C97" s="33" t="s">
        <v>38</v>
      </c>
      <c r="D97" s="33" t="s">
        <v>26</v>
      </c>
      <c r="E97" s="13">
        <f>E11/CARS2001!E11</f>
        <v>0.15405131370128725</v>
      </c>
      <c r="F97" s="13"/>
      <c r="G97" s="13">
        <f>G11/CARS2001!G11</f>
        <v>-7.5817396668723017E-2</v>
      </c>
      <c r="H97" s="13">
        <f>H11/CARS2001!H11</f>
        <v>3.3456975116067697E-2</v>
      </c>
      <c r="I97" s="13">
        <f>I11/CARS2001!I11</f>
        <v>0.32200725966395988</v>
      </c>
      <c r="J97" s="13">
        <f>J11/CARS2001!J11</f>
        <v>0.63115968877361983</v>
      </c>
      <c r="K97" s="13">
        <f>K11/CARS2001!K11</f>
        <v>1.0807783018867925</v>
      </c>
      <c r="L97" s="13"/>
      <c r="M97" s="13">
        <f>M11/CARS2001!M11</f>
        <v>0.20404959343048062</v>
      </c>
      <c r="N97" s="13">
        <f>N11/CARS2001!N11</f>
        <v>0.40940946861046218</v>
      </c>
      <c r="O97" s="13">
        <f>O11/CARS2001!O11</f>
        <v>0.73865238229489705</v>
      </c>
      <c r="P97" s="13"/>
      <c r="Q97" s="97">
        <f>Q11/CARS2001!Q11</f>
        <v>0.31406366533324293</v>
      </c>
      <c r="R97" s="41"/>
    </row>
    <row r="98" spans="2:18" ht="13.5" customHeight="1">
      <c r="B98" s="30"/>
      <c r="C98" s="33" t="s">
        <v>39</v>
      </c>
      <c r="D98" s="33" t="s">
        <v>32</v>
      </c>
      <c r="E98" s="14">
        <f>E12/CARS2001!E12</f>
        <v>9.949941420811588E-2</v>
      </c>
      <c r="F98" s="14"/>
      <c r="G98" s="14">
        <f>G12/CARS2001!G12</f>
        <v>-2.4421697428870799E-2</v>
      </c>
      <c r="H98" s="14">
        <f>H12/CARS2001!H12</f>
        <v>3.6308623298033284E-2</v>
      </c>
      <c r="I98" s="14">
        <f>I12/CARS2001!I12</f>
        <v>0.25538971807628524</v>
      </c>
      <c r="J98" s="14">
        <f>J12/CARS2001!J12</f>
        <v>0.61526061257388498</v>
      </c>
      <c r="K98" s="14">
        <f>K12/CARS2001!K12</f>
        <v>0.68352365415986949</v>
      </c>
      <c r="L98" s="14"/>
      <c r="M98" s="14">
        <f>M12/CARS2001!M12</f>
        <v>0.14401528750940992</v>
      </c>
      <c r="N98" s="14">
        <f>N12/CARS2001!N12</f>
        <v>0.32864440078585461</v>
      </c>
      <c r="O98" s="14">
        <f>O12/CARS2001!O12</f>
        <v>0.63217461600646729</v>
      </c>
      <c r="P98" s="14"/>
      <c r="Q98" s="98">
        <f>Q12/CARS2001!Q12</f>
        <v>0.22383703732917906</v>
      </c>
      <c r="R98" s="41"/>
    </row>
    <row r="99" spans="2:18" ht="13.5" customHeight="1">
      <c r="B99" s="30"/>
      <c r="C99" s="33" t="s">
        <v>40</v>
      </c>
      <c r="D99" s="33" t="s">
        <v>27</v>
      </c>
      <c r="E99" s="13">
        <f>E13/CARS2001!E13</f>
        <v>2.9664605199004337E-2</v>
      </c>
      <c r="F99" s="13"/>
      <c r="G99" s="13">
        <f>G13/CARS2001!G13</f>
        <v>-0.13573993922092273</v>
      </c>
      <c r="H99" s="13">
        <f>H13/CARS2001!H13</f>
        <v>-7.7510976204672342E-3</v>
      </c>
      <c r="I99" s="13">
        <f>I13/CARS2001!I13</f>
        <v>0.20696107784431136</v>
      </c>
      <c r="J99" s="13">
        <f>J13/CARS2001!J13</f>
        <v>0.62890625</v>
      </c>
      <c r="K99" s="13">
        <f>K13/CARS2001!K13</f>
        <v>0.84657534246575339</v>
      </c>
      <c r="L99" s="13"/>
      <c r="M99" s="13">
        <f>M13/CARS2001!M13</f>
        <v>9.3561010316613305E-2</v>
      </c>
      <c r="N99" s="13">
        <f>N13/CARS2001!N13</f>
        <v>0.28703032812338269</v>
      </c>
      <c r="O99" s="13">
        <f>O13/CARS2001!O13</f>
        <v>0.67720364741641337</v>
      </c>
      <c r="P99" s="13"/>
      <c r="Q99" s="97">
        <f>Q13/CARS2001!Q13</f>
        <v>0.17305577768892444</v>
      </c>
      <c r="R99" s="41"/>
    </row>
    <row r="100" spans="2:18" ht="15.75" customHeight="1">
      <c r="B100" s="30"/>
      <c r="C100" s="42" t="s">
        <v>48</v>
      </c>
      <c r="D100" s="42" t="s">
        <v>28</v>
      </c>
      <c r="E100" s="15">
        <f>E14/CARS2001!E14</f>
        <v>8.9738766775941337E-2</v>
      </c>
      <c r="F100" s="15"/>
      <c r="G100" s="15">
        <f>G14/CARS2001!G14</f>
        <v>0.10066632876339766</v>
      </c>
      <c r="H100" s="15">
        <f>H14/CARS2001!H14</f>
        <v>6.9397195369777814E-2</v>
      </c>
      <c r="I100" s="15">
        <f>I14/CARS2001!I14</f>
        <v>9.3816129790735947E-2</v>
      </c>
      <c r="J100" s="15">
        <f>J14/CARS2001!J14</f>
        <v>0.24116161616161616</v>
      </c>
      <c r="K100" s="15">
        <f>K14/CARS2001!K14</f>
        <v>0.2977867203219316</v>
      </c>
      <c r="L100" s="15"/>
      <c r="M100" s="15">
        <f>M14/CARS2001!M14</f>
        <v>8.2598229287837666E-2</v>
      </c>
      <c r="N100" s="15">
        <f>N14/CARS2001!N14</f>
        <v>0.11645788336933045</v>
      </c>
      <c r="O100" s="15">
        <f>O14/CARS2001!O14</f>
        <v>0.25252321356479612</v>
      </c>
      <c r="P100" s="15"/>
      <c r="Q100" s="99">
        <f>Q14/CARS2001!Q14</f>
        <v>9.6332888835010302E-2</v>
      </c>
      <c r="R100" s="41"/>
    </row>
    <row r="101" spans="2:18" ht="13.5" customHeight="1">
      <c r="B101" s="30"/>
      <c r="C101" s="33" t="s">
        <v>41</v>
      </c>
      <c r="D101" s="33" t="s">
        <v>5</v>
      </c>
      <c r="E101" s="13">
        <f>E15/CARS2001!E15</f>
        <v>0.10584687226383889</v>
      </c>
      <c r="F101" s="13"/>
      <c r="G101" s="13">
        <f>G15/CARS2001!G15</f>
        <v>-6.5698250247606477E-2</v>
      </c>
      <c r="H101" s="13">
        <f>H15/CARS2001!H15</f>
        <v>4.762415531481283E-2</v>
      </c>
      <c r="I101" s="13">
        <f>I15/CARS2001!I15</f>
        <v>0.34934395501405813</v>
      </c>
      <c r="J101" s="13">
        <f>J15/CARS2001!J15</f>
        <v>0.66296809986130378</v>
      </c>
      <c r="K101" s="13">
        <f>K15/CARS2001!K15</f>
        <v>0.8563829787234043</v>
      </c>
      <c r="L101" s="13"/>
      <c r="M101" s="13">
        <f>M15/CARS2001!M15</f>
        <v>0.17751724137931035</v>
      </c>
      <c r="N101" s="13">
        <f>N15/CARS2001!N15</f>
        <v>0.41143519412787327</v>
      </c>
      <c r="O101" s="13">
        <f>O15/CARS2001!O15</f>
        <v>0.70297029702970293</v>
      </c>
      <c r="P101" s="13"/>
      <c r="Q101" s="97">
        <f>Q15/CARS2001!Q15</f>
        <v>0.26805655403786244</v>
      </c>
      <c r="R101" s="41"/>
    </row>
    <row r="102" spans="2:18" ht="13.5" customHeight="1">
      <c r="B102" s="30"/>
      <c r="C102" s="33" t="s">
        <v>49</v>
      </c>
      <c r="D102" s="33" t="s">
        <v>10</v>
      </c>
      <c r="E102" s="14">
        <f>E16/CARS2001!E16</f>
        <v>0.1153880266075388</v>
      </c>
      <c r="F102" s="14"/>
      <c r="G102" s="14">
        <f>G16/CARS2001!G16</f>
        <v>-0.14655172413793102</v>
      </c>
      <c r="H102" s="14">
        <f>H16/CARS2001!H16</f>
        <v>6.9851541682527593E-2</v>
      </c>
      <c r="I102" s="14">
        <f>I16/CARS2001!I16</f>
        <v>0.43506195502524092</v>
      </c>
      <c r="J102" s="14">
        <f>J16/CARS2001!J16</f>
        <v>0.99713467048710602</v>
      </c>
      <c r="K102" s="14">
        <f>K16/CARS2001!K16</f>
        <v>1.0155038759689923</v>
      </c>
      <c r="L102" s="14"/>
      <c r="M102" s="14">
        <f>M16/CARS2001!M16</f>
        <v>0.2267728479332575</v>
      </c>
      <c r="N102" s="14">
        <f>N16/CARS2001!N16</f>
        <v>0.53707188558524654</v>
      </c>
      <c r="O102" s="14">
        <f>O16/CARS2001!O16</f>
        <v>1.002092050209205</v>
      </c>
      <c r="P102" s="14"/>
      <c r="Q102" s="98">
        <f>Q16/CARS2001!Q16</f>
        <v>0.3462325415888266</v>
      </c>
      <c r="R102" s="41"/>
    </row>
    <row r="103" spans="2:18" ht="13.5" customHeight="1">
      <c r="B103" s="30"/>
      <c r="C103" s="33" t="s">
        <v>42</v>
      </c>
      <c r="D103" s="33" t="s">
        <v>6</v>
      </c>
      <c r="E103" s="13">
        <f>E17/CARS2001!E17</f>
        <v>6.5400347924208943E-2</v>
      </c>
      <c r="F103" s="13"/>
      <c r="G103" s="13">
        <f>G17/CARS2001!G17</f>
        <v>-7.8308778011637978E-2</v>
      </c>
      <c r="H103" s="13">
        <f>H17/CARS2001!H17</f>
        <v>-6.3297271112546421E-3</v>
      </c>
      <c r="I103" s="13">
        <f>I17/CARS2001!I17</f>
        <v>0.2532261632622963</v>
      </c>
      <c r="J103" s="13">
        <f>J17/CARS2001!J17</f>
        <v>0.66177087704574067</v>
      </c>
      <c r="K103" s="13">
        <f>K17/CARS2001!K17</f>
        <v>0.8373655913978495</v>
      </c>
      <c r="L103" s="13"/>
      <c r="M103" s="13">
        <f>M17/CARS2001!M17</f>
        <v>0.11411663483935953</v>
      </c>
      <c r="N103" s="13">
        <f>N17/CARS2001!N17</f>
        <v>0.33760786193672099</v>
      </c>
      <c r="O103" s="13">
        <f>O17/CARS2001!O17</f>
        <v>0.70354972817396866</v>
      </c>
      <c r="P103" s="13"/>
      <c r="Q103" s="97">
        <f>Q17/CARS2001!Q17</f>
        <v>0.20582965520255211</v>
      </c>
      <c r="R103" s="41"/>
    </row>
    <row r="104" spans="2:18" ht="13.5" customHeight="1">
      <c r="B104" s="30"/>
      <c r="C104" s="38" t="s">
        <v>43</v>
      </c>
      <c r="D104" s="38" t="s">
        <v>33</v>
      </c>
      <c r="E104" s="16">
        <f>E18/CARS2001!E18</f>
        <v>3.4151372033239674E-2</v>
      </c>
      <c r="F104" s="16"/>
      <c r="G104" s="16">
        <f>G18/CARS2001!G18</f>
        <v>-5.1159125238063964E-2</v>
      </c>
      <c r="H104" s="16">
        <f>H18/CARS2001!H18</f>
        <v>3.5882352941176469E-2</v>
      </c>
      <c r="I104" s="16">
        <f>I18/CARS2001!I18</f>
        <v>0.27394124380007628</v>
      </c>
      <c r="J104" s="16">
        <f>J18/CARS2001!J18</f>
        <v>0.51805054151624552</v>
      </c>
      <c r="K104" s="16">
        <f>K18/CARS2001!K18</f>
        <v>0.49116607773851589</v>
      </c>
      <c r="L104" s="16"/>
      <c r="M104" s="16">
        <f>M18/CARS2001!M18</f>
        <v>0.10542052998299227</v>
      </c>
      <c r="N104" s="16">
        <f>N18/CARS2001!N18</f>
        <v>0.30981197320077802</v>
      </c>
      <c r="O104" s="16">
        <f>O18/CARS2001!O18</f>
        <v>0.5125808770668584</v>
      </c>
      <c r="P104" s="16"/>
      <c r="Q104" s="100">
        <f>Q18/CARS2001!Q18</f>
        <v>0.15976269118296763</v>
      </c>
      <c r="R104" s="41"/>
    </row>
    <row r="105" spans="2:18" ht="13.5" customHeight="1">
      <c r="B105" s="30"/>
      <c r="C105" s="33" t="s">
        <v>44</v>
      </c>
      <c r="D105" s="33" t="s">
        <v>7</v>
      </c>
      <c r="E105" s="13">
        <f>E19/CARS2001!E19</f>
        <v>7.0968895244905253E-2</v>
      </c>
      <c r="F105" s="13"/>
      <c r="G105" s="13">
        <f>G19/CARS2001!G19</f>
        <v>-9.0806642941874252E-2</v>
      </c>
      <c r="H105" s="13">
        <f>H19/CARS2001!H19</f>
        <v>2.2616687691475942E-2</v>
      </c>
      <c r="I105" s="13">
        <f>I19/CARS2001!I19</f>
        <v>0.33269148480958494</v>
      </c>
      <c r="J105" s="13">
        <f>J19/CARS2001!J19</f>
        <v>0.71308290155440412</v>
      </c>
      <c r="K105" s="13">
        <f>K19/CARS2001!K19</f>
        <v>0.98241206030150752</v>
      </c>
      <c r="L105" s="13"/>
      <c r="M105" s="13">
        <f>M19/CARS2001!M19</f>
        <v>0.15242190766290389</v>
      </c>
      <c r="N105" s="13">
        <f>N19/CARS2001!N19</f>
        <v>0.40761736049601416</v>
      </c>
      <c r="O105" s="13">
        <f>O19/CARS2001!O19</f>
        <v>0.76828012358393405</v>
      </c>
      <c r="P105" s="13"/>
      <c r="Q105" s="97">
        <f>Q19/CARS2001!Q19</f>
        <v>0.24859963220528863</v>
      </c>
      <c r="R105" s="41"/>
    </row>
    <row r="106" spans="2:18" ht="13.5" customHeight="1">
      <c r="B106" s="30"/>
      <c r="C106" s="33" t="s">
        <v>45</v>
      </c>
      <c r="D106" s="33" t="s">
        <v>35</v>
      </c>
      <c r="E106" s="14">
        <f>E20/CARS2001!E20</f>
        <v>3.0019428517272427E-2</v>
      </c>
      <c r="F106" s="14"/>
      <c r="G106" s="14">
        <f>G20/CARS2001!G20</f>
        <v>-5.3995185142726124E-2</v>
      </c>
      <c r="H106" s="14">
        <f>H20/CARS2001!H20</f>
        <v>-5.0920277939850425E-3</v>
      </c>
      <c r="I106" s="14">
        <f>I20/CARS2001!I20</f>
        <v>7.6948318293683343E-2</v>
      </c>
      <c r="J106" s="14">
        <f>J20/CARS2001!J20</f>
        <v>0.32796780684104626</v>
      </c>
      <c r="K106" s="14">
        <f>K20/CARS2001!K20</f>
        <v>0.53982300884955747</v>
      </c>
      <c r="L106" s="14"/>
      <c r="M106" s="14">
        <f>M20/CARS2001!M20</f>
        <v>5.1906937849057734E-2</v>
      </c>
      <c r="N106" s="14">
        <f>N20/CARS2001!N20</f>
        <v>0.12535885167464114</v>
      </c>
      <c r="O106" s="14">
        <f>O20/CARS2001!O20</f>
        <v>0.36721311475409835</v>
      </c>
      <c r="P106" s="14"/>
      <c r="Q106" s="98">
        <f>Q20/CARS2001!Q20</f>
        <v>9.4715034008287083E-2</v>
      </c>
      <c r="R106" s="41"/>
    </row>
    <row r="107" spans="2:18" ht="13.5" customHeight="1">
      <c r="B107" s="30"/>
      <c r="C107" s="33" t="s">
        <v>46</v>
      </c>
      <c r="D107" s="33" t="s">
        <v>8</v>
      </c>
      <c r="E107" s="13">
        <f>E21/CARS2001!E21</f>
        <v>0.12443326257305344</v>
      </c>
      <c r="F107" s="13"/>
      <c r="G107" s="13">
        <f>G21/CARS2001!G21</f>
        <v>-2.9012048192771086E-2</v>
      </c>
      <c r="H107" s="13">
        <f>H21/CARS2001!H21</f>
        <v>8.1200504992539876E-2</v>
      </c>
      <c r="I107" s="13">
        <f>I21/CARS2001!I21</f>
        <v>0.28372146645146412</v>
      </c>
      <c r="J107" s="13">
        <f>J21/CARS2001!J21</f>
        <v>0.65751334858886346</v>
      </c>
      <c r="K107" s="13">
        <f>K21/CARS2001!K21</f>
        <v>0.83827493261455521</v>
      </c>
      <c r="L107" s="13"/>
      <c r="M107" s="13">
        <f>M21/CARS2001!M21</f>
        <v>0.18173637607083723</v>
      </c>
      <c r="N107" s="13">
        <f>N21/CARS2001!N21</f>
        <v>0.35090768636539205</v>
      </c>
      <c r="O107" s="13">
        <f>O21/CARS2001!O21</f>
        <v>0.69738406658739593</v>
      </c>
      <c r="P107" s="13"/>
      <c r="Q107" s="97">
        <f>Q21/CARS2001!Q21</f>
        <v>0.25471604693766403</v>
      </c>
      <c r="R107" s="41"/>
    </row>
    <row r="108" spans="2:18" ht="13.5" customHeight="1">
      <c r="B108" s="30"/>
      <c r="C108" s="33" t="s">
        <v>47</v>
      </c>
      <c r="D108" s="33" t="s">
        <v>9</v>
      </c>
      <c r="E108" s="14">
        <f>E22/CARS2001!E22</f>
        <v>6.509298998569385E-2</v>
      </c>
      <c r="F108" s="14"/>
      <c r="G108" s="14">
        <f>G22/CARS2001!G22</f>
        <v>-1.5866147410933218E-3</v>
      </c>
      <c r="H108" s="14">
        <f>H22/CARS2001!H22</f>
        <v>2.4617212249208025E-2</v>
      </c>
      <c r="I108" s="14">
        <f>I22/CARS2001!I22</f>
        <v>7.728102189781022E-2</v>
      </c>
      <c r="J108" s="14">
        <f>J22/CARS2001!J22</f>
        <v>0.45083014048531289</v>
      </c>
      <c r="K108" s="14">
        <f>K22/CARS2001!K22</f>
        <v>1.0619469026548674</v>
      </c>
      <c r="L108" s="14"/>
      <c r="M108" s="14">
        <f>M22/CARS2001!M22</f>
        <v>8.1593318342434953E-2</v>
      </c>
      <c r="N108" s="14">
        <f>N22/CARS2001!N22</f>
        <v>0.14869801787796347</v>
      </c>
      <c r="O108" s="14">
        <f>O22/CARS2001!O22</f>
        <v>0.55958005249343834</v>
      </c>
      <c r="P108" s="14"/>
      <c r="Q108" s="98">
        <f>Q22/CARS2001!Q22</f>
        <v>0.13226962654642155</v>
      </c>
      <c r="R108" s="41"/>
    </row>
    <row r="109" spans="2:18" ht="13.5" customHeight="1">
      <c r="B109" s="30"/>
      <c r="C109" s="33" t="s">
        <v>50</v>
      </c>
      <c r="D109" s="33" t="s">
        <v>11</v>
      </c>
      <c r="E109" s="13">
        <f>E23/CARS2001!E23</f>
        <v>9.7990351129429054E-2</v>
      </c>
      <c r="F109" s="13"/>
      <c r="G109" s="13">
        <f>G23/CARS2001!G23</f>
        <v>-0.10226328903654484</v>
      </c>
      <c r="H109" s="13">
        <f>H23/CARS2001!H23</f>
        <v>7.0598067000944703E-2</v>
      </c>
      <c r="I109" s="13">
        <f>I23/CARS2001!I23</f>
        <v>0.34436528001225775</v>
      </c>
      <c r="J109" s="13">
        <f>J23/CARS2001!J23</f>
        <v>0.54270221418888387</v>
      </c>
      <c r="K109" s="13">
        <f>K23/CARS2001!K23</f>
        <v>0.85164835164835162</v>
      </c>
      <c r="L109" s="13"/>
      <c r="M109" s="13">
        <f>M23/CARS2001!M23</f>
        <v>0.18701250749988463</v>
      </c>
      <c r="N109" s="13">
        <f>N23/CARS2001!N23</f>
        <v>0.38964077915507211</v>
      </c>
      <c r="O109" s="13">
        <f>O23/CARS2001!O23</f>
        <v>0.60384197172888732</v>
      </c>
      <c r="P109" s="13"/>
      <c r="Q109" s="97">
        <f>Q23/CARS2001!Q23</f>
        <v>0.26494649720126939</v>
      </c>
      <c r="R109" s="41"/>
    </row>
    <row r="110" spans="2:18" ht="13.5" customHeight="1">
      <c r="B110" s="30"/>
      <c r="C110" s="33" t="s">
        <v>51</v>
      </c>
      <c r="D110" s="33" t="s">
        <v>12</v>
      </c>
      <c r="E110" s="14">
        <f>E24/CARS2001!E24</f>
        <v>7.1056869451801383E-2</v>
      </c>
      <c r="F110" s="14"/>
      <c r="G110" s="14">
        <f>G24/CARS2001!G24</f>
        <v>-7.0989253610291306E-2</v>
      </c>
      <c r="H110" s="14">
        <f>H24/CARS2001!H24</f>
        <v>3.117076156334703E-2</v>
      </c>
      <c r="I110" s="14">
        <f>I24/CARS2001!I24</f>
        <v>0.27054336842791488</v>
      </c>
      <c r="J110" s="14">
        <f>J24/CARS2001!J24</f>
        <v>0.48425349922239502</v>
      </c>
      <c r="K110" s="14">
        <f>K24/CARS2001!K24</f>
        <v>0.62343966712898746</v>
      </c>
      <c r="L110" s="14"/>
      <c r="M110" s="14">
        <f>M24/CARS2001!M24</f>
        <v>0.13060149026792714</v>
      </c>
      <c r="N110" s="14">
        <f>N24/CARS2001!N24</f>
        <v>0.31369918153763587</v>
      </c>
      <c r="O110" s="14">
        <f>O24/CARS2001!O24</f>
        <v>0.51472821135742486</v>
      </c>
      <c r="P110" s="14"/>
      <c r="Q110" s="98">
        <f>Q24/CARS2001!Q24</f>
        <v>0.19876561081209124</v>
      </c>
      <c r="R110" s="41"/>
    </row>
    <row r="111" spans="2:18" ht="13.5" customHeight="1">
      <c r="B111" s="30"/>
      <c r="C111" s="38" t="s">
        <v>52</v>
      </c>
      <c r="D111" s="38" t="s">
        <v>36</v>
      </c>
      <c r="E111" s="17">
        <f>E25/CARS2001!E25</f>
        <v>5.1904299032386338E-2</v>
      </c>
      <c r="F111" s="17"/>
      <c r="G111" s="17">
        <f>G25/CARS2001!G25</f>
        <v>-4.9087027140312274E-2</v>
      </c>
      <c r="H111" s="17">
        <f>H25/CARS2001!H25</f>
        <v>0.12604420233129229</v>
      </c>
      <c r="I111" s="17">
        <f>I25/CARS2001!I25</f>
        <v>0.35245089205262209</v>
      </c>
      <c r="J111" s="17">
        <f>J25/CARS2001!J25</f>
        <v>0.60198456449834614</v>
      </c>
      <c r="K111" s="17">
        <f>K25/CARS2001!K25</f>
        <v>0.51084010840108396</v>
      </c>
      <c r="L111" s="17"/>
      <c r="M111" s="17">
        <f>M25/CARS2001!M25</f>
        <v>0.18158576378376559</v>
      </c>
      <c r="N111" s="17">
        <f>N25/CARS2001!N25</f>
        <v>0.38347300721106997</v>
      </c>
      <c r="O111" s="17">
        <f>O25/CARS2001!O25</f>
        <v>0.58253830586874822</v>
      </c>
      <c r="P111" s="17"/>
      <c r="Q111" s="101">
        <f>Q25/CARS2001!Q25</f>
        <v>0.22732972567006646</v>
      </c>
      <c r="R111" s="41"/>
    </row>
    <row r="112" spans="2:18" ht="13.5" customHeight="1">
      <c r="B112" s="30"/>
      <c r="C112" s="33" t="s">
        <v>53</v>
      </c>
      <c r="D112" s="33" t="s">
        <v>13</v>
      </c>
      <c r="E112" s="14">
        <f>E26/CARS2001!E26</f>
        <v>0.14026113276668939</v>
      </c>
      <c r="F112" s="14"/>
      <c r="G112" s="14">
        <f>G26/CARS2001!G26</f>
        <v>-6.3569682151589244E-2</v>
      </c>
      <c r="H112" s="14">
        <f>H26/CARS2001!H26</f>
        <v>7.4116150140870668E-2</v>
      </c>
      <c r="I112" s="14">
        <f>I26/CARS2001!I26</f>
        <v>0.38073564435035723</v>
      </c>
      <c r="J112" s="14">
        <f>J26/CARS2001!J26</f>
        <v>0.7571825764596849</v>
      </c>
      <c r="K112" s="14">
        <f>K26/CARS2001!K26</f>
        <v>1.20917225950783</v>
      </c>
      <c r="L112" s="14"/>
      <c r="M112" s="14">
        <f>M26/CARS2001!M26</f>
        <v>0.20865777618664041</v>
      </c>
      <c r="N112" s="14">
        <f>N26/CARS2001!N26</f>
        <v>0.4658212455485104</v>
      </c>
      <c r="O112" s="14">
        <f>O26/CARS2001!O26</f>
        <v>0.85499878963931253</v>
      </c>
      <c r="P112" s="14"/>
      <c r="Q112" s="98">
        <f>Q26/CARS2001!Q26</f>
        <v>0.31251241830065357</v>
      </c>
      <c r="R112" s="41"/>
    </row>
    <row r="113" spans="2:18" ht="13.5" customHeight="1">
      <c r="B113" s="30"/>
      <c r="C113" s="33" t="s">
        <v>54</v>
      </c>
      <c r="D113" s="33" t="s">
        <v>14</v>
      </c>
      <c r="E113" s="13">
        <f>E27/CARS2001!E27</f>
        <v>2.0250197596140742E-2</v>
      </c>
      <c r="F113" s="13"/>
      <c r="G113" s="13">
        <f>G27/CARS2001!G27</f>
        <v>-8.6105799872530281E-2</v>
      </c>
      <c r="H113" s="13">
        <f>H27/CARS2001!H27</f>
        <v>-7.4242111775623841E-3</v>
      </c>
      <c r="I113" s="13">
        <f>I27/CARS2001!I27</f>
        <v>0.28185185185185185</v>
      </c>
      <c r="J113" s="13">
        <f>J27/CARS2001!J27</f>
        <v>0.63388625592417058</v>
      </c>
      <c r="K113" s="13">
        <f>K27/CARS2001!K27</f>
        <v>0.69047619047619047</v>
      </c>
      <c r="L113" s="13"/>
      <c r="M113" s="13">
        <f>M27/CARS2001!M27</f>
        <v>9.9709537641064716E-2</v>
      </c>
      <c r="N113" s="13">
        <f>N27/CARS2001!N27</f>
        <v>0.341183762008057</v>
      </c>
      <c r="O113" s="13">
        <f>O27/CARS2001!O27</f>
        <v>0.64516129032258063</v>
      </c>
      <c r="P113" s="13"/>
      <c r="Q113" s="97">
        <f>Q27/CARS2001!Q27</f>
        <v>0.17775695095282723</v>
      </c>
      <c r="R113" s="41"/>
    </row>
    <row r="114" spans="2:18" ht="13.5" customHeight="1">
      <c r="B114" s="30"/>
      <c r="C114" s="33" t="s">
        <v>55</v>
      </c>
      <c r="D114" s="33" t="s">
        <v>15</v>
      </c>
      <c r="E114" s="14">
        <f>E28/CARS2001!E28</f>
        <v>6.2450640908814775E-2</v>
      </c>
      <c r="F114" s="14"/>
      <c r="G114" s="14">
        <f>G28/CARS2001!G28</f>
        <v>-4.7483276675074022E-2</v>
      </c>
      <c r="H114" s="14">
        <f>H28/CARS2001!H28</f>
        <v>2.6128107711790974E-2</v>
      </c>
      <c r="I114" s="14">
        <f>I28/CARS2001!I28</f>
        <v>0.18863511282333517</v>
      </c>
      <c r="J114" s="14">
        <f>J28/CARS2001!J28</f>
        <v>0.41541038525963148</v>
      </c>
      <c r="K114" s="14">
        <f>K28/CARS2001!K28</f>
        <v>0.68047337278106512</v>
      </c>
      <c r="L114" s="14"/>
      <c r="M114" s="14">
        <f>M28/CARS2001!M28</f>
        <v>0.10456665126244591</v>
      </c>
      <c r="N114" s="14">
        <f>N28/CARS2001!N28</f>
        <v>0.23829545454545453</v>
      </c>
      <c r="O114" s="14">
        <f>O28/CARS2001!O28</f>
        <v>0.47389033942558745</v>
      </c>
      <c r="P114" s="14"/>
      <c r="Q114" s="98">
        <f>Q28/CARS2001!Q28</f>
        <v>0.16336376242200137</v>
      </c>
      <c r="R114" s="41"/>
    </row>
    <row r="115" spans="2:18" ht="13.5" customHeight="1">
      <c r="B115" s="30"/>
      <c r="C115" s="33" t="s">
        <v>56</v>
      </c>
      <c r="D115" s="33" t="s">
        <v>16</v>
      </c>
      <c r="E115" s="13">
        <f>E29/CARS2001!E29</f>
        <v>0.11895651202413206</v>
      </c>
      <c r="F115" s="13"/>
      <c r="G115" s="13">
        <f>G29/CARS2001!G29</f>
        <v>-5.8037825059101655E-2</v>
      </c>
      <c r="H115" s="13">
        <f>H29/CARS2001!H29</f>
        <v>4.0863787375415281E-2</v>
      </c>
      <c r="I115" s="13">
        <f>I29/CARS2001!I29</f>
        <v>0.34948508053868499</v>
      </c>
      <c r="J115" s="13">
        <f>J29/CARS2001!J29</f>
        <v>0.72878787878787876</v>
      </c>
      <c r="K115" s="13">
        <f>K29/CARS2001!K29</f>
        <v>1.0359897172236503</v>
      </c>
      <c r="L115" s="13"/>
      <c r="M115" s="13">
        <f>M29/CARS2001!M29</f>
        <v>0.17371905057967305</v>
      </c>
      <c r="N115" s="13">
        <f>N29/CARS2001!N29</f>
        <v>0.43218787030054939</v>
      </c>
      <c r="O115" s="13">
        <f>O29/CARS2001!O29</f>
        <v>0.79871269748390872</v>
      </c>
      <c r="P115" s="13"/>
      <c r="Q115" s="97">
        <f>Q29/CARS2001!Q29</f>
        <v>0.27541067761806981</v>
      </c>
      <c r="R115" s="41"/>
    </row>
    <row r="116" spans="2:18" ht="13.5" customHeight="1">
      <c r="B116" s="30"/>
      <c r="C116" s="33" t="s">
        <v>57</v>
      </c>
      <c r="D116" s="33" t="s">
        <v>17</v>
      </c>
      <c r="E116" s="14">
        <f>E30/CARS2001!E30</f>
        <v>6.4230494159316143E-2</v>
      </c>
      <c r="F116" s="14"/>
      <c r="G116" s="14">
        <f>G30/CARS2001!G30</f>
        <v>-5.2134491877597278E-2</v>
      </c>
      <c r="H116" s="14">
        <f>H30/CARS2001!H30</f>
        <v>3.6408996998401749E-2</v>
      </c>
      <c r="I116" s="14">
        <f>I30/CARS2001!I30</f>
        <v>0.27246260415620921</v>
      </c>
      <c r="J116" s="14">
        <f>J30/CARS2001!J30</f>
        <v>0.60832791151594012</v>
      </c>
      <c r="K116" s="14">
        <f>K30/CARS2001!K30</f>
        <v>0.73433583959899751</v>
      </c>
      <c r="L116" s="14"/>
      <c r="M116" s="14">
        <f>M30/CARS2001!M30</f>
        <v>0.12985352862849533</v>
      </c>
      <c r="N116" s="14">
        <f>N30/CARS2001!N30</f>
        <v>0.33134403631167519</v>
      </c>
      <c r="O116" s="14">
        <f>O30/CARS2001!O30</f>
        <v>0.63429752066115708</v>
      </c>
      <c r="P116" s="14"/>
      <c r="Q116" s="98">
        <f>Q30/CARS2001!Q30</f>
        <v>0.20005772005772005</v>
      </c>
      <c r="R116" s="41"/>
    </row>
    <row r="117" spans="2:18" ht="13.5" customHeight="1">
      <c r="B117" s="30"/>
      <c r="C117" s="33" t="s">
        <v>58</v>
      </c>
      <c r="D117" s="33" t="s">
        <v>34</v>
      </c>
      <c r="E117" s="13">
        <f>E31/CARS2001!E31</f>
        <v>0.10088298056839518</v>
      </c>
      <c r="F117" s="13"/>
      <c r="G117" s="13">
        <f>G31/CARS2001!G31</f>
        <v>-3.7834379128137384E-2</v>
      </c>
      <c r="H117" s="13">
        <f>H31/CARS2001!H31</f>
        <v>6.8110688710105213E-2</v>
      </c>
      <c r="I117" s="13">
        <f>I31/CARS2001!I31</f>
        <v>0.35786528943404344</v>
      </c>
      <c r="J117" s="13">
        <f>J31/CARS2001!J31</f>
        <v>0.66467576791808869</v>
      </c>
      <c r="K117" s="13">
        <f>K31/CARS2001!K31</f>
        <v>0.81849710982658963</v>
      </c>
      <c r="L117" s="13"/>
      <c r="M117" s="13">
        <f>M31/CARS2001!M31</f>
        <v>0.18072732888999773</v>
      </c>
      <c r="N117" s="13">
        <f>N31/CARS2001!N31</f>
        <v>0.41135573580533025</v>
      </c>
      <c r="O117" s="13">
        <f>O31/CARS2001!O31</f>
        <v>0.69504679296964167</v>
      </c>
      <c r="P117" s="13"/>
      <c r="Q117" s="97">
        <f>Q31/CARS2001!Q31</f>
        <v>0.26109733970509313</v>
      </c>
      <c r="R117" s="41"/>
    </row>
    <row r="118" spans="2:18" ht="13.5" customHeight="1">
      <c r="B118" s="30"/>
      <c r="C118" s="33" t="s">
        <v>59</v>
      </c>
      <c r="D118" s="33" t="s">
        <v>18</v>
      </c>
      <c r="E118" s="14">
        <f>E32/CARS2001!E32</f>
        <v>0.16578758091584753</v>
      </c>
      <c r="F118" s="14"/>
      <c r="G118" s="14">
        <f>G32/CARS2001!G32</f>
        <v>-4.3850267379679148E-2</v>
      </c>
      <c r="H118" s="14">
        <f>H32/CARS2001!H32</f>
        <v>0.11591306520109917</v>
      </c>
      <c r="I118" s="14">
        <f>I32/CARS2001!I32</f>
        <v>0.3020725388601036</v>
      </c>
      <c r="J118" s="14">
        <f>J32/CARS2001!J32</f>
        <v>0.59759036144578315</v>
      </c>
      <c r="K118" s="14">
        <f>K32/CARS2001!K32</f>
        <v>1.3709677419354838</v>
      </c>
      <c r="L118" s="14"/>
      <c r="M118" s="14">
        <f>M32/CARS2001!M32</f>
        <v>0.22635970333745364</v>
      </c>
      <c r="N118" s="14">
        <f>N32/CARS2001!N32</f>
        <v>0.40542729850141757</v>
      </c>
      <c r="O118" s="14">
        <f>O32/CARS2001!O32</f>
        <v>0.77551020408163263</v>
      </c>
      <c r="P118" s="14"/>
      <c r="Q118" s="98">
        <f>Q32/CARS2001!Q32</f>
        <v>0.32237113402061857</v>
      </c>
      <c r="R118" s="41"/>
    </row>
    <row r="119" spans="2:18" ht="13.5" customHeight="1">
      <c r="B119" s="30"/>
      <c r="C119" s="33" t="s">
        <v>60</v>
      </c>
      <c r="D119" s="33" t="s">
        <v>19</v>
      </c>
      <c r="E119" s="13">
        <f>E33/CARS2001!E33</f>
        <v>0.11065960255816745</v>
      </c>
      <c r="F119" s="13"/>
      <c r="G119" s="13">
        <f>G33/CARS2001!G33</f>
        <v>-8.6200651937703727E-3</v>
      </c>
      <c r="H119" s="13">
        <f>H33/CARS2001!H33</f>
        <v>6.608093518484047E-2</v>
      </c>
      <c r="I119" s="13">
        <f>I33/CARS2001!I33</f>
        <v>0.22384733249756233</v>
      </c>
      <c r="J119" s="13">
        <f>J33/CARS2001!J33</f>
        <v>0.44916600476568708</v>
      </c>
      <c r="K119" s="13">
        <f>K33/CARS2001!K33</f>
        <v>0.58002560819462223</v>
      </c>
      <c r="L119" s="13"/>
      <c r="M119" s="13">
        <f>M33/CARS2001!M33</f>
        <v>0.14764814232445303</v>
      </c>
      <c r="N119" s="13">
        <f>N33/CARS2001!N33</f>
        <v>0.27173359007758963</v>
      </c>
      <c r="O119" s="13">
        <f>O33/CARS2001!O33</f>
        <v>0.4801454986359503</v>
      </c>
      <c r="P119" s="13"/>
      <c r="Q119" s="97">
        <f>Q33/CARS2001!Q33</f>
        <v>0.20570905983418539</v>
      </c>
      <c r="R119" s="41"/>
    </row>
    <row r="120" spans="2:18" ht="13.5" customHeight="1">
      <c r="B120" s="30"/>
      <c r="C120" s="33" t="s">
        <v>61</v>
      </c>
      <c r="D120" s="33" t="s">
        <v>29</v>
      </c>
      <c r="E120" s="14">
        <f>E34/CARS2001!E34</f>
        <v>7.3611571893039615E-2</v>
      </c>
      <c r="F120" s="14"/>
      <c r="G120" s="14">
        <f>G34/CARS2001!G34</f>
        <v>-8.5622547270781304E-3</v>
      </c>
      <c r="H120" s="14">
        <f>H34/CARS2001!H34</f>
        <v>4.9387859752579963E-2</v>
      </c>
      <c r="I120" s="14">
        <f>I34/CARS2001!I34</f>
        <v>0.20491683688357162</v>
      </c>
      <c r="J120" s="14">
        <f>J34/CARS2001!J34</f>
        <v>0.52818689690198073</v>
      </c>
      <c r="K120" s="14">
        <f>K34/CARS2001!K34</f>
        <v>0.89013452914798208</v>
      </c>
      <c r="L120" s="14"/>
      <c r="M120" s="14">
        <f>M34/CARS2001!M34</f>
        <v>0.12228209191759112</v>
      </c>
      <c r="N120" s="14">
        <f>N34/CARS2001!N34</f>
        <v>0.26335049308441355</v>
      </c>
      <c r="O120" s="14">
        <f>O34/CARS2001!O34</f>
        <v>0.59503105590062111</v>
      </c>
      <c r="P120" s="14"/>
      <c r="Q120" s="98">
        <f>Q34/CARS2001!Q34</f>
        <v>0.18076928862614136</v>
      </c>
      <c r="R120" s="41"/>
    </row>
    <row r="121" spans="2:18" ht="13.5" customHeight="1">
      <c r="B121" s="30"/>
      <c r="C121" s="33" t="s">
        <v>62</v>
      </c>
      <c r="D121" s="33" t="s">
        <v>20</v>
      </c>
      <c r="E121" s="13">
        <f>E35/CARS2001!E35</f>
        <v>0.10823077410229888</v>
      </c>
      <c r="F121" s="13"/>
      <c r="G121" s="13">
        <f>G35/CARS2001!G35</f>
        <v>-4.3308136949755445E-2</v>
      </c>
      <c r="H121" s="13">
        <f>H35/CARS2001!H35</f>
        <v>5.4974286220961163E-2</v>
      </c>
      <c r="I121" s="13">
        <f>I35/CARS2001!I35</f>
        <v>0.249275887038378</v>
      </c>
      <c r="J121" s="13">
        <f>J35/CARS2001!J35</f>
        <v>0.63360000000000005</v>
      </c>
      <c r="K121" s="13">
        <f>K35/CARS2001!K35</f>
        <v>0.66769706336939727</v>
      </c>
      <c r="L121" s="13"/>
      <c r="M121" s="13">
        <f>M35/CARS2001!M35</f>
        <v>0.15540054254553506</v>
      </c>
      <c r="N121" s="13">
        <f>N35/CARS2001!N35</f>
        <v>0.32232866617538686</v>
      </c>
      <c r="O121" s="13">
        <f>O35/CARS2001!O35</f>
        <v>0.64234734337827126</v>
      </c>
      <c r="P121" s="13"/>
      <c r="Q121" s="97">
        <f>Q35/CARS2001!Q35</f>
        <v>0.2303503698974802</v>
      </c>
      <c r="R121" s="41"/>
    </row>
    <row r="122" spans="2:18" ht="13.5" customHeight="1">
      <c r="B122" s="30"/>
      <c r="C122" s="33" t="s">
        <v>63</v>
      </c>
      <c r="D122" s="33" t="s">
        <v>21</v>
      </c>
      <c r="E122" s="14">
        <f>E36/CARS2001!E36</f>
        <v>9.2086488859620244E-2</v>
      </c>
      <c r="F122" s="14"/>
      <c r="G122" s="14">
        <f>G36/CARS2001!G36</f>
        <v>-0.1120971508640822</v>
      </c>
      <c r="H122" s="14">
        <f>H36/CARS2001!H36</f>
        <v>4.6268656716417909E-2</v>
      </c>
      <c r="I122" s="14">
        <f>I36/CARS2001!I36</f>
        <v>0.23608113940440226</v>
      </c>
      <c r="J122" s="14">
        <f>J36/CARS2001!J36</f>
        <v>0.46868250539956802</v>
      </c>
      <c r="K122" s="14">
        <f>K36/CARS2001!K36</f>
        <v>0.75882352941176467</v>
      </c>
      <c r="L122" s="14"/>
      <c r="M122" s="14">
        <f>M36/CARS2001!M36</f>
        <v>0.15480631276901005</v>
      </c>
      <c r="N122" s="14">
        <f>N36/CARS2001!N36</f>
        <v>0.30271186440677966</v>
      </c>
      <c r="O122" s="14">
        <f>O36/CARS2001!O36</f>
        <v>0.54660347551342814</v>
      </c>
      <c r="P122" s="14"/>
      <c r="Q122" s="98">
        <f>Q36/CARS2001!Q36</f>
        <v>0.22857142857142856</v>
      </c>
      <c r="R122" s="41"/>
    </row>
    <row r="123" spans="2:18" ht="13.5" customHeight="1">
      <c r="B123" s="30"/>
      <c r="C123" s="33" t="s">
        <v>64</v>
      </c>
      <c r="D123" s="33" t="s">
        <v>22</v>
      </c>
      <c r="E123" s="13">
        <f>E37/CARS2001!E37</f>
        <v>5.2063674407155168E-2</v>
      </c>
      <c r="F123" s="13"/>
      <c r="G123" s="13">
        <f>G37/CARS2001!G37</f>
        <v>-6.2034565125755232E-2</v>
      </c>
      <c r="H123" s="13">
        <f>H37/CARS2001!H37</f>
        <v>5.3088585954019886E-3</v>
      </c>
      <c r="I123" s="13">
        <f>I37/CARS2001!I37</f>
        <v>0.20538394499854751</v>
      </c>
      <c r="J123" s="13">
        <f>J37/CARS2001!J37</f>
        <v>0.605606258148631</v>
      </c>
      <c r="K123" s="13">
        <f>K37/CARS2001!K37</f>
        <v>0.5938967136150235</v>
      </c>
      <c r="L123" s="13"/>
      <c r="M123" s="13">
        <f>M37/CARS2001!M37</f>
        <v>9.9119198006606013E-2</v>
      </c>
      <c r="N123" s="13">
        <f>N37/CARS2001!N37</f>
        <v>0.26882070480996173</v>
      </c>
      <c r="O123" s="13">
        <f>O37/CARS2001!O37</f>
        <v>0.60306122448979593</v>
      </c>
      <c r="P123" s="13"/>
      <c r="Q123" s="97">
        <f>Q37/CARS2001!Q37</f>
        <v>0.17075151785895587</v>
      </c>
      <c r="R123" s="41"/>
    </row>
    <row r="124" spans="2:18" ht="13.5" customHeight="1">
      <c r="B124" s="30"/>
      <c r="C124" s="33" t="s">
        <v>65</v>
      </c>
      <c r="D124" s="33" t="s">
        <v>23</v>
      </c>
      <c r="E124" s="14">
        <f>E38/CARS2001!E38</f>
        <v>0.10033518846445738</v>
      </c>
      <c r="F124" s="14"/>
      <c r="G124" s="14">
        <f>G38/CARS2001!G38</f>
        <v>-4.2432366561052891E-2</v>
      </c>
      <c r="H124" s="14">
        <f>H38/CARS2001!H38</f>
        <v>7.5168965327765264E-2</v>
      </c>
      <c r="I124" s="14">
        <f>I38/CARS2001!I38</f>
        <v>0.2748189675309507</v>
      </c>
      <c r="J124" s="14">
        <f>J38/CARS2001!J38</f>
        <v>0.58721639424249816</v>
      </c>
      <c r="K124" s="14">
        <f>K38/CARS2001!K38</f>
        <v>0.79612546125461259</v>
      </c>
      <c r="L124" s="14"/>
      <c r="M124" s="14">
        <f>M38/CARS2001!M38</f>
        <v>0.16887417218543047</v>
      </c>
      <c r="N124" s="14">
        <f>N38/CARS2001!N38</f>
        <v>0.33460753506754348</v>
      </c>
      <c r="O124" s="14">
        <f>O38/CARS2001!O38</f>
        <v>0.63090874011190434</v>
      </c>
      <c r="P124" s="14"/>
      <c r="Q124" s="98">
        <f>Q38/CARS2001!Q38</f>
        <v>0.23859922938106617</v>
      </c>
      <c r="R124" s="41"/>
    </row>
    <row r="125" spans="2:18" ht="13.5" customHeight="1">
      <c r="B125" s="30"/>
      <c r="C125" s="33" t="s">
        <v>66</v>
      </c>
      <c r="D125" s="33" t="s">
        <v>24</v>
      </c>
      <c r="E125" s="13">
        <f>E39/CARS2001!E39</f>
        <v>5.7958769854680632E-2</v>
      </c>
      <c r="F125" s="13"/>
      <c r="G125" s="13">
        <f>G39/CARS2001!G39</f>
        <v>-3.3479565920110831E-2</v>
      </c>
      <c r="H125" s="13">
        <f>H39/CARS2001!H39</f>
        <v>1.9554165037152915E-2</v>
      </c>
      <c r="I125" s="13">
        <f>I39/CARS2001!I39</f>
        <v>0.13109172164290275</v>
      </c>
      <c r="J125" s="13">
        <f>J39/CARS2001!J39</f>
        <v>0.36474908200734396</v>
      </c>
      <c r="K125" s="13">
        <f>K39/CARS2001!K39</f>
        <v>0.46610169491525422</v>
      </c>
      <c r="L125" s="13"/>
      <c r="M125" s="13">
        <f>M39/CARS2001!M39</f>
        <v>8.7461819265439916E-2</v>
      </c>
      <c r="N125" s="13">
        <f>N39/CARS2001!N39</f>
        <v>0.1780250347705146</v>
      </c>
      <c r="O125" s="13">
        <f>O39/CARS2001!O39</f>
        <v>0.38746438746438744</v>
      </c>
      <c r="P125" s="13"/>
      <c r="Q125" s="97">
        <f>Q39/CARS2001!Q39</f>
        <v>0.13538730683253961</v>
      </c>
      <c r="R125" s="41"/>
    </row>
    <row r="126" spans="2:18" ht="13.5" customHeight="1">
      <c r="B126" s="30"/>
      <c r="C126" s="33" t="s">
        <v>67</v>
      </c>
      <c r="D126" s="33" t="s">
        <v>30</v>
      </c>
      <c r="E126" s="14">
        <f>E40/CARS2001!E40</f>
        <v>3.3986415242392293E-2</v>
      </c>
      <c r="F126" s="14"/>
      <c r="G126" s="14">
        <f>G40/CARS2001!G40</f>
        <v>-9.17962101441053E-2</v>
      </c>
      <c r="H126" s="14">
        <f>H40/CARS2001!H40</f>
        <v>4.9729404690318703E-2</v>
      </c>
      <c r="I126" s="14">
        <f>I40/CARS2001!I40</f>
        <v>0.29936305732484075</v>
      </c>
      <c r="J126" s="14">
        <f>J40/CARS2001!J40</f>
        <v>0.49699879951980791</v>
      </c>
      <c r="K126" s="14">
        <f>K40/CARS2001!K40</f>
        <v>0.59898477157360408</v>
      </c>
      <c r="L126" s="14"/>
      <c r="M126" s="14">
        <f>M40/CARS2001!M40</f>
        <v>0.12973439861800906</v>
      </c>
      <c r="N126" s="14">
        <f>N40/CARS2001!N40</f>
        <v>0.333639846743295</v>
      </c>
      <c r="O126" s="14">
        <f>O40/CARS2001!O40</f>
        <v>0.51650485436893201</v>
      </c>
      <c r="P126" s="14"/>
      <c r="Q126" s="98">
        <f>Q40/CARS2001!Q40</f>
        <v>0.18955556272794757</v>
      </c>
      <c r="R126" s="41"/>
    </row>
    <row r="127" spans="2:18" ht="13.5" customHeight="1" thickBot="1">
      <c r="B127" s="30"/>
      <c r="C127" s="33" t="s">
        <v>68</v>
      </c>
      <c r="D127" s="33" t="s">
        <v>31</v>
      </c>
      <c r="E127" s="18">
        <f>E41/CARS2001!E41</f>
        <v>0.13100961538461539</v>
      </c>
      <c r="F127" s="18"/>
      <c r="G127" s="18">
        <f>G41/CARS2001!G41</f>
        <v>-2.007024586051179E-3</v>
      </c>
      <c r="H127" s="18">
        <f>H41/CARS2001!H41</f>
        <v>8.1213912565301069E-2</v>
      </c>
      <c r="I127" s="18">
        <f>I41/CARS2001!I41</f>
        <v>0.27991940899932843</v>
      </c>
      <c r="J127" s="18">
        <f>J41/CARS2001!J41</f>
        <v>0.60768581081081086</v>
      </c>
      <c r="K127" s="18">
        <f>K41/CARS2001!K41</f>
        <v>0.93884297520661153</v>
      </c>
      <c r="L127" s="18"/>
      <c r="M127" s="18">
        <f>M41/CARS2001!M41</f>
        <v>0.18181818181818182</v>
      </c>
      <c r="N127" s="18">
        <f>N41/CARS2001!N41</f>
        <v>0.34568661479034879</v>
      </c>
      <c r="O127" s="18">
        <f>O41/CARS2001!O41</f>
        <v>0.67507568113017158</v>
      </c>
      <c r="P127" s="18"/>
      <c r="Q127" s="102">
        <f>Q41/CARS2001!Q41</f>
        <v>0.25554163875214819</v>
      </c>
      <c r="R127" s="41"/>
    </row>
    <row r="128" spans="2:18" ht="13.5" customHeight="1" thickBot="1">
      <c r="B128" s="30"/>
      <c r="C128" s="33"/>
      <c r="D128" s="33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43"/>
      <c r="R128" s="41"/>
    </row>
    <row r="129" spans="2:18" ht="13.5" customHeight="1" thickBot="1">
      <c r="B129" s="30"/>
      <c r="C129" s="33" t="s">
        <v>69</v>
      </c>
      <c r="D129" s="33" t="s">
        <v>4</v>
      </c>
      <c r="E129" s="19">
        <f>E43/CARS2001!E43</f>
        <v>8.2349791036224945E-2</v>
      </c>
      <c r="F129" s="19"/>
      <c r="G129" s="19">
        <f>G43/CARS2001!G43</f>
        <v>-3.5017630080141575E-2</v>
      </c>
      <c r="H129" s="19">
        <f>H43/CARS2001!H43</f>
        <v>5.4793612375365029E-2</v>
      </c>
      <c r="I129" s="19">
        <f>I43/CARS2001!I43</f>
        <v>0.25662450441796986</v>
      </c>
      <c r="J129" s="19">
        <f>J43/CARS2001!J43</f>
        <v>0.5546025776269321</v>
      </c>
      <c r="K129" s="19">
        <f>K43/CARS2001!K43</f>
        <v>0.76156149495397585</v>
      </c>
      <c r="L129" s="19"/>
      <c r="M129" s="19">
        <f>M43/CARS2001!M43</f>
        <v>0.14343567592161041</v>
      </c>
      <c r="N129" s="19">
        <f>N43/CARS2001!N43</f>
        <v>0.31480076248756483</v>
      </c>
      <c r="O129" s="19">
        <f>O43/CARS2001!O43</f>
        <v>0.59933128003547331</v>
      </c>
      <c r="P129" s="19"/>
      <c r="Q129" s="103">
        <f>Q43/CARS2001!Q43</f>
        <v>0.21114100041197004</v>
      </c>
      <c r="R129" s="37"/>
    </row>
    <row r="130" spans="2:18" ht="13.5" customHeight="1" thickBot="1">
      <c r="B130" s="30"/>
      <c r="C130" s="33"/>
      <c r="D130" s="33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33"/>
      <c r="R130" s="34"/>
    </row>
    <row r="131" spans="2:18" ht="13.5" customHeight="1" thickBot="1">
      <c r="B131" s="30"/>
      <c r="C131" s="33" t="s">
        <v>70</v>
      </c>
      <c r="D131" s="33"/>
      <c r="E131" s="67">
        <f>E45/CARS2001!E45</f>
        <v>9.8849872893048155E-2</v>
      </c>
      <c r="F131" s="67"/>
      <c r="G131" s="67">
        <f>G45/CARS2001!G45</f>
        <v>6.2313010260137594E-2</v>
      </c>
      <c r="H131" s="67">
        <f>H45/CARS2001!H45</f>
        <v>6.8735390990225242E-2</v>
      </c>
      <c r="I131" s="67">
        <f>I45/CARS2001!I45</f>
        <v>0.17809349372143293</v>
      </c>
      <c r="J131" s="67">
        <f>J45/CARS2001!J45</f>
        <v>0.42477074606588927</v>
      </c>
      <c r="K131" s="67">
        <f>K45/CARS2001!K45</f>
        <v>0.60875216637781626</v>
      </c>
      <c r="L131" s="67"/>
      <c r="M131" s="67">
        <f>M45/CARS2001!M45</f>
        <v>0.1182939335060449</v>
      </c>
      <c r="N131" s="67">
        <f>N45/CARS2001!N45</f>
        <v>0.22231824264049954</v>
      </c>
      <c r="O131" s="67">
        <f>O45/CARS2001!O45</f>
        <v>0.46288483978098915</v>
      </c>
      <c r="P131" s="67"/>
      <c r="Q131" s="103">
        <f>Q45/CARS2001!Q45</f>
        <v>0.15999572333890597</v>
      </c>
      <c r="R131" s="37"/>
    </row>
    <row r="132" spans="2:18" ht="13.5" thickBot="1">
      <c r="B132" s="44"/>
      <c r="C132" s="45"/>
      <c r="D132" s="45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7"/>
    </row>
    <row r="133" spans="2:18" ht="13.5" thickTop="1"/>
  </sheetData>
  <printOptions horizontalCentered="1" verticalCentered="1"/>
  <pageMargins left="0.19685039370078741" right="0.19685039370078741" top="0.39370078740157483" bottom="0.19685039370078741" header="0.31496062992125984" footer="0.31496062992125984"/>
  <pageSetup paperSize="9" scale="80" fitToHeight="3" orientation="landscape" r:id="rId1"/>
  <rowBreaks count="2" manualBreakCount="2">
    <brk id="47" max="18" man="1"/>
    <brk id="90" max="18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dimension ref="B1:V176"/>
  <sheetViews>
    <sheetView zoomScaleNormal="100" workbookViewId="0"/>
  </sheetViews>
  <sheetFormatPr defaultRowHeight="12.75"/>
  <cols>
    <col min="1" max="2" width="2.7109375" customWidth="1"/>
    <col min="3" max="3" width="22.7109375" customWidth="1"/>
    <col min="4" max="4" width="12.7109375" customWidth="1"/>
    <col min="5" max="16" width="11.7109375" customWidth="1"/>
    <col min="17" max="17" width="4.7109375" customWidth="1"/>
    <col min="18" max="18" width="2.7109375" customWidth="1"/>
    <col min="19" max="22" width="10.7109375" customWidth="1"/>
  </cols>
  <sheetData>
    <row r="1" spans="2:22" ht="13.5" thickBot="1"/>
    <row r="2" spans="2:22" ht="18.75" thickTop="1">
      <c r="B2" s="25"/>
      <c r="C2" s="26"/>
      <c r="D2" s="27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9"/>
    </row>
    <row r="3" spans="2:22" ht="18">
      <c r="B3" s="30"/>
      <c r="C3" s="31" t="s">
        <v>100</v>
      </c>
      <c r="D3" s="32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4"/>
    </row>
    <row r="4" spans="2:22">
      <c r="B4" s="30"/>
      <c r="C4" s="35" t="s">
        <v>82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4"/>
    </row>
    <row r="5" spans="2:22">
      <c r="B5" s="30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6"/>
      <c r="Q5" s="37"/>
    </row>
    <row r="6" spans="2:22" ht="15">
      <c r="B6" s="30"/>
      <c r="C6" s="108" t="s">
        <v>169</v>
      </c>
      <c r="D6" s="109"/>
      <c r="E6" s="109"/>
      <c r="F6" s="109"/>
      <c r="G6" s="109"/>
      <c r="H6" s="109"/>
      <c r="I6" s="109"/>
      <c r="J6" s="109"/>
      <c r="K6" s="109"/>
      <c r="L6" s="109"/>
      <c r="M6" s="33"/>
      <c r="N6" s="33"/>
      <c r="O6" s="33"/>
      <c r="P6" s="33"/>
      <c r="Q6" s="34"/>
    </row>
    <row r="7" spans="2:22">
      <c r="B7" s="30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</row>
    <row r="8" spans="2:22" ht="63.75">
      <c r="B8" s="30"/>
      <c r="C8" s="33" t="s">
        <v>72</v>
      </c>
      <c r="D8" s="38" t="s">
        <v>73</v>
      </c>
      <c r="E8" s="39" t="s">
        <v>84</v>
      </c>
      <c r="F8" s="39" t="s">
        <v>74</v>
      </c>
      <c r="G8" s="39" t="s">
        <v>75</v>
      </c>
      <c r="H8" s="39" t="s">
        <v>0</v>
      </c>
      <c r="I8" s="39" t="s">
        <v>76</v>
      </c>
      <c r="J8" s="39" t="s">
        <v>77</v>
      </c>
      <c r="K8" s="39" t="s">
        <v>78</v>
      </c>
      <c r="L8" s="39" t="s">
        <v>79</v>
      </c>
      <c r="M8" s="39" t="s">
        <v>81</v>
      </c>
      <c r="N8" s="39" t="s">
        <v>1</v>
      </c>
      <c r="O8" s="39" t="s">
        <v>2</v>
      </c>
      <c r="P8" s="39" t="s">
        <v>3</v>
      </c>
      <c r="Q8" s="40"/>
      <c r="S8" s="1" t="s">
        <v>71</v>
      </c>
      <c r="T8" s="94" t="s">
        <v>101</v>
      </c>
      <c r="U8" s="1" t="s">
        <v>136</v>
      </c>
      <c r="V8" s="1" t="s">
        <v>139</v>
      </c>
    </row>
    <row r="9" spans="2:22" ht="13.5" thickBot="1">
      <c r="B9" s="30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4"/>
    </row>
    <row r="10" spans="2:22" ht="13.5" customHeight="1">
      <c r="B10" s="30"/>
      <c r="C10" s="38" t="s">
        <v>37</v>
      </c>
      <c r="D10" s="38" t="s">
        <v>25</v>
      </c>
      <c r="E10" s="83">
        <f>'Travel-to-work'!E10-'TTW2001'!E10</f>
        <v>11283</v>
      </c>
      <c r="F10" s="83">
        <f>'Travel-to-work'!F10-'TTW2001'!F10</f>
        <v>4812</v>
      </c>
      <c r="G10" s="83">
        <f>'Travel-to-work'!G10-'TTW2001'!G10</f>
        <v>-6</v>
      </c>
      <c r="H10" s="83">
        <f>'Travel-to-work'!H10-'TTW2001'!H10</f>
        <v>257</v>
      </c>
      <c r="I10" s="83">
        <f>'Travel-to-work'!I10-'TTW2001'!I10</f>
        <v>104</v>
      </c>
      <c r="J10" s="83">
        <f>'Travel-to-work'!J10-'TTW2001'!J10</f>
        <v>13</v>
      </c>
      <c r="K10" s="83">
        <f>'Travel-to-work'!K10-'TTW2001'!K10</f>
        <v>4119</v>
      </c>
      <c r="L10" s="83">
        <f>'Travel-to-work'!L10-'TTW2001'!L10</f>
        <v>-790</v>
      </c>
      <c r="M10" s="83">
        <f>'Travel-to-work'!M10-'TTW2001'!M10</f>
        <v>-208</v>
      </c>
      <c r="N10" s="83">
        <f>'Travel-to-work'!N10-'TTW2001'!N10</f>
        <v>356</v>
      </c>
      <c r="O10" s="83">
        <f>'Travel-to-work'!O10-'TTW2001'!O10</f>
        <v>2597</v>
      </c>
      <c r="P10" s="83">
        <f>'Travel-to-work'!P10-'TTW2001'!P10</f>
        <v>29</v>
      </c>
      <c r="Q10" s="41"/>
      <c r="S10" s="63">
        <f>SUM(G10:P10)</f>
        <v>6471</v>
      </c>
      <c r="T10" s="63">
        <f>K10+L10</f>
        <v>3329</v>
      </c>
      <c r="U10" s="63">
        <f>SUM(G10:I10)</f>
        <v>355</v>
      </c>
      <c r="V10" s="63">
        <f>N10+O10</f>
        <v>2953</v>
      </c>
    </row>
    <row r="11" spans="2:22" ht="13.5" customHeight="1">
      <c r="B11" s="30"/>
      <c r="C11" s="33" t="s">
        <v>38</v>
      </c>
      <c r="D11" s="33" t="s">
        <v>26</v>
      </c>
      <c r="E11" s="84">
        <f>'Travel-to-work'!E11-'TTW2001'!E11</f>
        <v>21308</v>
      </c>
      <c r="F11" s="84">
        <f>'Travel-to-work'!F11-'TTW2001'!F11</f>
        <v>7134</v>
      </c>
      <c r="G11" s="84">
        <f>'Travel-to-work'!G11-'TTW2001'!G11</f>
        <v>12</v>
      </c>
      <c r="H11" s="84">
        <f>'Travel-to-work'!H11-'TTW2001'!H11</f>
        <v>570</v>
      </c>
      <c r="I11" s="84">
        <f>'Travel-to-work'!I11-'TTW2001'!I11</f>
        <v>-21</v>
      </c>
      <c r="J11" s="84">
        <f>'Travel-to-work'!J11-'TTW2001'!J11</f>
        <v>242</v>
      </c>
      <c r="K11" s="84">
        <f>'Travel-to-work'!K11-'TTW2001'!K11</f>
        <v>16075</v>
      </c>
      <c r="L11" s="84">
        <f>'Travel-to-work'!L11-'TTW2001'!L11</f>
        <v>-1046</v>
      </c>
      <c r="M11" s="84">
        <f>'Travel-to-work'!M11-'TTW2001'!M11</f>
        <v>-133</v>
      </c>
      <c r="N11" s="84">
        <f>'Travel-to-work'!N11-'TTW2001'!N11</f>
        <v>-437</v>
      </c>
      <c r="O11" s="84">
        <f>'Travel-to-work'!O11-'TTW2001'!O11</f>
        <v>-1848</v>
      </c>
      <c r="P11" s="84">
        <f>'Travel-to-work'!P11-'TTW2001'!P11</f>
        <v>760</v>
      </c>
      <c r="Q11" s="41"/>
      <c r="S11" s="63">
        <f>SUM(G11:P11)</f>
        <v>14174</v>
      </c>
      <c r="T11" s="63">
        <f t="shared" ref="T11:T41" si="0">K11+L11</f>
        <v>15029</v>
      </c>
      <c r="U11" s="63">
        <f t="shared" ref="U11:U41" si="1">SUM(G11:I11)</f>
        <v>561</v>
      </c>
      <c r="V11" s="63">
        <f t="shared" ref="V11:V41" si="2">N11+O11</f>
        <v>-2285</v>
      </c>
    </row>
    <row r="12" spans="2:22" ht="13.5" customHeight="1">
      <c r="B12" s="30"/>
      <c r="C12" s="33" t="s">
        <v>39</v>
      </c>
      <c r="D12" s="33" t="s">
        <v>32</v>
      </c>
      <c r="E12" s="85">
        <f>'Travel-to-work'!E12-'TTW2001'!E12</f>
        <v>4790</v>
      </c>
      <c r="F12" s="85">
        <f>'Travel-to-work'!F12-'TTW2001'!F12</f>
        <v>2669</v>
      </c>
      <c r="G12" s="85">
        <f>'Travel-to-work'!G12-'TTW2001'!G12</f>
        <v>5</v>
      </c>
      <c r="H12" s="85">
        <f>'Travel-to-work'!H12-'TTW2001'!H12</f>
        <v>276</v>
      </c>
      <c r="I12" s="85">
        <f>'Travel-to-work'!I12-'TTW2001'!I12</f>
        <v>-90</v>
      </c>
      <c r="J12" s="85">
        <f>'Travel-to-work'!J12-'TTW2001'!J12</f>
        <v>-81</v>
      </c>
      <c r="K12" s="85">
        <f>'Travel-to-work'!K12-'TTW2001'!K12</f>
        <v>4272</v>
      </c>
      <c r="L12" s="85">
        <f>'Travel-to-work'!L12-'TTW2001'!L12</f>
        <v>-565</v>
      </c>
      <c r="M12" s="85">
        <f>'Travel-to-work'!M12-'TTW2001'!M12</f>
        <v>-102</v>
      </c>
      <c r="N12" s="85">
        <f>'Travel-to-work'!N12-'TTW2001'!N12</f>
        <v>-378</v>
      </c>
      <c r="O12" s="85">
        <f>'Travel-to-work'!O12-'TTW2001'!O12</f>
        <v>-1486</v>
      </c>
      <c r="P12" s="85">
        <f>'Travel-to-work'!P12-'TTW2001'!P12</f>
        <v>270</v>
      </c>
      <c r="Q12" s="41"/>
      <c r="S12" s="63">
        <f t="shared" ref="S12:S41" si="3">SUM(G12:P12)</f>
        <v>2121</v>
      </c>
      <c r="T12" s="63">
        <f t="shared" si="0"/>
        <v>3707</v>
      </c>
      <c r="U12" s="63">
        <f t="shared" si="1"/>
        <v>191</v>
      </c>
      <c r="V12" s="63">
        <f t="shared" si="2"/>
        <v>-1864</v>
      </c>
    </row>
    <row r="13" spans="2:22" ht="13.5" customHeight="1">
      <c r="B13" s="30"/>
      <c r="C13" s="33" t="s">
        <v>40</v>
      </c>
      <c r="D13" s="33" t="s">
        <v>27</v>
      </c>
      <c r="E13" s="84">
        <f>'Travel-to-work'!E13-'TTW2001'!E13</f>
        <v>222</v>
      </c>
      <c r="F13" s="84">
        <f>'Travel-to-work'!F13-'TTW2001'!F13</f>
        <v>3258</v>
      </c>
      <c r="G13" s="84">
        <f>'Travel-to-work'!G13-'TTW2001'!G13</f>
        <v>-8</v>
      </c>
      <c r="H13" s="84">
        <f>'Travel-to-work'!H13-'TTW2001'!H13</f>
        <v>43</v>
      </c>
      <c r="I13" s="84">
        <f>'Travel-to-work'!I13-'TTW2001'!I13</f>
        <v>-320</v>
      </c>
      <c r="J13" s="84">
        <f>'Travel-to-work'!J13-'TTW2001'!J13</f>
        <v>-66</v>
      </c>
      <c r="K13" s="84">
        <f>'Travel-to-work'!K13-'TTW2001'!K13</f>
        <v>305</v>
      </c>
      <c r="L13" s="84">
        <f>'Travel-to-work'!L13-'TTW2001'!L13</f>
        <v>-732</v>
      </c>
      <c r="M13" s="84">
        <f>'Travel-to-work'!M13-'TTW2001'!M13</f>
        <v>-78</v>
      </c>
      <c r="N13" s="84">
        <f>'Travel-to-work'!N13-'TTW2001'!N13</f>
        <v>-71</v>
      </c>
      <c r="O13" s="84">
        <f>'Travel-to-work'!O13-'TTW2001'!O13</f>
        <v>-1943</v>
      </c>
      <c r="P13" s="84">
        <f>'Travel-to-work'!P13-'TTW2001'!P13</f>
        <v>-166</v>
      </c>
      <c r="Q13" s="41"/>
      <c r="S13" s="63">
        <f t="shared" si="3"/>
        <v>-3036</v>
      </c>
      <c r="T13" s="63">
        <f t="shared" si="0"/>
        <v>-427</v>
      </c>
      <c r="U13" s="63">
        <f t="shared" si="1"/>
        <v>-285</v>
      </c>
      <c r="V13" s="63">
        <f t="shared" si="2"/>
        <v>-2014</v>
      </c>
    </row>
    <row r="14" spans="2:22" ht="15.75" customHeight="1">
      <c r="B14" s="30"/>
      <c r="C14" s="42" t="s">
        <v>48</v>
      </c>
      <c r="D14" s="42" t="s">
        <v>28</v>
      </c>
      <c r="E14" s="86">
        <f>'Travel-to-work'!E14-'TTW2001'!E14</f>
        <v>16231</v>
      </c>
      <c r="F14" s="86">
        <f>'Travel-to-work'!F14-'TTW2001'!F14</f>
        <v>12151</v>
      </c>
      <c r="G14" s="86">
        <f>'Travel-to-work'!G14-'TTW2001'!G14</f>
        <v>63</v>
      </c>
      <c r="H14" s="86">
        <f>'Travel-to-work'!H14-'TTW2001'!H14</f>
        <v>1108</v>
      </c>
      <c r="I14" s="86">
        <f>'Travel-to-work'!I14-'TTW2001'!I14</f>
        <v>4165</v>
      </c>
      <c r="J14" s="86">
        <f>'Travel-to-work'!J14-'TTW2001'!J14</f>
        <v>-219</v>
      </c>
      <c r="K14" s="86">
        <f>'Travel-to-work'!K14-'TTW2001'!K14</f>
        <v>-4541</v>
      </c>
      <c r="L14" s="86">
        <f>'Travel-to-work'!L14-'TTW2001'!L14</f>
        <v>-2823</v>
      </c>
      <c r="M14" s="86">
        <f>'Travel-to-work'!M14-'TTW2001'!M14</f>
        <v>-203</v>
      </c>
      <c r="N14" s="86">
        <f>'Travel-to-work'!N14-'TTW2001'!N14</f>
        <v>3406</v>
      </c>
      <c r="O14" s="86">
        <f>'Travel-to-work'!O14-'TTW2001'!O14</f>
        <v>2895</v>
      </c>
      <c r="P14" s="86">
        <f>'Travel-to-work'!P14-'TTW2001'!P14</f>
        <v>229</v>
      </c>
      <c r="Q14" s="41"/>
      <c r="S14" s="63">
        <f t="shared" si="3"/>
        <v>4080</v>
      </c>
      <c r="T14" s="63">
        <f t="shared" si="0"/>
        <v>-7364</v>
      </c>
      <c r="U14" s="63">
        <f t="shared" si="1"/>
        <v>5336</v>
      </c>
      <c r="V14" s="63">
        <f t="shared" si="2"/>
        <v>6301</v>
      </c>
    </row>
    <row r="15" spans="2:22" ht="13.5" customHeight="1">
      <c r="B15" s="30"/>
      <c r="C15" s="33" t="s">
        <v>41</v>
      </c>
      <c r="D15" s="33" t="s">
        <v>5</v>
      </c>
      <c r="E15" s="84">
        <f>'Travel-to-work'!E15-'TTW2001'!E15</f>
        <v>3203</v>
      </c>
      <c r="F15" s="84">
        <f>'Travel-to-work'!F15-'TTW2001'!F15</f>
        <v>1251</v>
      </c>
      <c r="G15" s="84">
        <f>'Travel-to-work'!G15-'TTW2001'!G15</f>
        <v>4</v>
      </c>
      <c r="H15" s="84">
        <f>'Travel-to-work'!H15-'TTW2001'!H15</f>
        <v>342</v>
      </c>
      <c r="I15" s="84">
        <f>'Travel-to-work'!I15-'TTW2001'!I15</f>
        <v>-314</v>
      </c>
      <c r="J15" s="84">
        <f>'Travel-to-work'!J15-'TTW2001'!J15</f>
        <v>-21</v>
      </c>
      <c r="K15" s="84">
        <f>'Travel-to-work'!K15-'TTW2001'!K15</f>
        <v>2666</v>
      </c>
      <c r="L15" s="84">
        <f>'Travel-to-work'!L15-'TTW2001'!L15</f>
        <v>-517</v>
      </c>
      <c r="M15" s="84">
        <f>'Travel-to-work'!M15-'TTW2001'!M15</f>
        <v>-46</v>
      </c>
      <c r="N15" s="84">
        <f>'Travel-to-work'!N15-'TTW2001'!N15</f>
        <v>-14</v>
      </c>
      <c r="O15" s="84">
        <f>'Travel-to-work'!O15-'TTW2001'!O15</f>
        <v>-238</v>
      </c>
      <c r="P15" s="84">
        <f>'Travel-to-work'!P15-'TTW2001'!P15</f>
        <v>90</v>
      </c>
      <c r="Q15" s="41"/>
      <c r="S15" s="63">
        <f t="shared" si="3"/>
        <v>1952</v>
      </c>
      <c r="T15" s="63">
        <f t="shared" si="0"/>
        <v>2149</v>
      </c>
      <c r="U15" s="63">
        <f t="shared" si="1"/>
        <v>32</v>
      </c>
      <c r="V15" s="63">
        <f t="shared" si="2"/>
        <v>-252</v>
      </c>
    </row>
    <row r="16" spans="2:22" ht="13.5" customHeight="1">
      <c r="B16" s="30"/>
      <c r="C16" s="33" t="s">
        <v>49</v>
      </c>
      <c r="D16" s="33" t="s">
        <v>10</v>
      </c>
      <c r="E16" s="85">
        <f>'Travel-to-work'!E16-'TTW2001'!E16</f>
        <v>1881</v>
      </c>
      <c r="F16" s="85">
        <f>'Travel-to-work'!F16-'TTW2001'!F16</f>
        <v>987</v>
      </c>
      <c r="G16" s="85">
        <f>'Travel-to-work'!G16-'TTW2001'!G16</f>
        <v>1</v>
      </c>
      <c r="H16" s="85">
        <f>'Travel-to-work'!H16-'TTW2001'!H16</f>
        <v>-19</v>
      </c>
      <c r="I16" s="85">
        <f>'Travel-to-work'!I16-'TTW2001'!I16</f>
        <v>-136</v>
      </c>
      <c r="J16" s="85">
        <f>'Travel-to-work'!J16-'TTW2001'!J16</f>
        <v>-26</v>
      </c>
      <c r="K16" s="85">
        <f>'Travel-to-work'!K16-'TTW2001'!K16</f>
        <v>1387</v>
      </c>
      <c r="L16" s="85">
        <f>'Travel-to-work'!L16-'TTW2001'!L16</f>
        <v>-326</v>
      </c>
      <c r="M16" s="85">
        <f>'Travel-to-work'!M16-'TTW2001'!M16</f>
        <v>-11</v>
      </c>
      <c r="N16" s="85">
        <f>'Travel-to-work'!N16-'TTW2001'!N16</f>
        <v>-23</v>
      </c>
      <c r="O16" s="85">
        <f>'Travel-to-work'!O16-'TTW2001'!O16</f>
        <v>-155</v>
      </c>
      <c r="P16" s="85">
        <f>'Travel-to-work'!P16-'TTW2001'!P16</f>
        <v>202</v>
      </c>
      <c r="Q16" s="41"/>
      <c r="S16" s="63">
        <f t="shared" si="3"/>
        <v>894</v>
      </c>
      <c r="T16" s="63">
        <f t="shared" si="0"/>
        <v>1061</v>
      </c>
      <c r="U16" s="63">
        <f t="shared" si="1"/>
        <v>-154</v>
      </c>
      <c r="V16" s="63">
        <f t="shared" si="2"/>
        <v>-178</v>
      </c>
    </row>
    <row r="17" spans="2:22" ht="13.5" customHeight="1">
      <c r="B17" s="30"/>
      <c r="C17" s="33" t="s">
        <v>42</v>
      </c>
      <c r="D17" s="33" t="s">
        <v>6</v>
      </c>
      <c r="E17" s="84">
        <f>'Travel-to-work'!E17-'TTW2001'!E17</f>
        <v>5465</v>
      </c>
      <c r="F17" s="84">
        <f>'Travel-to-work'!F17-'TTW2001'!F17</f>
        <v>4281</v>
      </c>
      <c r="G17" s="84">
        <f>'Travel-to-work'!G17-'TTW2001'!G17</f>
        <v>-7</v>
      </c>
      <c r="H17" s="84">
        <f>'Travel-to-work'!H17-'TTW2001'!H17</f>
        <v>131</v>
      </c>
      <c r="I17" s="84">
        <f>'Travel-to-work'!I17-'TTW2001'!I17</f>
        <v>-376</v>
      </c>
      <c r="J17" s="84">
        <f>'Travel-to-work'!J17-'TTW2001'!J17</f>
        <v>-76</v>
      </c>
      <c r="K17" s="84">
        <f>'Travel-to-work'!K17-'TTW2001'!K17</f>
        <v>5122</v>
      </c>
      <c r="L17" s="84">
        <f>'Travel-to-work'!L17-'TTW2001'!L17</f>
        <v>-1366</v>
      </c>
      <c r="M17" s="84">
        <f>'Travel-to-work'!M17-'TTW2001'!M17</f>
        <v>-48</v>
      </c>
      <c r="N17" s="84">
        <f>'Travel-to-work'!N17-'TTW2001'!N17</f>
        <v>-335</v>
      </c>
      <c r="O17" s="84">
        <f>'Travel-to-work'!O17-'TTW2001'!O17</f>
        <v>-1643</v>
      </c>
      <c r="P17" s="84">
        <f>'Travel-to-work'!P17-'TTW2001'!P17</f>
        <v>-218</v>
      </c>
      <c r="Q17" s="41"/>
      <c r="S17" s="63">
        <f t="shared" si="3"/>
        <v>1184</v>
      </c>
      <c r="T17" s="63">
        <f t="shared" si="0"/>
        <v>3756</v>
      </c>
      <c r="U17" s="63">
        <f t="shared" si="1"/>
        <v>-252</v>
      </c>
      <c r="V17" s="63">
        <f t="shared" si="2"/>
        <v>-1978</v>
      </c>
    </row>
    <row r="18" spans="2:22" ht="13.5" customHeight="1">
      <c r="B18" s="30"/>
      <c r="C18" s="38" t="s">
        <v>43</v>
      </c>
      <c r="D18" s="38" t="s">
        <v>33</v>
      </c>
      <c r="E18" s="87">
        <f>'Travel-to-work'!E18-'TTW2001'!E18</f>
        <v>3985</v>
      </c>
      <c r="F18" s="87">
        <f>'Travel-to-work'!F18-'TTW2001'!F18</f>
        <v>3025</v>
      </c>
      <c r="G18" s="87">
        <f>'Travel-to-work'!G18-'TTW2001'!G18</f>
        <v>4</v>
      </c>
      <c r="H18" s="87">
        <f>'Travel-to-work'!H18-'TTW2001'!H18</f>
        <v>100</v>
      </c>
      <c r="I18" s="87">
        <f>'Travel-to-work'!I18-'TTW2001'!I18</f>
        <v>-633</v>
      </c>
      <c r="J18" s="87">
        <f>'Travel-to-work'!J18-'TTW2001'!J18</f>
        <v>-106</v>
      </c>
      <c r="K18" s="87">
        <f>'Travel-to-work'!K18-'TTW2001'!K18</f>
        <v>2478</v>
      </c>
      <c r="L18" s="87">
        <f>'Travel-to-work'!L18-'TTW2001'!L18</f>
        <v>-1231</v>
      </c>
      <c r="M18" s="87">
        <f>'Travel-to-work'!M18-'TTW2001'!M18</f>
        <v>-64</v>
      </c>
      <c r="N18" s="87">
        <f>'Travel-to-work'!N18-'TTW2001'!N18</f>
        <v>77</v>
      </c>
      <c r="O18" s="87">
        <f>'Travel-to-work'!O18-'TTW2001'!O18</f>
        <v>215</v>
      </c>
      <c r="P18" s="87">
        <f>'Travel-to-work'!P18-'TTW2001'!P18</f>
        <v>120</v>
      </c>
      <c r="Q18" s="41"/>
      <c r="S18" s="63">
        <f t="shared" si="3"/>
        <v>960</v>
      </c>
      <c r="T18" s="63">
        <f t="shared" si="0"/>
        <v>1247</v>
      </c>
      <c r="U18" s="63">
        <f t="shared" si="1"/>
        <v>-529</v>
      </c>
      <c r="V18" s="63">
        <f t="shared" si="2"/>
        <v>292</v>
      </c>
    </row>
    <row r="19" spans="2:22" ht="13.5" customHeight="1">
      <c r="B19" s="30"/>
      <c r="C19" s="33" t="s">
        <v>44</v>
      </c>
      <c r="D19" s="33" t="s">
        <v>7</v>
      </c>
      <c r="E19" s="84">
        <f>'Travel-to-work'!E19-'TTW2001'!E19</f>
        <v>4921</v>
      </c>
      <c r="F19" s="84">
        <f>'Travel-to-work'!F19-'TTW2001'!F19</f>
        <v>2931</v>
      </c>
      <c r="G19" s="84">
        <f>'Travel-to-work'!G19-'TTW2001'!G19</f>
        <v>3</v>
      </c>
      <c r="H19" s="84">
        <f>'Travel-to-work'!H19-'TTW2001'!H19</f>
        <v>181</v>
      </c>
      <c r="I19" s="84">
        <f>'Travel-to-work'!I19-'TTW2001'!I19</f>
        <v>-381</v>
      </c>
      <c r="J19" s="84">
        <f>'Travel-to-work'!J19-'TTW2001'!J19</f>
        <v>-64</v>
      </c>
      <c r="K19" s="84">
        <f>'Travel-to-work'!K19-'TTW2001'!K19</f>
        <v>5058</v>
      </c>
      <c r="L19" s="84">
        <f>'Travel-to-work'!L19-'TTW2001'!L19</f>
        <v>-1522</v>
      </c>
      <c r="M19" s="84">
        <f>'Travel-to-work'!M19-'TTW2001'!M19</f>
        <v>-38</v>
      </c>
      <c r="N19" s="84">
        <f>'Travel-to-work'!N19-'TTW2001'!N19</f>
        <v>-11</v>
      </c>
      <c r="O19" s="84">
        <f>'Travel-to-work'!O19-'TTW2001'!O19</f>
        <v>-1272</v>
      </c>
      <c r="P19" s="84">
        <f>'Travel-to-work'!P19-'TTW2001'!P19</f>
        <v>36</v>
      </c>
      <c r="Q19" s="41"/>
      <c r="S19" s="63">
        <f t="shared" si="3"/>
        <v>1990</v>
      </c>
      <c r="T19" s="63">
        <f t="shared" si="0"/>
        <v>3536</v>
      </c>
      <c r="U19" s="63">
        <f t="shared" si="1"/>
        <v>-197</v>
      </c>
      <c r="V19" s="63">
        <f t="shared" si="2"/>
        <v>-1283</v>
      </c>
    </row>
    <row r="20" spans="2:22" ht="13.5" customHeight="1">
      <c r="B20" s="30"/>
      <c r="C20" s="33" t="s">
        <v>45</v>
      </c>
      <c r="D20" s="33" t="s">
        <v>35</v>
      </c>
      <c r="E20" s="85">
        <f>'Travel-to-work'!E20-'TTW2001'!E20</f>
        <v>-494</v>
      </c>
      <c r="F20" s="85">
        <f>'Travel-to-work'!F20-'TTW2001'!F20</f>
        <v>2222</v>
      </c>
      <c r="G20" s="85">
        <f>'Travel-to-work'!G20-'TTW2001'!G20</f>
        <v>-40</v>
      </c>
      <c r="H20" s="85">
        <f>'Travel-to-work'!H20-'TTW2001'!H20</f>
        <v>602</v>
      </c>
      <c r="I20" s="85">
        <f>'Travel-to-work'!I20-'TTW2001'!I20</f>
        <v>-856</v>
      </c>
      <c r="J20" s="85">
        <f>'Travel-to-work'!J20-'TTW2001'!J20</f>
        <v>-125</v>
      </c>
      <c r="K20" s="85">
        <f>'Travel-to-work'!K20-'TTW2001'!K20</f>
        <v>-1048</v>
      </c>
      <c r="L20" s="85">
        <f>'Travel-to-work'!L20-'TTW2001'!L20</f>
        <v>-1025</v>
      </c>
      <c r="M20" s="85">
        <f>'Travel-to-work'!M20-'TTW2001'!M20</f>
        <v>-50</v>
      </c>
      <c r="N20" s="85">
        <f>'Travel-to-work'!N20-'TTW2001'!N20</f>
        <v>104</v>
      </c>
      <c r="O20" s="85">
        <f>'Travel-to-work'!O20-'TTW2001'!O20</f>
        <v>-333</v>
      </c>
      <c r="P20" s="85">
        <f>'Travel-to-work'!P20-'TTW2001'!P20</f>
        <v>55</v>
      </c>
      <c r="Q20" s="41"/>
      <c r="S20" s="63">
        <f t="shared" si="3"/>
        <v>-2716</v>
      </c>
      <c r="T20" s="63">
        <f t="shared" si="0"/>
        <v>-2073</v>
      </c>
      <c r="U20" s="63">
        <f t="shared" si="1"/>
        <v>-294</v>
      </c>
      <c r="V20" s="63">
        <f t="shared" si="2"/>
        <v>-229</v>
      </c>
    </row>
    <row r="21" spans="2:22" ht="13.5" customHeight="1">
      <c r="B21" s="30"/>
      <c r="C21" s="33" t="s">
        <v>46</v>
      </c>
      <c r="D21" s="33" t="s">
        <v>8</v>
      </c>
      <c r="E21" s="84">
        <f>'Travel-to-work'!E21-'TTW2001'!E21</f>
        <v>6043</v>
      </c>
      <c r="F21" s="84">
        <f>'Travel-to-work'!F21-'TTW2001'!F21</f>
        <v>2908</v>
      </c>
      <c r="G21" s="84">
        <f>'Travel-to-work'!G21-'TTW2001'!G21</f>
        <v>12</v>
      </c>
      <c r="H21" s="84">
        <f>'Travel-to-work'!H21-'TTW2001'!H21</f>
        <v>1010</v>
      </c>
      <c r="I21" s="84">
        <f>'Travel-to-work'!I21-'TTW2001'!I21</f>
        <v>-351</v>
      </c>
      <c r="J21" s="84">
        <f>'Travel-to-work'!J21-'TTW2001'!J21</f>
        <v>-10</v>
      </c>
      <c r="K21" s="84">
        <f>'Travel-to-work'!K21-'TTW2001'!K21</f>
        <v>3343</v>
      </c>
      <c r="L21" s="84">
        <f>'Travel-to-work'!L21-'TTW2001'!L21</f>
        <v>-647</v>
      </c>
      <c r="M21" s="84">
        <f>'Travel-to-work'!M21-'TTW2001'!M21</f>
        <v>-21</v>
      </c>
      <c r="N21" s="84">
        <f>'Travel-to-work'!N21-'TTW2001'!N21</f>
        <v>125</v>
      </c>
      <c r="O21" s="84">
        <f>'Travel-to-work'!O21-'TTW2001'!O21</f>
        <v>-354</v>
      </c>
      <c r="P21" s="84">
        <f>'Travel-to-work'!P21-'TTW2001'!P21</f>
        <v>28</v>
      </c>
      <c r="Q21" s="41"/>
      <c r="S21" s="63">
        <f t="shared" si="3"/>
        <v>3135</v>
      </c>
      <c r="T21" s="63">
        <f t="shared" si="0"/>
        <v>2696</v>
      </c>
      <c r="U21" s="63">
        <f t="shared" si="1"/>
        <v>671</v>
      </c>
      <c r="V21" s="63">
        <f t="shared" si="2"/>
        <v>-229</v>
      </c>
    </row>
    <row r="22" spans="2:22" ht="13.5" customHeight="1">
      <c r="B22" s="30"/>
      <c r="C22" s="33" t="s">
        <v>47</v>
      </c>
      <c r="D22" s="33" t="s">
        <v>9</v>
      </c>
      <c r="E22" s="85">
        <f>'Travel-to-work'!E22-'TTW2001'!E22</f>
        <v>869</v>
      </c>
      <c r="F22" s="85">
        <f>'Travel-to-work'!F22-'TTW2001'!F22</f>
        <v>1927</v>
      </c>
      <c r="G22" s="85">
        <f>'Travel-to-work'!G22-'TTW2001'!G22</f>
        <v>-53</v>
      </c>
      <c r="H22" s="85">
        <f>'Travel-to-work'!H22-'TTW2001'!H22</f>
        <v>553</v>
      </c>
      <c r="I22" s="85">
        <f>'Travel-to-work'!I22-'TTW2001'!I22</f>
        <v>-758</v>
      </c>
      <c r="J22" s="85">
        <f>'Travel-to-work'!J22-'TTW2001'!J22</f>
        <v>-85</v>
      </c>
      <c r="K22" s="85">
        <f>'Travel-to-work'!K22-'TTW2001'!K22</f>
        <v>285</v>
      </c>
      <c r="L22" s="85">
        <f>'Travel-to-work'!L22-'TTW2001'!L22</f>
        <v>-732</v>
      </c>
      <c r="M22" s="85">
        <f>'Travel-to-work'!M22-'TTW2001'!M22</f>
        <v>-44</v>
      </c>
      <c r="N22" s="85">
        <f>'Travel-to-work'!N22-'TTW2001'!N22</f>
        <v>89</v>
      </c>
      <c r="O22" s="85">
        <f>'Travel-to-work'!O22-'TTW2001'!O22</f>
        <v>-325</v>
      </c>
      <c r="P22" s="85">
        <f>'Travel-to-work'!P22-'TTW2001'!P22</f>
        <v>12</v>
      </c>
      <c r="Q22" s="41"/>
      <c r="S22" s="63">
        <f t="shared" si="3"/>
        <v>-1058</v>
      </c>
      <c r="T22" s="63">
        <f t="shared" si="0"/>
        <v>-447</v>
      </c>
      <c r="U22" s="63">
        <f t="shared" si="1"/>
        <v>-258</v>
      </c>
      <c r="V22" s="63">
        <f t="shared" si="2"/>
        <v>-236</v>
      </c>
    </row>
    <row r="23" spans="2:22" ht="13.5" customHeight="1">
      <c r="B23" s="30"/>
      <c r="C23" s="33" t="s">
        <v>50</v>
      </c>
      <c r="D23" s="33" t="s">
        <v>11</v>
      </c>
      <c r="E23" s="84">
        <f>'Travel-to-work'!E23-'TTW2001'!E23</f>
        <v>9451</v>
      </c>
      <c r="F23" s="84">
        <f>'Travel-to-work'!F23-'TTW2001'!F23</f>
        <v>3409</v>
      </c>
      <c r="G23" s="84">
        <f>'Travel-to-work'!G23-'TTW2001'!G23</f>
        <v>2</v>
      </c>
      <c r="H23" s="84">
        <f>'Travel-to-work'!H23-'TTW2001'!H23</f>
        <v>1367</v>
      </c>
      <c r="I23" s="84">
        <f>'Travel-to-work'!I23-'TTW2001'!I23</f>
        <v>-372</v>
      </c>
      <c r="J23" s="84">
        <f>'Travel-to-work'!J23-'TTW2001'!J23</f>
        <v>-112</v>
      </c>
      <c r="K23" s="84">
        <f>'Travel-to-work'!K23-'TTW2001'!K23</f>
        <v>7691</v>
      </c>
      <c r="L23" s="84">
        <f>'Travel-to-work'!L23-'TTW2001'!L23</f>
        <v>-1599</v>
      </c>
      <c r="M23" s="84">
        <f>'Travel-to-work'!M23-'TTW2001'!M23</f>
        <v>-99</v>
      </c>
      <c r="N23" s="84">
        <f>'Travel-to-work'!N23-'TTW2001'!N23</f>
        <v>-205</v>
      </c>
      <c r="O23" s="84">
        <f>'Travel-to-work'!O23-'TTW2001'!O23</f>
        <v>-777</v>
      </c>
      <c r="P23" s="84">
        <f>'Travel-to-work'!P23-'TTW2001'!P23</f>
        <v>146</v>
      </c>
      <c r="Q23" s="41"/>
      <c r="S23" s="63">
        <f t="shared" si="3"/>
        <v>6042</v>
      </c>
      <c r="T23" s="63">
        <f t="shared" si="0"/>
        <v>6092</v>
      </c>
      <c r="U23" s="63">
        <f t="shared" si="1"/>
        <v>997</v>
      </c>
      <c r="V23" s="63">
        <f t="shared" si="2"/>
        <v>-982</v>
      </c>
    </row>
    <row r="24" spans="2:22" ht="13.5" customHeight="1">
      <c r="B24" s="30"/>
      <c r="C24" s="33" t="s">
        <v>51</v>
      </c>
      <c r="D24" s="33" t="s">
        <v>12</v>
      </c>
      <c r="E24" s="85">
        <f>'Travel-to-work'!E24-'TTW2001'!E24</f>
        <v>11627</v>
      </c>
      <c r="F24" s="85">
        <f>'Travel-to-work'!F24-'TTW2001'!F24</f>
        <v>8144</v>
      </c>
      <c r="G24" s="85">
        <f>'Travel-to-work'!G24-'TTW2001'!G24</f>
        <v>14</v>
      </c>
      <c r="H24" s="85">
        <f>'Travel-to-work'!H24-'TTW2001'!H24</f>
        <v>940</v>
      </c>
      <c r="I24" s="85">
        <f>'Travel-to-work'!I24-'TTW2001'!I24</f>
        <v>-975</v>
      </c>
      <c r="J24" s="85">
        <f>'Travel-to-work'!J24-'TTW2001'!J24</f>
        <v>-144</v>
      </c>
      <c r="K24" s="85">
        <f>'Travel-to-work'!K24-'TTW2001'!K24</f>
        <v>10894</v>
      </c>
      <c r="L24" s="85">
        <f>'Travel-to-work'!L24-'TTW2001'!L24</f>
        <v>-4028</v>
      </c>
      <c r="M24" s="85">
        <f>'Travel-to-work'!M24-'TTW2001'!M24</f>
        <v>-314</v>
      </c>
      <c r="N24" s="85">
        <f>'Travel-to-work'!N24-'TTW2001'!N24</f>
        <v>-301</v>
      </c>
      <c r="O24" s="85">
        <f>'Travel-to-work'!O24-'TTW2001'!O24</f>
        <v>-2919</v>
      </c>
      <c r="P24" s="85">
        <f>'Travel-to-work'!P24-'TTW2001'!P24</f>
        <v>316</v>
      </c>
      <c r="Q24" s="41"/>
      <c r="S24" s="63">
        <f t="shared" si="3"/>
        <v>3483</v>
      </c>
      <c r="T24" s="63">
        <f t="shared" si="0"/>
        <v>6866</v>
      </c>
      <c r="U24" s="63">
        <f t="shared" si="1"/>
        <v>-21</v>
      </c>
      <c r="V24" s="63">
        <f t="shared" si="2"/>
        <v>-3220</v>
      </c>
    </row>
    <row r="25" spans="2:22" ht="13.5" customHeight="1">
      <c r="B25" s="30"/>
      <c r="C25" s="38" t="s">
        <v>52</v>
      </c>
      <c r="D25" s="38" t="s">
        <v>36</v>
      </c>
      <c r="E25" s="88">
        <f>'Travel-to-work'!E25-'TTW2001'!E25</f>
        <v>38912</v>
      </c>
      <c r="F25" s="88">
        <f>'Travel-to-work'!F25-'TTW2001'!F25</f>
        <v>15258</v>
      </c>
      <c r="G25" s="88">
        <f>'Travel-to-work'!G25-'TTW2001'!G25</f>
        <v>-688</v>
      </c>
      <c r="H25" s="88">
        <f>'Travel-to-work'!H25-'TTW2001'!H25</f>
        <v>6125</v>
      </c>
      <c r="I25" s="88">
        <f>'Travel-to-work'!I25-'TTW2001'!I25</f>
        <v>-2492</v>
      </c>
      <c r="J25" s="88">
        <f>'Travel-to-work'!J25-'TTW2001'!J25</f>
        <v>-286</v>
      </c>
      <c r="K25" s="88">
        <f>'Travel-to-work'!K25-'TTW2001'!K25</f>
        <v>16153</v>
      </c>
      <c r="L25" s="88">
        <f>'Travel-to-work'!L25-'TTW2001'!L25</f>
        <v>-1668</v>
      </c>
      <c r="M25" s="88">
        <f>'Travel-to-work'!M25-'TTW2001'!M25</f>
        <v>-140</v>
      </c>
      <c r="N25" s="88">
        <f>'Travel-to-work'!N25-'TTW2001'!N25</f>
        <v>1729</v>
      </c>
      <c r="O25" s="88">
        <f>'Travel-to-work'!O25-'TTW2001'!O25</f>
        <v>4519</v>
      </c>
      <c r="P25" s="88">
        <f>'Travel-to-work'!P25-'TTW2001'!P25</f>
        <v>402</v>
      </c>
      <c r="Q25" s="41"/>
      <c r="S25" s="63">
        <f t="shared" si="3"/>
        <v>23654</v>
      </c>
      <c r="T25" s="63">
        <f t="shared" si="0"/>
        <v>14485</v>
      </c>
      <c r="U25" s="63">
        <f t="shared" si="1"/>
        <v>2945</v>
      </c>
      <c r="V25" s="63">
        <f t="shared" si="2"/>
        <v>6248</v>
      </c>
    </row>
    <row r="26" spans="2:22" ht="13.5" customHeight="1">
      <c r="B26" s="30"/>
      <c r="C26" s="33" t="s">
        <v>53</v>
      </c>
      <c r="D26" s="33" t="s">
        <v>13</v>
      </c>
      <c r="E26" s="85">
        <f>'Travel-to-work'!E26-'TTW2001'!E26</f>
        <v>17938</v>
      </c>
      <c r="F26" s="85">
        <f>'Travel-to-work'!F26-'TTW2001'!F26</f>
        <v>8764</v>
      </c>
      <c r="G26" s="85">
        <f>'Travel-to-work'!G26-'TTW2001'!G26</f>
        <v>5</v>
      </c>
      <c r="H26" s="85">
        <f>'Travel-to-work'!H26-'TTW2001'!H26</f>
        <v>442</v>
      </c>
      <c r="I26" s="85">
        <f>'Travel-to-work'!I26-'TTW2001'!I26</f>
        <v>-514</v>
      </c>
      <c r="J26" s="85">
        <f>'Travel-to-work'!J26-'TTW2001'!J26</f>
        <v>-253</v>
      </c>
      <c r="K26" s="85">
        <f>'Travel-to-work'!K26-'TTW2001'!K26</f>
        <v>11766</v>
      </c>
      <c r="L26" s="85">
        <f>'Travel-to-work'!L26-'TTW2001'!L26</f>
        <v>-1102</v>
      </c>
      <c r="M26" s="85">
        <f>'Travel-to-work'!M26-'TTW2001'!M26</f>
        <v>-154</v>
      </c>
      <c r="N26" s="85">
        <f>'Travel-to-work'!N26-'TTW2001'!N26</f>
        <v>38</v>
      </c>
      <c r="O26" s="85">
        <f>'Travel-to-work'!O26-'TTW2001'!O26</f>
        <v>-1358</v>
      </c>
      <c r="P26" s="85">
        <f>'Travel-to-work'!P26-'TTW2001'!P26</f>
        <v>304</v>
      </c>
      <c r="Q26" s="41"/>
      <c r="S26" s="63">
        <f t="shared" si="3"/>
        <v>9174</v>
      </c>
      <c r="T26" s="63">
        <f t="shared" si="0"/>
        <v>10664</v>
      </c>
      <c r="U26" s="63">
        <f t="shared" si="1"/>
        <v>-67</v>
      </c>
      <c r="V26" s="63">
        <f t="shared" si="2"/>
        <v>-1320</v>
      </c>
    </row>
    <row r="27" spans="2:22" ht="13.5" customHeight="1">
      <c r="B27" s="30"/>
      <c r="C27" s="33" t="s">
        <v>54</v>
      </c>
      <c r="D27" s="33" t="s">
        <v>14</v>
      </c>
      <c r="E27" s="84">
        <f>'Travel-to-work'!E27-'TTW2001'!E27</f>
        <v>734</v>
      </c>
      <c r="F27" s="84">
        <f>'Travel-to-work'!F27-'TTW2001'!F27</f>
        <v>1954</v>
      </c>
      <c r="G27" s="84">
        <f>'Travel-to-work'!G27-'TTW2001'!G27</f>
        <v>-3</v>
      </c>
      <c r="H27" s="84">
        <f>'Travel-to-work'!H27-'TTW2001'!H27</f>
        <v>641</v>
      </c>
      <c r="I27" s="84">
        <f>'Travel-to-work'!I27-'TTW2001'!I27</f>
        <v>-1352</v>
      </c>
      <c r="J27" s="84">
        <f>'Travel-to-work'!J27-'TTW2001'!J27</f>
        <v>-219</v>
      </c>
      <c r="K27" s="84">
        <f>'Travel-to-work'!K27-'TTW2001'!K27</f>
        <v>1413</v>
      </c>
      <c r="L27" s="84">
        <f>'Travel-to-work'!L27-'TTW2001'!L27</f>
        <v>-1254</v>
      </c>
      <c r="M27" s="84">
        <f>'Travel-to-work'!M27-'TTW2001'!M27</f>
        <v>-57</v>
      </c>
      <c r="N27" s="84">
        <f>'Travel-to-work'!N27-'TTW2001'!N27</f>
        <v>1</v>
      </c>
      <c r="O27" s="84">
        <f>'Travel-to-work'!O27-'TTW2001'!O27</f>
        <v>-459</v>
      </c>
      <c r="P27" s="84">
        <f>'Travel-to-work'!P27-'TTW2001'!P27</f>
        <v>69</v>
      </c>
      <c r="Q27" s="41"/>
      <c r="S27" s="63">
        <f t="shared" si="3"/>
        <v>-1220</v>
      </c>
      <c r="T27" s="63">
        <f t="shared" si="0"/>
        <v>159</v>
      </c>
      <c r="U27" s="63">
        <f t="shared" si="1"/>
        <v>-714</v>
      </c>
      <c r="V27" s="63">
        <f t="shared" si="2"/>
        <v>-458</v>
      </c>
    </row>
    <row r="28" spans="2:22" ht="13.5" customHeight="1">
      <c r="B28" s="30"/>
      <c r="C28" s="33" t="s">
        <v>55</v>
      </c>
      <c r="D28" s="33" t="s">
        <v>15</v>
      </c>
      <c r="E28" s="85">
        <f>'Travel-to-work'!E28-'TTW2001'!E28</f>
        <v>1545</v>
      </c>
      <c r="F28" s="85">
        <f>'Travel-to-work'!F28-'TTW2001'!F28</f>
        <v>1841</v>
      </c>
      <c r="G28" s="85">
        <f>'Travel-to-work'!G28-'TTW2001'!G28</f>
        <v>-3</v>
      </c>
      <c r="H28" s="85">
        <f>'Travel-to-work'!H28-'TTW2001'!H28</f>
        <v>43</v>
      </c>
      <c r="I28" s="85">
        <f>'Travel-to-work'!I28-'TTW2001'!I28</f>
        <v>65</v>
      </c>
      <c r="J28" s="85">
        <f>'Travel-to-work'!J28-'TTW2001'!J28</f>
        <v>-14</v>
      </c>
      <c r="K28" s="85">
        <f>'Travel-to-work'!K28-'TTW2001'!K28</f>
        <v>1066</v>
      </c>
      <c r="L28" s="85">
        <f>'Travel-to-work'!L28-'TTW2001'!L28</f>
        <v>-913</v>
      </c>
      <c r="M28" s="85">
        <f>'Travel-to-work'!M28-'TTW2001'!M28</f>
        <v>-22</v>
      </c>
      <c r="N28" s="85">
        <f>'Travel-to-work'!N28-'TTW2001'!N28</f>
        <v>43</v>
      </c>
      <c r="O28" s="85">
        <f>'Travel-to-work'!O28-'TTW2001'!O28</f>
        <v>-638</v>
      </c>
      <c r="P28" s="85">
        <f>'Travel-to-work'!P28-'TTW2001'!P28</f>
        <v>77</v>
      </c>
      <c r="Q28" s="41"/>
      <c r="S28" s="63">
        <f t="shared" si="3"/>
        <v>-296</v>
      </c>
      <c r="T28" s="63">
        <f t="shared" si="0"/>
        <v>153</v>
      </c>
      <c r="U28" s="63">
        <f t="shared" si="1"/>
        <v>105</v>
      </c>
      <c r="V28" s="63">
        <f t="shared" si="2"/>
        <v>-595</v>
      </c>
    </row>
    <row r="29" spans="2:22" ht="13.5" customHeight="1">
      <c r="B29" s="30"/>
      <c r="C29" s="33" t="s">
        <v>56</v>
      </c>
      <c r="D29" s="33" t="s">
        <v>16</v>
      </c>
      <c r="E29" s="84">
        <f>'Travel-to-work'!E29-'TTW2001'!E29</f>
        <v>4984</v>
      </c>
      <c r="F29" s="84">
        <f>'Travel-to-work'!F29-'TTW2001'!F29</f>
        <v>2714</v>
      </c>
      <c r="G29" s="84">
        <f>'Travel-to-work'!G29-'TTW2001'!G29</f>
        <v>5</v>
      </c>
      <c r="H29" s="84">
        <f>'Travel-to-work'!H29-'TTW2001'!H29</f>
        <v>156</v>
      </c>
      <c r="I29" s="84">
        <f>'Travel-to-work'!I29-'TTW2001'!I29</f>
        <v>30</v>
      </c>
      <c r="J29" s="84">
        <f>'Travel-to-work'!J29-'TTW2001'!J29</f>
        <v>70</v>
      </c>
      <c r="K29" s="84">
        <f>'Travel-to-work'!K29-'TTW2001'!K29</f>
        <v>3684</v>
      </c>
      <c r="L29" s="84">
        <f>'Travel-to-work'!L29-'TTW2001'!L29</f>
        <v>-559</v>
      </c>
      <c r="M29" s="84">
        <f>'Travel-to-work'!M29-'TTW2001'!M29</f>
        <v>-135</v>
      </c>
      <c r="N29" s="84">
        <f>'Travel-to-work'!N29-'TTW2001'!N29</f>
        <v>-962</v>
      </c>
      <c r="O29" s="84">
        <f>'Travel-to-work'!O29-'TTW2001'!O29</f>
        <v>-553</v>
      </c>
      <c r="P29" s="84">
        <f>'Travel-to-work'!P29-'TTW2001'!P29</f>
        <v>534</v>
      </c>
      <c r="Q29" s="41"/>
      <c r="S29" s="63">
        <f t="shared" si="3"/>
        <v>2270</v>
      </c>
      <c r="T29" s="63">
        <f t="shared" si="0"/>
        <v>3125</v>
      </c>
      <c r="U29" s="63">
        <f t="shared" si="1"/>
        <v>191</v>
      </c>
      <c r="V29" s="63">
        <f t="shared" si="2"/>
        <v>-1515</v>
      </c>
    </row>
    <row r="30" spans="2:22" ht="13.5" customHeight="1">
      <c r="B30" s="30"/>
      <c r="C30" s="33" t="s">
        <v>57</v>
      </c>
      <c r="D30" s="33" t="s">
        <v>17</v>
      </c>
      <c r="E30" s="85">
        <f>'Travel-to-work'!E30-'TTW2001'!E30</f>
        <v>3568</v>
      </c>
      <c r="F30" s="85">
        <f>'Travel-to-work'!F30-'TTW2001'!F30</f>
        <v>3106</v>
      </c>
      <c r="G30" s="85">
        <f>'Travel-to-work'!G30-'TTW2001'!G30</f>
        <v>3</v>
      </c>
      <c r="H30" s="85">
        <f>'Travel-to-work'!H30-'TTW2001'!H30</f>
        <v>796</v>
      </c>
      <c r="I30" s="85">
        <f>'Travel-to-work'!I30-'TTW2001'!I30</f>
        <v>-478</v>
      </c>
      <c r="J30" s="85">
        <f>'Travel-to-work'!J30-'TTW2001'!J30</f>
        <v>-72</v>
      </c>
      <c r="K30" s="85">
        <f>'Travel-to-work'!K30-'TTW2001'!K30</f>
        <v>3057</v>
      </c>
      <c r="L30" s="85">
        <f>'Travel-to-work'!L30-'TTW2001'!L30</f>
        <v>-1706</v>
      </c>
      <c r="M30" s="85">
        <f>'Travel-to-work'!M30-'TTW2001'!M30</f>
        <v>-107</v>
      </c>
      <c r="N30" s="85">
        <f>'Travel-to-work'!N30-'TTW2001'!N30</f>
        <v>-208</v>
      </c>
      <c r="O30" s="85">
        <f>'Travel-to-work'!O30-'TTW2001'!O30</f>
        <v>-925</v>
      </c>
      <c r="P30" s="85">
        <f>'Travel-to-work'!P30-'TTW2001'!P30</f>
        <v>102</v>
      </c>
      <c r="Q30" s="41"/>
      <c r="S30" s="63">
        <f t="shared" si="3"/>
        <v>462</v>
      </c>
      <c r="T30" s="63">
        <f t="shared" si="0"/>
        <v>1351</v>
      </c>
      <c r="U30" s="63">
        <f t="shared" si="1"/>
        <v>321</v>
      </c>
      <c r="V30" s="63">
        <f t="shared" si="2"/>
        <v>-1133</v>
      </c>
    </row>
    <row r="31" spans="2:22" ht="13.5" customHeight="1">
      <c r="B31" s="30"/>
      <c r="C31" s="33" t="s">
        <v>58</v>
      </c>
      <c r="D31" s="33" t="s">
        <v>34</v>
      </c>
      <c r="E31" s="84">
        <f>'Travel-to-work'!E31-'TTW2001'!E31</f>
        <v>19652</v>
      </c>
      <c r="F31" s="84">
        <f>'Travel-to-work'!F31-'TTW2001'!F31</f>
        <v>8412</v>
      </c>
      <c r="G31" s="84">
        <f>'Travel-to-work'!G31-'TTW2001'!G31</f>
        <v>-27</v>
      </c>
      <c r="H31" s="84">
        <f>'Travel-to-work'!H31-'TTW2001'!H31</f>
        <v>2315</v>
      </c>
      <c r="I31" s="84">
        <f>'Travel-to-work'!I31-'TTW2001'!I31</f>
        <v>-1987</v>
      </c>
      <c r="J31" s="84">
        <f>'Travel-to-work'!J31-'TTW2001'!J31</f>
        <v>-127</v>
      </c>
      <c r="K31" s="84">
        <f>'Travel-to-work'!K31-'TTW2001'!K31</f>
        <v>15099</v>
      </c>
      <c r="L31" s="84">
        <f>'Travel-to-work'!L31-'TTW2001'!L31</f>
        <v>-3228</v>
      </c>
      <c r="M31" s="84">
        <f>'Travel-to-work'!M31-'TTW2001'!M31</f>
        <v>-107</v>
      </c>
      <c r="N31" s="84">
        <f>'Travel-to-work'!N31-'TTW2001'!N31</f>
        <v>83</v>
      </c>
      <c r="O31" s="84">
        <f>'Travel-to-work'!O31-'TTW2001'!O31</f>
        <v>-889</v>
      </c>
      <c r="P31" s="84">
        <f>'Travel-to-work'!P31-'TTW2001'!P31</f>
        <v>108</v>
      </c>
      <c r="Q31" s="41"/>
      <c r="S31" s="63">
        <f t="shared" si="3"/>
        <v>11240</v>
      </c>
      <c r="T31" s="63">
        <f t="shared" si="0"/>
        <v>11871</v>
      </c>
      <c r="U31" s="63">
        <f t="shared" si="1"/>
        <v>301</v>
      </c>
      <c r="V31" s="63">
        <f t="shared" si="2"/>
        <v>-806</v>
      </c>
    </row>
    <row r="32" spans="2:22" ht="13.5" customHeight="1">
      <c r="B32" s="30"/>
      <c r="C32" s="33" t="s">
        <v>59</v>
      </c>
      <c r="D32" s="33" t="s">
        <v>18</v>
      </c>
      <c r="E32" s="85">
        <f>'Travel-to-work'!E32-'TTW2001'!E32</f>
        <v>1859</v>
      </c>
      <c r="F32" s="85">
        <f>'Travel-to-work'!F32-'TTW2001'!F32</f>
        <v>903</v>
      </c>
      <c r="G32" s="85">
        <f>'Travel-to-work'!G32-'TTW2001'!G32</f>
        <v>-2</v>
      </c>
      <c r="H32" s="85">
        <f>'Travel-to-work'!H32-'TTW2001'!H32</f>
        <v>9</v>
      </c>
      <c r="I32" s="85">
        <f>'Travel-to-work'!I32-'TTW2001'!I32</f>
        <v>10</v>
      </c>
      <c r="J32" s="85">
        <f>'Travel-to-work'!J32-'TTW2001'!J32</f>
        <v>24</v>
      </c>
      <c r="K32" s="85">
        <f>'Travel-to-work'!K32-'TTW2001'!K32</f>
        <v>972</v>
      </c>
      <c r="L32" s="85">
        <f>'Travel-to-work'!L32-'TTW2001'!L32</f>
        <v>-9</v>
      </c>
      <c r="M32" s="85">
        <f>'Travel-to-work'!M32-'TTW2001'!M32</f>
        <v>0</v>
      </c>
      <c r="N32" s="85">
        <f>'Travel-to-work'!N32-'TTW2001'!N32</f>
        <v>-57</v>
      </c>
      <c r="O32" s="85">
        <f>'Travel-to-work'!O32-'TTW2001'!O32</f>
        <v>-133</v>
      </c>
      <c r="P32" s="85">
        <f>'Travel-to-work'!P32-'TTW2001'!P32</f>
        <v>142</v>
      </c>
      <c r="Q32" s="41"/>
      <c r="S32" s="63">
        <f t="shared" si="3"/>
        <v>956</v>
      </c>
      <c r="T32" s="63">
        <f t="shared" si="0"/>
        <v>963</v>
      </c>
      <c r="U32" s="63">
        <f t="shared" si="1"/>
        <v>17</v>
      </c>
      <c r="V32" s="63">
        <f t="shared" si="2"/>
        <v>-190</v>
      </c>
    </row>
    <row r="33" spans="2:22" ht="13.5" customHeight="1">
      <c r="B33" s="30"/>
      <c r="C33" s="33" t="s">
        <v>60</v>
      </c>
      <c r="D33" s="33" t="s">
        <v>19</v>
      </c>
      <c r="E33" s="84">
        <f>'Travel-to-work'!E33-'TTW2001'!E33</f>
        <v>8764</v>
      </c>
      <c r="F33" s="84">
        <f>'Travel-to-work'!F33-'TTW2001'!F33</f>
        <v>4595</v>
      </c>
      <c r="G33" s="84">
        <f>'Travel-to-work'!G33-'TTW2001'!G33</f>
        <v>11</v>
      </c>
      <c r="H33" s="84">
        <f>'Travel-to-work'!H33-'TTW2001'!H33</f>
        <v>190</v>
      </c>
      <c r="I33" s="84">
        <f>'Travel-to-work'!I33-'TTW2001'!I33</f>
        <v>636</v>
      </c>
      <c r="J33" s="84">
        <f>'Travel-to-work'!J33-'TTW2001'!J33</f>
        <v>-99</v>
      </c>
      <c r="K33" s="84">
        <f>'Travel-to-work'!K33-'TTW2001'!K33</f>
        <v>4569</v>
      </c>
      <c r="L33" s="84">
        <f>'Travel-to-work'!L33-'TTW2001'!L33</f>
        <v>-612</v>
      </c>
      <c r="M33" s="84">
        <f>'Travel-to-work'!M33-'TTW2001'!M33</f>
        <v>-75</v>
      </c>
      <c r="N33" s="84">
        <f>'Travel-to-work'!N33-'TTW2001'!N33</f>
        <v>108</v>
      </c>
      <c r="O33" s="84">
        <f>'Travel-to-work'!O33-'TTW2001'!O33</f>
        <v>-541</v>
      </c>
      <c r="P33" s="84">
        <f>'Travel-to-work'!P33-'TTW2001'!P33</f>
        <v>-18</v>
      </c>
      <c r="Q33" s="41"/>
      <c r="S33" s="63">
        <f t="shared" si="3"/>
        <v>4169</v>
      </c>
      <c r="T33" s="63">
        <f t="shared" si="0"/>
        <v>3957</v>
      </c>
      <c r="U33" s="63">
        <f t="shared" si="1"/>
        <v>837</v>
      </c>
      <c r="V33" s="63">
        <f t="shared" si="2"/>
        <v>-433</v>
      </c>
    </row>
    <row r="34" spans="2:22" ht="13.5" customHeight="1">
      <c r="B34" s="30"/>
      <c r="C34" s="33" t="s">
        <v>61</v>
      </c>
      <c r="D34" s="33" t="s">
        <v>29</v>
      </c>
      <c r="E34" s="85">
        <f>'Travel-to-work'!E34-'TTW2001'!E34</f>
        <v>2626</v>
      </c>
      <c r="F34" s="85">
        <f>'Travel-to-work'!F34-'TTW2001'!F34</f>
        <v>3763</v>
      </c>
      <c r="G34" s="85">
        <f>'Travel-to-work'!G34-'TTW2001'!G34</f>
        <v>-113</v>
      </c>
      <c r="H34" s="85">
        <f>'Travel-to-work'!H34-'TTW2001'!H34</f>
        <v>356</v>
      </c>
      <c r="I34" s="85">
        <f>'Travel-to-work'!I34-'TTW2001'!I34</f>
        <v>-1606</v>
      </c>
      <c r="J34" s="85">
        <f>'Travel-to-work'!J34-'TTW2001'!J34</f>
        <v>-280</v>
      </c>
      <c r="K34" s="85">
        <f>'Travel-to-work'!K34-'TTW2001'!K34</f>
        <v>3345</v>
      </c>
      <c r="L34" s="85">
        <f>'Travel-to-work'!L34-'TTW2001'!L34</f>
        <v>-2073</v>
      </c>
      <c r="M34" s="85">
        <f>'Travel-to-work'!M34-'TTW2001'!M34</f>
        <v>-120</v>
      </c>
      <c r="N34" s="85">
        <f>'Travel-to-work'!N34-'TTW2001'!N34</f>
        <v>-30</v>
      </c>
      <c r="O34" s="85">
        <f>'Travel-to-work'!O34-'TTW2001'!O34</f>
        <v>-774</v>
      </c>
      <c r="P34" s="85">
        <f>'Travel-to-work'!P34-'TTW2001'!P34</f>
        <v>158</v>
      </c>
      <c r="Q34" s="41"/>
      <c r="S34" s="63">
        <f t="shared" si="3"/>
        <v>-1137</v>
      </c>
      <c r="T34" s="63">
        <f t="shared" si="0"/>
        <v>1272</v>
      </c>
      <c r="U34" s="63">
        <f t="shared" si="1"/>
        <v>-1363</v>
      </c>
      <c r="V34" s="63">
        <f t="shared" si="2"/>
        <v>-804</v>
      </c>
    </row>
    <row r="35" spans="2:22" ht="13.5" customHeight="1">
      <c r="B35" s="30"/>
      <c r="C35" s="33" t="s">
        <v>62</v>
      </c>
      <c r="D35" s="33" t="s">
        <v>20</v>
      </c>
      <c r="E35" s="84">
        <f>'Travel-to-work'!E35-'TTW2001'!E35</f>
        <v>4070</v>
      </c>
      <c r="F35" s="84">
        <f>'Travel-to-work'!F35-'TTW2001'!F35</f>
        <v>3445</v>
      </c>
      <c r="G35" s="84">
        <f>'Travel-to-work'!G35-'TTW2001'!G35</f>
        <v>-8</v>
      </c>
      <c r="H35" s="84">
        <f>'Travel-to-work'!H35-'TTW2001'!H35</f>
        <v>73</v>
      </c>
      <c r="I35" s="84">
        <f>'Travel-to-work'!I35-'TTW2001'!I35</f>
        <v>51</v>
      </c>
      <c r="J35" s="84">
        <f>'Travel-to-work'!J35-'TTW2001'!J35</f>
        <v>-20</v>
      </c>
      <c r="K35" s="84">
        <f>'Travel-to-work'!K35-'TTW2001'!K35</f>
        <v>3897</v>
      </c>
      <c r="L35" s="84">
        <f>'Travel-to-work'!L35-'TTW2001'!L35</f>
        <v>-820</v>
      </c>
      <c r="M35" s="84">
        <f>'Travel-to-work'!M35-'TTW2001'!M35</f>
        <v>-40</v>
      </c>
      <c r="N35" s="84">
        <f>'Travel-to-work'!N35-'TTW2001'!N35</f>
        <v>-210</v>
      </c>
      <c r="O35" s="84">
        <f>'Travel-to-work'!O35-'TTW2001'!O35</f>
        <v>-2168</v>
      </c>
      <c r="P35" s="84">
        <f>'Travel-to-work'!P35-'TTW2001'!P35</f>
        <v>-130</v>
      </c>
      <c r="Q35" s="41"/>
      <c r="S35" s="63">
        <f t="shared" si="3"/>
        <v>625</v>
      </c>
      <c r="T35" s="63">
        <f t="shared" si="0"/>
        <v>3077</v>
      </c>
      <c r="U35" s="63">
        <f t="shared" si="1"/>
        <v>116</v>
      </c>
      <c r="V35" s="63">
        <f t="shared" si="2"/>
        <v>-2378</v>
      </c>
    </row>
    <row r="36" spans="2:22" ht="13.5" customHeight="1">
      <c r="B36" s="30"/>
      <c r="C36" s="33" t="s">
        <v>63</v>
      </c>
      <c r="D36" s="33" t="s">
        <v>21</v>
      </c>
      <c r="E36" s="85">
        <f>'Travel-to-work'!E36-'TTW2001'!E36</f>
        <v>1521</v>
      </c>
      <c r="F36" s="85">
        <f>'Travel-to-work'!F36-'TTW2001'!F36</f>
        <v>773</v>
      </c>
      <c r="G36" s="85">
        <f>'Travel-to-work'!G36-'TTW2001'!G36</f>
        <v>0</v>
      </c>
      <c r="H36" s="85">
        <f>'Travel-to-work'!H36-'TTW2001'!H36</f>
        <v>-3</v>
      </c>
      <c r="I36" s="85">
        <f>'Travel-to-work'!I36-'TTW2001'!I36</f>
        <v>-13</v>
      </c>
      <c r="J36" s="85">
        <f>'Travel-to-work'!J36-'TTW2001'!J36</f>
        <v>-20</v>
      </c>
      <c r="K36" s="85">
        <f>'Travel-to-work'!K36-'TTW2001'!K36</f>
        <v>937</v>
      </c>
      <c r="L36" s="85">
        <f>'Travel-to-work'!L36-'TTW2001'!L36</f>
        <v>-56</v>
      </c>
      <c r="M36" s="85">
        <f>'Travel-to-work'!M36-'TTW2001'!M36</f>
        <v>-20</v>
      </c>
      <c r="N36" s="85">
        <f>'Travel-to-work'!N36-'TTW2001'!N36</f>
        <v>3</v>
      </c>
      <c r="O36" s="85">
        <f>'Travel-to-work'!O36-'TTW2001'!O36</f>
        <v>-151</v>
      </c>
      <c r="P36" s="85">
        <f>'Travel-to-work'!P36-'TTW2001'!P36</f>
        <v>71</v>
      </c>
      <c r="Q36" s="41"/>
      <c r="S36" s="63">
        <f t="shared" si="3"/>
        <v>748</v>
      </c>
      <c r="T36" s="63">
        <f t="shared" si="0"/>
        <v>881</v>
      </c>
      <c r="U36" s="63">
        <f t="shared" si="1"/>
        <v>-16</v>
      </c>
      <c r="V36" s="63">
        <f t="shared" si="2"/>
        <v>-148</v>
      </c>
    </row>
    <row r="37" spans="2:22" ht="13.5" customHeight="1">
      <c r="B37" s="30"/>
      <c r="C37" s="33" t="s">
        <v>64</v>
      </c>
      <c r="D37" s="33" t="s">
        <v>22</v>
      </c>
      <c r="E37" s="84">
        <f>'Travel-to-work'!E37-'TTW2001'!E37</f>
        <v>2150</v>
      </c>
      <c r="F37" s="84">
        <f>'Travel-to-work'!F37-'TTW2001'!F37</f>
        <v>2759</v>
      </c>
      <c r="G37" s="84">
        <f>'Travel-to-work'!G37-'TTW2001'!G37</f>
        <v>1</v>
      </c>
      <c r="H37" s="84">
        <f>'Travel-to-work'!H37-'TTW2001'!H37</f>
        <v>90</v>
      </c>
      <c r="I37" s="84">
        <f>'Travel-to-work'!I37-'TTW2001'!I37</f>
        <v>-484</v>
      </c>
      <c r="J37" s="84">
        <f>'Travel-to-work'!J37-'TTW2001'!J37</f>
        <v>-47</v>
      </c>
      <c r="K37" s="84">
        <f>'Travel-to-work'!K37-'TTW2001'!K37</f>
        <v>1978</v>
      </c>
      <c r="L37" s="84">
        <f>'Travel-to-work'!L37-'TTW2001'!L37</f>
        <v>-1363</v>
      </c>
      <c r="M37" s="84">
        <f>'Travel-to-work'!M37-'TTW2001'!M37</f>
        <v>-66</v>
      </c>
      <c r="N37" s="84">
        <f>'Travel-to-work'!N37-'TTW2001'!N37</f>
        <v>-55</v>
      </c>
      <c r="O37" s="84">
        <f>'Travel-to-work'!O37-'TTW2001'!O37</f>
        <v>-664</v>
      </c>
      <c r="P37" s="84">
        <f>'Travel-to-work'!P37-'TTW2001'!P37</f>
        <v>1</v>
      </c>
      <c r="Q37" s="41"/>
      <c r="S37" s="63">
        <f t="shared" si="3"/>
        <v>-609</v>
      </c>
      <c r="T37" s="63">
        <f t="shared" si="0"/>
        <v>615</v>
      </c>
      <c r="U37" s="63">
        <f t="shared" si="1"/>
        <v>-393</v>
      </c>
      <c r="V37" s="63">
        <f t="shared" si="2"/>
        <v>-719</v>
      </c>
    </row>
    <row r="38" spans="2:22" ht="13.5" customHeight="1">
      <c r="B38" s="30"/>
      <c r="C38" s="33" t="s">
        <v>65</v>
      </c>
      <c r="D38" s="33" t="s">
        <v>23</v>
      </c>
      <c r="E38" s="85">
        <f>'Travel-to-work'!E38-'TTW2001'!E38</f>
        <v>15970</v>
      </c>
      <c r="F38" s="85">
        <f>'Travel-to-work'!F38-'TTW2001'!F38</f>
        <v>7880</v>
      </c>
      <c r="G38" s="85">
        <f>'Travel-to-work'!G38-'TTW2001'!G38</f>
        <v>-69</v>
      </c>
      <c r="H38" s="85">
        <f>'Travel-to-work'!H38-'TTW2001'!H38</f>
        <v>3193</v>
      </c>
      <c r="I38" s="85">
        <f>'Travel-to-work'!I38-'TTW2001'!I38</f>
        <v>-1923</v>
      </c>
      <c r="J38" s="85">
        <f>'Travel-to-work'!J38-'TTW2001'!J38</f>
        <v>-230</v>
      </c>
      <c r="K38" s="85">
        <f>'Travel-to-work'!K38-'TTW2001'!K38</f>
        <v>11562</v>
      </c>
      <c r="L38" s="85">
        <f>'Travel-to-work'!L38-'TTW2001'!L38</f>
        <v>-3313</v>
      </c>
      <c r="M38" s="85">
        <f>'Travel-to-work'!M38-'TTW2001'!M38</f>
        <v>-120</v>
      </c>
      <c r="N38" s="85">
        <f>'Travel-to-work'!N38-'TTW2001'!N38</f>
        <v>53</v>
      </c>
      <c r="O38" s="85">
        <f>'Travel-to-work'!O38-'TTW2001'!O38</f>
        <v>-1245</v>
      </c>
      <c r="P38" s="85">
        <f>'Travel-to-work'!P38-'TTW2001'!P38</f>
        <v>182</v>
      </c>
      <c r="Q38" s="41"/>
      <c r="S38" s="63">
        <f t="shared" si="3"/>
        <v>8090</v>
      </c>
      <c r="T38" s="63">
        <f t="shared" si="0"/>
        <v>8249</v>
      </c>
      <c r="U38" s="63">
        <f t="shared" si="1"/>
        <v>1201</v>
      </c>
      <c r="V38" s="63">
        <f t="shared" si="2"/>
        <v>-1192</v>
      </c>
    </row>
    <row r="39" spans="2:22" ht="13.5" customHeight="1">
      <c r="B39" s="30"/>
      <c r="C39" s="33" t="s">
        <v>66</v>
      </c>
      <c r="D39" s="33" t="s">
        <v>24</v>
      </c>
      <c r="E39" s="84">
        <f>'Travel-to-work'!E39-'TTW2001'!E39</f>
        <v>2583</v>
      </c>
      <c r="F39" s="84">
        <f>'Travel-to-work'!F39-'TTW2001'!F39</f>
        <v>2422</v>
      </c>
      <c r="G39" s="84">
        <f>'Travel-to-work'!G39-'TTW2001'!G39</f>
        <v>7</v>
      </c>
      <c r="H39" s="84">
        <f>'Travel-to-work'!H39-'TTW2001'!H39</f>
        <v>348</v>
      </c>
      <c r="I39" s="84">
        <f>'Travel-to-work'!I39-'TTW2001'!I39</f>
        <v>-349</v>
      </c>
      <c r="J39" s="84">
        <f>'Travel-to-work'!J39-'TTW2001'!J39</f>
        <v>0</v>
      </c>
      <c r="K39" s="84">
        <f>'Travel-to-work'!K39-'TTW2001'!K39</f>
        <v>1296</v>
      </c>
      <c r="L39" s="84">
        <f>'Travel-to-work'!L39-'TTW2001'!L39</f>
        <v>-663</v>
      </c>
      <c r="M39" s="84">
        <f>'Travel-to-work'!M39-'TTW2001'!M39</f>
        <v>-76</v>
      </c>
      <c r="N39" s="84">
        <f>'Travel-to-work'!N39-'TTW2001'!N39</f>
        <v>35</v>
      </c>
      <c r="O39" s="84">
        <f>'Travel-to-work'!O39-'TTW2001'!O39</f>
        <v>-443</v>
      </c>
      <c r="P39" s="84">
        <f>'Travel-to-work'!P39-'TTW2001'!P39</f>
        <v>6</v>
      </c>
      <c r="Q39" s="41"/>
      <c r="S39" s="63">
        <f t="shared" si="3"/>
        <v>161</v>
      </c>
      <c r="T39" s="63">
        <f t="shared" si="0"/>
        <v>633</v>
      </c>
      <c r="U39" s="63">
        <f t="shared" si="1"/>
        <v>6</v>
      </c>
      <c r="V39" s="63">
        <f t="shared" si="2"/>
        <v>-408</v>
      </c>
    </row>
    <row r="40" spans="2:22" ht="13.5" customHeight="1">
      <c r="B40" s="30"/>
      <c r="C40" s="33" t="s">
        <v>67</v>
      </c>
      <c r="D40" s="33" t="s">
        <v>30</v>
      </c>
      <c r="E40" s="85">
        <f>'Travel-to-work'!E40-'TTW2001'!E40</f>
        <v>1709</v>
      </c>
      <c r="F40" s="85">
        <f>'Travel-to-work'!F40-'TTW2001'!F40</f>
        <v>1923</v>
      </c>
      <c r="G40" s="85">
        <f>'Travel-to-work'!G40-'TTW2001'!G40</f>
        <v>-40</v>
      </c>
      <c r="H40" s="85">
        <f>'Travel-to-work'!H40-'TTW2001'!H40</f>
        <v>-3</v>
      </c>
      <c r="I40" s="85">
        <f>'Travel-to-work'!I40-'TTW2001'!I40</f>
        <v>-561</v>
      </c>
      <c r="J40" s="85">
        <f>'Travel-to-work'!J40-'TTW2001'!J40</f>
        <v>-85</v>
      </c>
      <c r="K40" s="85">
        <f>'Travel-to-work'!K40-'TTW2001'!K40</f>
        <v>2150</v>
      </c>
      <c r="L40" s="85">
        <f>'Travel-to-work'!L40-'TTW2001'!L40</f>
        <v>-1054</v>
      </c>
      <c r="M40" s="85">
        <f>'Travel-to-work'!M40-'TTW2001'!M40</f>
        <v>-52</v>
      </c>
      <c r="N40" s="85">
        <f>'Travel-to-work'!N40-'TTW2001'!N40</f>
        <v>5</v>
      </c>
      <c r="O40" s="85">
        <f>'Travel-to-work'!O40-'TTW2001'!O40</f>
        <v>-617</v>
      </c>
      <c r="P40" s="85">
        <f>'Travel-to-work'!P40-'TTW2001'!P40</f>
        <v>43</v>
      </c>
      <c r="Q40" s="41"/>
      <c r="S40" s="63">
        <f t="shared" si="3"/>
        <v>-214</v>
      </c>
      <c r="T40" s="63">
        <f t="shared" si="0"/>
        <v>1096</v>
      </c>
      <c r="U40" s="63">
        <f t="shared" si="1"/>
        <v>-604</v>
      </c>
      <c r="V40" s="63">
        <f t="shared" si="2"/>
        <v>-612</v>
      </c>
    </row>
    <row r="41" spans="2:22" ht="13.5" customHeight="1" thickBot="1">
      <c r="B41" s="30"/>
      <c r="C41" s="33" t="s">
        <v>68</v>
      </c>
      <c r="D41" s="33" t="s">
        <v>31</v>
      </c>
      <c r="E41" s="89">
        <f>'Travel-to-work'!E41-'TTW2001'!E41</f>
        <v>8520</v>
      </c>
      <c r="F41" s="89">
        <f>'Travel-to-work'!F41-'TTW2001'!F41</f>
        <v>4486</v>
      </c>
      <c r="G41" s="89">
        <f>'Travel-to-work'!G41-'TTW2001'!G41</f>
        <v>7</v>
      </c>
      <c r="H41" s="89">
        <f>'Travel-to-work'!H41-'TTW2001'!H41</f>
        <v>1190</v>
      </c>
      <c r="I41" s="89">
        <f>'Travel-to-work'!I41-'TTW2001'!I41</f>
        <v>-1223</v>
      </c>
      <c r="J41" s="89">
        <f>'Travel-to-work'!J41-'TTW2001'!J41</f>
        <v>-13</v>
      </c>
      <c r="K41" s="89">
        <f>'Travel-to-work'!K41-'TTW2001'!K41</f>
        <v>6803</v>
      </c>
      <c r="L41" s="89">
        <f>'Travel-to-work'!L41-'TTW2001'!L41</f>
        <v>-2240</v>
      </c>
      <c r="M41" s="89">
        <f>'Travel-to-work'!M41-'TTW2001'!M41</f>
        <v>-97</v>
      </c>
      <c r="N41" s="89">
        <f>'Travel-to-work'!N41-'TTW2001'!N41</f>
        <v>9</v>
      </c>
      <c r="O41" s="89">
        <f>'Travel-to-work'!O41-'TTW2001'!O41</f>
        <v>-518</v>
      </c>
      <c r="P41" s="89">
        <f>'Travel-to-work'!P41-'TTW2001'!P41</f>
        <v>116</v>
      </c>
      <c r="Q41" s="41"/>
      <c r="S41" s="63">
        <f t="shared" si="3"/>
        <v>4034</v>
      </c>
      <c r="T41" s="63">
        <f t="shared" si="0"/>
        <v>4563</v>
      </c>
      <c r="U41" s="63">
        <f t="shared" si="1"/>
        <v>-26</v>
      </c>
      <c r="V41" s="63">
        <f t="shared" si="2"/>
        <v>-509</v>
      </c>
    </row>
    <row r="42" spans="2:22" ht="13.5" customHeight="1" thickBot="1">
      <c r="B42" s="30"/>
      <c r="C42" s="33"/>
      <c r="D42" s="33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41"/>
      <c r="S42" s="63"/>
    </row>
    <row r="43" spans="2:22" ht="13.5" customHeight="1" thickBot="1">
      <c r="B43" s="30"/>
      <c r="C43" s="33" t="s">
        <v>69</v>
      </c>
      <c r="D43" s="33" t="s">
        <v>4</v>
      </c>
      <c r="E43" s="91">
        <f>'Travel-to-work'!E43-'TTW2001'!E43</f>
        <v>237890</v>
      </c>
      <c r="F43" s="91">
        <f>'Travel-to-work'!F43-'TTW2001'!F43</f>
        <v>136107</v>
      </c>
      <c r="G43" s="91">
        <f>'Travel-to-work'!G43-'TTW2001'!G43</f>
        <v>-908</v>
      </c>
      <c r="H43" s="91">
        <f>'Travel-to-work'!H43-'TTW2001'!H43</f>
        <v>23422</v>
      </c>
      <c r="I43" s="91">
        <f>'Travel-to-work'!I43-'TTW2001'!I43</f>
        <v>-13504</v>
      </c>
      <c r="J43" s="91">
        <f>'Travel-to-work'!J43-'TTW2001'!J43</f>
        <v>-2551</v>
      </c>
      <c r="K43" s="91">
        <f>'Travel-to-work'!K43-'TTW2001'!K43</f>
        <v>147853</v>
      </c>
      <c r="L43" s="91">
        <f>'Travel-to-work'!L43-'TTW2001'!L43</f>
        <v>-41582</v>
      </c>
      <c r="M43" s="91">
        <f>'Travel-to-work'!M43-'TTW2001'!M43</f>
        <v>-2847</v>
      </c>
      <c r="N43" s="91">
        <f>'Travel-to-work'!N43-'TTW2001'!N43</f>
        <v>2967</v>
      </c>
      <c r="O43" s="91">
        <f>'Travel-to-work'!O43-'TTW2001'!O43</f>
        <v>-15143</v>
      </c>
      <c r="P43" s="92">
        <f>'Travel-to-work'!P43-'TTW2001'!P43</f>
        <v>4076</v>
      </c>
      <c r="Q43" s="37"/>
      <c r="S43" s="63">
        <f>SUM(G43:P43)</f>
        <v>101783</v>
      </c>
      <c r="T43" s="63">
        <f>K43+L43</f>
        <v>106271</v>
      </c>
      <c r="U43" s="63">
        <f>SUM(G43:I43)</f>
        <v>9010</v>
      </c>
      <c r="V43" s="63">
        <f>N43+O43</f>
        <v>-12176</v>
      </c>
    </row>
    <row r="44" spans="2:22" ht="13.5" customHeight="1" thickBot="1">
      <c r="B44" s="30"/>
      <c r="C44" s="33"/>
      <c r="D44" s="3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34"/>
      <c r="S44" s="63"/>
    </row>
    <row r="45" spans="2:22" ht="13.5" customHeight="1" thickBot="1">
      <c r="B45" s="30"/>
      <c r="C45" s="33" t="s">
        <v>70</v>
      </c>
      <c r="D45" s="33"/>
      <c r="E45" s="92">
        <f>'Travel-to-work'!E45-'TTW2001'!E45</f>
        <v>32339</v>
      </c>
      <c r="F45" s="92">
        <f>'Travel-to-work'!F45-'TTW2001'!F45</f>
        <v>21386</v>
      </c>
      <c r="G45" s="92">
        <f>'Travel-to-work'!G45-'TTW2001'!G45</f>
        <v>79</v>
      </c>
      <c r="H45" s="92">
        <f>'Travel-to-work'!H45-'TTW2001'!H45</f>
        <v>3351</v>
      </c>
      <c r="I45" s="92">
        <f>'Travel-to-work'!I45-'TTW2001'!I45</f>
        <v>2656</v>
      </c>
      <c r="J45" s="92">
        <f>'Travel-to-work'!J45-'TTW2001'!J45</f>
        <v>-256</v>
      </c>
      <c r="K45" s="92">
        <f>'Travel-to-work'!K45-'TTW2001'!K45</f>
        <v>6671</v>
      </c>
      <c r="L45" s="92">
        <f>'Travel-to-work'!L45-'TTW2001'!L45</f>
        <v>-6623</v>
      </c>
      <c r="M45" s="92">
        <f>'Travel-to-work'!M45-'TTW2001'!M45</f>
        <v>-343</v>
      </c>
      <c r="N45" s="92">
        <f>'Travel-to-work'!N45-'TTW2001'!N45</f>
        <v>3583</v>
      </c>
      <c r="O45" s="92">
        <f>'Travel-to-work'!O45-'TTW2001'!O45</f>
        <v>1385</v>
      </c>
      <c r="P45" s="92">
        <f>'Travel-to-work'!P45-'TTW2001'!P45</f>
        <v>450</v>
      </c>
      <c r="Q45" s="37"/>
      <c r="S45" s="63">
        <f>SUM(G45:P45)</f>
        <v>10953</v>
      </c>
      <c r="T45" s="63">
        <f>K45+L45</f>
        <v>48</v>
      </c>
      <c r="U45" s="63">
        <f>SUM(G45:I45)</f>
        <v>6086</v>
      </c>
      <c r="V45" s="63">
        <f>N45+O45</f>
        <v>4968</v>
      </c>
    </row>
    <row r="46" spans="2:22" ht="13.5" thickBot="1">
      <c r="B46" s="44"/>
      <c r="C46" s="45"/>
      <c r="D46" s="45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  <c r="S46" s="2"/>
    </row>
    <row r="47" spans="2:22" ht="14.25" thickTop="1" thickBot="1">
      <c r="P47" s="2"/>
    </row>
    <row r="48" spans="2:22" ht="13.5" thickTop="1">
      <c r="B48" s="80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2"/>
    </row>
    <row r="49" spans="2:19" ht="15">
      <c r="B49" s="30"/>
      <c r="C49" s="108" t="s">
        <v>170</v>
      </c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33"/>
      <c r="Q49" s="34"/>
    </row>
    <row r="50" spans="2:19">
      <c r="B50" s="30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4"/>
    </row>
    <row r="51" spans="2:19" ht="63.75">
      <c r="B51" s="30"/>
      <c r="C51" s="33" t="s">
        <v>72</v>
      </c>
      <c r="D51" s="38" t="s">
        <v>73</v>
      </c>
      <c r="E51" s="39" t="s">
        <v>84</v>
      </c>
      <c r="F51" s="39" t="s">
        <v>74</v>
      </c>
      <c r="G51" s="39" t="s">
        <v>75</v>
      </c>
      <c r="H51" s="39" t="s">
        <v>0</v>
      </c>
      <c r="I51" s="39" t="s">
        <v>76</v>
      </c>
      <c r="J51" s="39" t="s">
        <v>77</v>
      </c>
      <c r="K51" s="39" t="s">
        <v>78</v>
      </c>
      <c r="L51" s="39" t="s">
        <v>79</v>
      </c>
      <c r="M51" s="39" t="s">
        <v>81</v>
      </c>
      <c r="N51" s="39" t="s">
        <v>1</v>
      </c>
      <c r="O51" s="39" t="s">
        <v>2</v>
      </c>
      <c r="P51" s="39" t="s">
        <v>3</v>
      </c>
      <c r="Q51" s="40"/>
      <c r="S51" s="94" t="s">
        <v>102</v>
      </c>
    </row>
    <row r="52" spans="2:19" ht="13.5" thickBot="1">
      <c r="B52" s="30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4"/>
    </row>
    <row r="53" spans="2:19" ht="13.5" customHeight="1">
      <c r="B53" s="30"/>
      <c r="C53" s="38" t="s">
        <v>37</v>
      </c>
      <c r="D53" s="38" t="s">
        <v>25</v>
      </c>
      <c r="E53" s="12">
        <f>'Travel-to-work'!E53-'TTW2001'!E53</f>
        <v>0</v>
      </c>
      <c r="F53" s="12">
        <f>'Travel-to-work'!F53-'TTW2001'!F53</f>
        <v>3.9592636419183952E-2</v>
      </c>
      <c r="G53" s="12">
        <f>'Travel-to-work'!G53-'TTW2001'!G53</f>
        <v>-8.993222078685411E-5</v>
      </c>
      <c r="H53" s="12">
        <f>'Travel-to-work'!H53-'TTW2001'!H53</f>
        <v>1.903722044595246E-3</v>
      </c>
      <c r="I53" s="12">
        <f>'Travel-to-work'!I53-'TTW2001'!I53</f>
        <v>-1.3017930099633299E-2</v>
      </c>
      <c r="J53" s="12">
        <f>'Travel-to-work'!J53-'TTW2001'!J53</f>
        <v>-9.4262328572476857E-4</v>
      </c>
      <c r="K53" s="12">
        <f>'Travel-to-work'!K53-'TTW2001'!K53</f>
        <v>-1.8278369077262435E-2</v>
      </c>
      <c r="L53" s="12">
        <f>'Travel-to-work'!L53-'TTW2001'!L53</f>
        <v>-1.4047384790692397E-2</v>
      </c>
      <c r="M53" s="12">
        <f>'Travel-to-work'!M53-'TTW2001'!M53</f>
        <v>-2.6156491405607274E-3</v>
      </c>
      <c r="N53" s="12">
        <f>'Travel-to-work'!N53-'TTW2001'!N53</f>
        <v>1.5092594931639287E-3</v>
      </c>
      <c r="O53" s="12">
        <f>'Travel-to-work'!O53-'TTW2001'!O53</f>
        <v>8.6793984274222691E-3</v>
      </c>
      <c r="P53" s="12">
        <f>'Travel-to-work'!P53-'TTW2001'!P53</f>
        <v>-2.693127769704956E-3</v>
      </c>
      <c r="Q53" s="48"/>
      <c r="S53" s="95">
        <f>'Travel-to-work'!S53-'TTW2001'!S53</f>
        <v>-3.2325753867954776E-2</v>
      </c>
    </row>
    <row r="54" spans="2:19" ht="13.5" customHeight="1">
      <c r="B54" s="30"/>
      <c r="C54" s="33" t="s">
        <v>38</v>
      </c>
      <c r="D54" s="33" t="s">
        <v>26</v>
      </c>
      <c r="E54" s="13">
        <f>'Travel-to-work'!E54-'TTW2001'!E54</f>
        <v>0</v>
      </c>
      <c r="F54" s="13">
        <f>'Travel-to-work'!F54-'TTW2001'!F54</f>
        <v>4.1909782388991443E-2</v>
      </c>
      <c r="G54" s="13">
        <f>'Travel-to-work'!G54-'TTW2001'!G54</f>
        <v>6.5104286500193841E-5</v>
      </c>
      <c r="H54" s="13">
        <f>'Travel-to-work'!H54-'TTW2001'!H54</f>
        <v>3.30874269278272E-3</v>
      </c>
      <c r="I54" s="13">
        <f>'Travel-to-work'!I54-'TTW2001'!I54</f>
        <v>-7.1155405928725463E-3</v>
      </c>
      <c r="J54" s="13">
        <f>'Travel-to-work'!J54-'TTW2001'!J54</f>
        <v>4.7031022124564663E-4</v>
      </c>
      <c r="K54" s="13">
        <f>'Travel-to-work'!K54-'TTW2001'!K54</f>
        <v>2.1255711553506695E-2</v>
      </c>
      <c r="L54" s="13">
        <f>'Travel-to-work'!L54-'TTW2001'!L54</f>
        <v>-2.0454677714873512E-2</v>
      </c>
      <c r="M54" s="13">
        <f>'Travel-to-work'!M54-'TTW2001'!M54</f>
        <v>-1.8593432111258276E-3</v>
      </c>
      <c r="N54" s="13">
        <f>'Travel-to-work'!N54-'TTW2001'!N54</f>
        <v>-5.5889322286624271E-3</v>
      </c>
      <c r="O54" s="13">
        <f>'Travel-to-work'!O54-'TTW2001'!O54</f>
        <v>-3.2167153090408879E-2</v>
      </c>
      <c r="P54" s="13">
        <f>'Travel-to-work'!P54-'TTW2001'!P54</f>
        <v>1.7599569491653227E-4</v>
      </c>
      <c r="Q54" s="48"/>
      <c r="S54" s="95">
        <f>'Travel-to-work'!S54-'TTW2001'!S54</f>
        <v>8.0103383863316946E-4</v>
      </c>
    </row>
    <row r="55" spans="2:19" ht="13.5" customHeight="1">
      <c r="B55" s="30"/>
      <c r="C55" s="33" t="s">
        <v>39</v>
      </c>
      <c r="D55" s="33" t="s">
        <v>32</v>
      </c>
      <c r="E55" s="14">
        <f>'Travel-to-work'!E55-'TTW2001'!E55</f>
        <v>0</v>
      </c>
      <c r="F55" s="14">
        <f>'Travel-to-work'!F55-'TTW2001'!F55</f>
        <v>4.4614165690683036E-2</v>
      </c>
      <c r="G55" s="14">
        <f>'Travel-to-work'!G55-'TTW2001'!G55</f>
        <v>6.0651951923993786E-5</v>
      </c>
      <c r="H55" s="14">
        <f>'Travel-to-work'!H55-'TTW2001'!H55</f>
        <v>3.8144974098749031E-3</v>
      </c>
      <c r="I55" s="14">
        <f>'Travel-to-work'!I55-'TTW2001'!I55</f>
        <v>-6.1035110044355412E-3</v>
      </c>
      <c r="J55" s="14">
        <f>'Travel-to-work'!J55-'TTW2001'!J55</f>
        <v>-2.2140265491775984E-3</v>
      </c>
      <c r="K55" s="14">
        <f>'Travel-to-work'!K55-'TTW2001'!K55</f>
        <v>2.7587772504972907E-2</v>
      </c>
      <c r="L55" s="14">
        <f>'Travel-to-work'!L55-'TTW2001'!L55</f>
        <v>-1.783059019804141E-2</v>
      </c>
      <c r="M55" s="14">
        <f>'Travel-to-work'!M55-'TTW2001'!M55</f>
        <v>-2.3511952682073391E-3</v>
      </c>
      <c r="N55" s="14">
        <f>'Travel-to-work'!N55-'TTW2001'!N55</f>
        <v>-9.3366771851798192E-3</v>
      </c>
      <c r="O55" s="14">
        <f>'Travel-to-work'!O55-'TTW2001'!O55</f>
        <v>-4.174992441339731E-2</v>
      </c>
      <c r="P55" s="14">
        <f>'Travel-to-work'!P55-'TTW2001'!P55</f>
        <v>3.5088370609842566E-3</v>
      </c>
      <c r="Q55" s="48"/>
      <c r="S55" s="95">
        <f>'Travel-to-work'!S55-'TTW2001'!S55</f>
        <v>9.7571823069314556E-3</v>
      </c>
    </row>
    <row r="56" spans="2:19" ht="13.5" customHeight="1">
      <c r="B56" s="30"/>
      <c r="C56" s="33" t="s">
        <v>40</v>
      </c>
      <c r="D56" s="33" t="s">
        <v>27</v>
      </c>
      <c r="E56" s="13">
        <f>'Travel-to-work'!E56-'TTW2001'!E56</f>
        <v>0</v>
      </c>
      <c r="F56" s="13">
        <f>'Travel-to-work'!F56-'TTW2001'!F56</f>
        <v>7.9234464882887504E-2</v>
      </c>
      <c r="G56" s="13">
        <f>'Travel-to-work'!G56-'TTW2001'!G56</f>
        <v>-2.0083804148530082E-4</v>
      </c>
      <c r="H56" s="13">
        <f>'Travel-to-work'!H56-'TTW2001'!H56</f>
        <v>8.8145497798484268E-4</v>
      </c>
      <c r="I56" s="13">
        <f>'Travel-to-work'!I56-'TTW2001'!I56</f>
        <v>-8.0469045123556064E-3</v>
      </c>
      <c r="J56" s="13">
        <f>'Travel-to-work'!J56-'TTW2001'!J56</f>
        <v>-1.6408209615890903E-3</v>
      </c>
      <c r="K56" s="13">
        <f>'Travel-to-work'!K56-'TTW2001'!K56</f>
        <v>4.673561110615676E-3</v>
      </c>
      <c r="L56" s="13">
        <f>'Travel-to-work'!L56-'TTW2001'!L56</f>
        <v>-1.8331915152808791E-2</v>
      </c>
      <c r="M56" s="13">
        <f>'Travel-to-work'!M56-'TTW2001'!M56</f>
        <v>-1.939200710434174E-3</v>
      </c>
      <c r="N56" s="13">
        <f>'Travel-to-work'!N56-'TTW2001'!N56</f>
        <v>-1.8153092507246869E-3</v>
      </c>
      <c r="O56" s="13">
        <f>'Travel-to-work'!O56-'TTW2001'!O56</f>
        <v>-4.862953798678199E-2</v>
      </c>
      <c r="P56" s="13">
        <f>'Travel-to-work'!P56-'TTW2001'!P56</f>
        <v>-4.1849543553084262E-3</v>
      </c>
      <c r="Q56" s="48"/>
      <c r="S56" s="95">
        <f>'Travel-to-work'!S56-'TTW2001'!S56</f>
        <v>-1.3658354042193177E-2</v>
      </c>
    </row>
    <row r="57" spans="2:19" ht="15.75" customHeight="1">
      <c r="B57" s="30"/>
      <c r="C57" s="42" t="s">
        <v>48</v>
      </c>
      <c r="D57" s="42" t="s">
        <v>28</v>
      </c>
      <c r="E57" s="15">
        <f>'Travel-to-work'!E57-'TTW2001'!E57</f>
        <v>0</v>
      </c>
      <c r="F57" s="15">
        <f>'Travel-to-work'!F57-'TTW2001'!F57</f>
        <v>5.1233973515115577E-2</v>
      </c>
      <c r="G57" s="15">
        <f>'Travel-to-work'!G57-'TTW2001'!G57</f>
        <v>2.4591550342357223E-4</v>
      </c>
      <c r="H57" s="15">
        <f>'Travel-to-work'!H57-'TTW2001'!H57</f>
        <v>3.9197453939900494E-3</v>
      </c>
      <c r="I57" s="15">
        <f>'Travel-to-work'!I57-'TTW2001'!I57</f>
        <v>1.6692183233579794E-5</v>
      </c>
      <c r="J57" s="15">
        <f>'Travel-to-work'!J57-'TTW2001'!J57</f>
        <v>-1.3601044429580201E-3</v>
      </c>
      <c r="K57" s="15">
        <f>'Travel-to-work'!K57-'TTW2001'!K57</f>
        <v>-5.1369665948678089E-2</v>
      </c>
      <c r="L57" s="15">
        <f>'Travel-to-work'!L57-'TTW2001'!L57</f>
        <v>-1.6327072909698585E-2</v>
      </c>
      <c r="M57" s="15">
        <f>'Travel-to-work'!M57-'TTW2001'!M57</f>
        <v>-1.3390462008845139E-3</v>
      </c>
      <c r="N57" s="15">
        <f>'Travel-to-work'!N57-'TTW2001'!N57</f>
        <v>1.3250073802240626E-2</v>
      </c>
      <c r="O57" s="15">
        <f>'Travel-to-work'!O57-'TTW2001'!O57</f>
        <v>1.1875187523511799E-3</v>
      </c>
      <c r="P57" s="15">
        <f>'Travel-to-work'!P57-'TTW2001'!P57</f>
        <v>5.4197035186461223E-4</v>
      </c>
      <c r="Q57" s="48"/>
      <c r="S57" s="95">
        <f>'Travel-to-work'!S57-'TTW2001'!S57</f>
        <v>-6.7696738858376682E-2</v>
      </c>
    </row>
    <row r="58" spans="2:19" ht="13.5" customHeight="1">
      <c r="B58" s="30"/>
      <c r="C58" s="33" t="s">
        <v>41</v>
      </c>
      <c r="D58" s="33" t="s">
        <v>5</v>
      </c>
      <c r="E58" s="13">
        <f>'Travel-to-work'!E58-'TTW2001'!E58</f>
        <v>0</v>
      </c>
      <c r="F58" s="13">
        <f>'Travel-to-work'!F58-'TTW2001'!F58</f>
        <v>4.8009289120575047E-2</v>
      </c>
      <c r="G58" s="13">
        <f>'Travel-to-work'!G58-'TTW2001'!G58</f>
        <v>1.4608558995736728E-4</v>
      </c>
      <c r="H58" s="13">
        <f>'Travel-to-work'!H58-'TTW2001'!H58</f>
        <v>1.3572989257804565E-2</v>
      </c>
      <c r="I58" s="13">
        <f>'Travel-to-work'!I58-'TTW2001'!I58</f>
        <v>-2.3893671959925263E-2</v>
      </c>
      <c r="J58" s="13">
        <f>'Travel-to-work'!J58-'TTW2001'!J58</f>
        <v>-1.6797898689886385E-3</v>
      </c>
      <c r="K58" s="13">
        <f>'Travel-to-work'!K58-'TTW2001'!K58</f>
        <v>2.6419231205119242E-2</v>
      </c>
      <c r="L58" s="13">
        <f>'Travel-to-work'!L58-'TTW2001'!L58</f>
        <v>-3.6621804268913274E-2</v>
      </c>
      <c r="M58" s="13">
        <f>'Travel-to-work'!M58-'TTW2001'!M58</f>
        <v>-2.7980370165296368E-3</v>
      </c>
      <c r="N58" s="13">
        <f>'Travel-to-work'!N58-'TTW2001'!N58</f>
        <v>-2.1813023797666049E-3</v>
      </c>
      <c r="O58" s="13">
        <f>'Travel-to-work'!O58-'TTW2001'!O58</f>
        <v>-2.3934406430127231E-2</v>
      </c>
      <c r="P58" s="13">
        <f>'Travel-to-work'!P58-'TTW2001'!P58</f>
        <v>2.9614167507944602E-3</v>
      </c>
      <c r="Q58" s="48"/>
      <c r="S58" s="95">
        <f>'Travel-to-work'!S58-'TTW2001'!S58</f>
        <v>-1.0202573063794018E-2</v>
      </c>
    </row>
    <row r="59" spans="2:19" ht="13.5" customHeight="1">
      <c r="B59" s="30"/>
      <c r="C59" s="33" t="s">
        <v>49</v>
      </c>
      <c r="D59" s="33" t="s">
        <v>10</v>
      </c>
      <c r="E59" s="14">
        <f>'Travel-to-work'!E59-'TTW2001'!E59</f>
        <v>0</v>
      </c>
      <c r="F59" s="14">
        <f>'Travel-to-work'!F59-'TTW2001'!F59</f>
        <v>6.1157142232685729E-2</v>
      </c>
      <c r="G59" s="14">
        <f>'Travel-to-work'!G59-'TTW2001'!G59</f>
        <v>-6.0085221874448154E-7</v>
      </c>
      <c r="H59" s="14">
        <f>'Travel-to-work'!H59-'TTW2001'!H59</f>
        <v>-2.9553667444219504E-3</v>
      </c>
      <c r="I59" s="14">
        <f>'Travel-to-work'!I59-'TTW2001'!I59</f>
        <v>-2.0082133494041275E-2</v>
      </c>
      <c r="J59" s="14">
        <f>'Travel-to-work'!J59-'TTW2001'!J59</f>
        <v>-2.8355718333097748E-3</v>
      </c>
      <c r="K59" s="14">
        <f>'Travel-to-work'!K59-'TTW2001'!K59</f>
        <v>2.5790605104750286E-2</v>
      </c>
      <c r="L59" s="14">
        <f>'Travel-to-work'!L59-'TTW2001'!L59</f>
        <v>-4.1827125503457838E-2</v>
      </c>
      <c r="M59" s="14">
        <f>'Travel-to-work'!M59-'TTW2001'!M59</f>
        <v>-1.1749665137547841E-3</v>
      </c>
      <c r="N59" s="14">
        <f>'Travel-to-work'!N59-'TTW2001'!N59</f>
        <v>-2.9786497678982978E-3</v>
      </c>
      <c r="O59" s="14">
        <f>'Travel-to-work'!O59-'TTW2001'!O59</f>
        <v>-2.6017126391216991E-2</v>
      </c>
      <c r="P59" s="14">
        <f>'Travel-to-work'!P59-'TTW2001'!P59</f>
        <v>1.0923793762883591E-2</v>
      </c>
      <c r="Q59" s="48"/>
      <c r="S59" s="95">
        <f>'Travel-to-work'!S59-'TTW2001'!S59</f>
        <v>-1.603652039870751E-2</v>
      </c>
    </row>
    <row r="60" spans="2:19" ht="13.5" customHeight="1">
      <c r="B60" s="30"/>
      <c r="C60" s="33" t="s">
        <v>42</v>
      </c>
      <c r="D60" s="33" t="s">
        <v>6</v>
      </c>
      <c r="E60" s="13">
        <f>'Travel-to-work'!E60-'TTW2001'!E60</f>
        <v>0</v>
      </c>
      <c r="F60" s="13">
        <f>'Travel-to-work'!F60-'TTW2001'!F60</f>
        <v>5.4226079748778633E-2</v>
      </c>
      <c r="G60" s="13">
        <f>'Travel-to-work'!G60-'TTW2001'!G60</f>
        <v>-1.228869185423527E-4</v>
      </c>
      <c r="H60" s="13">
        <f>'Travel-to-work'!H60-'TTW2001'!H60</f>
        <v>1.5718340982331224E-3</v>
      </c>
      <c r="I60" s="13">
        <f>'Travel-to-work'!I60-'TTW2001'!I60</f>
        <v>-8.7937842826573895E-3</v>
      </c>
      <c r="J60" s="13">
        <f>'Travel-to-work'!J60-'TTW2001'!J60</f>
        <v>-1.4415670837611026E-3</v>
      </c>
      <c r="K60" s="13">
        <f>'Travel-to-work'!K60-'TTW2001'!K60</f>
        <v>3.0512183580379992E-2</v>
      </c>
      <c r="L60" s="13">
        <f>'Travel-to-work'!L60-'TTW2001'!L60</f>
        <v>-2.6861559527654247E-2</v>
      </c>
      <c r="M60" s="13">
        <f>'Travel-to-work'!M60-'TTW2001'!M60</f>
        <v>-1.093962980461704E-3</v>
      </c>
      <c r="N60" s="13">
        <f>'Travel-to-work'!N60-'TTW2001'!N60</f>
        <v>-6.6253015250051974E-3</v>
      </c>
      <c r="O60" s="13">
        <f>'Travel-to-work'!O60-'TTW2001'!O60</f>
        <v>-3.7247545313709773E-2</v>
      </c>
      <c r="P60" s="13">
        <f>'Travel-to-work'!P60-'TTW2001'!P60</f>
        <v>-4.1234897955999576E-3</v>
      </c>
      <c r="Q60" s="48"/>
      <c r="S60" s="95">
        <f>'Travel-to-work'!S60-'TTW2001'!S60</f>
        <v>3.6506240527257594E-3</v>
      </c>
    </row>
    <row r="61" spans="2:19" ht="13.5" customHeight="1">
      <c r="B61" s="30"/>
      <c r="C61" s="38" t="s">
        <v>43</v>
      </c>
      <c r="D61" s="38" t="s">
        <v>33</v>
      </c>
      <c r="E61" s="16">
        <f>'Travel-to-work'!E61-'TTW2001'!E61</f>
        <v>0</v>
      </c>
      <c r="F61" s="16">
        <f>'Travel-to-work'!F61-'TTW2001'!F61</f>
        <v>4.9577330703709184E-2</v>
      </c>
      <c r="G61" s="16">
        <f>'Travel-to-work'!G61-'TTW2001'!G61</f>
        <v>5.244690211998694E-5</v>
      </c>
      <c r="H61" s="16">
        <f>'Travel-to-work'!H61-'TTW2001'!H61</f>
        <v>1.1863875312503117E-3</v>
      </c>
      <c r="I61" s="16">
        <f>'Travel-to-work'!I61-'TTW2001'!I61</f>
        <v>-2.2371461766688305E-2</v>
      </c>
      <c r="J61" s="16">
        <f>'Travel-to-work'!J61-'TTW2001'!J61</f>
        <v>-2.3632934074795222E-3</v>
      </c>
      <c r="K61" s="16">
        <f>'Travel-to-work'!K61-'TTW2001'!K61</f>
        <v>7.4364427975022185E-3</v>
      </c>
      <c r="L61" s="16">
        <f>'Travel-to-work'!L61-'TTW2001'!L61</f>
        <v>-2.8469739937054886E-2</v>
      </c>
      <c r="M61" s="16">
        <f>'Travel-to-work'!M61-'TTW2001'!M61</f>
        <v>-1.3472037367564783E-3</v>
      </c>
      <c r="N61" s="16">
        <f>'Travel-to-work'!N61-'TTW2001'!N61</f>
        <v>4.9295467627093713E-4</v>
      </c>
      <c r="O61" s="16">
        <f>'Travel-to-work'!O61-'TTW2001'!O61</f>
        <v>-5.8334832869930686E-3</v>
      </c>
      <c r="P61" s="16">
        <f>'Travel-to-work'!P61-'TTW2001'!P61</f>
        <v>1.6396195241196766E-3</v>
      </c>
      <c r="Q61" s="48"/>
      <c r="S61" s="95">
        <f>'Travel-to-work'!S61-'TTW2001'!S61</f>
        <v>-2.1033297139552598E-2</v>
      </c>
    </row>
    <row r="62" spans="2:19" ht="13.5" customHeight="1">
      <c r="B62" s="30"/>
      <c r="C62" s="33" t="s">
        <v>44</v>
      </c>
      <c r="D62" s="33" t="s">
        <v>7</v>
      </c>
      <c r="E62" s="13">
        <f>'Travel-to-work'!E62-'TTW2001'!E62</f>
        <v>0</v>
      </c>
      <c r="F62" s="13">
        <f>'Travel-to-work'!F62-'TTW2001'!F62</f>
        <v>4.9447706703002768E-2</v>
      </c>
      <c r="G62" s="13">
        <f>'Travel-to-work'!G62-'TTW2001'!G62</f>
        <v>3.70580226785261E-5</v>
      </c>
      <c r="H62" s="13">
        <f>'Travel-to-work'!H62-'TTW2001'!H62</f>
        <v>1.8448934760880997E-3</v>
      </c>
      <c r="I62" s="13">
        <f>'Travel-to-work'!I62-'TTW2001'!I62</f>
        <v>-1.5192443838071126E-2</v>
      </c>
      <c r="J62" s="13">
        <f>'Travel-to-work'!J62-'TTW2001'!J62</f>
        <v>-1.5406024782362786E-3</v>
      </c>
      <c r="K62" s="13">
        <f>'Travel-to-work'!K62-'TTW2001'!K62</f>
        <v>3.8564381026494954E-2</v>
      </c>
      <c r="L62" s="13">
        <f>'Travel-to-work'!L62-'TTW2001'!L62</f>
        <v>-3.8076138141718466E-2</v>
      </c>
      <c r="M62" s="13">
        <f>'Travel-to-work'!M62-'TTW2001'!M62</f>
        <v>-9.4652396398304519E-4</v>
      </c>
      <c r="N62" s="13">
        <f>'Travel-to-work'!N62-'TTW2001'!N62</f>
        <v>-6.3548396453858968E-4</v>
      </c>
      <c r="O62" s="13">
        <f>'Travel-to-work'!O62-'TTW2001'!O62</f>
        <v>-3.3559725083434799E-2</v>
      </c>
      <c r="P62" s="13">
        <f>'Travel-to-work'!P62-'TTW2001'!P62</f>
        <v>5.6878241717987429E-5</v>
      </c>
      <c r="Q62" s="48"/>
      <c r="S62" s="95">
        <f>'Travel-to-work'!S62-'TTW2001'!S62</f>
        <v>4.8824288477655742E-4</v>
      </c>
    </row>
    <row r="63" spans="2:19" ht="13.5" customHeight="1">
      <c r="B63" s="30"/>
      <c r="C63" s="33" t="s">
        <v>45</v>
      </c>
      <c r="D63" s="33" t="s">
        <v>35</v>
      </c>
      <c r="E63" s="14">
        <f>'Travel-to-work'!E63-'TTW2001'!E63</f>
        <v>0</v>
      </c>
      <c r="F63" s="14">
        <f>'Travel-to-work'!F63-'TTW2001'!F63</f>
        <v>4.7275501582344115E-2</v>
      </c>
      <c r="G63" s="14">
        <f>'Travel-to-work'!G63-'TTW2001'!G63</f>
        <v>-8.198662990239673E-4</v>
      </c>
      <c r="H63" s="14">
        <f>'Travel-to-work'!H63-'TTW2001'!H63</f>
        <v>1.3401163630091167E-2</v>
      </c>
      <c r="I63" s="14">
        <f>'Travel-to-work'!I63-'TTW2001'!I63</f>
        <v>-1.706956773324611E-2</v>
      </c>
      <c r="J63" s="14">
        <f>'Travel-to-work'!J63-'TTW2001'!J63</f>
        <v>-2.5293090031262219E-3</v>
      </c>
      <c r="K63" s="14">
        <f>'Travel-to-work'!K63-'TTW2001'!K63</f>
        <v>-1.5428624645298705E-2</v>
      </c>
      <c r="L63" s="14">
        <f>'Travel-to-work'!L63-'TTW2001'!L63</f>
        <v>-2.0852136110262903E-2</v>
      </c>
      <c r="M63" s="14">
        <f>'Travel-to-work'!M63-'TTW2001'!M63</f>
        <v>-1.0140618364828302E-3</v>
      </c>
      <c r="N63" s="14">
        <f>'Travel-to-work'!N63-'TTW2001'!N63</f>
        <v>2.2567046617401349E-3</v>
      </c>
      <c r="O63" s="14">
        <f>'Travel-to-work'!O63-'TTW2001'!O63</f>
        <v>-6.4451693227858819E-3</v>
      </c>
      <c r="P63" s="14">
        <f>'Travel-to-work'!P63-'TTW2001'!P63</f>
        <v>1.2253650760511645E-3</v>
      </c>
      <c r="Q63" s="48"/>
      <c r="S63" s="95">
        <f>'Travel-to-work'!S63-'TTW2001'!S63</f>
        <v>-3.6280760755561525E-2</v>
      </c>
    </row>
    <row r="64" spans="2:19" ht="13.5" customHeight="1">
      <c r="B64" s="30"/>
      <c r="C64" s="33" t="s">
        <v>46</v>
      </c>
      <c r="D64" s="33" t="s">
        <v>8</v>
      </c>
      <c r="E64" s="13">
        <f>'Travel-to-work'!E64-'TTW2001'!E64</f>
        <v>0</v>
      </c>
      <c r="F64" s="13">
        <f>'Travel-to-work'!F64-'TTW2001'!F64</f>
        <v>5.5035149173258927E-2</v>
      </c>
      <c r="G64" s="13">
        <f>'Travel-to-work'!G64-'TTW2001'!G64</f>
        <v>2.2242102671493684E-4</v>
      </c>
      <c r="H64" s="13">
        <f>'Travel-to-work'!H64-'TTW2001'!H64</f>
        <v>1.6825190804074713E-2</v>
      </c>
      <c r="I64" s="13">
        <f>'Travel-to-work'!I64-'TTW2001'!I64</f>
        <v>-2.5224899356629082E-2</v>
      </c>
      <c r="J64" s="13">
        <f>'Travel-to-work'!J64-'TTW2001'!J64</f>
        <v>-5.7954914059501084E-4</v>
      </c>
      <c r="K64" s="13">
        <f>'Travel-to-work'!K64-'TTW2001'!K64</f>
        <v>-1.819184934798046E-3</v>
      </c>
      <c r="L64" s="13">
        <f>'Travel-to-work'!L64-'TTW2001'!L64</f>
        <v>-2.4023249367892935E-2</v>
      </c>
      <c r="M64" s="13">
        <f>'Travel-to-work'!M64-'TTW2001'!M64</f>
        <v>-1.2285750937014624E-3</v>
      </c>
      <c r="N64" s="13">
        <f>'Travel-to-work'!N64-'TTW2001'!N64</f>
        <v>1.1089533317797939E-3</v>
      </c>
      <c r="O64" s="13">
        <f>'Travel-to-work'!O64-'TTW2001'!O64</f>
        <v>-2.0011636467056254E-2</v>
      </c>
      <c r="P64" s="13">
        <f>'Travel-to-work'!P64-'TTW2001'!P64</f>
        <v>-3.0461997515564537E-4</v>
      </c>
      <c r="Q64" s="48"/>
      <c r="S64" s="95">
        <f>'Travel-to-work'!S64-'TTW2001'!S64</f>
        <v>-2.5842434302690953E-2</v>
      </c>
    </row>
    <row r="65" spans="2:19" ht="13.5" customHeight="1">
      <c r="B65" s="30"/>
      <c r="C65" s="33" t="s">
        <v>47</v>
      </c>
      <c r="D65" s="33" t="s">
        <v>9</v>
      </c>
      <c r="E65" s="14">
        <f>'Travel-to-work'!E65-'TTW2001'!E65</f>
        <v>0</v>
      </c>
      <c r="F65" s="14">
        <f>'Travel-to-work'!F65-'TTW2001'!F65</f>
        <v>4.6813849530958143E-2</v>
      </c>
      <c r="G65" s="14">
        <f>'Travel-to-work'!G65-'TTW2001'!G65</f>
        <v>-1.3942083868480502E-3</v>
      </c>
      <c r="H65" s="14">
        <f>'Travel-to-work'!H65-'TTW2001'!H65</f>
        <v>1.2211646166420065E-2</v>
      </c>
      <c r="I65" s="14">
        <f>'Travel-to-work'!I65-'TTW2001'!I65</f>
        <v>-2.0812738636319578E-2</v>
      </c>
      <c r="J65" s="14">
        <f>'Travel-to-work'!J65-'TTW2001'!J65</f>
        <v>-2.2725987929238176E-3</v>
      </c>
      <c r="K65" s="14">
        <f>'Travel-to-work'!K65-'TTW2001'!K65</f>
        <v>-7.0026714550166513E-3</v>
      </c>
      <c r="L65" s="14">
        <f>'Travel-to-work'!L65-'TTW2001'!L65</f>
        <v>-1.9526880385651597E-2</v>
      </c>
      <c r="M65" s="14">
        <f>'Travel-to-work'!M65-'TTW2001'!M65</f>
        <v>-1.1753518739079406E-3</v>
      </c>
      <c r="N65" s="14">
        <f>'Travel-to-work'!N65-'TTW2001'!N65</f>
        <v>2.0946238135964405E-3</v>
      </c>
      <c r="O65" s="14">
        <f>'Travel-to-work'!O65-'TTW2001'!O65</f>
        <v>-9.0620374950516822E-3</v>
      </c>
      <c r="P65" s="14">
        <f>'Travel-to-work'!P65-'TTW2001'!P65</f>
        <v>1.2636751474471783E-4</v>
      </c>
      <c r="Q65" s="48"/>
      <c r="S65" s="95">
        <f>'Travel-to-work'!S65-'TTW2001'!S65</f>
        <v>-2.6529551840668186E-2</v>
      </c>
    </row>
    <row r="66" spans="2:19" ht="13.5" customHeight="1">
      <c r="B66" s="30"/>
      <c r="C66" s="33" t="s">
        <v>50</v>
      </c>
      <c r="D66" s="33" t="s">
        <v>11</v>
      </c>
      <c r="E66" s="13">
        <f>'Travel-to-work'!E66-'TTW2001'!E66</f>
        <v>0</v>
      </c>
      <c r="F66" s="13">
        <f>'Travel-to-work'!F66-'TTW2001'!F66</f>
        <v>4.1523852288147589E-2</v>
      </c>
      <c r="G66" s="13">
        <f>'Travel-to-work'!G66-'TTW2001'!G66</f>
        <v>-1.7038495704050922E-5</v>
      </c>
      <c r="H66" s="13">
        <f>'Travel-to-work'!H66-'TTW2001'!H66</f>
        <v>1.3617279836554481E-2</v>
      </c>
      <c r="I66" s="13">
        <f>'Travel-to-work'!I66-'TTW2001'!I66</f>
        <v>-1.4135181996273796E-2</v>
      </c>
      <c r="J66" s="13">
        <f>'Travel-to-work'!J66-'TTW2001'!J66</f>
        <v>-2.387150283076029E-3</v>
      </c>
      <c r="K66" s="13">
        <f>'Travel-to-work'!K66-'TTW2001'!K66</f>
        <v>2.3737631309102447E-2</v>
      </c>
      <c r="L66" s="13">
        <f>'Travel-to-work'!L66-'TTW2001'!L66</f>
        <v>-3.504807214709299E-2</v>
      </c>
      <c r="M66" s="13">
        <f>'Travel-to-work'!M66-'TTW2001'!M66</f>
        <v>-2.0832565022875439E-3</v>
      </c>
      <c r="N66" s="13">
        <f>'Travel-to-work'!N66-'TTW2001'!N66</f>
        <v>-4.6906004095662313E-3</v>
      </c>
      <c r="O66" s="13">
        <f>'Travel-to-work'!O66-'TTW2001'!O66</f>
        <v>-2.1683016866947902E-2</v>
      </c>
      <c r="P66" s="13">
        <f>'Travel-to-work'!P66-'TTW2001'!P66</f>
        <v>1.1655532671440098E-3</v>
      </c>
      <c r="Q66" s="48"/>
      <c r="S66" s="95">
        <f>'Travel-to-work'!S66-'TTW2001'!S66</f>
        <v>-1.1310440837990487E-2</v>
      </c>
    </row>
    <row r="67" spans="2:19" ht="13.5" customHeight="1">
      <c r="B67" s="30"/>
      <c r="C67" s="33" t="s">
        <v>51</v>
      </c>
      <c r="D67" s="33" t="s">
        <v>12</v>
      </c>
      <c r="E67" s="14">
        <f>'Travel-to-work'!E67-'TTW2001'!E67</f>
        <v>0</v>
      </c>
      <c r="F67" s="14">
        <f>'Travel-to-work'!F67-'TTW2001'!F67</f>
        <v>4.7020036679732279E-2</v>
      </c>
      <c r="G67" s="14">
        <f>'Travel-to-work'!G67-'TTW2001'!G67</f>
        <v>6.4229720728780325E-5</v>
      </c>
      <c r="H67" s="14">
        <f>'Travel-to-work'!H67-'TTW2001'!H67</f>
        <v>3.6168499274283616E-3</v>
      </c>
      <c r="I67" s="14">
        <f>'Travel-to-work'!I67-'TTW2001'!I67</f>
        <v>-1.15904819122193E-2</v>
      </c>
      <c r="J67" s="14">
        <f>'Travel-to-work'!J67-'TTW2001'!J67</f>
        <v>-1.1858027056635832E-3</v>
      </c>
      <c r="K67" s="14">
        <f>'Travel-to-work'!K67-'TTW2001'!K67</f>
        <v>2.3733861013787716E-2</v>
      </c>
      <c r="L67" s="14">
        <f>'Travel-to-work'!L67-'TTW2001'!L67</f>
        <v>-3.2089552624758183E-2</v>
      </c>
      <c r="M67" s="14">
        <f>'Travel-to-work'!M67-'TTW2001'!M67</f>
        <v>-2.3793672912683075E-3</v>
      </c>
      <c r="N67" s="14">
        <f>'Travel-to-work'!N67-'TTW2001'!N67</f>
        <v>-2.8525790560393078E-3</v>
      </c>
      <c r="O67" s="14">
        <f>'Travel-to-work'!O67-'TTW2001'!O67</f>
        <v>-2.5673287750391918E-2</v>
      </c>
      <c r="P67" s="14">
        <f>'Travel-to-work'!P67-'TTW2001'!P67</f>
        <v>1.3360939986634471E-3</v>
      </c>
      <c r="Q67" s="48"/>
      <c r="S67" s="95">
        <f>'Travel-to-work'!S67-'TTW2001'!S67</f>
        <v>-8.3556916109704948E-3</v>
      </c>
    </row>
    <row r="68" spans="2:19" ht="13.5" customHeight="1">
      <c r="B68" s="30"/>
      <c r="C68" s="38" t="s">
        <v>52</v>
      </c>
      <c r="D68" s="38" t="s">
        <v>36</v>
      </c>
      <c r="E68" s="17">
        <f>'Travel-to-work'!E68-'TTW2001'!E68</f>
        <v>0</v>
      </c>
      <c r="F68" s="17">
        <f>'Travel-to-work'!F68-'TTW2001'!F68</f>
        <v>5.6431640058075168E-2</v>
      </c>
      <c r="G68" s="17">
        <f>'Travel-to-work'!G68-'TTW2001'!G68</f>
        <v>-7.6729815295563074E-3</v>
      </c>
      <c r="H68" s="17">
        <f>'Travel-to-work'!H68-'TTW2001'!H68</f>
        <v>1.5459611650247736E-2</v>
      </c>
      <c r="I68" s="17">
        <f>'Travel-to-work'!I68-'TTW2001'!I68</f>
        <v>-4.6753408380310391E-2</v>
      </c>
      <c r="J68" s="17">
        <f>'Travel-to-work'!J68-'TTW2001'!J68</f>
        <v>-3.0356416723105739E-3</v>
      </c>
      <c r="K68" s="17">
        <f>'Travel-to-work'!K68-'TTW2001'!K68</f>
        <v>-9.3815094532967436E-4</v>
      </c>
      <c r="L68" s="17">
        <f>'Travel-to-work'!L68-'TTW2001'!L68</f>
        <v>-1.7682996400305642E-2</v>
      </c>
      <c r="M68" s="17">
        <f>'Travel-to-work'!M68-'TTW2001'!M68</f>
        <v>-1.007237297786396E-3</v>
      </c>
      <c r="N68" s="17">
        <f>'Travel-to-work'!N68-'TTW2001'!N68</f>
        <v>5.3869853008062674E-3</v>
      </c>
      <c r="O68" s="17">
        <f>'Travel-to-work'!O68-'TTW2001'!O68</f>
        <v>-8.8945940591596273E-4</v>
      </c>
      <c r="P68" s="17">
        <f>'Travel-to-work'!P68-'TTW2001'!P68</f>
        <v>7.0163862238571423E-4</v>
      </c>
      <c r="Q68" s="48"/>
      <c r="S68" s="95">
        <f>'Travel-to-work'!S68-'TTW2001'!S68</f>
        <v>-1.8621147345635303E-2</v>
      </c>
    </row>
    <row r="69" spans="2:19" ht="13.5" customHeight="1">
      <c r="B69" s="30"/>
      <c r="C69" s="33" t="s">
        <v>53</v>
      </c>
      <c r="D69" s="33" t="s">
        <v>13</v>
      </c>
      <c r="E69" s="14">
        <f>'Travel-to-work'!E69-'TTW2001'!E69</f>
        <v>0</v>
      </c>
      <c r="F69" s="14">
        <f>'Travel-to-work'!F69-'TTW2001'!F69</f>
        <v>6.2598898311189075E-2</v>
      </c>
      <c r="G69" s="14">
        <f>'Travel-to-work'!G69-'TTW2001'!G69</f>
        <v>-2.1201051403116507E-5</v>
      </c>
      <c r="H69" s="14">
        <f>'Travel-to-work'!H69-'TTW2001'!H69</f>
        <v>1.938004332297686E-3</v>
      </c>
      <c r="I69" s="14">
        <f>'Travel-to-work'!I69-'TTW2001'!I69</f>
        <v>-1.3433875289824836E-2</v>
      </c>
      <c r="J69" s="14">
        <f>'Travel-to-work'!J69-'TTW2001'!J69</f>
        <v>-3.2167251337592777E-3</v>
      </c>
      <c r="K69" s="14">
        <f>'Travel-to-work'!K69-'TTW2001'!K69</f>
        <v>1.8545550542387268E-2</v>
      </c>
      <c r="L69" s="14">
        <f>'Travel-to-work'!L69-'TTW2001'!L69</f>
        <v>-2.3769097610363082E-2</v>
      </c>
      <c r="M69" s="14">
        <f>'Travel-to-work'!M69-'TTW2001'!M69</f>
        <v>-2.1325577822578581E-3</v>
      </c>
      <c r="N69" s="14">
        <f>'Travel-to-work'!N69-'TTW2001'!N69</f>
        <v>-4.2844553579355626E-3</v>
      </c>
      <c r="O69" s="14">
        <f>'Travel-to-work'!O69-'TTW2001'!O69</f>
        <v>-3.6158589176267381E-2</v>
      </c>
      <c r="P69" s="14">
        <f>'Travel-to-work'!P69-'TTW2001'!P69</f>
        <v>-6.5951784062906471E-5</v>
      </c>
      <c r="Q69" s="48"/>
      <c r="S69" s="95">
        <f>'Travel-to-work'!S69-'TTW2001'!S69</f>
        <v>-5.2235470679757867E-3</v>
      </c>
    </row>
    <row r="70" spans="2:19" ht="13.5" customHeight="1">
      <c r="B70" s="30"/>
      <c r="C70" s="33" t="s">
        <v>54</v>
      </c>
      <c r="D70" s="33" t="s">
        <v>14</v>
      </c>
      <c r="E70" s="13">
        <f>'Travel-to-work'!E70-'TTW2001'!E70</f>
        <v>0</v>
      </c>
      <c r="F70" s="13">
        <f>'Travel-to-work'!F70-'TTW2001'!F70</f>
        <v>5.6631485293533367E-2</v>
      </c>
      <c r="G70" s="13">
        <f>'Travel-to-work'!G70-'TTW2001'!G70</f>
        <v>-1.045269267354775E-4</v>
      </c>
      <c r="H70" s="13">
        <f>'Travel-to-work'!H70-'TTW2001'!H70</f>
        <v>1.8116986560124067E-2</v>
      </c>
      <c r="I70" s="13">
        <f>'Travel-to-work'!I70-'TTW2001'!I70</f>
        <v>-4.2759929819716241E-2</v>
      </c>
      <c r="J70" s="13">
        <f>'Travel-to-work'!J70-'TTW2001'!J70</f>
        <v>-6.8326440186536747E-3</v>
      </c>
      <c r="K70" s="13">
        <f>'Travel-to-work'!K70-'TTW2001'!K70</f>
        <v>2.9975964754983542E-2</v>
      </c>
      <c r="L70" s="13">
        <f>'Travel-to-work'!L70-'TTW2001'!L70</f>
        <v>-3.9379600652225857E-2</v>
      </c>
      <c r="M70" s="13">
        <f>'Travel-to-work'!M70-'TTW2001'!M70</f>
        <v>-1.7553709893031887E-3</v>
      </c>
      <c r="N70" s="13">
        <f>'Travel-to-work'!N70-'TTW2001'!N70</f>
        <v>-2.9044059640203138E-5</v>
      </c>
      <c r="O70" s="13">
        <f>'Travel-to-work'!O70-'TTW2001'!O70</f>
        <v>-1.5645034632812777E-2</v>
      </c>
      <c r="P70" s="13">
        <f>'Travel-to-work'!P70-'TTW2001'!P70</f>
        <v>1.7817144904463868E-3</v>
      </c>
      <c r="Q70" s="48"/>
      <c r="S70" s="95">
        <f>'Travel-to-work'!S70-'TTW2001'!S70</f>
        <v>-9.4036358972423573E-3</v>
      </c>
    </row>
    <row r="71" spans="2:19" ht="13.5" customHeight="1">
      <c r="B71" s="30"/>
      <c r="C71" s="33" t="s">
        <v>55</v>
      </c>
      <c r="D71" s="33" t="s">
        <v>15</v>
      </c>
      <c r="E71" s="14">
        <f>'Travel-to-work'!E71-'TTW2001'!E71</f>
        <v>0</v>
      </c>
      <c r="F71" s="14">
        <f>'Travel-to-work'!F71-'TTW2001'!F71</f>
        <v>4.4950076001075534E-2</v>
      </c>
      <c r="G71" s="14">
        <f>'Travel-to-work'!G71-'TTW2001'!G71</f>
        <v>-8.7478815221787149E-5</v>
      </c>
      <c r="H71" s="14">
        <f>'Travel-to-work'!H71-'TTW2001'!H71</f>
        <v>9.7692277794979689E-4</v>
      </c>
      <c r="I71" s="14">
        <f>'Travel-to-work'!I71-'TTW2001'!I71</f>
        <v>-5.6992720339382741E-3</v>
      </c>
      <c r="J71" s="14">
        <f>'Travel-to-work'!J71-'TTW2001'!J71</f>
        <v>-5.1135418688621039E-4</v>
      </c>
      <c r="K71" s="14">
        <f>'Travel-to-work'!K71-'TTW2001'!K71</f>
        <v>4.446488529880499E-3</v>
      </c>
      <c r="L71" s="14">
        <f>'Travel-to-work'!L71-'TTW2001'!L71</f>
        <v>-2.631370516693643E-2</v>
      </c>
      <c r="M71" s="14">
        <f>'Travel-to-work'!M71-'TTW2001'!M71</f>
        <v>-8.2809246973848324E-4</v>
      </c>
      <c r="N71" s="14">
        <f>'Travel-to-work'!N71-'TTW2001'!N71</f>
        <v>7.3791955693011668E-4</v>
      </c>
      <c r="O71" s="14">
        <f>'Travel-to-work'!O71-'TTW2001'!O71</f>
        <v>-1.9469481839128361E-2</v>
      </c>
      <c r="P71" s="14">
        <f>'Travel-to-work'!P71-'TTW2001'!P71</f>
        <v>1.79797764601357E-3</v>
      </c>
      <c r="Q71" s="48"/>
      <c r="S71" s="95">
        <f>'Travel-to-work'!S71-'TTW2001'!S71</f>
        <v>-2.1867216637055931E-2</v>
      </c>
    </row>
    <row r="72" spans="2:19" ht="13.5" customHeight="1">
      <c r="B72" s="30"/>
      <c r="C72" s="33" t="s">
        <v>56</v>
      </c>
      <c r="D72" s="33" t="s">
        <v>16</v>
      </c>
      <c r="E72" s="13">
        <f>'Travel-to-work'!E72-'TTW2001'!E72</f>
        <v>0</v>
      </c>
      <c r="F72" s="13">
        <f>'Travel-to-work'!F72-'TTW2001'!F72</f>
        <v>5.2956158278192195E-2</v>
      </c>
      <c r="G72" s="13">
        <f>'Travel-to-work'!G72-'TTW2001'!G72</f>
        <v>7.8063496818734333E-5</v>
      </c>
      <c r="H72" s="13">
        <f>'Travel-to-work'!H72-'TTW2001'!H72</f>
        <v>1.1886813226762681E-3</v>
      </c>
      <c r="I72" s="13">
        <f>'Travel-to-work'!I72-'TTW2001'!I72</f>
        <v>-3.5548670714752734E-3</v>
      </c>
      <c r="J72" s="13">
        <f>'Travel-to-work'!J72-'TTW2001'!J72</f>
        <v>7.0480326546791105E-4</v>
      </c>
      <c r="K72" s="13">
        <f>'Travel-to-work'!K72-'TTW2001'!K72</f>
        <v>2.1708880798102514E-2</v>
      </c>
      <c r="L72" s="13">
        <f>'Travel-to-work'!L72-'TTW2001'!L72</f>
        <v>-2.1926879577553099E-2</v>
      </c>
      <c r="M72" s="13">
        <f>'Travel-to-work'!M72-'TTW2001'!M72</f>
        <v>-3.8164082434335596E-3</v>
      </c>
      <c r="N72" s="13">
        <f>'Travel-to-work'!N72-'TTW2001'!N72</f>
        <v>-2.7334297085961683E-2</v>
      </c>
      <c r="O72" s="13">
        <f>'Travel-to-work'!O72-'TTW2001'!O72</f>
        <v>-2.914429106352355E-2</v>
      </c>
      <c r="P72" s="13">
        <f>'Travel-to-work'!P72-'TTW2001'!P72</f>
        <v>9.1401558806896155E-3</v>
      </c>
      <c r="Q72" s="48"/>
      <c r="S72" s="95">
        <f>'Travel-to-work'!S72-'TTW2001'!S72</f>
        <v>-2.1799877945061219E-4</v>
      </c>
    </row>
    <row r="73" spans="2:19" ht="13.5" customHeight="1">
      <c r="B73" s="30"/>
      <c r="C73" s="33" t="s">
        <v>57</v>
      </c>
      <c r="D73" s="33" t="s">
        <v>17</v>
      </c>
      <c r="E73" s="14">
        <f>'Travel-to-work'!E73-'TTW2001'!E73</f>
        <v>0</v>
      </c>
      <c r="F73" s="14">
        <f>'Travel-to-work'!F73-'TTW2001'!F73</f>
        <v>5.1331657985474212E-2</v>
      </c>
      <c r="G73" s="14">
        <f>'Travel-to-work'!G73-'TTW2001'!G73</f>
        <v>2.4492654039247439E-5</v>
      </c>
      <c r="H73" s="14">
        <f>'Travel-to-work'!H73-'TTW2001'!H73</f>
        <v>1.1234398351534065E-2</v>
      </c>
      <c r="I73" s="14">
        <f>'Travel-to-work'!I73-'TTW2001'!I73</f>
        <v>-1.4343674236487219E-2</v>
      </c>
      <c r="J73" s="14">
        <f>'Travel-to-work'!J73-'TTW2001'!J73</f>
        <v>-1.5659089334756626E-3</v>
      </c>
      <c r="K73" s="14">
        <f>'Travel-to-work'!K73-'TTW2001'!K73</f>
        <v>1.75680371232938E-2</v>
      </c>
      <c r="L73" s="14">
        <f>'Travel-to-work'!L73-'TTW2001'!L73</f>
        <v>-3.6447741617853649E-2</v>
      </c>
      <c r="M73" s="14">
        <f>'Travel-to-work'!M73-'TTW2001'!M73</f>
        <v>-2.1528784664892262E-3</v>
      </c>
      <c r="N73" s="14">
        <f>'Travel-to-work'!N73-'TTW2001'!N73</f>
        <v>-4.4032481579074235E-3</v>
      </c>
      <c r="O73" s="14">
        <f>'Travel-to-work'!O73-'TTW2001'!O73</f>
        <v>-2.2422813549447987E-2</v>
      </c>
      <c r="P73" s="14">
        <f>'Travel-to-work'!P73-'TTW2001'!P73</f>
        <v>1.1776788473197367E-3</v>
      </c>
      <c r="Q73" s="48"/>
      <c r="S73" s="95">
        <f>'Travel-to-work'!S73-'TTW2001'!S73</f>
        <v>-1.887970449455989E-2</v>
      </c>
    </row>
    <row r="74" spans="2:19" ht="13.5" customHeight="1">
      <c r="B74" s="30"/>
      <c r="C74" s="33" t="s">
        <v>58</v>
      </c>
      <c r="D74" s="33" t="s">
        <v>34</v>
      </c>
      <c r="E74" s="13">
        <f>'Travel-to-work'!E74-'TTW2001'!E74</f>
        <v>0</v>
      </c>
      <c r="F74" s="13">
        <f>'Travel-to-work'!F74-'TTW2001'!F74</f>
        <v>5.0737173650646866E-2</v>
      </c>
      <c r="G74" s="13">
        <f>'Travel-to-work'!G74-'TTW2001'!G74</f>
        <v>-2.7741877298154117E-4</v>
      </c>
      <c r="H74" s="13">
        <f>'Travel-to-work'!H74-'TTW2001'!H74</f>
        <v>9.1665383425472216E-3</v>
      </c>
      <c r="I74" s="13">
        <f>'Travel-to-work'!I74-'TTW2001'!I74</f>
        <v>-2.7819381595820133E-2</v>
      </c>
      <c r="J74" s="13">
        <f>'Travel-to-work'!J74-'TTW2001'!J74</f>
        <v>-2.9251021955170719E-3</v>
      </c>
      <c r="K74" s="13">
        <f>'Travel-to-work'!K74-'TTW2001'!K74</f>
        <v>2.3787956583469327E-2</v>
      </c>
      <c r="L74" s="13">
        <f>'Travel-to-work'!L74-'TTW2001'!L74</f>
        <v>-3.5807951842955238E-2</v>
      </c>
      <c r="M74" s="13">
        <f>'Travel-to-work'!M74-'TTW2001'!M74</f>
        <v>-1.0434562166183666E-3</v>
      </c>
      <c r="N74" s="13">
        <f>'Travel-to-work'!N74-'TTW2001'!N74</f>
        <v>1.8354054373311392E-4</v>
      </c>
      <c r="O74" s="13">
        <f>'Travel-to-work'!O74-'TTW2001'!O74</f>
        <v>-1.6109468001480762E-2</v>
      </c>
      <c r="P74" s="13">
        <f>'Travel-to-work'!P74-'TTW2001'!P74</f>
        <v>1.0756950497649818E-4</v>
      </c>
      <c r="Q74" s="48"/>
      <c r="S74" s="95">
        <f>'Travel-to-work'!S74-'TTW2001'!S74</f>
        <v>-1.2019995259485938E-2</v>
      </c>
    </row>
    <row r="75" spans="2:19" ht="13.5" customHeight="1">
      <c r="B75" s="30"/>
      <c r="C75" s="33" t="s">
        <v>59</v>
      </c>
      <c r="D75" s="33" t="s">
        <v>18</v>
      </c>
      <c r="E75" s="14">
        <f>'Travel-to-work'!E75-'TTW2001'!E75</f>
        <v>0</v>
      </c>
      <c r="F75" s="14">
        <f>'Travel-to-work'!F75-'TTW2001'!F75</f>
        <v>5.6038329727468084E-2</v>
      </c>
      <c r="G75" s="14">
        <f>'Travel-to-work'!G75-'TTW2001'!G75</f>
        <v>-2.5446089114014754E-4</v>
      </c>
      <c r="H75" s="14">
        <f>'Travel-to-work'!H75-'TTW2001'!H75</f>
        <v>6.6840116646087492E-4</v>
      </c>
      <c r="I75" s="14">
        <f>'Travel-to-work'!I75-'TTW2001'!I75</f>
        <v>-2.8344154282235953E-3</v>
      </c>
      <c r="J75" s="14">
        <f>'Travel-to-work'!J75-'TTW2001'!J75</f>
        <v>1.7151800172242864E-3</v>
      </c>
      <c r="K75" s="14">
        <f>'Travel-to-work'!K75-'TTW2001'!K75</f>
        <v>6.6806585639578309E-4</v>
      </c>
      <c r="L75" s="14">
        <f>'Travel-to-work'!L75-'TTW2001'!L75</f>
        <v>-1.3245230810979142E-2</v>
      </c>
      <c r="M75" s="14">
        <f>'Travel-to-work'!M75-'TTW2001'!M75</f>
        <v>-9.350121164292003E-4</v>
      </c>
      <c r="N75" s="14">
        <f>'Travel-to-work'!N75-'TTW2001'!N75</f>
        <v>-9.0671589176214776E-3</v>
      </c>
      <c r="O75" s="14">
        <f>'Travel-to-work'!O75-'TTW2001'!O75</f>
        <v>-4.0021948607894181E-2</v>
      </c>
      <c r="P75" s="14">
        <f>'Travel-to-work'!P75-'TTW2001'!P75</f>
        <v>7.2682500047387202E-3</v>
      </c>
      <c r="Q75" s="48"/>
      <c r="S75" s="95">
        <f>'Travel-to-work'!S75-'TTW2001'!S75</f>
        <v>-1.2577164954583386E-2</v>
      </c>
    </row>
    <row r="76" spans="2:19" ht="13.5" customHeight="1">
      <c r="B76" s="30"/>
      <c r="C76" s="33" t="s">
        <v>60</v>
      </c>
      <c r="D76" s="33" t="s">
        <v>19</v>
      </c>
      <c r="E76" s="13">
        <f>'Travel-to-work'!E76-'TTW2001'!E76</f>
        <v>0</v>
      </c>
      <c r="F76" s="13">
        <f>'Travel-to-work'!F76-'TTW2001'!F76</f>
        <v>5.422455556227726E-2</v>
      </c>
      <c r="G76" s="13">
        <f>'Travel-to-work'!G76-'TTW2001'!G76</f>
        <v>1.0197717691024779E-4</v>
      </c>
      <c r="H76" s="13">
        <f>'Travel-to-work'!H76-'TTW2001'!H76</f>
        <v>1.63309775542053E-3</v>
      </c>
      <c r="I76" s="13">
        <f>'Travel-to-work'!I76-'TTW2001'!I76</f>
        <v>9.2605527861863712E-4</v>
      </c>
      <c r="J76" s="13">
        <f>'Travel-to-work'!J76-'TTW2001'!J76</f>
        <v>-1.9134867771183959E-3</v>
      </c>
      <c r="K76" s="13">
        <f>'Travel-to-work'!K76-'TTW2001'!K76</f>
        <v>-6.8824033910999116E-3</v>
      </c>
      <c r="L76" s="13">
        <f>'Travel-to-work'!L76-'TTW2001'!L76</f>
        <v>-1.7849729194223132E-2</v>
      </c>
      <c r="M76" s="13">
        <f>'Travel-to-work'!M76-'TTW2001'!M76</f>
        <v>-1.6358611358502934E-3</v>
      </c>
      <c r="N76" s="13">
        <f>'Travel-to-work'!N76-'TTW2001'!N76</f>
        <v>1.0611324745790109E-4</v>
      </c>
      <c r="O76" s="13">
        <f>'Travel-to-work'!O76-'TTW2001'!O76</f>
        <v>-2.6936854786743097E-2</v>
      </c>
      <c r="P76" s="13">
        <f>'Travel-to-work'!P76-'TTW2001'!P76</f>
        <v>-1.7734637356498217E-3</v>
      </c>
      <c r="Q76" s="48"/>
      <c r="S76" s="95">
        <f>'Travel-to-work'!S76-'TTW2001'!S76</f>
        <v>-2.473213258532303E-2</v>
      </c>
    </row>
    <row r="77" spans="2:19" ht="13.5" customHeight="1">
      <c r="B77" s="30"/>
      <c r="C77" s="33" t="s">
        <v>61</v>
      </c>
      <c r="D77" s="33" t="s">
        <v>29</v>
      </c>
      <c r="E77" s="14">
        <f>'Travel-to-work'!E77-'TTW2001'!E77</f>
        <v>0</v>
      </c>
      <c r="F77" s="14">
        <f>'Travel-to-work'!F77-'TTW2001'!F77</f>
        <v>4.6835768815629765E-2</v>
      </c>
      <c r="G77" s="14">
        <f>'Travel-to-work'!G77-'TTW2001'!G77</f>
        <v>-1.5746867660079633E-3</v>
      </c>
      <c r="H77" s="14">
        <f>'Travel-to-work'!H77-'TTW2001'!H77</f>
        <v>2.7621148393002226E-3</v>
      </c>
      <c r="I77" s="14">
        <f>'Travel-to-work'!I77-'TTW2001'!I77</f>
        <v>-2.5097891497875308E-2</v>
      </c>
      <c r="J77" s="14">
        <f>'Travel-to-work'!J77-'TTW2001'!J77</f>
        <v>-3.9713403647903744E-3</v>
      </c>
      <c r="K77" s="14">
        <f>'Travel-to-work'!K77-'TTW2001'!K77</f>
        <v>2.3522753463356083E-2</v>
      </c>
      <c r="L77" s="14">
        <f>'Travel-to-work'!L77-'TTW2001'!L77</f>
        <v>-2.9477038314930308E-2</v>
      </c>
      <c r="M77" s="14">
        <f>'Travel-to-work'!M77-'TTW2001'!M77</f>
        <v>-1.6708079730063793E-3</v>
      </c>
      <c r="N77" s="14">
        <f>'Travel-to-work'!N77-'TTW2001'!N77</f>
        <v>-6.736820281266799E-4</v>
      </c>
      <c r="O77" s="14">
        <f>'Travel-to-work'!O77-'TTW2001'!O77</f>
        <v>-1.244460942686007E-2</v>
      </c>
      <c r="P77" s="14">
        <f>'Travel-to-work'!P77-'TTW2001'!P77</f>
        <v>1.7894192533110705E-3</v>
      </c>
      <c r="Q77" s="48"/>
      <c r="S77" s="95">
        <f>'Travel-to-work'!S77-'TTW2001'!S77</f>
        <v>-5.9542848515742319E-3</v>
      </c>
    </row>
    <row r="78" spans="2:19" ht="13.5" customHeight="1">
      <c r="B78" s="30"/>
      <c r="C78" s="33" t="s">
        <v>62</v>
      </c>
      <c r="D78" s="33" t="s">
        <v>20</v>
      </c>
      <c r="E78" s="13">
        <f>'Travel-to-work'!E78-'TTW2001'!E78</f>
        <v>0</v>
      </c>
      <c r="F78" s="13">
        <f>'Travel-to-work'!F78-'TTW2001'!F78</f>
        <v>5.724685970733448E-2</v>
      </c>
      <c r="G78" s="13">
        <f>'Travel-to-work'!G78-'TTW2001'!G78</f>
        <v>-1.8497188232756927E-4</v>
      </c>
      <c r="H78" s="13">
        <f>'Travel-to-work'!H78-'TTW2001'!H78</f>
        <v>1.0306064840531351E-3</v>
      </c>
      <c r="I78" s="13">
        <f>'Travel-to-work'!I78-'TTW2001'!I78</f>
        <v>-1.6220757363766616E-3</v>
      </c>
      <c r="J78" s="13">
        <f>'Travel-to-work'!J78-'TTW2001'!J78</f>
        <v>-5.5615689900051827E-4</v>
      </c>
      <c r="K78" s="13">
        <f>'Travel-to-work'!K78-'TTW2001'!K78</f>
        <v>2.9930398566318517E-2</v>
      </c>
      <c r="L78" s="13">
        <f>'Travel-to-work'!L78-'TTW2001'!L78</f>
        <v>-2.1163769098229687E-2</v>
      </c>
      <c r="M78" s="13">
        <f>'Travel-to-work'!M78-'TTW2001'!M78</f>
        <v>-1.0107760053876418E-3</v>
      </c>
      <c r="N78" s="13">
        <f>'Travel-to-work'!N78-'TTW2001'!N78</f>
        <v>-5.1577821091093375E-3</v>
      </c>
      <c r="O78" s="13">
        <f>'Travel-to-work'!O78-'TTW2001'!O78</f>
        <v>-5.5321428732917982E-2</v>
      </c>
      <c r="P78" s="13">
        <f>'Travel-to-work'!P78-'TTW2001'!P78</f>
        <v>-3.1909042943566515E-3</v>
      </c>
      <c r="Q78" s="48"/>
      <c r="S78" s="95">
        <f>'Travel-to-work'!S78-'TTW2001'!S78</f>
        <v>8.7666294680888157E-3</v>
      </c>
    </row>
    <row r="79" spans="2:19" ht="13.5" customHeight="1">
      <c r="B79" s="30"/>
      <c r="C79" s="33" t="s">
        <v>63</v>
      </c>
      <c r="D79" s="33" t="s">
        <v>21</v>
      </c>
      <c r="E79" s="14">
        <f>'Travel-to-work'!E79-'TTW2001'!E79</f>
        <v>0</v>
      </c>
      <c r="F79" s="14">
        <f>'Travel-to-work'!F79-'TTW2001'!F79</f>
        <v>5.2939544607615699E-2</v>
      </c>
      <c r="G79" s="14">
        <f>'Travel-to-work'!G79-'TTW2001'!G79</f>
        <v>-1.0838705594888514E-5</v>
      </c>
      <c r="H79" s="14">
        <f>'Travel-to-work'!H79-'TTW2001'!H79</f>
        <v>-3.0254311948493557E-4</v>
      </c>
      <c r="I79" s="14">
        <f>'Travel-to-work'!I79-'TTW2001'!I79</f>
        <v>-5.7657281839339006E-3</v>
      </c>
      <c r="J79" s="14">
        <f>'Travel-to-work'!J79-'TTW2001'!J79</f>
        <v>-2.7431474047571016E-3</v>
      </c>
      <c r="K79" s="14">
        <f>'Travel-to-work'!K79-'TTW2001'!K79</f>
        <v>-1.6450176408663308E-3</v>
      </c>
      <c r="L79" s="14">
        <f>'Travel-to-work'!L79-'TTW2001'!L79</f>
        <v>-1.6843854443238646E-2</v>
      </c>
      <c r="M79" s="14">
        <f>'Travel-to-work'!M79-'TTW2001'!M79</f>
        <v>-2.0928250690637898E-3</v>
      </c>
      <c r="N79" s="14">
        <f>'Travel-to-work'!N79-'TTW2001'!N79</f>
        <v>-2.6106957144926774E-4</v>
      </c>
      <c r="O79" s="14">
        <f>'Travel-to-work'!O79-'TTW2001'!O79</f>
        <v>-2.6185935037174049E-2</v>
      </c>
      <c r="P79" s="14">
        <f>'Travel-to-work'!P79-'TTW2001'!P79</f>
        <v>2.9114145679471765E-3</v>
      </c>
      <c r="Q79" s="48"/>
      <c r="S79" s="95">
        <f>'Travel-to-work'!S79-'TTW2001'!S79</f>
        <v>-1.848887208410499E-2</v>
      </c>
    </row>
    <row r="80" spans="2:19" ht="13.5" customHeight="1">
      <c r="B80" s="30"/>
      <c r="C80" s="33" t="s">
        <v>64</v>
      </c>
      <c r="D80" s="33" t="s">
        <v>22</v>
      </c>
      <c r="E80" s="13">
        <f>'Travel-to-work'!E80-'TTW2001'!E80</f>
        <v>0</v>
      </c>
      <c r="F80" s="13">
        <f>'Travel-to-work'!F80-'TTW2001'!F80</f>
        <v>5.4489514118806801E-2</v>
      </c>
      <c r="G80" s="13">
        <f>'Travel-to-work'!G80-'TTW2001'!G80</f>
        <v>-1.5757779818802772E-6</v>
      </c>
      <c r="H80" s="13">
        <f>'Travel-to-work'!H80-'TTW2001'!H80</f>
        <v>4.6771441734778235E-4</v>
      </c>
      <c r="I80" s="13">
        <f>'Travel-to-work'!I80-'TTW2001'!I80</f>
        <v>-1.3562840912473118E-2</v>
      </c>
      <c r="J80" s="13">
        <f>'Travel-to-work'!J80-'TTW2001'!J80</f>
        <v>-1.2072245373636239E-3</v>
      </c>
      <c r="K80" s="13">
        <f>'Travel-to-work'!K80-'TTW2001'!K80</f>
        <v>1.4221303593647594E-2</v>
      </c>
      <c r="L80" s="13">
        <f>'Travel-to-work'!L80-'TTW2001'!L80</f>
        <v>-3.2181544002204097E-2</v>
      </c>
      <c r="M80" s="13">
        <f>'Travel-to-work'!M80-'TTW2001'!M80</f>
        <v>-1.5710031711231929E-3</v>
      </c>
      <c r="N80" s="13">
        <f>'Travel-to-work'!N80-'TTW2001'!N80</f>
        <v>-1.7808212875713558E-3</v>
      </c>
      <c r="O80" s="13">
        <f>'Travel-to-work'!O80-'TTW2001'!O80</f>
        <v>-1.8429621035908075E-2</v>
      </c>
      <c r="P80" s="13">
        <f>'Travel-to-work'!P80-'TTW2001'!P80</f>
        <v>-4.4390140517684175E-4</v>
      </c>
      <c r="Q80" s="48"/>
      <c r="S80" s="95">
        <f>'Travel-to-work'!S80-'TTW2001'!S80</f>
        <v>-1.7960240408556594E-2</v>
      </c>
    </row>
    <row r="81" spans="2:19" ht="13.5" customHeight="1">
      <c r="B81" s="30"/>
      <c r="C81" s="33" t="s">
        <v>65</v>
      </c>
      <c r="D81" s="33" t="s">
        <v>23</v>
      </c>
      <c r="E81" s="14">
        <f>'Travel-to-work'!E81-'TTW2001'!E81</f>
        <v>0</v>
      </c>
      <c r="F81" s="14">
        <f>'Travel-to-work'!F81-'TTW2001'!F81</f>
        <v>4.9083089975735059E-2</v>
      </c>
      <c r="G81" s="14">
        <f>'Travel-to-work'!G81-'TTW2001'!G81</f>
        <v>-5.9413846856380616E-4</v>
      </c>
      <c r="H81" s="14">
        <f>'Travel-to-work'!H81-'TTW2001'!H81</f>
        <v>1.7520904948655699E-2</v>
      </c>
      <c r="I81" s="14">
        <f>'Travel-to-work'!I81-'TTW2001'!I81</f>
        <v>-2.480120072664968E-2</v>
      </c>
      <c r="J81" s="14">
        <f>'Travel-to-work'!J81-'TTW2001'!J81</f>
        <v>-2.764944374112583E-3</v>
      </c>
      <c r="K81" s="14">
        <f>'Travel-to-work'!K81-'TTW2001'!K81</f>
        <v>1.2971702098064086E-2</v>
      </c>
      <c r="L81" s="14">
        <f>'Travel-to-work'!L81-'TTW2001'!L81</f>
        <v>-3.3057216773543889E-2</v>
      </c>
      <c r="M81" s="14">
        <f>'Travel-to-work'!M81-'TTW2001'!M81</f>
        <v>-1.1179316662567784E-3</v>
      </c>
      <c r="N81" s="14">
        <f>'Travel-to-work'!N81-'TTW2001'!N81</f>
        <v>-7.8228944118194713E-5</v>
      </c>
      <c r="O81" s="14">
        <f>'Travel-to-work'!O81-'TTW2001'!O81</f>
        <v>-1.7790802389903229E-2</v>
      </c>
      <c r="P81" s="14">
        <f>'Travel-to-work'!P81-'TTW2001'!P81</f>
        <v>6.2876632069326817E-4</v>
      </c>
      <c r="Q81" s="48"/>
      <c r="S81" s="95">
        <f>'Travel-to-work'!S81-'TTW2001'!S81</f>
        <v>-2.008551467547981E-2</v>
      </c>
    </row>
    <row r="82" spans="2:19" ht="13.5" customHeight="1">
      <c r="B82" s="30"/>
      <c r="C82" s="33" t="s">
        <v>66</v>
      </c>
      <c r="D82" s="33" t="s">
        <v>24</v>
      </c>
      <c r="E82" s="13">
        <f>'Travel-to-work'!E82-'TTW2001'!E82</f>
        <v>0</v>
      </c>
      <c r="F82" s="13">
        <f>'Travel-to-work'!F82-'TTW2001'!F82</f>
        <v>5.6200911614202542E-2</v>
      </c>
      <c r="G82" s="13">
        <f>'Travel-to-work'!G82-'TTW2001'!G82</f>
        <v>1.6354393311121087E-4</v>
      </c>
      <c r="H82" s="13">
        <f>'Travel-to-work'!H82-'TTW2001'!H82</f>
        <v>6.5781007276160958E-3</v>
      </c>
      <c r="I82" s="13">
        <f>'Travel-to-work'!I82-'TTW2001'!I82</f>
        <v>-1.2951856479152313E-2</v>
      </c>
      <c r="J82" s="13">
        <f>'Travel-to-work'!J82-'TTW2001'!J82</f>
        <v>-1.4626721234567951E-4</v>
      </c>
      <c r="K82" s="13">
        <f>'Travel-to-work'!K82-'TTW2001'!K82</f>
        <v>-7.0206770291229015E-3</v>
      </c>
      <c r="L82" s="13">
        <f>'Travel-to-work'!L82-'TTW2001'!L82</f>
        <v>-2.1836007184287264E-2</v>
      </c>
      <c r="M82" s="13">
        <f>'Travel-to-work'!M82-'TTW2001'!M82</f>
        <v>-2.1731404920005675E-3</v>
      </c>
      <c r="N82" s="13">
        <f>'Travel-to-work'!N82-'TTW2001'!N82</f>
        <v>1.559497170164556E-4</v>
      </c>
      <c r="O82" s="13">
        <f>'Travel-to-work'!O82-'TTW2001'!O82</f>
        <v>-1.8430875874745678E-2</v>
      </c>
      <c r="P82" s="13">
        <f>'Travel-to-work'!P82-'TTW2001'!P82</f>
        <v>-5.3968172029191137E-4</v>
      </c>
      <c r="Q82" s="48"/>
      <c r="S82" s="95">
        <f>'Travel-to-work'!S82-'TTW2001'!S82</f>
        <v>-2.8856684213410144E-2</v>
      </c>
    </row>
    <row r="83" spans="2:19" ht="13.5" customHeight="1">
      <c r="B83" s="30"/>
      <c r="C83" s="33" t="s">
        <v>67</v>
      </c>
      <c r="D83" s="33" t="s">
        <v>30</v>
      </c>
      <c r="E83" s="14">
        <f>'Travel-to-work'!E83-'TTW2001'!E83</f>
        <v>0</v>
      </c>
      <c r="F83" s="14">
        <f>'Travel-to-work'!F83-'TTW2001'!F83</f>
        <v>4.7279010247968989E-2</v>
      </c>
      <c r="G83" s="14">
        <f>'Travel-to-work'!G83-'TTW2001'!G83</f>
        <v>-1.1092106982087337E-3</v>
      </c>
      <c r="H83" s="14">
        <f>'Travel-to-work'!H83-'TTW2001'!H83</f>
        <v>-3.8753798423739466E-3</v>
      </c>
      <c r="I83" s="14">
        <f>'Travel-to-work'!I83-'TTW2001'!I83</f>
        <v>-1.9915866694648607E-2</v>
      </c>
      <c r="J83" s="14">
        <f>'Travel-to-work'!J83-'TTW2001'!J83</f>
        <v>-2.6035245461571597E-3</v>
      </c>
      <c r="K83" s="14">
        <f>'Travel-to-work'!K83-'TTW2001'!K83</f>
        <v>3.1691654382420609E-2</v>
      </c>
      <c r="L83" s="14">
        <f>'Travel-to-work'!L83-'TTW2001'!L83</f>
        <v>-3.0742595528450142E-2</v>
      </c>
      <c r="M83" s="14">
        <f>'Travel-to-work'!M83-'TTW2001'!M83</f>
        <v>-1.4715884562642909E-3</v>
      </c>
      <c r="N83" s="14">
        <f>'Travel-to-work'!N83-'TTW2001'!N83</f>
        <v>-1.6339977361588386E-4</v>
      </c>
      <c r="O83" s="14">
        <f>'Travel-to-work'!O83-'TTW2001'!O83</f>
        <v>-1.9883864779739038E-2</v>
      </c>
      <c r="P83" s="14">
        <f>'Travel-to-work'!P83-'TTW2001'!P83</f>
        <v>7.947656890682428E-4</v>
      </c>
      <c r="Q83" s="48"/>
      <c r="S83" s="95">
        <f>'Travel-to-work'!S83-'TTW2001'!S83</f>
        <v>9.4905885397045253E-4</v>
      </c>
    </row>
    <row r="84" spans="2:19" ht="13.5" customHeight="1" thickBot="1">
      <c r="B84" s="30"/>
      <c r="C84" s="33" t="s">
        <v>68</v>
      </c>
      <c r="D84" s="33" t="s">
        <v>31</v>
      </c>
      <c r="E84" s="18">
        <f>'Travel-to-work'!E84-'TTW2001'!E84</f>
        <v>0</v>
      </c>
      <c r="F84" s="18">
        <f>'Travel-to-work'!F84-'TTW2001'!F84</f>
        <v>4.9254112740011124E-2</v>
      </c>
      <c r="G84" s="18">
        <f>'Travel-to-work'!G84-'TTW2001'!G84</f>
        <v>5.6503525601467742E-5</v>
      </c>
      <c r="H84" s="18">
        <f>'Travel-to-work'!H84-'TTW2001'!H84</f>
        <v>1.0586100823670924E-2</v>
      </c>
      <c r="I84" s="18">
        <f>'Travel-to-work'!I84-'TTW2001'!I84</f>
        <v>-2.4436918828532925E-2</v>
      </c>
      <c r="J84" s="18">
        <f>'Travel-to-work'!J84-'TTW2001'!J84</f>
        <v>-5.7042766268689329E-4</v>
      </c>
      <c r="K84" s="18">
        <f>'Travel-to-work'!K84-'TTW2001'!K84</f>
        <v>1.8324793265255268E-2</v>
      </c>
      <c r="L84" s="18">
        <f>'Travel-to-work'!L84-'TTW2001'!L84</f>
        <v>-3.7869185398377428E-2</v>
      </c>
      <c r="M84" s="18">
        <f>'Travel-to-work'!M84-'TTW2001'!M84</f>
        <v>-1.6881446324676138E-3</v>
      </c>
      <c r="N84" s="18">
        <f>'Travel-to-work'!N84-'TTW2001'!N84</f>
        <v>-6.9919165386200886E-4</v>
      </c>
      <c r="O84" s="18">
        <f>'Travel-to-work'!O84-'TTW2001'!O84</f>
        <v>-1.3828478260502215E-2</v>
      </c>
      <c r="P84" s="18">
        <f>'Travel-to-work'!P84-'TTW2001'!P84</f>
        <v>8.7083608189029212E-4</v>
      </c>
      <c r="Q84" s="48"/>
      <c r="S84" s="95">
        <f>'Travel-to-work'!S84-'TTW2001'!S84</f>
        <v>-1.954439213312209E-2</v>
      </c>
    </row>
    <row r="85" spans="2:19" ht="13.5" customHeight="1" thickBot="1">
      <c r="B85" s="30"/>
      <c r="C85" s="33"/>
      <c r="D85" s="3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1"/>
    </row>
    <row r="86" spans="2:19" ht="13.5" customHeight="1" thickBot="1">
      <c r="B86" s="30"/>
      <c r="C86" s="33" t="s">
        <v>69</v>
      </c>
      <c r="D86" s="33" t="s">
        <v>4</v>
      </c>
      <c r="E86" s="19">
        <f>'Travel-to-work'!E86-'TTW2001'!E86</f>
        <v>0</v>
      </c>
      <c r="F86" s="19">
        <f>'Travel-to-work'!F86-'TTW2001'!F86</f>
        <v>5.1034314988583317E-2</v>
      </c>
      <c r="G86" s="19">
        <f>'Travel-to-work'!G86-'TTW2001'!G86</f>
        <v>-7.1968048520896751E-4</v>
      </c>
      <c r="H86" s="19">
        <f>'Travel-to-work'!H86-'TTW2001'!H86</f>
        <v>6.7380386167742896E-3</v>
      </c>
      <c r="I86" s="19">
        <f>'Travel-to-work'!I86-'TTW2001'!I86</f>
        <v>-1.7273644347909997E-2</v>
      </c>
      <c r="J86" s="19">
        <f>'Travel-to-work'!J86-'TTW2001'!J86</f>
        <v>-1.8210291069671184E-3</v>
      </c>
      <c r="K86" s="19">
        <f>'Travel-to-work'!K86-'TTW2001'!K86</f>
        <v>6.7770398216980832E-3</v>
      </c>
      <c r="L86" s="19">
        <f>'Travel-to-work'!L86-'TTW2001'!L86</f>
        <v>-2.5596341764508465E-2</v>
      </c>
      <c r="M86" s="19">
        <f>'Travel-to-work'!M86-'TTW2001'!M86</f>
        <v>-1.6314515319799223E-3</v>
      </c>
      <c r="N86" s="19">
        <f>'Travel-to-work'!N86-'TTW2001'!N86</f>
        <v>-1.775626119504322E-4</v>
      </c>
      <c r="O86" s="19">
        <f>'Travel-to-work'!O86-'TTW2001'!O86</f>
        <v>-1.7914979785602553E-2</v>
      </c>
      <c r="P86" s="19">
        <f>'Travel-to-work'!P86-'TTW2001'!P86</f>
        <v>5.8529620707176329E-4</v>
      </c>
      <c r="Q86" s="48"/>
      <c r="S86" s="95">
        <f>'Travel-to-work'!S86-'TTW2001'!S86</f>
        <v>-1.881930194281034E-2</v>
      </c>
    </row>
    <row r="87" spans="2:19" ht="13.5" customHeight="1" thickBot="1">
      <c r="B87" s="30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4"/>
    </row>
    <row r="88" spans="2:19" ht="13.5" customHeight="1" thickBot="1">
      <c r="B88" s="30"/>
      <c r="C88" s="33" t="s">
        <v>70</v>
      </c>
      <c r="D88" s="33"/>
      <c r="E88" s="19">
        <f>'Travel-to-work'!E88-'TTW2001'!E88</f>
        <v>0</v>
      </c>
      <c r="F88" s="19">
        <f>'Travel-to-work'!F88-'TTW2001'!F88</f>
        <v>5.0648485893326017E-2</v>
      </c>
      <c r="G88" s="19">
        <f>'Travel-to-work'!G88-'TTW2001'!G88</f>
        <v>1.6714924962936461E-4</v>
      </c>
      <c r="H88" s="19">
        <f>'Travel-to-work'!H88-'TTW2001'!H88</f>
        <v>6.8786712174210979E-3</v>
      </c>
      <c r="I88" s="19">
        <f>'Travel-to-work'!I88-'TTW2001'!I88</f>
        <v>-9.9249072629676582E-3</v>
      </c>
      <c r="J88" s="19">
        <f>'Travel-to-work'!J88-'TTW2001'!J88</f>
        <v>-1.0242576830454355E-3</v>
      </c>
      <c r="K88" s="19">
        <f>'Travel-to-work'!K88-'TTW2001'!K88</f>
        <v>-2.3833699219094451E-2</v>
      </c>
      <c r="L88" s="19">
        <f>'Travel-to-work'!L88-'TTW2001'!L88</f>
        <v>-2.2579315311639571E-2</v>
      </c>
      <c r="M88" s="19">
        <f>'Travel-to-work'!M88-'TTW2001'!M88</f>
        <v>-1.3552259093857913E-3</v>
      </c>
      <c r="N88" s="19">
        <f>'Travel-to-work'!N88-'TTW2001'!N88</f>
        <v>7.4401387692862309E-3</v>
      </c>
      <c r="O88" s="19">
        <f>'Travel-to-work'!O88-'TTW2001'!O88</f>
        <v>-7.0627961352980745E-3</v>
      </c>
      <c r="P88" s="19">
        <f>'Travel-to-work'!P88-'TTW2001'!P88</f>
        <v>6.4575639176825319E-4</v>
      </c>
      <c r="Q88" s="48"/>
      <c r="S88" s="95">
        <f>'Travel-to-work'!S88-'TTW2001'!S88</f>
        <v>-4.6413014530733987E-2</v>
      </c>
    </row>
    <row r="89" spans="2:19" ht="13.5" thickBot="1">
      <c r="B89" s="44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9"/>
    </row>
    <row r="90" spans="2:19" ht="14.25" thickTop="1" thickBot="1"/>
    <row r="91" spans="2:19" ht="13.5" thickTop="1">
      <c r="B91" s="80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2"/>
    </row>
    <row r="92" spans="2:19" ht="15">
      <c r="B92" s="30"/>
      <c r="C92" s="108" t="s">
        <v>171</v>
      </c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33"/>
      <c r="Q92" s="34"/>
    </row>
    <row r="93" spans="2:19">
      <c r="B93" s="30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4"/>
    </row>
    <row r="94" spans="2:19" ht="63.75">
      <c r="B94" s="30"/>
      <c r="C94" s="33" t="s">
        <v>72</v>
      </c>
      <c r="D94" s="38" t="s">
        <v>73</v>
      </c>
      <c r="E94" s="39" t="s">
        <v>84</v>
      </c>
      <c r="F94" s="39" t="s">
        <v>74</v>
      </c>
      <c r="G94" s="39" t="s">
        <v>75</v>
      </c>
      <c r="H94" s="39" t="s">
        <v>0</v>
      </c>
      <c r="I94" s="39" t="s">
        <v>76</v>
      </c>
      <c r="J94" s="39" t="s">
        <v>77</v>
      </c>
      <c r="K94" s="39" t="s">
        <v>78</v>
      </c>
      <c r="L94" s="39" t="s">
        <v>79</v>
      </c>
      <c r="M94" s="39" t="s">
        <v>81</v>
      </c>
      <c r="N94" s="39" t="s">
        <v>1</v>
      </c>
      <c r="O94" s="39" t="s">
        <v>2</v>
      </c>
      <c r="P94" s="39" t="s">
        <v>3</v>
      </c>
      <c r="Q94" s="40"/>
      <c r="S94" s="94" t="s">
        <v>102</v>
      </c>
    </row>
    <row r="95" spans="2:19" ht="13.5" thickBot="1">
      <c r="B95" s="30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4"/>
    </row>
    <row r="96" spans="2:19" ht="13.5" customHeight="1">
      <c r="B96" s="30"/>
      <c r="C96" s="38" t="s">
        <v>37</v>
      </c>
      <c r="D96" s="38" t="s">
        <v>25</v>
      </c>
      <c r="E96" s="12">
        <f>'Travel-to-work'!E96-'TTW2001'!E96</f>
        <v>0</v>
      </c>
      <c r="F96" s="60" t="s">
        <v>80</v>
      </c>
      <c r="G96" s="12">
        <f>'Travel-to-work'!G96-'TTW2001'!G96</f>
        <v>-8.2316891841183507E-5</v>
      </c>
      <c r="H96" s="12">
        <f>'Travel-to-work'!H96-'TTW2001'!H96</f>
        <v>2.2594801279340968E-3</v>
      </c>
      <c r="I96" s="12">
        <f>'Travel-to-work'!I96-'TTW2001'!I96</f>
        <v>-8.0479387642658218E-3</v>
      </c>
      <c r="J96" s="12">
        <f>'Travel-to-work'!J96-'TTW2001'!J96</f>
        <v>-5.6099657981078729E-4</v>
      </c>
      <c r="K96" s="12">
        <f>'Travel-to-work'!K96-'TTW2001'!K96</f>
        <v>4.5002929472540698E-3</v>
      </c>
      <c r="L96" s="12">
        <f>'Travel-to-work'!L96-'TTW2001'!L96</f>
        <v>-1.2272472568461291E-2</v>
      </c>
      <c r="M96" s="12">
        <f>'Travel-to-work'!M96-'TTW2001'!M96</f>
        <v>-2.5273558237233268E-3</v>
      </c>
      <c r="N96" s="12">
        <f>'Travel-to-work'!N96-'TTW2001'!N96</f>
        <v>2.3968013569562671E-3</v>
      </c>
      <c r="O96" s="12">
        <f>'Travel-to-work'!O96-'TTW2001'!O96</f>
        <v>1.5969684286631869E-2</v>
      </c>
      <c r="P96" s="12">
        <f>'Travel-to-work'!P96-'TTW2001'!P96</f>
        <v>-1.6351780906738687E-3</v>
      </c>
      <c r="Q96" s="48"/>
      <c r="S96" s="95">
        <f>'Travel-to-work'!S96-'TTW2001'!S96</f>
        <v>-7.7721796212072425E-3</v>
      </c>
    </row>
    <row r="97" spans="2:19" ht="13.5" customHeight="1">
      <c r="B97" s="30"/>
      <c r="C97" s="33" t="s">
        <v>38</v>
      </c>
      <c r="D97" s="33" t="s">
        <v>26</v>
      </c>
      <c r="E97" s="13">
        <f>'Travel-to-work'!E97-'TTW2001'!E97</f>
        <v>0</v>
      </c>
      <c r="F97" s="20" t="s">
        <v>80</v>
      </c>
      <c r="G97" s="13">
        <f>'Travel-to-work'!G97-'TTW2001'!G97</f>
        <v>8.2576130752520847E-5</v>
      </c>
      <c r="H97" s="13">
        <f>'Travel-to-work'!H97-'TTW2001'!H97</f>
        <v>4.0999289026212868E-3</v>
      </c>
      <c r="I97" s="13">
        <f>'Travel-to-work'!I97-'TTW2001'!I97</f>
        <v>-5.8924838411955061E-3</v>
      </c>
      <c r="J97" s="13">
        <f>'Travel-to-work'!J97-'TTW2001'!J97</f>
        <v>9.7353064974012825E-4</v>
      </c>
      <c r="K97" s="13">
        <f>'Travel-to-work'!K97-'TTW2001'!K97</f>
        <v>5.6470235521753231E-2</v>
      </c>
      <c r="L97" s="13">
        <f>'Travel-to-work'!L97-'TTW2001'!L97</f>
        <v>-1.9331336675492042E-2</v>
      </c>
      <c r="M97" s="13">
        <f>'Travel-to-work'!M97-'TTW2001'!M97</f>
        <v>-1.8492725262326862E-3</v>
      </c>
      <c r="N97" s="13">
        <f>'Travel-to-work'!N97-'TTW2001'!N97</f>
        <v>-5.6490090070258261E-3</v>
      </c>
      <c r="O97" s="13">
        <f>'Travel-to-work'!O97-'TTW2001'!O97</f>
        <v>-3.0893471642500447E-2</v>
      </c>
      <c r="P97" s="13">
        <f>'Travel-to-work'!P97-'TTW2001'!P97</f>
        <v>1.9893024875793641E-3</v>
      </c>
      <c r="Q97" s="48"/>
      <c r="S97" s="95">
        <f>'Travel-to-work'!S97-'TTW2001'!S97</f>
        <v>3.7138898846261204E-2</v>
      </c>
    </row>
    <row r="98" spans="2:19" ht="13.5" customHeight="1">
      <c r="B98" s="30"/>
      <c r="C98" s="33" t="s">
        <v>39</v>
      </c>
      <c r="D98" s="33" t="s">
        <v>32</v>
      </c>
      <c r="E98" s="14">
        <f>'Travel-to-work'!E98-'TTW2001'!E98</f>
        <v>0</v>
      </c>
      <c r="F98" s="21" t="s">
        <v>80</v>
      </c>
      <c r="G98" s="14">
        <f>'Travel-to-work'!G98-'TTW2001'!G98</f>
        <v>8.8149200965827569E-5</v>
      </c>
      <c r="H98" s="14">
        <f>'Travel-to-work'!H98-'TTW2001'!H98</f>
        <v>5.1138238032280431E-3</v>
      </c>
      <c r="I98" s="14">
        <f>'Travel-to-work'!I98-'TTW2001'!I98</f>
        <v>-4.2508529856086497E-3</v>
      </c>
      <c r="J98" s="14">
        <f>'Travel-to-work'!J98-'TTW2001'!J98</f>
        <v>-2.0826410375528147E-3</v>
      </c>
      <c r="K98" s="14">
        <f>'Travel-to-work'!K98-'TTW2001'!K98</f>
        <v>6.2432726983165487E-2</v>
      </c>
      <c r="L98" s="14">
        <f>'Travel-to-work'!L98-'TTW2001'!L98</f>
        <v>-1.5795987185556415E-2</v>
      </c>
      <c r="M98" s="14">
        <f>'Travel-to-work'!M98-'TTW2001'!M98</f>
        <v>-2.3903699207908089E-3</v>
      </c>
      <c r="N98" s="14">
        <f>'Travel-to-work'!N98-'TTW2001'!N98</f>
        <v>-9.1898304460942583E-3</v>
      </c>
      <c r="O98" s="14">
        <f>'Travel-to-work'!O98-'TTW2001'!O98</f>
        <v>-3.8809269532204191E-2</v>
      </c>
      <c r="P98" s="14">
        <f>'Travel-to-work'!P98-'TTW2001'!P98</f>
        <v>4.884251120447828E-3</v>
      </c>
      <c r="Q98" s="48"/>
      <c r="S98" s="95">
        <f>'Travel-to-work'!S98-'TTW2001'!S98</f>
        <v>4.6636739797609073E-2</v>
      </c>
    </row>
    <row r="99" spans="2:19" ht="13.5" customHeight="1">
      <c r="B99" s="30"/>
      <c r="C99" s="33" t="s">
        <v>40</v>
      </c>
      <c r="D99" s="33" t="s">
        <v>27</v>
      </c>
      <c r="E99" s="13">
        <f>'Travel-to-work'!E99-'TTW2001'!E99</f>
        <v>0</v>
      </c>
      <c r="F99" s="20" t="s">
        <v>80</v>
      </c>
      <c r="G99" s="13">
        <f>'Travel-to-work'!G99-'TTW2001'!G99</f>
        <v>-1.4694367429570648E-4</v>
      </c>
      <c r="H99" s="13">
        <f>'Travel-to-work'!H99-'TTW2001'!H99</f>
        <v>4.4511906676440449E-3</v>
      </c>
      <c r="I99" s="13">
        <f>'Travel-to-work'!I99-'TTW2001'!I99</f>
        <v>-5.6303363176645888E-3</v>
      </c>
      <c r="J99" s="13">
        <f>'Travel-to-work'!J99-'TTW2001'!J99</f>
        <v>-1.5097966245713923E-3</v>
      </c>
      <c r="K99" s="13">
        <f>'Travel-to-work'!K99-'TTW2001'!K99</f>
        <v>6.0756556925277927E-2</v>
      </c>
      <c r="L99" s="13">
        <f>'Travel-to-work'!L99-'TTW2001'!L99</f>
        <v>-1.4272934836234624E-2</v>
      </c>
      <c r="M99" s="13">
        <f>'Travel-to-work'!M99-'TTW2001'!M99</f>
        <v>-1.7834054266601413E-3</v>
      </c>
      <c r="N99" s="13">
        <f>'Travel-to-work'!N99-'TTW2001'!N99</f>
        <v>-6.9642269008487676E-4</v>
      </c>
      <c r="O99" s="13">
        <f>'Travel-to-work'!O99-'TTW2001'!O99</f>
        <v>-3.84435532653645E-2</v>
      </c>
      <c r="P99" s="13">
        <f>'Travel-to-work'!P99-'TTW2001'!P99</f>
        <v>-2.7243547580460895E-3</v>
      </c>
      <c r="Q99" s="48"/>
      <c r="S99" s="95">
        <f>'Travel-to-work'!S99-'TTW2001'!S99</f>
        <v>4.648362208904333E-2</v>
      </c>
    </row>
    <row r="100" spans="2:19" ht="15.75" customHeight="1">
      <c r="B100" s="30"/>
      <c r="C100" s="42" t="s">
        <v>48</v>
      </c>
      <c r="D100" s="42" t="s">
        <v>28</v>
      </c>
      <c r="E100" s="15">
        <f>'Travel-to-work'!E100-'TTW2001'!E100</f>
        <v>0</v>
      </c>
      <c r="F100" s="22" t="s">
        <v>80</v>
      </c>
      <c r="G100" s="15">
        <f>'Travel-to-work'!G100-'TTW2001'!G100</f>
        <v>3.0667475225802242E-4</v>
      </c>
      <c r="H100" s="15">
        <f>'Travel-to-work'!H100-'TTW2001'!H100</f>
        <v>5.2737405355460093E-3</v>
      </c>
      <c r="I100" s="15">
        <f>'Travel-to-work'!I100-'TTW2001'!I100</f>
        <v>1.5471729691601044E-2</v>
      </c>
      <c r="J100" s="15">
        <f>'Travel-to-work'!J100-'TTW2001'!J100</f>
        <v>-1.215476260711887E-3</v>
      </c>
      <c r="K100" s="15">
        <f>'Travel-to-work'!K100-'TTW2001'!K100</f>
        <v>-3.2054347496398794E-2</v>
      </c>
      <c r="L100" s="15">
        <f>'Travel-to-work'!L100-'TTW2001'!L100</f>
        <v>-1.5311571711002711E-2</v>
      </c>
      <c r="M100" s="15">
        <f>'Travel-to-work'!M100-'TTW2001'!M100</f>
        <v>-1.149832568055266E-3</v>
      </c>
      <c r="N100" s="15">
        <f>'Travel-to-work'!N100-'TTW2001'!N100</f>
        <v>1.6566607211654032E-2</v>
      </c>
      <c r="O100" s="15">
        <f>'Travel-to-work'!O100-'TTW2001'!O100</f>
        <v>1.1101806774799133E-2</v>
      </c>
      <c r="P100" s="15">
        <f>'Travel-to-work'!P100-'TTW2001'!P100</f>
        <v>1.0106690703104142E-3</v>
      </c>
      <c r="Q100" s="48"/>
      <c r="S100" s="95">
        <f>'Travel-to-work'!S100-'TTW2001'!S100</f>
        <v>-4.7365919207401463E-2</v>
      </c>
    </row>
    <row r="101" spans="2:19" ht="13.5" customHeight="1">
      <c r="B101" s="30"/>
      <c r="C101" s="33" t="s">
        <v>41</v>
      </c>
      <c r="D101" s="33" t="s">
        <v>5</v>
      </c>
      <c r="E101" s="13">
        <f>'Travel-to-work'!E101-'TTW2001'!E101</f>
        <v>0</v>
      </c>
      <c r="F101" s="20" t="s">
        <v>80</v>
      </c>
      <c r="G101" s="13">
        <f>'Travel-to-work'!G101-'TTW2001'!G101</f>
        <v>1.7265923589306436E-4</v>
      </c>
      <c r="H101" s="13">
        <f>'Travel-to-work'!H101-'TTW2001'!H101</f>
        <v>1.5527026225812918E-2</v>
      </c>
      <c r="I101" s="13">
        <f>'Travel-to-work'!I101-'TTW2001'!I101</f>
        <v>-2.2329865664759703E-2</v>
      </c>
      <c r="J101" s="13">
        <f>'Travel-to-work'!J101-'TTW2001'!J101</f>
        <v>-1.5511756344994566E-3</v>
      </c>
      <c r="K101" s="13">
        <f>'Travel-to-work'!K101-'TTW2001'!K101</f>
        <v>6.496955869632226E-2</v>
      </c>
      <c r="L101" s="13">
        <f>'Travel-to-work'!L101-'TTW2001'!L101</f>
        <v>-3.4845660639756859E-2</v>
      </c>
      <c r="M101" s="13">
        <f>'Travel-to-work'!M101-'TTW2001'!M101</f>
        <v>-2.7752317094959559E-3</v>
      </c>
      <c r="N101" s="13">
        <f>'Travel-to-work'!N101-'TTW2001'!N101</f>
        <v>-1.783785282760339E-3</v>
      </c>
      <c r="O101" s="13">
        <f>'Travel-to-work'!O101-'TTW2001'!O101</f>
        <v>-2.1038459788467662E-2</v>
      </c>
      <c r="P101" s="13">
        <f>'Travel-to-work'!P101-'TTW2001'!P101</f>
        <v>3.6549345617117772E-3</v>
      </c>
      <c r="Q101" s="48"/>
      <c r="S101" s="95">
        <f>'Travel-to-work'!S101-'TTW2001'!S101</f>
        <v>3.0123898056565346E-2</v>
      </c>
    </row>
    <row r="102" spans="2:19" ht="13.5" customHeight="1">
      <c r="B102" s="30"/>
      <c r="C102" s="33" t="s">
        <v>49</v>
      </c>
      <c r="D102" s="33" t="s">
        <v>10</v>
      </c>
      <c r="E102" s="14">
        <f>'Travel-to-work'!E102-'TTW2001'!E102</f>
        <v>0</v>
      </c>
      <c r="F102" s="21" t="s">
        <v>80</v>
      </c>
      <c r="G102" s="14">
        <f>'Travel-to-work'!G102-'TTW2001'!G102</f>
        <v>4.2636930852075951E-5</v>
      </c>
      <c r="H102" s="14">
        <f>'Travel-to-work'!H102-'TTW2001'!H102</f>
        <v>-2.6755938764406323E-3</v>
      </c>
      <c r="I102" s="14">
        <f>'Travel-to-work'!I102-'TTW2001'!I102</f>
        <v>-1.8477508910576548E-2</v>
      </c>
      <c r="J102" s="14">
        <f>'Travel-to-work'!J102-'TTW2001'!J102</f>
        <v>-2.9013708784992728E-3</v>
      </c>
      <c r="K102" s="14">
        <f>'Travel-to-work'!K102-'TTW2001'!K102</f>
        <v>7.587839846148603E-2</v>
      </c>
      <c r="L102" s="14">
        <f>'Travel-to-work'!L102-'TTW2001'!L102</f>
        <v>-4.0323407624451607E-2</v>
      </c>
      <c r="M102" s="14">
        <f>'Travel-to-work'!M102-'TTW2001'!M102</f>
        <v>-1.2119728259663823E-3</v>
      </c>
      <c r="N102" s="14">
        <f>'Travel-to-work'!N102-'TTW2001'!N102</f>
        <v>-2.8622930473835772E-3</v>
      </c>
      <c r="O102" s="14">
        <f>'Travel-to-work'!O102-'TTW2001'!O102</f>
        <v>-2.3026670701035687E-2</v>
      </c>
      <c r="P102" s="14">
        <f>'Travel-to-work'!P102-'TTW2001'!P102</f>
        <v>1.5557782472015537E-2</v>
      </c>
      <c r="Q102" s="48"/>
      <c r="S102" s="95">
        <f>'Travel-to-work'!S102-'TTW2001'!S102</f>
        <v>3.5554990837034395E-2</v>
      </c>
    </row>
    <row r="103" spans="2:19" ht="13.5" customHeight="1">
      <c r="B103" s="30"/>
      <c r="C103" s="33" t="s">
        <v>42</v>
      </c>
      <c r="D103" s="33" t="s">
        <v>6</v>
      </c>
      <c r="E103" s="13">
        <f>'Travel-to-work'!E103-'TTW2001'!E103</f>
        <v>0</v>
      </c>
      <c r="F103" s="20" t="s">
        <v>80</v>
      </c>
      <c r="G103" s="13">
        <f>'Travel-to-work'!G103-'TTW2001'!G103</f>
        <v>-1.2790603603640948E-4</v>
      </c>
      <c r="H103" s="13">
        <f>'Travel-to-work'!H103-'TTW2001'!H103</f>
        <v>2.1837314087184622E-3</v>
      </c>
      <c r="I103" s="13">
        <f>'Travel-to-work'!I103-'TTW2001'!I103</f>
        <v>-7.5028741653389852E-3</v>
      </c>
      <c r="J103" s="13">
        <f>'Travel-to-work'!J103-'TTW2001'!J103</f>
        <v>-1.4196600629398336E-3</v>
      </c>
      <c r="K103" s="13">
        <f>'Travel-to-work'!K103-'TTW2001'!K103</f>
        <v>7.6457157081907923E-2</v>
      </c>
      <c r="L103" s="13">
        <f>'Travel-to-work'!L103-'TTW2001'!L103</f>
        <v>-2.5790886669798285E-2</v>
      </c>
      <c r="M103" s="13">
        <f>'Travel-to-work'!M103-'TTW2001'!M103</f>
        <v>-9.4955129558186181E-4</v>
      </c>
      <c r="N103" s="13">
        <f>'Travel-to-work'!N103-'TTW2001'!N103</f>
        <v>-6.3358797537545371E-3</v>
      </c>
      <c r="O103" s="13">
        <f>'Travel-to-work'!O103-'TTW2001'!O103</f>
        <v>-3.244527356595267E-2</v>
      </c>
      <c r="P103" s="13">
        <f>'Travel-to-work'!P103-'TTW2001'!P103</f>
        <v>-4.0688569412237943E-3</v>
      </c>
      <c r="Q103" s="48"/>
      <c r="S103" s="95">
        <f>'Travel-to-work'!S103-'TTW2001'!S103</f>
        <v>5.0666270412109693E-2</v>
      </c>
    </row>
    <row r="104" spans="2:19" ht="13.5" customHeight="1">
      <c r="B104" s="30"/>
      <c r="C104" s="38" t="s">
        <v>43</v>
      </c>
      <c r="D104" s="38" t="s">
        <v>33</v>
      </c>
      <c r="E104" s="16">
        <f>'Travel-to-work'!E104-'TTW2001'!E104</f>
        <v>0</v>
      </c>
      <c r="F104" s="61" t="s">
        <v>80</v>
      </c>
      <c r="G104" s="16">
        <f>'Travel-to-work'!G104-'TTW2001'!G104</f>
        <v>7.1071007787985884E-5</v>
      </c>
      <c r="H104" s="16">
        <f>'Travel-to-work'!H104-'TTW2001'!H104</f>
        <v>1.7425360332082099E-3</v>
      </c>
      <c r="I104" s="16">
        <f>'Travel-to-work'!I104-'TTW2001'!I104</f>
        <v>-1.5108063854206322E-2</v>
      </c>
      <c r="J104" s="16">
        <f>'Travel-to-work'!J104-'TTW2001'!J104</f>
        <v>-2.1504821039347215E-3</v>
      </c>
      <c r="K104" s="16">
        <f>'Travel-to-work'!K104-'TTW2001'!K104</f>
        <v>3.7153929517654727E-2</v>
      </c>
      <c r="L104" s="16">
        <f>'Travel-to-work'!L104-'TTW2001'!L104</f>
        <v>-2.5255054084826201E-2</v>
      </c>
      <c r="M104" s="16">
        <f>'Travel-to-work'!M104-'TTW2001'!M104</f>
        <v>-1.2765384249657659E-3</v>
      </c>
      <c r="N104" s="16">
        <f>'Travel-to-work'!N104-'TTW2001'!N104</f>
        <v>1.226356289968214E-3</v>
      </c>
      <c r="O104" s="16">
        <f>'Travel-to-work'!O104-'TTW2001'!O104</f>
        <v>1.4459476673319427E-3</v>
      </c>
      <c r="P104" s="16">
        <f>'Travel-to-work'!P104-'TTW2001'!P104</f>
        <v>2.1502979519819714E-3</v>
      </c>
      <c r="Q104" s="48"/>
      <c r="S104" s="95">
        <f>'Travel-to-work'!S104-'TTW2001'!S104</f>
        <v>1.1898875432828526E-2</v>
      </c>
    </row>
    <row r="105" spans="2:19" ht="13.5" customHeight="1">
      <c r="B105" s="30"/>
      <c r="C105" s="33" t="s">
        <v>44</v>
      </c>
      <c r="D105" s="33" t="s">
        <v>7</v>
      </c>
      <c r="E105" s="13">
        <f>'Travel-to-work'!E105-'TTW2001'!E105</f>
        <v>0</v>
      </c>
      <c r="F105" s="20" t="s">
        <v>80</v>
      </c>
      <c r="G105" s="13">
        <f>'Travel-to-work'!G105-'TTW2001'!G105</f>
        <v>5.3363719539152257E-5</v>
      </c>
      <c r="H105" s="13">
        <f>'Travel-to-work'!H105-'TTW2001'!H105</f>
        <v>3.0326790750865515E-3</v>
      </c>
      <c r="I105" s="13">
        <f>'Travel-to-work'!I105-'TTW2001'!I105</f>
        <v>-1.179121039328819E-2</v>
      </c>
      <c r="J105" s="13">
        <f>'Travel-to-work'!J105-'TTW2001'!J105</f>
        <v>-1.4970607397338754E-3</v>
      </c>
      <c r="K105" s="13">
        <f>'Travel-to-work'!K105-'TTW2001'!K105</f>
        <v>7.8535830049419664E-2</v>
      </c>
      <c r="L105" s="13">
        <f>'Travel-to-work'!L105-'TTW2001'!L105</f>
        <v>-3.6289897061960771E-2</v>
      </c>
      <c r="M105" s="13">
        <f>'Travel-to-work'!M105-'TTW2001'!M105</f>
        <v>-9.0408110386108395E-4</v>
      </c>
      <c r="N105" s="13">
        <f>'Travel-to-work'!N105-'TTW2001'!N105</f>
        <v>-4.3455771129293549E-4</v>
      </c>
      <c r="O105" s="13">
        <f>'Travel-to-work'!O105-'TTW2001'!O105</f>
        <v>-3.1159991531725439E-2</v>
      </c>
      <c r="P105" s="13">
        <f>'Travel-to-work'!P105-'TTW2001'!P105</f>
        <v>4.5492569781699788E-4</v>
      </c>
      <c r="Q105" s="48"/>
      <c r="S105" s="95">
        <f>'Travel-to-work'!S105-'TTW2001'!S105</f>
        <v>4.2245932987458934E-2</v>
      </c>
    </row>
    <row r="106" spans="2:19" ht="13.5" customHeight="1">
      <c r="B106" s="30"/>
      <c r="C106" s="33" t="s">
        <v>45</v>
      </c>
      <c r="D106" s="33" t="s">
        <v>35</v>
      </c>
      <c r="E106" s="14">
        <f>'Travel-to-work'!E106-'TTW2001'!E106</f>
        <v>0</v>
      </c>
      <c r="F106" s="21" t="s">
        <v>80</v>
      </c>
      <c r="G106" s="14">
        <f>'Travel-to-work'!G106-'TTW2001'!G106</f>
        <v>-7.9207006050827176E-4</v>
      </c>
      <c r="H106" s="14">
        <f>'Travel-to-work'!H106-'TTW2001'!H106</f>
        <v>1.8726636861484416E-2</v>
      </c>
      <c r="I106" s="14">
        <f>'Travel-to-work'!I106-'TTW2001'!I106</f>
        <v>-1.3903037026554432E-2</v>
      </c>
      <c r="J106" s="14">
        <f>'Travel-to-work'!J106-'TTW2001'!J106</f>
        <v>-2.265221977480714E-3</v>
      </c>
      <c r="K106" s="14">
        <f>'Travel-to-work'!K106-'TTW2001'!K106</f>
        <v>1.8025654214358866E-2</v>
      </c>
      <c r="L106" s="14">
        <f>'Travel-to-work'!L106-'TTW2001'!L106</f>
        <v>-1.92912029137675E-2</v>
      </c>
      <c r="M106" s="14">
        <f>'Travel-to-work'!M106-'TTW2001'!M106</f>
        <v>-9.2107123317469643E-4</v>
      </c>
      <c r="N106" s="14">
        <f>'Travel-to-work'!N106-'TTW2001'!N106</f>
        <v>2.860665361447484E-3</v>
      </c>
      <c r="O106" s="14">
        <f>'Travel-to-work'!O106-'TTW2001'!O106</f>
        <v>-4.1577063648706655E-3</v>
      </c>
      <c r="P106" s="14">
        <f>'Travel-to-work'!P106-'TTW2001'!P106</f>
        <v>1.7173531390654809E-3</v>
      </c>
      <c r="Q106" s="48"/>
      <c r="S106" s="95">
        <f>'Travel-to-work'!S106-'TTW2001'!S106</f>
        <v>-1.2655486994086473E-3</v>
      </c>
    </row>
    <row r="107" spans="2:19" ht="13.5" customHeight="1">
      <c r="B107" s="30"/>
      <c r="C107" s="33" t="s">
        <v>46</v>
      </c>
      <c r="D107" s="33" t="s">
        <v>8</v>
      </c>
      <c r="E107" s="13">
        <f>'Travel-to-work'!E107-'TTW2001'!E107</f>
        <v>0</v>
      </c>
      <c r="F107" s="20" t="s">
        <v>80</v>
      </c>
      <c r="G107" s="13">
        <f>'Travel-to-work'!G107-'TTW2001'!G107</f>
        <v>2.68323059154224E-4</v>
      </c>
      <c r="H107" s="13">
        <f>'Travel-to-work'!H107-'TTW2001'!H107</f>
        <v>2.1409626650710382E-2</v>
      </c>
      <c r="I107" s="13">
        <f>'Travel-to-work'!I107-'TTW2001'!I107</f>
        <v>-1.9446168403768282E-2</v>
      </c>
      <c r="J107" s="13">
        <f>'Travel-to-work'!J107-'TTW2001'!J107</f>
        <v>-4.6783462978166766E-4</v>
      </c>
      <c r="K107" s="13">
        <f>'Travel-to-work'!K107-'TTW2001'!K107</f>
        <v>3.5233151969720211E-2</v>
      </c>
      <c r="L107" s="13">
        <f>'Travel-to-work'!L107-'TTW2001'!L107</f>
        <v>-2.1921120743637196E-2</v>
      </c>
      <c r="M107" s="13">
        <f>'Travel-to-work'!M107-'TTW2001'!M107</f>
        <v>-9.895913056788613E-4</v>
      </c>
      <c r="N107" s="13">
        <f>'Travel-to-work'!N107-'TTW2001'!N107</f>
        <v>2.0466373516274013E-3</v>
      </c>
      <c r="O107" s="13">
        <f>'Travel-to-work'!O107-'TTW2001'!O107</f>
        <v>-1.6248834588035568E-2</v>
      </c>
      <c r="P107" s="13">
        <f>'Travel-to-work'!P107-'TTW2001'!P107</f>
        <v>1.1581063968940913E-4</v>
      </c>
      <c r="Q107" s="48"/>
      <c r="S107" s="95">
        <f>'Travel-to-work'!S107-'TTW2001'!S107</f>
        <v>1.3312031226082932E-2</v>
      </c>
    </row>
    <row r="108" spans="2:19" ht="13.5" customHeight="1">
      <c r="B108" s="30"/>
      <c r="C108" s="33" t="s">
        <v>47</v>
      </c>
      <c r="D108" s="33" t="s">
        <v>9</v>
      </c>
      <c r="E108" s="14">
        <f>'Travel-to-work'!E108-'TTW2001'!E108</f>
        <v>0</v>
      </c>
      <c r="F108" s="21" t="s">
        <v>80</v>
      </c>
      <c r="G108" s="14">
        <f>'Travel-to-work'!G108-'TTW2001'!G108</f>
        <v>-1.368947409825157E-3</v>
      </c>
      <c r="H108" s="14">
        <f>'Travel-to-work'!H108-'TTW2001'!H108</f>
        <v>1.7645737205920498E-2</v>
      </c>
      <c r="I108" s="14">
        <f>'Travel-to-work'!I108-'TTW2001'!I108</f>
        <v>-1.8321846071817513E-2</v>
      </c>
      <c r="J108" s="14">
        <f>'Travel-to-work'!J108-'TTW2001'!J108</f>
        <v>-2.1427855408224878E-3</v>
      </c>
      <c r="K108" s="14">
        <f>'Travel-to-work'!K108-'TTW2001'!K108</f>
        <v>2.8235566306888171E-2</v>
      </c>
      <c r="L108" s="14">
        <f>'Travel-to-work'!L108-'TTW2001'!L108</f>
        <v>-1.8516804289240046E-2</v>
      </c>
      <c r="M108" s="14">
        <f>'Travel-to-work'!M108-'TTW2001'!M108</f>
        <v>-1.1107214113616135E-3</v>
      </c>
      <c r="N108" s="14">
        <f>'Travel-to-work'!N108-'TTW2001'!N108</f>
        <v>2.6538002045843551E-3</v>
      </c>
      <c r="O108" s="14">
        <f>'Travel-to-work'!O108-'TTW2001'!O108</f>
        <v>-7.6564727462351684E-3</v>
      </c>
      <c r="P108" s="14">
        <f>'Travel-to-work'!P108-'TTW2001'!P108</f>
        <v>5.824737519089275E-4</v>
      </c>
      <c r="Q108" s="48"/>
      <c r="S108" s="95">
        <f>'Travel-to-work'!S108-'TTW2001'!S108</f>
        <v>9.7187620176482081E-3</v>
      </c>
    </row>
    <row r="109" spans="2:19" ht="13.5" customHeight="1">
      <c r="B109" s="30"/>
      <c r="C109" s="33" t="s">
        <v>50</v>
      </c>
      <c r="D109" s="33" t="s">
        <v>11</v>
      </c>
      <c r="E109" s="13">
        <f>'Travel-to-work'!E109-'TTW2001'!E109</f>
        <v>0</v>
      </c>
      <c r="F109" s="20" t="s">
        <v>80</v>
      </c>
      <c r="G109" s="13">
        <f>'Travel-to-work'!G109-'TTW2001'!G109</f>
        <v>-2.3785663451394426E-6</v>
      </c>
      <c r="H109" s="13">
        <f>'Travel-to-work'!H109-'TTW2001'!H109</f>
        <v>1.6619663559518535E-2</v>
      </c>
      <c r="I109" s="13">
        <f>'Travel-to-work'!I109-'TTW2001'!I109</f>
        <v>-1.2055062654087727E-2</v>
      </c>
      <c r="J109" s="13">
        <f>'Travel-to-work'!J109-'TTW2001'!J109</f>
        <v>-2.2799455854179036E-3</v>
      </c>
      <c r="K109" s="13">
        <f>'Travel-to-work'!K109-'TTW2001'!K109</f>
        <v>5.5317637795409991E-2</v>
      </c>
      <c r="L109" s="13">
        <f>'Travel-to-work'!L109-'TTW2001'!L109</f>
        <v>-3.324885028659795E-2</v>
      </c>
      <c r="M109" s="13">
        <f>'Travel-to-work'!M109-'TTW2001'!M109</f>
        <v>-1.9959436570506977E-3</v>
      </c>
      <c r="N109" s="13">
        <f>'Travel-to-work'!N109-'TTW2001'!N109</f>
        <v>-4.4051359085297056E-3</v>
      </c>
      <c r="O109" s="13">
        <f>'Travel-to-work'!O109-'TTW2001'!O109</f>
        <v>-1.9516430633820234E-2</v>
      </c>
      <c r="P109" s="13">
        <f>'Travel-to-work'!P109-'TTW2001'!P109</f>
        <v>1.5664459369208556E-3</v>
      </c>
      <c r="Q109" s="48"/>
      <c r="S109" s="95">
        <f>'Travel-to-work'!S109-'TTW2001'!S109</f>
        <v>2.2068787508812027E-2</v>
      </c>
    </row>
    <row r="110" spans="2:19" ht="13.5" customHeight="1">
      <c r="B110" s="30"/>
      <c r="C110" s="33" t="s">
        <v>51</v>
      </c>
      <c r="D110" s="33" t="s">
        <v>12</v>
      </c>
      <c r="E110" s="14">
        <f>'Travel-to-work'!E110-'TTW2001'!E110</f>
        <v>0</v>
      </c>
      <c r="F110" s="21" t="s">
        <v>80</v>
      </c>
      <c r="G110" s="14">
        <f>'Travel-to-work'!G110-'TTW2001'!G110</f>
        <v>8.8293282723791728E-5</v>
      </c>
      <c r="H110" s="14">
        <f>'Travel-to-work'!H110-'TTW2001'!H110</f>
        <v>5.6856867159055316E-3</v>
      </c>
      <c r="I110" s="14">
        <f>'Travel-to-work'!I110-'TTW2001'!I110</f>
        <v>-8.630608782868851E-3</v>
      </c>
      <c r="J110" s="14">
        <f>'Travel-to-work'!J110-'TTW2001'!J110</f>
        <v>-1.0912656514766735E-3</v>
      </c>
      <c r="K110" s="14">
        <f>'Travel-to-work'!K110-'TTW2001'!K110</f>
        <v>5.9553547709660593E-2</v>
      </c>
      <c r="L110" s="14">
        <f>'Travel-to-work'!L110-'TTW2001'!L110</f>
        <v>-3.014856583859718E-2</v>
      </c>
      <c r="M110" s="14">
        <f>'Travel-to-work'!M110-'TTW2001'!M110</f>
        <v>-2.3076200626352544E-3</v>
      </c>
      <c r="N110" s="14">
        <f>'Travel-to-work'!N110-'TTW2001'!N110</f>
        <v>-2.4114242091018336E-3</v>
      </c>
      <c r="O110" s="14">
        <f>'Travel-to-work'!O110-'TTW2001'!O110</f>
        <v>-2.2691317818892026E-2</v>
      </c>
      <c r="P110" s="14">
        <f>'Travel-to-work'!P110-'TTW2001'!P110</f>
        <v>1.9532746552818388E-3</v>
      </c>
      <c r="Q110" s="48"/>
      <c r="S110" s="95">
        <f>'Travel-to-work'!S110-'TTW2001'!S110</f>
        <v>2.940498187106344E-2</v>
      </c>
    </row>
    <row r="111" spans="2:19" ht="13.5" customHeight="1">
      <c r="B111" s="30"/>
      <c r="C111" s="38" t="s">
        <v>52</v>
      </c>
      <c r="D111" s="38" t="s">
        <v>36</v>
      </c>
      <c r="E111" s="17">
        <f>'Travel-to-work'!E111-'TTW2001'!E111</f>
        <v>0</v>
      </c>
      <c r="F111" s="62" t="s">
        <v>80</v>
      </c>
      <c r="G111" s="17">
        <f>'Travel-to-work'!G111-'TTW2001'!G111</f>
        <v>-6.5605006977689888E-3</v>
      </c>
      <c r="H111" s="17">
        <f>'Travel-to-work'!H111-'TTW2001'!H111</f>
        <v>2.1181080523701809E-2</v>
      </c>
      <c r="I111" s="17">
        <f>'Travel-to-work'!I111-'TTW2001'!I111</f>
        <v>-3.7117905703140081E-2</v>
      </c>
      <c r="J111" s="17">
        <f>'Travel-to-work'!J111-'TTW2001'!J111</f>
        <v>-2.6187167935880478E-3</v>
      </c>
      <c r="K111" s="17">
        <f>'Travel-to-work'!K111-'TTW2001'!K111</f>
        <v>2.6482081155276005E-2</v>
      </c>
      <c r="L111" s="17">
        <f>'Travel-to-work'!L111-'TTW2001'!L111</f>
        <v>-1.5257740289152569E-2</v>
      </c>
      <c r="M111" s="17">
        <f>'Travel-to-work'!M111-'TTW2001'!M111</f>
        <v>-9.4469124685998503E-4</v>
      </c>
      <c r="N111" s="17">
        <f>'Travel-to-work'!N111-'TTW2001'!N111</f>
        <v>6.6996298547277802E-3</v>
      </c>
      <c r="O111" s="17">
        <f>'Travel-to-work'!O111-'TTW2001'!O111</f>
        <v>6.9670638909618277E-3</v>
      </c>
      <c r="P111" s="17">
        <f>'Travel-to-work'!P111-'TTW2001'!P111</f>
        <v>1.1696993058422861E-3</v>
      </c>
      <c r="Q111" s="48"/>
      <c r="S111" s="95">
        <f>'Travel-to-work'!S111-'TTW2001'!S111</f>
        <v>1.122434086612345E-2</v>
      </c>
    </row>
    <row r="112" spans="2:19" ht="13.5" customHeight="1">
      <c r="B112" s="30"/>
      <c r="C112" s="33" t="s">
        <v>53</v>
      </c>
      <c r="D112" s="33" t="s">
        <v>13</v>
      </c>
      <c r="E112" s="14">
        <f>'Travel-to-work'!E112-'TTW2001'!E112</f>
        <v>0</v>
      </c>
      <c r="F112" s="21" t="s">
        <v>80</v>
      </c>
      <c r="G112" s="14">
        <f>'Travel-to-work'!G112-'TTW2001'!G112</f>
        <v>8.6751964410034183E-6</v>
      </c>
      <c r="H112" s="14">
        <f>'Travel-to-work'!H112-'TTW2001'!H112</f>
        <v>3.3272842076173346E-3</v>
      </c>
      <c r="I112" s="14">
        <f>'Travel-to-work'!I112-'TTW2001'!I112</f>
        <v>-1.1378299193435415E-2</v>
      </c>
      <c r="J112" s="14">
        <f>'Travel-to-work'!J112-'TTW2001'!J112</f>
        <v>-3.3199479569579679E-3</v>
      </c>
      <c r="K112" s="14">
        <f>'Travel-to-work'!K112-'TTW2001'!K112</f>
        <v>6.6378486837932016E-2</v>
      </c>
      <c r="L112" s="14">
        <f>'Travel-to-work'!L112-'TTW2001'!L112</f>
        <v>-2.1014566388449507E-2</v>
      </c>
      <c r="M112" s="14">
        <f>'Travel-to-work'!M112-'TTW2001'!M112</f>
        <v>-2.1380728041575834E-3</v>
      </c>
      <c r="N112" s="14">
        <f>'Travel-to-work'!N112-'TTW2001'!N112</f>
        <v>-2.7034450615429986E-3</v>
      </c>
      <c r="O112" s="14">
        <f>'Travel-to-work'!O112-'TTW2001'!O112</f>
        <v>-3.05090264932594E-2</v>
      </c>
      <c r="P112" s="14">
        <f>'Travel-to-work'!P112-'TTW2001'!P112</f>
        <v>1.3489116558125895E-3</v>
      </c>
      <c r="Q112" s="48"/>
      <c r="S112" s="95">
        <f>'Travel-to-work'!S112-'TTW2001'!S112</f>
        <v>4.5363920449482564E-2</v>
      </c>
    </row>
    <row r="113" spans="2:19" ht="13.5" customHeight="1">
      <c r="B113" s="30"/>
      <c r="C113" s="33" t="s">
        <v>54</v>
      </c>
      <c r="D113" s="33" t="s">
        <v>14</v>
      </c>
      <c r="E113" s="13">
        <f>'Travel-to-work'!E113-'TTW2001'!E113</f>
        <v>0</v>
      </c>
      <c r="F113" s="20" t="s">
        <v>80</v>
      </c>
      <c r="G113" s="13">
        <f>'Travel-to-work'!G113-'TTW2001'!G113</f>
        <v>-6.6612362206081065E-5</v>
      </c>
      <c r="H113" s="13">
        <f>'Travel-to-work'!H113-'TTW2001'!H113</f>
        <v>2.2320754843632259E-2</v>
      </c>
      <c r="I113" s="13">
        <f>'Travel-to-work'!I113-'TTW2001'!I113</f>
        <v>-3.8357101411584354E-2</v>
      </c>
      <c r="J113" s="13">
        <f>'Travel-to-work'!J113-'TTW2001'!J113</f>
        <v>-6.3928931332249399E-3</v>
      </c>
      <c r="K113" s="13">
        <f>'Travel-to-work'!K113-'TTW2001'!K113</f>
        <v>6.8307095176876498E-2</v>
      </c>
      <c r="L113" s="13">
        <f>'Travel-to-work'!L113-'TTW2001'!L113</f>
        <v>-3.611547050857318E-2</v>
      </c>
      <c r="M113" s="13">
        <f>'Travel-to-work'!M113-'TTW2001'!M113</f>
        <v>-1.7079945689874162E-3</v>
      </c>
      <c r="N113" s="13">
        <f>'Travel-to-work'!N113-'TTW2001'!N113</f>
        <v>1.4473567724822755E-4</v>
      </c>
      <c r="O113" s="13">
        <f>'Travel-to-work'!O113-'TTW2001'!O113</f>
        <v>-1.085834615720209E-2</v>
      </c>
      <c r="P113" s="13">
        <f>'Travel-to-work'!P113-'TTW2001'!P113</f>
        <v>2.7258324440211524E-3</v>
      </c>
      <c r="Q113" s="48"/>
      <c r="S113" s="95">
        <f>'Travel-to-work'!S113-'TTW2001'!S113</f>
        <v>3.2191624668303276E-2</v>
      </c>
    </row>
    <row r="114" spans="2:19" ht="13.5" customHeight="1">
      <c r="B114" s="30"/>
      <c r="C114" s="33" t="s">
        <v>55</v>
      </c>
      <c r="D114" s="33" t="s">
        <v>15</v>
      </c>
      <c r="E114" s="14">
        <f>'Travel-to-work'!E114-'TTW2001'!E114</f>
        <v>0</v>
      </c>
      <c r="F114" s="21" t="s">
        <v>80</v>
      </c>
      <c r="G114" s="14">
        <f>'Travel-to-work'!G114-'TTW2001'!G114</f>
        <v>-8.1077271336010446E-5</v>
      </c>
      <c r="H114" s="14">
        <f>'Travel-to-work'!H114-'TTW2001'!H114</f>
        <v>1.223106702665751E-3</v>
      </c>
      <c r="I114" s="14">
        <f>'Travel-to-work'!I114-'TTW2001'!I114</f>
        <v>3.4294789604434883E-3</v>
      </c>
      <c r="J114" s="14">
        <f>'Travel-to-work'!J114-'TTW2001'!J114</f>
        <v>-3.5564734314459797E-4</v>
      </c>
      <c r="K114" s="14">
        <f>'Travel-to-work'!K114-'TTW2001'!K114</f>
        <v>3.4676693825135052E-2</v>
      </c>
      <c r="L114" s="14">
        <f>'Travel-to-work'!L114-'TTW2001'!L114</f>
        <v>-2.4742580048461207E-2</v>
      </c>
      <c r="M114" s="14">
        <f>'Travel-to-work'!M114-'TTW2001'!M114</f>
        <v>-5.5347009551060845E-4</v>
      </c>
      <c r="N114" s="14">
        <f>'Travel-to-work'!N114-'TTW2001'!N114</f>
        <v>1.2757498020017077E-3</v>
      </c>
      <c r="O114" s="14">
        <f>'Travel-to-work'!O114-'TTW2001'!O114</f>
        <v>-1.7051763226010513E-2</v>
      </c>
      <c r="P114" s="14">
        <f>'Travel-to-work'!P114-'TTW2001'!P114</f>
        <v>2.1795086942169618E-3</v>
      </c>
      <c r="Q114" s="48"/>
      <c r="S114" s="95">
        <f>'Travel-to-work'!S114-'TTW2001'!S114</f>
        <v>9.9341137766738585E-3</v>
      </c>
    </row>
    <row r="115" spans="2:19" ht="13.5" customHeight="1">
      <c r="B115" s="30"/>
      <c r="C115" s="33" t="s">
        <v>56</v>
      </c>
      <c r="D115" s="33" t="s">
        <v>16</v>
      </c>
      <c r="E115" s="13">
        <f>'Travel-to-work'!E115-'TTW2001'!E115</f>
        <v>0</v>
      </c>
      <c r="F115" s="20" t="s">
        <v>80</v>
      </c>
      <c r="G115" s="13">
        <f>'Travel-to-work'!G115-'TTW2001'!G115</f>
        <v>1.0833048747820858E-4</v>
      </c>
      <c r="H115" s="13">
        <f>'Travel-to-work'!H115-'TTW2001'!H115</f>
        <v>2.6861649710039903E-3</v>
      </c>
      <c r="I115" s="13">
        <f>'Travel-to-work'!I115-'TTW2001'!I115</f>
        <v>-1.5884593711753756E-3</v>
      </c>
      <c r="J115" s="13">
        <f>'Travel-to-work'!J115-'TTW2001'!J115</f>
        <v>1.3007049099480767E-3</v>
      </c>
      <c r="K115" s="13">
        <f>'Travel-to-work'!K115-'TTW2001'!K115</f>
        <v>5.9894990041611917E-2</v>
      </c>
      <c r="L115" s="13">
        <f>'Travel-to-work'!L115-'TTW2001'!L115</f>
        <v>-1.9455179033568609E-2</v>
      </c>
      <c r="M115" s="13">
        <f>'Travel-to-work'!M115-'TTW2001'!M115</f>
        <v>-3.8756009448257947E-3</v>
      </c>
      <c r="N115" s="13">
        <f>'Travel-to-work'!N115-'TTW2001'!N115</f>
        <v>-2.7694500766097842E-2</v>
      </c>
      <c r="O115" s="13">
        <f>'Travel-to-work'!O115-'TTW2001'!O115</f>
        <v>-2.3392902779214075E-2</v>
      </c>
      <c r="P115" s="13">
        <f>'Travel-to-work'!P115-'TTW2001'!P115</f>
        <v>1.2016452484839533E-2</v>
      </c>
      <c r="Q115" s="48"/>
      <c r="S115" s="95">
        <f>'Travel-to-work'!S115-'TTW2001'!S115</f>
        <v>4.043981100804328E-2</v>
      </c>
    </row>
    <row r="116" spans="2:19" ht="13.5" customHeight="1">
      <c r="B116" s="30"/>
      <c r="C116" s="33" t="s">
        <v>57</v>
      </c>
      <c r="D116" s="33" t="s">
        <v>17</v>
      </c>
      <c r="E116" s="14">
        <f>'Travel-to-work'!E116-'TTW2001'!E116</f>
        <v>0</v>
      </c>
      <c r="F116" s="21" t="s">
        <v>80</v>
      </c>
      <c r="G116" s="14">
        <f>'Travel-to-work'!G116-'TTW2001'!G116</f>
        <v>5.4713130017094384E-5</v>
      </c>
      <c r="H116" s="14">
        <f>'Travel-to-work'!H116-'TTW2001'!H116</f>
        <v>1.5241345111901818E-2</v>
      </c>
      <c r="I116" s="14">
        <f>'Travel-to-work'!I116-'TTW2001'!I116</f>
        <v>-1.031417487805146E-2</v>
      </c>
      <c r="J116" s="14">
        <f>'Travel-to-work'!J116-'TTW2001'!J116</f>
        <v>-1.4626731000608349E-3</v>
      </c>
      <c r="K116" s="14">
        <f>'Travel-to-work'!K116-'TTW2001'!K116</f>
        <v>5.4622685863392695E-2</v>
      </c>
      <c r="L116" s="14">
        <f>'Travel-to-work'!L116-'TTW2001'!L116</f>
        <v>-3.455697931326987E-2</v>
      </c>
      <c r="M116" s="14">
        <f>'Travel-to-work'!M116-'TTW2001'!M116</f>
        <v>-2.1470524729787417E-3</v>
      </c>
      <c r="N116" s="14">
        <f>'Travel-to-work'!N116-'TTW2001'!N116</f>
        <v>-4.2070762577550228E-3</v>
      </c>
      <c r="O116" s="14">
        <f>'Travel-to-work'!O116-'TTW2001'!O116</f>
        <v>-1.9143777172929005E-2</v>
      </c>
      <c r="P116" s="14">
        <f>'Travel-to-work'!P116-'TTW2001'!P116</f>
        <v>1.9129890897333426E-3</v>
      </c>
      <c r="Q116" s="48"/>
      <c r="S116" s="95">
        <f>'Travel-to-work'!S116-'TTW2001'!S116</f>
        <v>2.0065706550122853E-2</v>
      </c>
    </row>
    <row r="117" spans="2:19" ht="13.5" customHeight="1">
      <c r="B117" s="30"/>
      <c r="C117" s="33" t="s">
        <v>58</v>
      </c>
      <c r="D117" s="33" t="s">
        <v>34</v>
      </c>
      <c r="E117" s="13">
        <f>'Travel-to-work'!E117-'TTW2001'!E117</f>
        <v>0</v>
      </c>
      <c r="F117" s="20" t="s">
        <v>80</v>
      </c>
      <c r="G117" s="13">
        <f>'Travel-to-work'!G117-'TTW2001'!G117</f>
        <v>-2.5927550955938221E-4</v>
      </c>
      <c r="H117" s="13">
        <f>'Travel-to-work'!H117-'TTW2001'!H117</f>
        <v>1.2737544439443631E-2</v>
      </c>
      <c r="I117" s="13">
        <f>'Travel-to-work'!I117-'TTW2001'!I117</f>
        <v>-2.3888024224232376E-2</v>
      </c>
      <c r="J117" s="13">
        <f>'Travel-to-work'!J117-'TTW2001'!J117</f>
        <v>-2.2716055829558931E-3</v>
      </c>
      <c r="K117" s="13">
        <f>'Travel-to-work'!K117-'TTW2001'!K117</f>
        <v>5.9702480326127683E-2</v>
      </c>
      <c r="L117" s="13">
        <f>'Travel-to-work'!L117-'TTW2001'!L117</f>
        <v>-3.2712708547971467E-2</v>
      </c>
      <c r="M117" s="13">
        <f>'Travel-to-work'!M117-'TTW2001'!M117</f>
        <v>-9.9117299550563237E-4</v>
      </c>
      <c r="N117" s="13">
        <f>'Travel-to-work'!N117-'TTW2001'!N117</f>
        <v>3.6245736060325868E-4</v>
      </c>
      <c r="O117" s="13">
        <f>'Travel-to-work'!O117-'TTW2001'!O117</f>
        <v>-1.3066099012726609E-2</v>
      </c>
      <c r="P117" s="13">
        <f>'Travel-to-work'!P117-'TTW2001'!P117</f>
        <v>3.8640374677676673E-4</v>
      </c>
      <c r="Q117" s="48"/>
      <c r="S117" s="95">
        <f>'Travel-to-work'!S117-'TTW2001'!S117</f>
        <v>2.6989771778156202E-2</v>
      </c>
    </row>
    <row r="118" spans="2:19" ht="13.5" customHeight="1">
      <c r="B118" s="30"/>
      <c r="C118" s="33" t="s">
        <v>59</v>
      </c>
      <c r="D118" s="33" t="s">
        <v>18</v>
      </c>
      <c r="E118" s="14">
        <f>'Travel-to-work'!E118-'TTW2001'!E118</f>
        <v>0</v>
      </c>
      <c r="F118" s="21" t="s">
        <v>80</v>
      </c>
      <c r="G118" s="14">
        <f>'Travel-to-work'!G118-'TTW2001'!G118</f>
        <v>-2.8524097247716008E-4</v>
      </c>
      <c r="H118" s="14">
        <f>'Travel-to-work'!H118-'TTW2001'!H118</f>
        <v>9.177836532139683E-4</v>
      </c>
      <c r="I118" s="14">
        <f>'Travel-to-work'!I118-'TTW2001'!I118</f>
        <v>-1.7253090582699075E-3</v>
      </c>
      <c r="J118" s="14">
        <f>'Travel-to-work'!J118-'TTW2001'!J118</f>
        <v>2.3958357937979438E-3</v>
      </c>
      <c r="K118" s="14">
        <f>'Travel-to-work'!K118-'TTW2001'!K118</f>
        <v>4.423645684854649E-2</v>
      </c>
      <c r="L118" s="14">
        <f>'Travel-to-work'!L118-'TTW2001'!L118</f>
        <v>-1.0569295035222068E-2</v>
      </c>
      <c r="M118" s="14">
        <f>'Travel-to-work'!M118-'TTW2001'!M118</f>
        <v>-7.1753218729214783E-4</v>
      </c>
      <c r="N118" s="14">
        <f>'Travel-to-work'!N118-'TTW2001'!N118</f>
        <v>-9.5222243144602904E-3</v>
      </c>
      <c r="O118" s="14">
        <f>'Travel-to-work'!O118-'TTW2001'!O118</f>
        <v>-3.6695790473419504E-2</v>
      </c>
      <c r="P118" s="14">
        <f>'Travel-to-work'!P118-'TTW2001'!P118</f>
        <v>1.1965315745582773E-2</v>
      </c>
      <c r="Q118" s="48"/>
      <c r="S118" s="95">
        <f>'Travel-to-work'!S118-'TTW2001'!S118</f>
        <v>3.3667161813324409E-2</v>
      </c>
    </row>
    <row r="119" spans="2:19" ht="13.5" customHeight="1">
      <c r="B119" s="30"/>
      <c r="C119" s="33" t="s">
        <v>60</v>
      </c>
      <c r="D119" s="33" t="s">
        <v>19</v>
      </c>
      <c r="E119" s="13">
        <f>'Travel-to-work'!E119-'TTW2001'!E119</f>
        <v>0</v>
      </c>
      <c r="F119" s="20" t="s">
        <v>80</v>
      </c>
      <c r="G119" s="13">
        <f>'Travel-to-work'!G119-'TTW2001'!G119</f>
        <v>1.5023622031396991E-4</v>
      </c>
      <c r="H119" s="13">
        <f>'Travel-to-work'!H119-'TTW2001'!H119</f>
        <v>2.5163144838786181E-3</v>
      </c>
      <c r="I119" s="13">
        <f>'Travel-to-work'!I119-'TTW2001'!I119</f>
        <v>5.6393075982185542E-3</v>
      </c>
      <c r="J119" s="13">
        <f>'Travel-to-work'!J119-'TTW2001'!J119</f>
        <v>-1.9625691656659167E-3</v>
      </c>
      <c r="K119" s="13">
        <f>'Travel-to-work'!K119-'TTW2001'!K119</f>
        <v>3.2214386145174689E-2</v>
      </c>
      <c r="L119" s="13">
        <f>'Travel-to-work'!L119-'TTW2001'!L119</f>
        <v>-1.5823565761055369E-2</v>
      </c>
      <c r="M119" s="13">
        <f>'Travel-to-work'!M119-'TTW2001'!M119</f>
        <v>-1.6009817253623548E-3</v>
      </c>
      <c r="N119" s="13">
        <f>'Travel-to-work'!N119-'TTW2001'!N119</f>
        <v>9.2626427143840603E-4</v>
      </c>
      <c r="O119" s="13">
        <f>'Travel-to-work'!O119-'TTW2001'!O119</f>
        <v>-2.0828574754840651E-2</v>
      </c>
      <c r="P119" s="13">
        <f>'Travel-to-work'!P119-'TTW2001'!P119</f>
        <v>-1.2308173120999001E-3</v>
      </c>
      <c r="Q119" s="48"/>
      <c r="S119" s="95">
        <f>'Travel-to-work'!S119-'TTW2001'!S119</f>
        <v>1.639082038411932E-2</v>
      </c>
    </row>
    <row r="120" spans="2:19" ht="13.5" customHeight="1">
      <c r="B120" s="30"/>
      <c r="C120" s="33" t="s">
        <v>61</v>
      </c>
      <c r="D120" s="33" t="s">
        <v>29</v>
      </c>
      <c r="E120" s="14">
        <f>'Travel-to-work'!E120-'TTW2001'!E120</f>
        <v>0</v>
      </c>
      <c r="F120" s="21" t="s">
        <v>80</v>
      </c>
      <c r="G120" s="14">
        <f>'Travel-to-work'!G120-'TTW2001'!G120</f>
        <v>-1.5130544179519094E-3</v>
      </c>
      <c r="H120" s="14">
        <f>'Travel-to-work'!H120-'TTW2001'!H120</f>
        <v>5.8469573474134381E-3</v>
      </c>
      <c r="I120" s="14">
        <f>'Travel-to-work'!I120-'TTW2001'!I120</f>
        <v>-2.0169004670095594E-2</v>
      </c>
      <c r="J120" s="14">
        <f>'Travel-to-work'!J120-'TTW2001'!J120</f>
        <v>-3.7150388672481608E-3</v>
      </c>
      <c r="K120" s="14">
        <f>'Travel-to-work'!K120-'TTW2001'!K120</f>
        <v>5.6132254494299261E-2</v>
      </c>
      <c r="L120" s="14">
        <f>'Travel-to-work'!L120-'TTW2001'!L120</f>
        <v>-2.7467743732320471E-2</v>
      </c>
      <c r="M120" s="14">
        <f>'Travel-to-work'!M120-'TTW2001'!M120</f>
        <v>-1.607483847129347E-3</v>
      </c>
      <c r="N120" s="14">
        <f>'Travel-to-work'!N120-'TTW2001'!N120</f>
        <v>-2.7612266550830489E-4</v>
      </c>
      <c r="O120" s="14">
        <f>'Travel-to-work'!O120-'TTW2001'!O120</f>
        <v>-9.5489282739184E-3</v>
      </c>
      <c r="P120" s="14">
        <f>'Travel-to-work'!P120-'TTW2001'!P120</f>
        <v>2.3181646324594296E-3</v>
      </c>
      <c r="Q120" s="48"/>
      <c r="S120" s="95">
        <f>'Travel-to-work'!S120-'TTW2001'!S120</f>
        <v>2.8664510761978734E-2</v>
      </c>
    </row>
    <row r="121" spans="2:19" ht="13.5" customHeight="1">
      <c r="B121" s="30"/>
      <c r="C121" s="33" t="s">
        <v>62</v>
      </c>
      <c r="D121" s="33" t="s">
        <v>20</v>
      </c>
      <c r="E121" s="13">
        <f>'Travel-to-work'!E121-'TTW2001'!E121</f>
        <v>0</v>
      </c>
      <c r="F121" s="20" t="s">
        <v>80</v>
      </c>
      <c r="G121" s="13">
        <f>'Travel-to-work'!G121-'TTW2001'!G121</f>
        <v>-1.855020499092512E-4</v>
      </c>
      <c r="H121" s="13">
        <f>'Travel-to-work'!H121-'TTW2001'!H121</f>
        <v>1.5598531729010597E-3</v>
      </c>
      <c r="I121" s="13">
        <f>'Travel-to-work'!I121-'TTW2001'!I121</f>
        <v>6.1635168090343889E-4</v>
      </c>
      <c r="J121" s="13">
        <f>'Travel-to-work'!J121-'TTW2001'!J121</f>
        <v>-4.8270029875114662E-4</v>
      </c>
      <c r="K121" s="13">
        <f>'Travel-to-work'!K121-'TTW2001'!K121</f>
        <v>7.8199647553481189E-2</v>
      </c>
      <c r="L121" s="13">
        <f>'Travel-to-work'!L121-'TTW2001'!L121</f>
        <v>-1.9459487457081329E-2</v>
      </c>
      <c r="M121" s="13">
        <f>'Travel-to-work'!M121-'TTW2001'!M121</f>
        <v>-9.4487665902610657E-4</v>
      </c>
      <c r="N121" s="13">
        <f>'Travel-to-work'!N121-'TTW2001'!N121</f>
        <v>-4.9305269961969541E-3</v>
      </c>
      <c r="O121" s="13">
        <f>'Travel-to-work'!O121-'TTW2001'!O121</f>
        <v>-5.132093391668896E-2</v>
      </c>
      <c r="P121" s="13">
        <f>'Travel-to-work'!P121-'TTW2001'!P121</f>
        <v>-3.0518250296319186E-3</v>
      </c>
      <c r="Q121" s="48"/>
      <c r="S121" s="95">
        <f>'Travel-to-work'!S121-'TTW2001'!S121</f>
        <v>5.8740160096399929E-2</v>
      </c>
    </row>
    <row r="122" spans="2:19" ht="13.5" customHeight="1">
      <c r="B122" s="30"/>
      <c r="C122" s="33" t="s">
        <v>63</v>
      </c>
      <c r="D122" s="33" t="s">
        <v>21</v>
      </c>
      <c r="E122" s="14">
        <f>'Travel-to-work'!E122-'TTW2001'!E122</f>
        <v>0</v>
      </c>
      <c r="F122" s="21" t="s">
        <v>80</v>
      </c>
      <c r="G122" s="14">
        <f>'Travel-to-work'!G122-'TTW2001'!G122</f>
        <v>-6.5144646196987926E-6</v>
      </c>
      <c r="H122" s="14">
        <f>'Travel-to-work'!H122-'TTW2001'!H122</f>
        <v>-3.0945448779029082E-4</v>
      </c>
      <c r="I122" s="14">
        <f>'Travel-to-work'!I122-'TTW2001'!I122</f>
        <v>-4.0184144057874641E-3</v>
      </c>
      <c r="J122" s="14">
        <f>'Travel-to-work'!J122-'TTW2001'!J122</f>
        <v>-2.4994990481217588E-3</v>
      </c>
      <c r="K122" s="14">
        <f>'Travel-to-work'!K122-'TTW2001'!K122</f>
        <v>3.8869650509772535E-2</v>
      </c>
      <c r="L122" s="14">
        <f>'Travel-to-work'!L122-'TTW2001'!L122</f>
        <v>-1.2505925724234285E-2</v>
      </c>
      <c r="M122" s="14">
        <f>'Travel-to-work'!M122-'TTW2001'!M122</f>
        <v>-2.1086311709398306E-3</v>
      </c>
      <c r="N122" s="14">
        <f>'Travel-to-work'!N122-'TTW2001'!N122</f>
        <v>-2.929767243404699E-5</v>
      </c>
      <c r="O122" s="14">
        <f>'Travel-to-work'!O122-'TTW2001'!O122</f>
        <v>-2.2161999615960118E-2</v>
      </c>
      <c r="P122" s="14">
        <f>'Travel-to-work'!P122-'TTW2001'!P122</f>
        <v>4.7700860801149526E-3</v>
      </c>
      <c r="Q122" s="48"/>
      <c r="S122" s="95">
        <f>'Travel-to-work'!S122-'TTW2001'!S122</f>
        <v>2.6363724785538278E-2</v>
      </c>
    </row>
    <row r="123" spans="2:19" ht="13.5" customHeight="1">
      <c r="B123" s="30"/>
      <c r="C123" s="33" t="s">
        <v>64</v>
      </c>
      <c r="D123" s="33" t="s">
        <v>22</v>
      </c>
      <c r="E123" s="13">
        <f>'Travel-to-work'!E123-'TTW2001'!E123</f>
        <v>0</v>
      </c>
      <c r="F123" s="20" t="s">
        <v>80</v>
      </c>
      <c r="G123" s="13">
        <f>'Travel-to-work'!G123-'TTW2001'!G123</f>
        <v>3.1245804450406736E-5</v>
      </c>
      <c r="H123" s="13">
        <f>'Travel-to-work'!H123-'TTW2001'!H123</f>
        <v>2.6029462073188167E-3</v>
      </c>
      <c r="I123" s="13">
        <f>'Travel-to-work'!I123-'TTW2001'!I123</f>
        <v>-1.0206828391863793E-2</v>
      </c>
      <c r="J123" s="13">
        <f>'Travel-to-work'!J123-'TTW2001'!J123</f>
        <v>-1.028849104765521E-3</v>
      </c>
      <c r="K123" s="13">
        <f>'Travel-to-work'!K123-'TTW2001'!K123</f>
        <v>5.5854189391039477E-2</v>
      </c>
      <c r="L123" s="13">
        <f>'Travel-to-work'!L123-'TTW2001'!L123</f>
        <v>-3.0807108162714578E-2</v>
      </c>
      <c r="M123" s="13">
        <f>'Travel-to-work'!M123-'TTW2001'!M123</f>
        <v>-1.4874055803069702E-3</v>
      </c>
      <c r="N123" s="13">
        <f>'Travel-to-work'!N123-'TTW2001'!N123</f>
        <v>-1.0776460913889813E-3</v>
      </c>
      <c r="O123" s="13">
        <f>'Travel-to-work'!O123-'TTW2001'!O123</f>
        <v>-1.4063584402398119E-2</v>
      </c>
      <c r="P123" s="13">
        <f>'Travel-to-work'!P123-'TTW2001'!P123</f>
        <v>1.8304033062919133E-4</v>
      </c>
      <c r="Q123" s="48"/>
      <c r="S123" s="95">
        <f>'Travel-to-work'!S123-'TTW2001'!S123</f>
        <v>2.5047081228324886E-2</v>
      </c>
    </row>
    <row r="124" spans="2:19" ht="13.5" customHeight="1">
      <c r="B124" s="30"/>
      <c r="C124" s="33" t="s">
        <v>65</v>
      </c>
      <c r="D124" s="33" t="s">
        <v>23</v>
      </c>
      <c r="E124" s="14">
        <f>'Travel-to-work'!E124-'TTW2001'!E124</f>
        <v>0</v>
      </c>
      <c r="F124" s="21" t="s">
        <v>80</v>
      </c>
      <c r="G124" s="14">
        <f>'Travel-to-work'!G124-'TTW2001'!G124</f>
        <v>-5.9560159144788759E-4</v>
      </c>
      <c r="H124" s="14">
        <f>'Travel-to-work'!H124-'TTW2001'!H124</f>
        <v>2.1696604294109932E-2</v>
      </c>
      <c r="I124" s="14">
        <f>'Travel-to-work'!I124-'TTW2001'!I124</f>
        <v>-2.1446688622216437E-2</v>
      </c>
      <c r="J124" s="14">
        <f>'Travel-to-work'!J124-'TTW2001'!J124</f>
        <v>-2.4466862062505618E-3</v>
      </c>
      <c r="K124" s="14">
        <f>'Travel-to-work'!K124-'TTW2001'!K124</f>
        <v>4.8882078410402929E-2</v>
      </c>
      <c r="L124" s="14">
        <f>'Travel-to-work'!L124-'TTW2001'!L124</f>
        <v>-3.1261538410743611E-2</v>
      </c>
      <c r="M124" s="14">
        <f>'Travel-to-work'!M124-'TTW2001'!M124</f>
        <v>-1.0856092439077429E-3</v>
      </c>
      <c r="N124" s="14">
        <f>'Travel-to-work'!N124-'TTW2001'!N124</f>
        <v>1.4309968388207146E-4</v>
      </c>
      <c r="O124" s="14">
        <f>'Travel-to-work'!O124-'TTW2001'!O124</f>
        <v>-1.4904811338546139E-2</v>
      </c>
      <c r="P124" s="14">
        <f>'Travel-to-work'!P124-'TTW2001'!P124</f>
        <v>1.0191530247174807E-3</v>
      </c>
      <c r="Q124" s="48"/>
      <c r="S124" s="95">
        <f>'Travel-to-work'!S124-'TTW2001'!S124</f>
        <v>1.762053999965929E-2</v>
      </c>
    </row>
    <row r="125" spans="2:19" ht="13.5" customHeight="1">
      <c r="B125" s="30"/>
      <c r="C125" s="33" t="s">
        <v>66</v>
      </c>
      <c r="D125" s="33" t="s">
        <v>24</v>
      </c>
      <c r="E125" s="13">
        <f>'Travel-to-work'!E125-'TTW2001'!E125</f>
        <v>0</v>
      </c>
      <c r="F125" s="20" t="s">
        <v>80</v>
      </c>
      <c r="G125" s="13">
        <f>'Travel-to-work'!G125-'TTW2001'!G125</f>
        <v>2.0499671656088632E-4</v>
      </c>
      <c r="H125" s="13">
        <f>'Travel-to-work'!H125-'TTW2001'!H125</f>
        <v>1.0069200504790654E-2</v>
      </c>
      <c r="I125" s="13">
        <f>'Travel-to-work'!I125-'TTW2001'!I125</f>
        <v>-1.0597825490394563E-2</v>
      </c>
      <c r="J125" s="13">
        <f>'Travel-to-work'!J125-'TTW2001'!J125</f>
        <v>-1.1501184181158738E-5</v>
      </c>
      <c r="K125" s="13">
        <f>'Travel-to-work'!K125-'TTW2001'!K125</f>
        <v>3.5020755621354094E-2</v>
      </c>
      <c r="L125" s="13">
        <f>'Travel-to-work'!L125-'TTW2001'!L125</f>
        <v>-1.9915116695813112E-2</v>
      </c>
      <c r="M125" s="13">
        <f>'Travel-to-work'!M125-'TTW2001'!M125</f>
        <v>-2.2569362106795313E-3</v>
      </c>
      <c r="N125" s="13">
        <f>'Travel-to-work'!N125-'TTW2001'!N125</f>
        <v>9.7294773730187238E-4</v>
      </c>
      <c r="O125" s="13">
        <f>'Travel-to-work'!O125-'TTW2001'!O125</f>
        <v>-1.3608774004431459E-2</v>
      </c>
      <c r="P125" s="13">
        <f>'Travel-to-work'!P125-'TTW2001'!P125</f>
        <v>1.2225300549237664E-4</v>
      </c>
      <c r="Q125" s="48"/>
      <c r="S125" s="95">
        <f>'Travel-to-work'!S125-'TTW2001'!S125</f>
        <v>1.5105638925540954E-2</v>
      </c>
    </row>
    <row r="126" spans="2:19" ht="13.5" customHeight="1">
      <c r="B126" s="30"/>
      <c r="C126" s="33" t="s">
        <v>67</v>
      </c>
      <c r="D126" s="33" t="s">
        <v>30</v>
      </c>
      <c r="E126" s="14">
        <f>'Travel-to-work'!E126-'TTW2001'!E126</f>
        <v>0</v>
      </c>
      <c r="F126" s="21" t="s">
        <v>80</v>
      </c>
      <c r="G126" s="14">
        <f>'Travel-to-work'!G126-'TTW2001'!G126</f>
        <v>-1.0948405853494435E-3</v>
      </c>
      <c r="H126" s="14">
        <f>'Travel-to-work'!H126-'TTW2001'!H126</f>
        <v>4.5513452276610411E-4</v>
      </c>
      <c r="I126" s="14">
        <f>'Travel-to-work'!I126-'TTW2001'!I126</f>
        <v>-1.4737563873256268E-2</v>
      </c>
      <c r="J126" s="14">
        <f>'Travel-to-work'!J126-'TTW2001'!J126</f>
        <v>-2.2916208862337785E-3</v>
      </c>
      <c r="K126" s="14">
        <f>'Travel-to-work'!K126-'TTW2001'!K126</f>
        <v>6.2804360803880188E-2</v>
      </c>
      <c r="L126" s="14">
        <f>'Travel-to-work'!L126-'TTW2001'!L126</f>
        <v>-2.8634431189413084E-2</v>
      </c>
      <c r="M126" s="14">
        <f>'Travel-to-work'!M126-'TTW2001'!M126</f>
        <v>-1.4190972042450382E-3</v>
      </c>
      <c r="N126" s="14">
        <f>'Travel-to-work'!N126-'TTW2001'!N126</f>
        <v>1.7964730283440405E-4</v>
      </c>
      <c r="O126" s="14">
        <f>'Travel-to-work'!O126-'TTW2001'!O126</f>
        <v>-1.6494876439744954E-2</v>
      </c>
      <c r="P126" s="14">
        <f>'Travel-to-work'!P126-'TTW2001'!P126</f>
        <v>1.2332875487619521E-3</v>
      </c>
      <c r="Q126" s="48"/>
      <c r="S126" s="95">
        <f>'Travel-to-work'!S126-'TTW2001'!S126</f>
        <v>3.4169929614467076E-2</v>
      </c>
    </row>
    <row r="127" spans="2:19" ht="13.5" customHeight="1" thickBot="1">
      <c r="B127" s="30"/>
      <c r="C127" s="33" t="s">
        <v>68</v>
      </c>
      <c r="D127" s="33" t="s">
        <v>31</v>
      </c>
      <c r="E127" s="18">
        <f>'Travel-to-work'!E127-'TTW2001'!E127</f>
        <v>0</v>
      </c>
      <c r="F127" s="23" t="s">
        <v>80</v>
      </c>
      <c r="G127" s="18">
        <f>'Travel-to-work'!G127-'TTW2001'!G127</f>
        <v>7.7173270556985061E-5</v>
      </c>
      <c r="H127" s="18">
        <f>'Travel-to-work'!H127-'TTW2001'!H127</f>
        <v>1.3652438852479402E-2</v>
      </c>
      <c r="I127" s="18">
        <f>'Travel-to-work'!I127-'TTW2001'!I127</f>
        <v>-2.1400513779854274E-2</v>
      </c>
      <c r="J127" s="18">
        <f>'Travel-to-work'!J127-'TTW2001'!J127</f>
        <v>-3.9635511190005447E-4</v>
      </c>
      <c r="K127" s="18">
        <f>'Travel-to-work'!K127-'TTW2001'!K127</f>
        <v>5.5112514161562709E-2</v>
      </c>
      <c r="L127" s="18">
        <f>'Travel-to-work'!L127-'TTW2001'!L127</f>
        <v>-3.5451876412517555E-2</v>
      </c>
      <c r="M127" s="18">
        <f>'Travel-to-work'!M127-'TTW2001'!M127</f>
        <v>-1.5614335492856232E-3</v>
      </c>
      <c r="N127" s="18">
        <f>'Travel-to-work'!N127-'TTW2001'!N127</f>
        <v>-3.2033496149737328E-4</v>
      </c>
      <c r="O127" s="18">
        <f>'Travel-to-work'!O127-'TTW2001'!O127</f>
        <v>-1.0954874815970281E-2</v>
      </c>
      <c r="P127" s="18">
        <f>'Travel-to-work'!P127-'TTW2001'!P127</f>
        <v>1.2432623464260972E-3</v>
      </c>
      <c r="Q127" s="48"/>
      <c r="S127" s="95">
        <f>'Travel-to-work'!S127-'TTW2001'!S127</f>
        <v>1.9660637749045251E-2</v>
      </c>
    </row>
    <row r="128" spans="2:19" ht="13.5" customHeight="1" thickBot="1">
      <c r="B128" s="30"/>
      <c r="C128" s="33"/>
      <c r="D128" s="3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1"/>
    </row>
    <row r="129" spans="2:21" ht="13.5" customHeight="1" thickBot="1">
      <c r="B129" s="30"/>
      <c r="C129" s="33" t="s">
        <v>69</v>
      </c>
      <c r="D129" s="33" t="s">
        <v>4</v>
      </c>
      <c r="E129" s="19">
        <f>'Travel-to-work'!E129-'TTW2001'!E129</f>
        <v>0</v>
      </c>
      <c r="F129" s="24" t="s">
        <v>80</v>
      </c>
      <c r="G129" s="19">
        <f>'Travel-to-work'!G129-'TTW2001'!G129</f>
        <v>-5.9776544547803043E-4</v>
      </c>
      <c r="H129" s="19">
        <f>'Travel-to-work'!H129-'TTW2001'!H129</f>
        <v>9.4027833181650616E-3</v>
      </c>
      <c r="I129" s="19">
        <f>'Travel-to-work'!I129-'TTW2001'!I129</f>
        <v>-1.2232836282141557E-2</v>
      </c>
      <c r="J129" s="19">
        <f>'Travel-to-work'!J129-'TTW2001'!J129</f>
        <v>-1.5771995347242601E-3</v>
      </c>
      <c r="K129" s="19">
        <f>'Travel-to-work'!K129-'TTW2001'!K129</f>
        <v>4.1163974459968E-2</v>
      </c>
      <c r="L129" s="19">
        <f>'Travel-to-work'!L129-'TTW2001'!L129</f>
        <v>-2.3629532865728567E-2</v>
      </c>
      <c r="M129" s="19">
        <f>'Travel-to-work'!M129-'TTW2001'!M129</f>
        <v>-1.5562579843535012E-3</v>
      </c>
      <c r="N129" s="19">
        <f>'Travel-to-work'!N129-'TTW2001'!N129</f>
        <v>6.6652179138755076E-4</v>
      </c>
      <c r="O129" s="19">
        <f>'Travel-to-work'!O129-'TTW2001'!O129</f>
        <v>-1.2977215426771327E-2</v>
      </c>
      <c r="P129" s="19">
        <f>'Travel-to-work'!P129-'TTW2001'!P129</f>
        <v>1.3375279696767051E-3</v>
      </c>
      <c r="Q129" s="48"/>
      <c r="S129" s="95">
        <f>'Travel-to-work'!S129-'TTW2001'!S129</f>
        <v>1.7534441594239447E-2</v>
      </c>
    </row>
    <row r="130" spans="2:21" ht="13.5" customHeight="1" thickBot="1">
      <c r="B130" s="30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4"/>
    </row>
    <row r="131" spans="2:21" ht="13.5" customHeight="1" thickBot="1">
      <c r="B131" s="30"/>
      <c r="C131" s="33" t="s">
        <v>70</v>
      </c>
      <c r="D131" s="33"/>
      <c r="E131" s="19">
        <f>'Travel-to-work'!E131-'TTW2001'!E131</f>
        <v>0</v>
      </c>
      <c r="F131" s="24" t="s">
        <v>80</v>
      </c>
      <c r="G131" s="19">
        <f>'Travel-to-work'!G131-'TTW2001'!G131</f>
        <v>2.1092496345242903E-4</v>
      </c>
      <c r="H131" s="19">
        <f>'Travel-to-work'!H131-'TTW2001'!H131</f>
        <v>8.8632060198058672E-3</v>
      </c>
      <c r="I131" s="19">
        <f>'Travel-to-work'!I131-'TTW2001'!I131</f>
        <v>9.3363945686902872E-4</v>
      </c>
      <c r="J131" s="19">
        <f>'Travel-to-work'!J131-'TTW2001'!J131</f>
        <v>-8.7468180709506568E-4</v>
      </c>
      <c r="K131" s="19">
        <f>'Travel-to-work'!K131-'TTW2001'!K131</f>
        <v>2.7785287766692868E-3</v>
      </c>
      <c r="L131" s="19">
        <f>'Travel-to-work'!L131-'TTW2001'!L131</f>
        <v>-2.1076385910804581E-2</v>
      </c>
      <c r="M131" s="19">
        <f>'Travel-to-work'!M131-'TTW2001'!M131</f>
        <v>-1.1651553939363958E-3</v>
      </c>
      <c r="N131" s="19">
        <f>'Travel-to-work'!N131-'TTW2001'!N131</f>
        <v>9.5105978566261094E-3</v>
      </c>
      <c r="O131" s="19">
        <f>'Travel-to-work'!O131-'TTW2001'!O131</f>
        <v>-2.6078575791832481E-4</v>
      </c>
      <c r="P131" s="19">
        <f>'Travel-to-work'!P131-'TTW2001'!P131</f>
        <v>1.0801117963316047E-3</v>
      </c>
      <c r="Q131" s="48"/>
      <c r="S131" s="95">
        <f>'Travel-to-work'!S131-'TTW2001'!S131</f>
        <v>-1.8297857134135342E-2</v>
      </c>
    </row>
    <row r="132" spans="2:21" ht="13.5" thickBot="1">
      <c r="B132" s="44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9"/>
    </row>
    <row r="133" spans="2:21" ht="14.25" thickTop="1" thickBot="1"/>
    <row r="134" spans="2:21" ht="13.5" thickTop="1">
      <c r="B134" s="80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2"/>
    </row>
    <row r="135" spans="2:21" ht="15">
      <c r="B135" s="30"/>
      <c r="C135" s="108" t="s">
        <v>172</v>
      </c>
      <c r="D135" s="109"/>
      <c r="E135" s="109"/>
      <c r="F135" s="109"/>
      <c r="G135" s="109"/>
      <c r="H135" s="109"/>
      <c r="I135" s="109"/>
      <c r="J135" s="109"/>
      <c r="K135" s="33"/>
      <c r="L135" s="33"/>
      <c r="M135" s="33"/>
      <c r="N135" s="33"/>
      <c r="O135" s="33"/>
      <c r="P135" s="33"/>
      <c r="Q135" s="34"/>
    </row>
    <row r="136" spans="2:21">
      <c r="B136" s="30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4"/>
    </row>
    <row r="137" spans="2:21" ht="63.75">
      <c r="B137" s="30"/>
      <c r="C137" s="33" t="s">
        <v>72</v>
      </c>
      <c r="D137" s="38" t="s">
        <v>73</v>
      </c>
      <c r="E137" s="39" t="s">
        <v>84</v>
      </c>
      <c r="F137" s="39" t="s">
        <v>74</v>
      </c>
      <c r="G137" s="39" t="s">
        <v>75</v>
      </c>
      <c r="H137" s="39" t="s">
        <v>0</v>
      </c>
      <c r="I137" s="39" t="s">
        <v>76</v>
      </c>
      <c r="J137" s="39" t="s">
        <v>77</v>
      </c>
      <c r="K137" s="39" t="s">
        <v>78</v>
      </c>
      <c r="L137" s="39" t="s">
        <v>79</v>
      </c>
      <c r="M137" s="39" t="s">
        <v>81</v>
      </c>
      <c r="N137" s="39" t="s">
        <v>1</v>
      </c>
      <c r="O137" s="39" t="s">
        <v>2</v>
      </c>
      <c r="P137" s="39" t="s">
        <v>3</v>
      </c>
      <c r="Q137" s="40"/>
      <c r="S137" s="94" t="s">
        <v>101</v>
      </c>
      <c r="T137" s="1" t="s">
        <v>136</v>
      </c>
      <c r="U137" s="1" t="s">
        <v>139</v>
      </c>
    </row>
    <row r="138" spans="2:21" ht="13.5" thickBot="1">
      <c r="B138" s="30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4"/>
    </row>
    <row r="139" spans="2:21" ht="13.5" customHeight="1">
      <c r="B139" s="30"/>
      <c r="C139" s="38" t="s">
        <v>37</v>
      </c>
      <c r="D139" s="38" t="s">
        <v>25</v>
      </c>
      <c r="E139" s="12">
        <f>E10/'TTW2001'!E10</f>
        <v>0.11435434339748853</v>
      </c>
      <c r="F139" s="12">
        <f>F10/'TTW2001'!F10</f>
        <v>1.1994017946161515</v>
      </c>
      <c r="G139" s="12">
        <f>G10/'TTW2001'!G10</f>
        <v>-0.17647058823529413</v>
      </c>
      <c r="H139" s="12">
        <f>H10/'TTW2001'!H10</f>
        <v>0.61630695443645089</v>
      </c>
      <c r="I139" s="12">
        <f>I10/'TTW2001'!I10</f>
        <v>7.7461641590942949E-3</v>
      </c>
      <c r="J139" s="12">
        <f>J10/'TTW2001'!J10</f>
        <v>1.2745098039215686E-2</v>
      </c>
      <c r="K139" s="12">
        <f>K10/'TTW2001'!K10</f>
        <v>7.6855618166212641E-2</v>
      </c>
      <c r="L139" s="12">
        <f>L10/'TTW2001'!L10</f>
        <v>-0.11973325250075781</v>
      </c>
      <c r="M139" s="12">
        <f>M10/'TTW2001'!M10</f>
        <v>-0.2988505747126437</v>
      </c>
      <c r="N139" s="12">
        <f>N10/'TTW2001'!N10</f>
        <v>0.21419975932611313</v>
      </c>
      <c r="O139" s="12">
        <f>O10/'TTW2001'!O10</f>
        <v>0.18078663418029933</v>
      </c>
      <c r="P139" s="12">
        <f>P10/'TTW2001'!P10</f>
        <v>1.0200492437565951E-2</v>
      </c>
      <c r="Q139" s="48"/>
      <c r="S139" s="95">
        <f>T10/'TTW2001'!T10</f>
        <v>5.5306353003721422E-2</v>
      </c>
      <c r="T139" s="95">
        <f>U10/'TTW2001'!U10</f>
        <v>2.5581898104777689E-2</v>
      </c>
      <c r="U139" s="95">
        <f>V10/'TTW2001'!V10</f>
        <v>0.18425157546640045</v>
      </c>
    </row>
    <row r="140" spans="2:21" ht="13.5" customHeight="1">
      <c r="B140" s="30"/>
      <c r="C140" s="33" t="s">
        <v>38</v>
      </c>
      <c r="D140" s="33" t="s">
        <v>26</v>
      </c>
      <c r="E140" s="13">
        <f>E11/'TTW2001'!E11</f>
        <v>0.19561545240893066</v>
      </c>
      <c r="F140" s="13">
        <f>F11/'TTW2001'!F11</f>
        <v>0.832730243959379</v>
      </c>
      <c r="G140" s="13">
        <f>G11/'TTW2001'!G11</f>
        <v>0.66666666666666663</v>
      </c>
      <c r="H140" s="13">
        <f>H11/'TTW2001'!H11</f>
        <v>0.80168776371308015</v>
      </c>
      <c r="I140" s="13">
        <f>I11/'TTW2001'!I11</f>
        <v>-4.5356371490280776E-3</v>
      </c>
      <c r="J140" s="13">
        <f>J11/'TTW2001'!J11</f>
        <v>0.26190476190476192</v>
      </c>
      <c r="K140" s="13">
        <f>K11/'TTW2001'!K11</f>
        <v>0.23631018008085264</v>
      </c>
      <c r="L140" s="13">
        <f>L11/'TTW2001'!L11</f>
        <v>-0.12646596542135172</v>
      </c>
      <c r="M140" s="13">
        <f>M11/'TTW2001'!M11</f>
        <v>-0.23835125448028674</v>
      </c>
      <c r="N140" s="13">
        <f>N11/'TTW2001'!N11</f>
        <v>-0.29388029589778075</v>
      </c>
      <c r="O140" s="13">
        <f>O11/'TTW2001'!O11</f>
        <v>-0.15439886373130587</v>
      </c>
      <c r="P140" s="13">
        <f>P11/'TTW2001'!P11</f>
        <v>0.20169851380042464</v>
      </c>
      <c r="Q140" s="48"/>
      <c r="S140" s="95">
        <f>T11/'TTW2001'!T11</f>
        <v>0.19698280381671385</v>
      </c>
      <c r="T140" s="95">
        <f>U11/'TTW2001'!U11</f>
        <v>0.10468370964732227</v>
      </c>
      <c r="U140" s="95">
        <f>V11/'TTW2001'!V11</f>
        <v>-0.1698127229488704</v>
      </c>
    </row>
    <row r="141" spans="2:21" ht="13.5" customHeight="1">
      <c r="B141" s="30"/>
      <c r="C141" s="33" t="s">
        <v>39</v>
      </c>
      <c r="D141" s="33" t="s">
        <v>32</v>
      </c>
      <c r="E141" s="14">
        <f>E12/'TTW2001'!E12</f>
        <v>9.9619408106815299E-2</v>
      </c>
      <c r="F141" s="14">
        <f>F12/'TTW2001'!F12</f>
        <v>0.85737230966912947</v>
      </c>
      <c r="G141" s="14">
        <f>G12/'TTW2001'!G12</f>
        <v>0.27777777777777779</v>
      </c>
      <c r="H141" s="14">
        <f>H12/'TTW2001'!H12</f>
        <v>0.36997319034852549</v>
      </c>
      <c r="I141" s="14">
        <f>I12/'TTW2001'!I12</f>
        <v>-3.8527397260273974E-2</v>
      </c>
      <c r="J141" s="14">
        <f>J12/'TTW2001'!J12</f>
        <v>-0.22375690607734808</v>
      </c>
      <c r="K141" s="14">
        <f>K12/'TTW2001'!K12</f>
        <v>0.15126943096915832</v>
      </c>
      <c r="L141" s="14">
        <f>L12/'TTW2001'!L12</f>
        <v>-0.14899789029535865</v>
      </c>
      <c r="M141" s="14">
        <f>M12/'TTW2001'!M12</f>
        <v>-0.45535714285714285</v>
      </c>
      <c r="N141" s="14">
        <f>N12/'TTW2001'!N12</f>
        <v>-0.32558139534883723</v>
      </c>
      <c r="O141" s="14">
        <f>O12/'TTW2001'!O12</f>
        <v>-0.20519193592930129</v>
      </c>
      <c r="P141" s="14">
        <f>P12/'TTW2001'!P12</f>
        <v>0.31839622641509435</v>
      </c>
      <c r="Q141" s="48"/>
      <c r="S141" s="95">
        <f>T12/'TTW2001'!T12</f>
        <v>0.1157244092030094</v>
      </c>
      <c r="T141" s="95">
        <f>U12/'TTW2001'!U12</f>
        <v>6.1612903225806454E-2</v>
      </c>
      <c r="U141" s="95">
        <f>V12/'TTW2001'!V12</f>
        <v>-0.22182553849815542</v>
      </c>
    </row>
    <row r="142" spans="2:21" ht="13.5" customHeight="1">
      <c r="B142" s="30"/>
      <c r="C142" s="33" t="s">
        <v>40</v>
      </c>
      <c r="D142" s="33" t="s">
        <v>27</v>
      </c>
      <c r="E142" s="13">
        <f>E13/'TTW2001'!E13</f>
        <v>5.4655571421537248E-3</v>
      </c>
      <c r="F142" s="13">
        <f>F13/'TTW2001'!F13</f>
        <v>0.80703492692593515</v>
      </c>
      <c r="G142" s="13">
        <f>G13/'TTW2001'!G13</f>
        <v>-0.21621621621621623</v>
      </c>
      <c r="H142" s="13">
        <f>H13/'TTW2001'!H13</f>
        <v>3.3567525370804062E-2</v>
      </c>
      <c r="I142" s="13">
        <f>I13/'TTW2001'!I13</f>
        <v>-0.20253164556962025</v>
      </c>
      <c r="J142" s="13">
        <f>J13/'TTW2001'!J13</f>
        <v>-0.35675675675675678</v>
      </c>
      <c r="K142" s="13">
        <f>K13/'TTW2001'!K13</f>
        <v>1.4605880662771764E-2</v>
      </c>
      <c r="L142" s="13">
        <f>L13/'TTW2001'!L13</f>
        <v>-0.23992133726647</v>
      </c>
      <c r="M142" s="13">
        <f>M13/'TTW2001'!M13</f>
        <v>-0.35616438356164382</v>
      </c>
      <c r="N142" s="13">
        <f>N13/'TTW2001'!N13</f>
        <v>-0.12369337979094076</v>
      </c>
      <c r="O142" s="13">
        <f>O13/'TTW2001'!O13</f>
        <v>-0.24679283627587958</v>
      </c>
      <c r="P142" s="13">
        <f>P13/'TTW2001'!P13</f>
        <v>-0.18464961067853169</v>
      </c>
      <c r="Q142" s="48"/>
      <c r="S142" s="95">
        <f>T13/'TTW2001'!T13</f>
        <v>-1.7841474115238374E-2</v>
      </c>
      <c r="T142" s="95">
        <f>U13/'TTW2001'!U13</f>
        <v>-9.834368530020704E-2</v>
      </c>
      <c r="U142" s="95">
        <f>V13/'TTW2001'!V13</f>
        <v>-0.2384278442050432</v>
      </c>
    </row>
    <row r="143" spans="2:21" ht="15.75" customHeight="1">
      <c r="B143" s="30"/>
      <c r="C143" s="42" t="s">
        <v>48</v>
      </c>
      <c r="D143" s="42" t="s">
        <v>28</v>
      </c>
      <c r="E143" s="15">
        <f>E14/'TTW2001'!E14</f>
        <v>7.9391710118273159E-2</v>
      </c>
      <c r="F143" s="15">
        <f>F14/'TTW2001'!F14</f>
        <v>1.1415821119879745</v>
      </c>
      <c r="G143" s="15">
        <f>G14/'TTW2001'!G14</f>
        <v>0.57272727272727275</v>
      </c>
      <c r="H143" s="15">
        <f>H14/'TTW2001'!H14</f>
        <v>0.3619732113688337</v>
      </c>
      <c r="I143" s="15">
        <f>I14/'TTW2001'!I14</f>
        <v>7.9461986072689117E-2</v>
      </c>
      <c r="J143" s="15">
        <f>J14/'TTW2001'!J14</f>
        <v>-0.21428571428571427</v>
      </c>
      <c r="K143" s="15">
        <f>K14/'TTW2001'!K14</f>
        <v>-5.3057123161227758E-2</v>
      </c>
      <c r="L143" s="15">
        <f>L14/'TTW2001'!L14</f>
        <v>-0.28735749185667753</v>
      </c>
      <c r="M143" s="15">
        <f>M14/'TTW2001'!M14</f>
        <v>-0.1742489270386266</v>
      </c>
      <c r="N143" s="15">
        <f>N14/'TTW2001'!N14</f>
        <v>0.560935441370224</v>
      </c>
      <c r="O143" s="15">
        <f>O14/'TTW2001'!O14</f>
        <v>8.7293450729706915E-2</v>
      </c>
      <c r="P143" s="15">
        <f>P14/'TTW2001'!P14</f>
        <v>0.16618287373004353</v>
      </c>
      <c r="Q143" s="48"/>
      <c r="S143" s="95">
        <f>T14/'TTW2001'!T14</f>
        <v>-7.7181876303570873E-2</v>
      </c>
      <c r="T143" s="95">
        <f>U14/'TTW2001'!U14</f>
        <v>9.5995394523800959E-2</v>
      </c>
      <c r="U143" s="95">
        <f>V14/'TTW2001'!V14</f>
        <v>0.16059231318177183</v>
      </c>
    </row>
    <row r="144" spans="2:21" ht="13.5" customHeight="1">
      <c r="B144" s="30"/>
      <c r="C144" s="33" t="s">
        <v>41</v>
      </c>
      <c r="D144" s="33" t="s">
        <v>5</v>
      </c>
      <c r="E144" s="13">
        <f>E15/'TTW2001'!E15</f>
        <v>0.16230870578696666</v>
      </c>
      <c r="F144" s="13">
        <f>F15/'TTW2001'!F15</f>
        <v>1.3553629469122428</v>
      </c>
      <c r="G144" s="13">
        <f>G15/'TTW2001'!G15</f>
        <v>1</v>
      </c>
      <c r="H144" s="13">
        <f>H15/'TTW2001'!H15</f>
        <v>1.8095238095238095</v>
      </c>
      <c r="I144" s="13">
        <f>I15/'TTW2001'!I15</f>
        <v>-0.21775312066574201</v>
      </c>
      <c r="J144" s="13">
        <f>J15/'TTW2001'!J15</f>
        <v>-0.19444444444444445</v>
      </c>
      <c r="K144" s="13">
        <f>K15/'TTW2001'!K15</f>
        <v>0.21005357705641348</v>
      </c>
      <c r="L144" s="13">
        <f>L15/'TTW2001'!L15</f>
        <v>-0.25979899497487435</v>
      </c>
      <c r="M144" s="13">
        <f>M15/'TTW2001'!M15</f>
        <v>-0.4107142857142857</v>
      </c>
      <c r="N144" s="13">
        <f>N15/'TTW2001'!N15</f>
        <v>-6.3063063063063057E-2</v>
      </c>
      <c r="O144" s="13">
        <f>O15/'TTW2001'!O15</f>
        <v>-0.12421711899791232</v>
      </c>
      <c r="P144" s="13">
        <f>P15/'TTW2001'!P15</f>
        <v>0.66176470588235292</v>
      </c>
      <c r="Q144" s="48"/>
      <c r="S144" s="95">
        <f>T15/'TTW2001'!T15</f>
        <v>0.14636970439994551</v>
      </c>
      <c r="T144" s="95">
        <f>U15/'TTW2001'!U15</f>
        <v>1.9571865443425075E-2</v>
      </c>
      <c r="U144" s="95">
        <f>V15/'TTW2001'!V15</f>
        <v>-0.11786716557530402</v>
      </c>
    </row>
    <row r="145" spans="2:21" ht="13.5" customHeight="1">
      <c r="B145" s="30"/>
      <c r="C145" s="33" t="s">
        <v>49</v>
      </c>
      <c r="D145" s="33" t="s">
        <v>10</v>
      </c>
      <c r="E145" s="14">
        <f>E16/'TTW2001'!E16</f>
        <v>0.16797642436149313</v>
      </c>
      <c r="F145" s="14">
        <f>F16/'TTW2001'!F16</f>
        <v>0.8859964093357271</v>
      </c>
      <c r="G145" s="14">
        <f>G16/'TTW2001'!G16</f>
        <v>0.16666666666666666</v>
      </c>
      <c r="H145" s="14">
        <f>H16/'TTW2001'!H16</f>
        <v>-0.1623931623931624</v>
      </c>
      <c r="I145" s="14">
        <f>I16/'TTW2001'!I16</f>
        <v>-0.18037135278514588</v>
      </c>
      <c r="J145" s="14">
        <f>J16/'TTW2001'!J16</f>
        <v>-0.39393939393939392</v>
      </c>
      <c r="K145" s="14">
        <f>K16/'TTW2001'!K16</f>
        <v>0.22195551288206114</v>
      </c>
      <c r="L145" s="14">
        <f>L16/'TTW2001'!L16</f>
        <v>-0.24772036474164133</v>
      </c>
      <c r="M145" s="14">
        <f>M16/'TTW2001'!M16</f>
        <v>-0.42307692307692307</v>
      </c>
      <c r="N145" s="14">
        <f>N16/'TTW2001'!N16</f>
        <v>-0.24210526315789474</v>
      </c>
      <c r="O145" s="14">
        <f>O16/'TTW2001'!O16</f>
        <v>-0.14052583862194015</v>
      </c>
      <c r="P145" s="14">
        <f>P16/'TTW2001'!P16</f>
        <v>0.57386363636363635</v>
      </c>
      <c r="Q145" s="48"/>
      <c r="S145" s="95">
        <f>T16/'TTW2001'!T16</f>
        <v>0.14025115664243226</v>
      </c>
      <c r="T145" s="95">
        <f>U16/'TTW2001'!U16</f>
        <v>-0.17559863169897377</v>
      </c>
      <c r="U145" s="95">
        <f>V16/'TTW2001'!V16</f>
        <v>-0.14858096828046743</v>
      </c>
    </row>
    <row r="146" spans="2:21" ht="13.5" customHeight="1">
      <c r="B146" s="30"/>
      <c r="C146" s="33" t="s">
        <v>42</v>
      </c>
      <c r="D146" s="33" t="s">
        <v>6</v>
      </c>
      <c r="E146" s="13">
        <f>E17/'TTW2001'!E17</f>
        <v>8.6989048771170252E-2</v>
      </c>
      <c r="F146" s="13">
        <f>F17/'TTW2001'!F17</f>
        <v>0.64434075857916917</v>
      </c>
      <c r="G146" s="13">
        <f>G17/'TTW2001'!G17</f>
        <v>-0.4375</v>
      </c>
      <c r="H146" s="13">
        <f>H17/'TTW2001'!H17</f>
        <v>0.48161764705882354</v>
      </c>
      <c r="I146" s="13">
        <f>I17/'TTW2001'!I17</f>
        <v>-0.14567996900426192</v>
      </c>
      <c r="J146" s="13">
        <f>J17/'TTW2001'!J17</f>
        <v>-0.29457364341085274</v>
      </c>
      <c r="K146" s="13">
        <f>K17/'TTW2001'!K17</f>
        <v>0.14664452588181401</v>
      </c>
      <c r="L146" s="13">
        <f>L17/'TTW2001'!L17</f>
        <v>-0.25371471025260028</v>
      </c>
      <c r="M146" s="13">
        <f>M17/'TTW2001'!M17</f>
        <v>-0.15635179153094461</v>
      </c>
      <c r="N146" s="13">
        <f>N17/'TTW2001'!N17</f>
        <v>-0.24814814814814815</v>
      </c>
      <c r="O146" s="13">
        <f>O17/'TTW2001'!O17</f>
        <v>-0.15869796194339805</v>
      </c>
      <c r="P146" s="13">
        <f>P17/'TTW2001'!P17</f>
        <v>-0.29822161422708621</v>
      </c>
      <c r="Q146" s="48"/>
      <c r="S146" s="95">
        <f>T17/'TTW2001'!T17</f>
        <v>9.3173248660448502E-2</v>
      </c>
      <c r="T146" s="95">
        <f>U17/'TTW2001'!U17</f>
        <v>-8.7835482746601606E-2</v>
      </c>
      <c r="U146" s="95">
        <f>V17/'TTW2001'!V17</f>
        <v>-0.16901649149790651</v>
      </c>
    </row>
    <row r="147" spans="2:21" ht="13.5" customHeight="1">
      <c r="B147" s="30"/>
      <c r="C147" s="38" t="s">
        <v>43</v>
      </c>
      <c r="D147" s="38" t="s">
        <v>33</v>
      </c>
      <c r="E147" s="16">
        <f>E18/'TTW2001'!E18</f>
        <v>7.3815433630941354E-2</v>
      </c>
      <c r="F147" s="16">
        <f>F18/'TTW2001'!F18</f>
        <v>1.4792176039119804</v>
      </c>
      <c r="G147" s="16">
        <f>G18/'TTW2001'!G18</f>
        <v>0.30769230769230771</v>
      </c>
      <c r="H147" s="16">
        <f>H18/'TTW2001'!H18</f>
        <v>0.2364066193853428</v>
      </c>
      <c r="I147" s="16">
        <f>I18/'TTW2001'!I18</f>
        <v>-7.0380253502334886E-2</v>
      </c>
      <c r="J147" s="16">
        <f>J18/'TTW2001'!J18</f>
        <v>-0.25238095238095237</v>
      </c>
      <c r="K147" s="16">
        <f>K18/'TTW2001'!K18</f>
        <v>8.9361702127659579E-2</v>
      </c>
      <c r="L147" s="16">
        <f>L18/'TTW2001'!L18</f>
        <v>-0.21664906722984864</v>
      </c>
      <c r="M147" s="16">
        <f>M18/'TTW2001'!M18</f>
        <v>-0.33507853403141363</v>
      </c>
      <c r="N147" s="16">
        <f>N18/'TTW2001'!N18</f>
        <v>0.1173780487804878</v>
      </c>
      <c r="O147" s="16">
        <f>O18/'TTW2001'!O18</f>
        <v>2.8689618361355751E-2</v>
      </c>
      <c r="P147" s="16">
        <f>P18/'TTW2001'!P18</f>
        <v>0.35502958579881655</v>
      </c>
      <c r="Q147" s="48"/>
      <c r="S147" s="95">
        <f>T18/'TTW2001'!T18</f>
        <v>3.7321920268167129E-2</v>
      </c>
      <c r="T147" s="95">
        <f>U18/'TTW2001'!U18</f>
        <v>-5.6097560975609757E-2</v>
      </c>
      <c r="U147" s="95">
        <f>V18/'TTW2001'!V18</f>
        <v>3.5828220858895705E-2</v>
      </c>
    </row>
    <row r="148" spans="2:21" ht="13.5" customHeight="1">
      <c r="B148" s="30"/>
      <c r="C148" s="33" t="s">
        <v>44</v>
      </c>
      <c r="D148" s="33" t="s">
        <v>7</v>
      </c>
      <c r="E148" s="13">
        <f>E19/'TTW2001'!E19</f>
        <v>0.10073901205756515</v>
      </c>
      <c r="F148" s="13">
        <f>F19/'TTW2001'!F19</f>
        <v>1.0847520355292377</v>
      </c>
      <c r="G148" s="13">
        <f>G19/'TTW2001'!G19</f>
        <v>0.3</v>
      </c>
      <c r="H148" s="13">
        <f>H19/'TTW2001'!H19</f>
        <v>0.2229064039408867</v>
      </c>
      <c r="I148" s="13">
        <f>I19/'TTW2001'!I19</f>
        <v>-8.805176796856945E-2</v>
      </c>
      <c r="J148" s="13">
        <f>J19/'TTW2001'!J19</f>
        <v>-0.34224598930481281</v>
      </c>
      <c r="K148" s="13">
        <f>K19/'TTW2001'!K19</f>
        <v>0.17073417721518988</v>
      </c>
      <c r="L148" s="13">
        <f>L19/'TTW2001'!L19</f>
        <v>-0.29185043144774686</v>
      </c>
      <c r="M148" s="13">
        <f>M19/'TTW2001'!M19</f>
        <v>-0.296875</v>
      </c>
      <c r="N148" s="13">
        <f>N19/'TTW2001'!N19</f>
        <v>-4.7826086956521741E-2</v>
      </c>
      <c r="O148" s="13">
        <f>O19/'TTW2001'!O19</f>
        <v>-0.24063564131668558</v>
      </c>
      <c r="P148" s="13">
        <f>P19/'TTW2001'!P19</f>
        <v>0.11009174311926606</v>
      </c>
      <c r="Q148" s="48"/>
      <c r="S148" s="95">
        <f>T19/'TTW2001'!T19</f>
        <v>0.10149253731343283</v>
      </c>
      <c r="T148" s="95">
        <f>U19/'TTW2001'!U19</f>
        <v>-3.8259856282773355E-2</v>
      </c>
      <c r="U148" s="95">
        <f>V19/'TTW2001'!V19</f>
        <v>-0.23259608411892677</v>
      </c>
    </row>
    <row r="149" spans="2:21" ht="13.5" customHeight="1">
      <c r="B149" s="30"/>
      <c r="C149" s="33" t="s">
        <v>45</v>
      </c>
      <c r="D149" s="33" t="s">
        <v>35</v>
      </c>
      <c r="E149" s="14">
        <f>E20/'TTW2001'!E20</f>
        <v>-1.0288451525564927E-2</v>
      </c>
      <c r="F149" s="14">
        <f>F20/'TTW2001'!F20</f>
        <v>0.93009627459187949</v>
      </c>
      <c r="G149" s="14">
        <f>G20/'TTW2001'!G20</f>
        <v>-0.39603960396039606</v>
      </c>
      <c r="H149" s="14">
        <f>H20/'TTW2001'!H20</f>
        <v>0.17779090372120496</v>
      </c>
      <c r="I149" s="14">
        <f>I20/'TTW2001'!I20</f>
        <v>-0.19642037631941259</v>
      </c>
      <c r="J149" s="14">
        <f>J20/'TTW2001'!J20</f>
        <v>-0.26766595289079231</v>
      </c>
      <c r="K149" s="14">
        <f>K20/'TTW2001'!K20</f>
        <v>-3.4249485277296647E-2</v>
      </c>
      <c r="L149" s="14">
        <f>L20/'TTW2001'!L20</f>
        <v>-0.30938726230003016</v>
      </c>
      <c r="M149" s="14">
        <f>M20/'TTW2001'!M20</f>
        <v>-0.28409090909090912</v>
      </c>
      <c r="N149" s="14">
        <f>N20/'TTW2001'!N20</f>
        <v>0.33015873015873015</v>
      </c>
      <c r="O149" s="14">
        <f>O20/'TTW2001'!O20</f>
        <v>-0.12822487485560261</v>
      </c>
      <c r="P149" s="14">
        <f>P20/'TTW2001'!P20</f>
        <v>0.1751592356687898</v>
      </c>
      <c r="Q149" s="48"/>
      <c r="S149" s="95">
        <f>T20/'TTW2001'!T20</f>
        <v>-6.112880396319887E-2</v>
      </c>
      <c r="T149" s="95">
        <f>U20/'TTW2001'!U20</f>
        <v>-3.7476099426386231E-2</v>
      </c>
      <c r="U149" s="95">
        <f>V20/'TTW2001'!V20</f>
        <v>-7.8640109890109888E-2</v>
      </c>
    </row>
    <row r="150" spans="2:21" ht="13.5" customHeight="1">
      <c r="B150" s="30"/>
      <c r="C150" s="33" t="s">
        <v>46</v>
      </c>
      <c r="D150" s="33" t="s">
        <v>8</v>
      </c>
      <c r="E150" s="13">
        <f>E21/'TTW2001'!E21</f>
        <v>0.14907736333135979</v>
      </c>
      <c r="F150" s="13">
        <f>F21/'TTW2001'!F21</f>
        <v>1.2583297273907399</v>
      </c>
      <c r="G150" s="13">
        <f>G21/'TTW2001'!G21</f>
        <v>1.0909090909090908</v>
      </c>
      <c r="H150" s="13">
        <f>H21/'TTW2001'!H21</f>
        <v>0.66534914361001318</v>
      </c>
      <c r="I150" s="13">
        <f>I21/'TTW2001'!I21</f>
        <v>-6.3506423014293462E-2</v>
      </c>
      <c r="J150" s="13">
        <f>J21/'TTW2001'!J21</f>
        <v>-8.771929824561403E-2</v>
      </c>
      <c r="K150" s="13">
        <f>K21/'TTW2001'!K21</f>
        <v>0.14539207584917149</v>
      </c>
      <c r="L150" s="13">
        <f>L21/'TTW2001'!L21</f>
        <v>-0.20435881238155401</v>
      </c>
      <c r="M150" s="13">
        <f>M21/'TTW2001'!M21</f>
        <v>-8.6419753086419748E-2</v>
      </c>
      <c r="N150" s="13">
        <f>N21/'TTW2001'!N21</f>
        <v>0.25406504065040653</v>
      </c>
      <c r="O150" s="13">
        <f>O21/'TTW2001'!O21</f>
        <v>-9.1284167096441465E-2</v>
      </c>
      <c r="P150" s="13">
        <f>P21/'TTW2001'!P21</f>
        <v>9.8939929328621903E-2</v>
      </c>
      <c r="Q150" s="48"/>
      <c r="S150" s="95">
        <f>T21/'TTW2001'!T21</f>
        <v>0.10306204365610307</v>
      </c>
      <c r="T150" s="95">
        <f>U21/'TTW2001'!U21</f>
        <v>9.5096371882086167E-2</v>
      </c>
      <c r="U150" s="95">
        <f>V21/'TTW2001'!V21</f>
        <v>-5.2402745995423342E-2</v>
      </c>
    </row>
    <row r="151" spans="2:21" ht="13.5" customHeight="1">
      <c r="B151" s="30"/>
      <c r="C151" s="33" t="s">
        <v>47</v>
      </c>
      <c r="D151" s="33" t="s">
        <v>9</v>
      </c>
      <c r="E151" s="14">
        <f>E22/'TTW2001'!E22</f>
        <v>2.2144640945925283E-2</v>
      </c>
      <c r="F151" s="14">
        <f>F22/'TTW2001'!F22</f>
        <v>0.8664568345323741</v>
      </c>
      <c r="G151" s="14">
        <f>G22/'TTW2001'!G22</f>
        <v>-0.40151515151515149</v>
      </c>
      <c r="H151" s="14">
        <f>H22/'TTW2001'!H22</f>
        <v>0.1938310550297932</v>
      </c>
      <c r="I151" s="14">
        <f>I22/'TTW2001'!I22</f>
        <v>-0.21850677428653792</v>
      </c>
      <c r="J151" s="14">
        <f>J22/'TTW2001'!J22</f>
        <v>-0.30575539568345322</v>
      </c>
      <c r="K151" s="14">
        <f>K22/'TTW2001'!K22</f>
        <v>1.1152852782343273E-2</v>
      </c>
      <c r="L151" s="14">
        <f>L22/'TTW2001'!L22</f>
        <v>-0.31633535004321522</v>
      </c>
      <c r="M151" s="14">
        <f>M22/'TTW2001'!M22</f>
        <v>-0.30985915492957744</v>
      </c>
      <c r="N151" s="14">
        <f>N22/'TTW2001'!N22</f>
        <v>0.39555555555555555</v>
      </c>
      <c r="O151" s="14">
        <f>O22/'TTW2001'!O22</f>
        <v>-0.18699654775604144</v>
      </c>
      <c r="P151" s="14">
        <f>P22/'TTW2001'!P22</f>
        <v>3.8338658146964855E-2</v>
      </c>
      <c r="Q151" s="48"/>
      <c r="S151" s="95">
        <f>T22/'TTW2001'!T22</f>
        <v>-1.6039902397014496E-2</v>
      </c>
      <c r="T151" s="95">
        <f>U22/'TTW2001'!U22</f>
        <v>-3.9975209172606135E-2</v>
      </c>
      <c r="U151" s="95">
        <f>V22/'TTW2001'!V22</f>
        <v>-0.12022414671421294</v>
      </c>
    </row>
    <row r="152" spans="2:21" ht="13.5" customHeight="1">
      <c r="B152" s="30"/>
      <c r="C152" s="33" t="s">
        <v>50</v>
      </c>
      <c r="D152" s="33" t="s">
        <v>11</v>
      </c>
      <c r="E152" s="13">
        <f>E23/'TTW2001'!E23</f>
        <v>0.14776422764227642</v>
      </c>
      <c r="F152" s="13">
        <f>F23/'TTW2001'!F23</f>
        <v>1.3965587873822205</v>
      </c>
      <c r="G152" s="13">
        <f>G23/'TTW2001'!G23</f>
        <v>9.0909090909090912E-2</v>
      </c>
      <c r="H152" s="13">
        <f>H23/'TTW2001'!H23</f>
        <v>0.54987932421560737</v>
      </c>
      <c r="I152" s="13">
        <f>I23/'TTW2001'!I23</f>
        <v>-8.2574916759156486E-2</v>
      </c>
      <c r="J152" s="13">
        <f>J23/'TTW2001'!J23</f>
        <v>-0.26168224299065418</v>
      </c>
      <c r="K152" s="13">
        <f>K23/'TTW2001'!K23</f>
        <v>0.1910522655007949</v>
      </c>
      <c r="L152" s="13">
        <f>L23/'TTW2001'!L23</f>
        <v>-0.24260355029585798</v>
      </c>
      <c r="M152" s="13">
        <f>M23/'TTW2001'!M23</f>
        <v>-0.27123287671232876</v>
      </c>
      <c r="N152" s="13">
        <f>N23/'TTW2001'!N23</f>
        <v>-0.21739130434782608</v>
      </c>
      <c r="O152" s="13">
        <f>O23/'TTW2001'!O23</f>
        <v>-0.14091403699673558</v>
      </c>
      <c r="P152" s="13">
        <f>P23/'TTW2001'!P23</f>
        <v>0.35696821515892418</v>
      </c>
      <c r="Q152" s="48"/>
      <c r="S152" s="95">
        <f>T23/'TTW2001'!T23</f>
        <v>0.13004034409887505</v>
      </c>
      <c r="T152" s="95">
        <f>U23/'TTW2001'!U23</f>
        <v>0.14216455154712676</v>
      </c>
      <c r="U152" s="95">
        <f>V23/'TTW2001'!V23</f>
        <v>-0.15208301068607713</v>
      </c>
    </row>
    <row r="153" spans="2:21" ht="13.5" customHeight="1">
      <c r="B153" s="30"/>
      <c r="C153" s="33" t="s">
        <v>51</v>
      </c>
      <c r="D153" s="33" t="s">
        <v>12</v>
      </c>
      <c r="E153" s="14">
        <f>E24/'TTW2001'!E24</f>
        <v>7.7830883337349721E-2</v>
      </c>
      <c r="F153" s="14">
        <f>F24/'TTW2001'!F24</f>
        <v>1.1060708950156186</v>
      </c>
      <c r="G153" s="14">
        <f>G24/'TTW2001'!G24</f>
        <v>0.2978723404255319</v>
      </c>
      <c r="H153" s="14">
        <f>H24/'TTW2001'!H24</f>
        <v>0.20457018498367791</v>
      </c>
      <c r="I153" s="14">
        <f>I24/'TTW2001'!I24</f>
        <v>-8.5145402148283991E-2</v>
      </c>
      <c r="J153" s="14">
        <f>J24/'TTW2001'!J24</f>
        <v>-0.23880597014925373</v>
      </c>
      <c r="K153" s="14">
        <f>K24/'TTW2001'!K24</f>
        <v>0.11988555078683834</v>
      </c>
      <c r="L153" s="14">
        <f>L24/'TTW2001'!L24</f>
        <v>-0.27526822934463202</v>
      </c>
      <c r="M153" s="14">
        <f>M24/'TTW2001'!M24</f>
        <v>-0.3536036036036036</v>
      </c>
      <c r="N153" s="14">
        <f>N24/'TTW2001'!N24</f>
        <v>-0.14798426745329399</v>
      </c>
      <c r="O153" s="14">
        <f>O24/'TTW2001'!O24</f>
        <v>-0.187019477191184</v>
      </c>
      <c r="P153" s="14">
        <f>P24/'TTW2001'!P24</f>
        <v>0.24382716049382716</v>
      </c>
      <c r="Q153" s="48"/>
      <c r="S153" s="95">
        <f>T24/'TTW2001'!T24</f>
        <v>6.5078718140716377E-2</v>
      </c>
      <c r="T153" s="95">
        <f>U24/'TTW2001'!U24</f>
        <v>-1.3049151805132667E-3</v>
      </c>
      <c r="U153" s="95">
        <f>V24/'TTW2001'!V24</f>
        <v>-0.18251898877678269</v>
      </c>
    </row>
    <row r="154" spans="2:21" ht="13.5" customHeight="1">
      <c r="B154" s="30"/>
      <c r="C154" s="38" t="s">
        <v>52</v>
      </c>
      <c r="D154" s="38" t="s">
        <v>36</v>
      </c>
      <c r="E154" s="17">
        <f>E25/'TTW2001'!E25</f>
        <v>0.19238033085145304</v>
      </c>
      <c r="F154" s="17">
        <f>F25/'TTW2001'!F25</f>
        <v>1.7812281111370534</v>
      </c>
      <c r="G154" s="17">
        <f>G25/'TTW2001'!G25</f>
        <v>-0.11385073638921066</v>
      </c>
      <c r="H154" s="17">
        <f>H25/'TTW2001'!H25</f>
        <v>0.49169141847956971</v>
      </c>
      <c r="I154" s="17">
        <f>I25/'TTW2001'!I25</f>
        <v>-5.4578505880549293E-2</v>
      </c>
      <c r="J154" s="17">
        <f>J25/'TTW2001'!J25</f>
        <v>-0.12332902112979732</v>
      </c>
      <c r="K154" s="17">
        <f>K25/'TTW2001'!K25</f>
        <v>0.18972280949025136</v>
      </c>
      <c r="L154" s="17">
        <f>L25/'TTW2001'!L25</f>
        <v>-0.12357386279448808</v>
      </c>
      <c r="M154" s="17">
        <f>M25/'TTW2001'!M25</f>
        <v>-0.26168224299065418</v>
      </c>
      <c r="N154" s="17">
        <f>N25/'TTW2001'!N25</f>
        <v>0.77394807520143238</v>
      </c>
      <c r="O154" s="17">
        <f>O25/'TTW2001'!O25</f>
        <v>0.18366185734606788</v>
      </c>
      <c r="P154" s="17">
        <f>P25/'TTW2001'!P25</f>
        <v>0.3322314049586777</v>
      </c>
      <c r="Q154" s="48"/>
      <c r="S154" s="95">
        <f>T25/'TTW2001'!T25</f>
        <v>0.1468500983393824</v>
      </c>
      <c r="T154" s="95">
        <f>U25/'TTW2001'!U25</f>
        <v>4.5901588241711998E-2</v>
      </c>
      <c r="U154" s="95">
        <f>V25/'TTW2001'!V25</f>
        <v>0.23279555870188903</v>
      </c>
    </row>
    <row r="155" spans="2:21" ht="13.5" customHeight="1">
      <c r="B155" s="30"/>
      <c r="C155" s="33" t="s">
        <v>53</v>
      </c>
      <c r="D155" s="33" t="s">
        <v>13</v>
      </c>
      <c r="E155" s="14">
        <f>E26/'TTW2001'!E26</f>
        <v>0.18943322104062602</v>
      </c>
      <c r="F155" s="14">
        <f>F26/'TTW2001'!F26</f>
        <v>0.96893311221669431</v>
      </c>
      <c r="G155" s="14">
        <f>G26/'TTW2001'!G26</f>
        <v>0.12820512820512819</v>
      </c>
      <c r="H155" s="14">
        <f>H26/'TTW2001'!H26</f>
        <v>0.37425910245554617</v>
      </c>
      <c r="I155" s="14">
        <f>I26/'TTW2001'!I26</f>
        <v>-9.7459233978005308E-2</v>
      </c>
      <c r="J155" s="14">
        <f>J26/'TTW2001'!J26</f>
        <v>-0.43847487001733104</v>
      </c>
      <c r="K155" s="14">
        <f>K26/'TTW2001'!K26</f>
        <v>0.23032201233238719</v>
      </c>
      <c r="L155" s="14">
        <f>L26/'TTW2001'!L26</f>
        <v>-0.13253156945279615</v>
      </c>
      <c r="M155" s="14">
        <f>M26/'TTW2001'!M26</f>
        <v>-0.33846153846153848</v>
      </c>
      <c r="N155" s="14">
        <f>N26/'TTW2001'!N26</f>
        <v>1.3828238719068414E-2</v>
      </c>
      <c r="O155" s="14">
        <f>O26/'TTW2001'!O26</f>
        <v>-9.4766224703419402E-2</v>
      </c>
      <c r="P155" s="14">
        <f>P26/'TTW2001'!P26</f>
        <v>0.18491484184914841</v>
      </c>
      <c r="Q155" s="48"/>
      <c r="S155" s="95">
        <f>T26/'TTW2001'!T26</f>
        <v>0.17952861952861954</v>
      </c>
      <c r="T155" s="95">
        <f>U26/'TTW2001'!U26</f>
        <v>-1.0317215891592239E-2</v>
      </c>
      <c r="U155" s="95">
        <f>V26/'TTW2001'!V26</f>
        <v>-7.7292423000351329E-2</v>
      </c>
    </row>
    <row r="156" spans="2:21" ht="13.5" customHeight="1">
      <c r="B156" s="30"/>
      <c r="C156" s="33" t="s">
        <v>54</v>
      </c>
      <c r="D156" s="33" t="s">
        <v>14</v>
      </c>
      <c r="E156" s="13">
        <f>E27/'TTW2001'!E27</f>
        <v>2.2077179895930461E-2</v>
      </c>
      <c r="F156" s="13">
        <f>F27/'TTW2001'!F27</f>
        <v>1.4571215510812827</v>
      </c>
      <c r="G156" s="13">
        <f>G27/'TTW2001'!G27</f>
        <v>-0.12</v>
      </c>
      <c r="H156" s="13">
        <f>H27/'TTW2001'!H27</f>
        <v>0.55787641427328116</v>
      </c>
      <c r="I156" s="13">
        <f>I27/'TTW2001'!I27</f>
        <v>-0.29545454545454547</v>
      </c>
      <c r="J156" s="13">
        <f>J27/'TTW2001'!J27</f>
        <v>-0.36683417085427134</v>
      </c>
      <c r="K156" s="13">
        <f>K27/'TTW2001'!K27</f>
        <v>7.9097626511419619E-2</v>
      </c>
      <c r="L156" s="13">
        <f>L27/'TTW2001'!L27</f>
        <v>-0.32896117523609653</v>
      </c>
      <c r="M156" s="13">
        <f>M27/'TTW2001'!M27</f>
        <v>-0.47499999999999998</v>
      </c>
      <c r="N156" s="13">
        <f>N27/'TTW2001'!N27</f>
        <v>1.1111111111111112E-2</v>
      </c>
      <c r="O156" s="13">
        <f>O27/'TTW2001'!O27</f>
        <v>-0.13951367781155016</v>
      </c>
      <c r="P156" s="13">
        <f>P27/'TTW2001'!P27</f>
        <v>0.18015665796344649</v>
      </c>
      <c r="Q156" s="48"/>
      <c r="S156" s="95">
        <f>T27/'TTW2001'!T27</f>
        <v>7.3353017161837978E-3</v>
      </c>
      <c r="T156" s="95">
        <f>U27/'TTW2001'!U27</f>
        <v>-0.12417391304347826</v>
      </c>
      <c r="U156" s="95">
        <f>V27/'TTW2001'!V27</f>
        <v>-0.13550295857988165</v>
      </c>
    </row>
    <row r="157" spans="2:21" ht="13.5" customHeight="1">
      <c r="B157" s="30"/>
      <c r="C157" s="33" t="s">
        <v>55</v>
      </c>
      <c r="D157" s="33" t="s">
        <v>15</v>
      </c>
      <c r="E157" s="14">
        <f>E28/'TTW2001'!E28</f>
        <v>4.078884840804689E-2</v>
      </c>
      <c r="F157" s="14">
        <f>F28/'TTW2001'!F28</f>
        <v>1.0893491124260355</v>
      </c>
      <c r="G157" s="14">
        <f>G28/'TTW2001'!G28</f>
        <v>-0.27272727272727271</v>
      </c>
      <c r="H157" s="14">
        <f>H28/'TTW2001'!H28</f>
        <v>0.39090909090909093</v>
      </c>
      <c r="I157" s="14">
        <f>I28/'TTW2001'!I28</f>
        <v>9.1523514502956909E-3</v>
      </c>
      <c r="J157" s="14">
        <f>J28/'TTW2001'!J28</f>
        <v>-9.2715231788079472E-2</v>
      </c>
      <c r="K157" s="14">
        <f>K28/'TTW2001'!K28</f>
        <v>4.8816229335531439E-2</v>
      </c>
      <c r="L157" s="14">
        <f>L28/'TTW2001'!L28</f>
        <v>-0.2994424401443096</v>
      </c>
      <c r="M157" s="14">
        <f>M28/'TTW2001'!M28</f>
        <v>-8.4291187739463605E-2</v>
      </c>
      <c r="N157" s="14">
        <f>N28/'TTW2001'!N28</f>
        <v>0.12609970674486803</v>
      </c>
      <c r="O157" s="14">
        <f>O28/'TTW2001'!O28</f>
        <v>-0.20088161209068009</v>
      </c>
      <c r="P157" s="14">
        <f>P28/'TTW2001'!P28</f>
        <v>0.51333333333333331</v>
      </c>
      <c r="Q157" s="48"/>
      <c r="S157" s="95">
        <f>T28/'TTW2001'!T28</f>
        <v>6.1480350397814035E-3</v>
      </c>
      <c r="T157" s="95">
        <f>U28/'TTW2001'!U28</f>
        <v>1.4536896026581753E-2</v>
      </c>
      <c r="U157" s="95">
        <f>V28/'TTW2001'!V28</f>
        <v>-0.16917827694057436</v>
      </c>
    </row>
    <row r="158" spans="2:21" ht="13.5" customHeight="1">
      <c r="B158" s="30"/>
      <c r="C158" s="33" t="s">
        <v>56</v>
      </c>
      <c r="D158" s="33" t="s">
        <v>16</v>
      </c>
      <c r="E158" s="13">
        <f>E29/'TTW2001'!E29</f>
        <v>0.12512552721430006</v>
      </c>
      <c r="F158" s="13">
        <f>F29/'TTW2001'!F29</f>
        <v>0.99669482188762393</v>
      </c>
      <c r="G158" s="13">
        <f>G29/'TTW2001'!G29</f>
        <v>0.41666666666666669</v>
      </c>
      <c r="H158" s="13">
        <f>H29/'TTW2001'!H29</f>
        <v>0.1900121802679659</v>
      </c>
      <c r="I158" s="13">
        <f>I29/'TTW2001'!I29</f>
        <v>1.982815598149372E-2</v>
      </c>
      <c r="J158" s="13">
        <f>J29/'TTW2001'!J29</f>
        <v>0.2280130293159609</v>
      </c>
      <c r="K158" s="13">
        <f>K29/'TTW2001'!K29</f>
        <v>0.17002815341302441</v>
      </c>
      <c r="L158" s="13">
        <f>L29/'TTW2001'!L29</f>
        <v>-0.1650915534554046</v>
      </c>
      <c r="M158" s="13">
        <f>M29/'TTW2001'!M29</f>
        <v>-0.46875</v>
      </c>
      <c r="N158" s="13">
        <f>N29/'TTW2001'!N29</f>
        <v>-0.45765937202664131</v>
      </c>
      <c r="O158" s="13">
        <f>O29/'TTW2001'!O29</f>
        <v>-9.1875726864927731E-2</v>
      </c>
      <c r="P158" s="13">
        <f>P29/'TTW2001'!P29</f>
        <v>0.53722334004024141</v>
      </c>
      <c r="Q158" s="48"/>
      <c r="S158" s="95">
        <f>T29/'TTW2001'!T29</f>
        <v>0.12473556061150361</v>
      </c>
      <c r="T158" s="95">
        <f>U29/'TTW2001'!U29</f>
        <v>8.1415174765558401E-2</v>
      </c>
      <c r="U158" s="95">
        <f>V29/'TTW2001'!V29</f>
        <v>-0.1865533801256003</v>
      </c>
    </row>
    <row r="159" spans="2:21" ht="13.5" customHeight="1">
      <c r="B159" s="30"/>
      <c r="C159" s="33" t="s">
        <v>57</v>
      </c>
      <c r="D159" s="33" t="s">
        <v>17</v>
      </c>
      <c r="E159" s="14">
        <f>E30/'TTW2001'!E30</f>
        <v>6.7062626870160139E-2</v>
      </c>
      <c r="F159" s="14">
        <f>F30/'TTW2001'!F30</f>
        <v>1.0860139860139859</v>
      </c>
      <c r="G159" s="14">
        <f>G30/'TTW2001'!G30</f>
        <v>0.125</v>
      </c>
      <c r="H159" s="14">
        <f>H30/'TTW2001'!H30</f>
        <v>0.33743111487918609</v>
      </c>
      <c r="I159" s="14">
        <f>I30/'TTW2001'!I30</f>
        <v>-9.5314057826520443E-2</v>
      </c>
      <c r="J159" s="14">
        <f>J30/'TTW2001'!J30</f>
        <v>-0.2857142857142857</v>
      </c>
      <c r="K159" s="14">
        <f>K30/'TTW2001'!K30</f>
        <v>9.9537640010419384E-2</v>
      </c>
      <c r="L159" s="14">
        <f>L30/'TTW2001'!L30</f>
        <v>-0.31499261447562776</v>
      </c>
      <c r="M159" s="14">
        <f>M30/'TTW2001'!M30</f>
        <v>-0.47136563876651982</v>
      </c>
      <c r="N159" s="14">
        <f>N30/'TTW2001'!N30</f>
        <v>-0.33226837060702874</v>
      </c>
      <c r="O159" s="14">
        <f>O30/'TTW2001'!O30</f>
        <v>-0.17826170745808442</v>
      </c>
      <c r="P159" s="14">
        <f>P30/'TTW2001'!P30</f>
        <v>0.19465648854961831</v>
      </c>
      <c r="Q159" s="48"/>
      <c r="S159" s="95">
        <f>T30/'TTW2001'!T30</f>
        <v>3.7394818423383526E-2</v>
      </c>
      <c r="T159" s="95">
        <f>U30/'TTW2001'!U30</f>
        <v>4.3390105433901052E-2</v>
      </c>
      <c r="U159" s="95">
        <f>V30/'TTW2001'!V30</f>
        <v>-0.19484092863284608</v>
      </c>
    </row>
    <row r="160" spans="2:21" ht="13.5" customHeight="1">
      <c r="B160" s="30"/>
      <c r="C160" s="33" t="s">
        <v>58</v>
      </c>
      <c r="D160" s="33" t="s">
        <v>34</v>
      </c>
      <c r="E160" s="13">
        <f>E31/'TTW2001'!E31</f>
        <v>0.14855017688144409</v>
      </c>
      <c r="F160" s="13">
        <f>F31/'TTW2001'!F31</f>
        <v>1.7780596068484464</v>
      </c>
      <c r="G160" s="13">
        <f>G31/'TTW2001'!G31</f>
        <v>-0.26470588235294118</v>
      </c>
      <c r="H160" s="13">
        <f>H31/'TTW2001'!H31</f>
        <v>0.37290592783505155</v>
      </c>
      <c r="I160" s="13">
        <f>I31/'TTW2001'!I31</f>
        <v>-0.13177266396975926</v>
      </c>
      <c r="J160" s="13">
        <f>J31/'TTW2001'!J31</f>
        <v>-5.9429106223678051E-2</v>
      </c>
      <c r="K160" s="13">
        <f>K31/'TTW2001'!K31</f>
        <v>0.19530209155230174</v>
      </c>
      <c r="L160" s="13">
        <f>L31/'TTW2001'!L31</f>
        <v>-0.21670247046186897</v>
      </c>
      <c r="M160" s="13">
        <f>M31/'TTW2001'!M31</f>
        <v>-0.30835734870317005</v>
      </c>
      <c r="N160" s="13">
        <f>N31/'TTW2001'!N31</f>
        <v>0.22371967654986524</v>
      </c>
      <c r="O160" s="13">
        <f>O31/'TTW2001'!O31</f>
        <v>-8.47231487658439E-2</v>
      </c>
      <c r="P160" s="13">
        <f>P31/'TTW2001'!P31</f>
        <v>0.17504051863857376</v>
      </c>
      <c r="Q160" s="48"/>
      <c r="S160" s="95">
        <f>T31/'TTW2001'!T31</f>
        <v>0.12874293708720597</v>
      </c>
      <c r="T160" s="95">
        <f>U31/'TTW2001'!U31</f>
        <v>1.4072654168030297E-2</v>
      </c>
      <c r="U160" s="95">
        <f>V31/'TTW2001'!V31</f>
        <v>-7.4189985272459499E-2</v>
      </c>
    </row>
    <row r="161" spans="2:21" ht="13.5" customHeight="1">
      <c r="B161" s="30"/>
      <c r="C161" s="33" t="s">
        <v>59</v>
      </c>
      <c r="D161" s="33" t="s">
        <v>18</v>
      </c>
      <c r="E161" s="14">
        <f>E32/'TTW2001'!E32</f>
        <v>0.20243928999237723</v>
      </c>
      <c r="F161" s="14">
        <f>F32/'TTW2001'!F32</f>
        <v>0.64316239316239321</v>
      </c>
      <c r="G161" s="14">
        <f>G32/'TTW2001'!G32</f>
        <v>-0.5</v>
      </c>
      <c r="H161" s="14">
        <f>H32/'TTW2001'!H32</f>
        <v>1.125</v>
      </c>
      <c r="I161" s="14">
        <f>I32/'TTW2001'!I32</f>
        <v>4.9019607843137254E-2</v>
      </c>
      <c r="J161" s="14">
        <f>J32/'TTW2001'!J32</f>
        <v>0.96</v>
      </c>
      <c r="K161" s="14">
        <f>K32/'TTW2001'!K32</f>
        <v>0.20398740818467995</v>
      </c>
      <c r="L161" s="14">
        <f>L32/'TTW2001'!L32</f>
        <v>-1.3274336283185841E-2</v>
      </c>
      <c r="M161" s="14">
        <f>M32/'TTW2001'!M32</f>
        <v>0</v>
      </c>
      <c r="N161" s="14">
        <f>N32/'TTW2001'!N32</f>
        <v>-0.26760563380281688</v>
      </c>
      <c r="O161" s="14">
        <f>O32/'TTW2001'!O32</f>
        <v>-8.7155963302752298E-2</v>
      </c>
      <c r="P161" s="14">
        <f>P32/'TTW2001'!P32</f>
        <v>0.46557377049180326</v>
      </c>
      <c r="Q161" s="48"/>
      <c r="S161" s="95">
        <f>T32/'TTW2001'!T32</f>
        <v>0.17692449017086165</v>
      </c>
      <c r="T161" s="95">
        <f>U32/'TTW2001'!U32</f>
        <v>7.8703703703703706E-2</v>
      </c>
      <c r="U161" s="95">
        <f>V32/'TTW2001'!V32</f>
        <v>-0.10925819436457734</v>
      </c>
    </row>
    <row r="162" spans="2:21" ht="13.5" customHeight="1">
      <c r="B162" s="30"/>
      <c r="C162" s="33" t="s">
        <v>60</v>
      </c>
      <c r="D162" s="33" t="s">
        <v>19</v>
      </c>
      <c r="E162" s="13">
        <f>E33/'TTW2001'!E33</f>
        <v>0.14327518841243114</v>
      </c>
      <c r="F162" s="13">
        <f>F33/'TTW2001'!F33</f>
        <v>0.81995003568879377</v>
      </c>
      <c r="G162" s="13">
        <f>G33/'TTW2001'!G33</f>
        <v>0.40740740740740738</v>
      </c>
      <c r="H162" s="13">
        <f>H33/'TTW2001'!H33</f>
        <v>0.35916824196597352</v>
      </c>
      <c r="I162" s="13">
        <f>I33/'TTW2001'!I33</f>
        <v>0.15951843491346879</v>
      </c>
      <c r="J162" s="13">
        <f>J33/'TTW2001'!J33</f>
        <v>-0.40740740740740738</v>
      </c>
      <c r="K162" s="13">
        <f>K33/'TTW2001'!K33</f>
        <v>0.12962069845953075</v>
      </c>
      <c r="L162" s="13">
        <f>L33/'TTW2001'!L33</f>
        <v>-0.13780680027020942</v>
      </c>
      <c r="M162" s="13">
        <f>M33/'TTW2001'!M33</f>
        <v>-0.27272727272727271</v>
      </c>
      <c r="N162" s="13">
        <f>N33/'TTW2001'!N33</f>
        <v>0.15384615384615385</v>
      </c>
      <c r="O162" s="13">
        <f>O33/'TTW2001'!O33</f>
        <v>-5.7725138711054204E-2</v>
      </c>
      <c r="P162" s="13">
        <f>P33/'TTW2001'!P33</f>
        <v>-2.4324324324324326E-2</v>
      </c>
      <c r="Q162" s="48"/>
      <c r="S162" s="95">
        <f>T33/'TTW2001'!T33</f>
        <v>9.9697656840513987E-2</v>
      </c>
      <c r="T162" s="95">
        <f>U33/'TTW2001'!U33</f>
        <v>0.18423948932423509</v>
      </c>
      <c r="U162" s="95">
        <f>V33/'TTW2001'!V33</f>
        <v>-4.2981933690688902E-2</v>
      </c>
    </row>
    <row r="163" spans="2:21" ht="13.5" customHeight="1">
      <c r="B163" s="30"/>
      <c r="C163" s="33" t="s">
        <v>61</v>
      </c>
      <c r="D163" s="33" t="s">
        <v>29</v>
      </c>
      <c r="E163" s="14">
        <f>E34/'TTW2001'!E34</f>
        <v>3.4727181358935703E-2</v>
      </c>
      <c r="F163" s="14">
        <f>F34/'TTW2001'!F34</f>
        <v>1.3282739145781857</v>
      </c>
      <c r="G163" s="14">
        <f>G34/'TTW2001'!G34</f>
        <v>-0.38435374149659862</v>
      </c>
      <c r="H163" s="14">
        <f>H34/'TTW2001'!H34</f>
        <v>8.8381330685203568E-2</v>
      </c>
      <c r="I163" s="14">
        <f>I34/'TTW2001'!I34</f>
        <v>-0.15589205979421472</v>
      </c>
      <c r="J163" s="14">
        <f>J34/'TTW2001'!J34</f>
        <v>-0.31638418079096048</v>
      </c>
      <c r="K163" s="14">
        <f>K34/'TTW2001'!K34</f>
        <v>7.7210719479260434E-2</v>
      </c>
      <c r="L163" s="14">
        <f>L34/'TTW2001'!L34</f>
        <v>-0.30843624460645735</v>
      </c>
      <c r="M163" s="14">
        <f>M34/'TTW2001'!M34</f>
        <v>-0.38834951456310679</v>
      </c>
      <c r="N163" s="14">
        <f>N34/'TTW2001'!N34</f>
        <v>-4.5871559633027525E-2</v>
      </c>
      <c r="O163" s="14">
        <f>O34/'TTW2001'!O34</f>
        <v>-0.13458528951486698</v>
      </c>
      <c r="P163" s="14">
        <f>P34/'TTW2001'!P34</f>
        <v>0.30501930501930502</v>
      </c>
      <c r="Q163" s="48"/>
      <c r="S163" s="95">
        <f>T34/'TTW2001'!T34</f>
        <v>2.5417632483414596E-2</v>
      </c>
      <c r="T163" s="95">
        <f>U34/'TTW2001'!U34</f>
        <v>-9.3202954048140038E-2</v>
      </c>
      <c r="U163" s="95">
        <f>V34/'TTW2001'!V34</f>
        <v>-0.12552693208430912</v>
      </c>
    </row>
    <row r="164" spans="2:21" ht="13.5" customHeight="1">
      <c r="B164" s="30"/>
      <c r="C164" s="33" t="s">
        <v>62</v>
      </c>
      <c r="D164" s="33" t="s">
        <v>20</v>
      </c>
      <c r="E164" s="13">
        <f>E35/'TTW2001'!E35</f>
        <v>8.2978246243552364E-2</v>
      </c>
      <c r="F164" s="13">
        <f>F35/'TTW2001'!F35</f>
        <v>0.70739219712525669</v>
      </c>
      <c r="G164" s="13">
        <f>G35/'TTW2001'!G35</f>
        <v>-0.36363636363636365</v>
      </c>
      <c r="H164" s="13">
        <f>H35/'TTW2001'!H35</f>
        <v>0.33181818181818185</v>
      </c>
      <c r="I164" s="13">
        <f>I35/'TTW2001'!I35</f>
        <v>3.0852994555353903E-2</v>
      </c>
      <c r="J164" s="13">
        <f>J35/'TTW2001'!J35</f>
        <v>-0.17391304347826086</v>
      </c>
      <c r="K164" s="13">
        <f>K35/'TTW2001'!K35</f>
        <v>0.14015968925334485</v>
      </c>
      <c r="L164" s="13">
        <f>L35/'TTW2001'!L35</f>
        <v>-0.22367703218767049</v>
      </c>
      <c r="M164" s="13">
        <f>M35/'TTW2001'!M35</f>
        <v>-0.24242424242424243</v>
      </c>
      <c r="N164" s="13">
        <f>N35/'TTW2001'!N35</f>
        <v>-0.2723735408560311</v>
      </c>
      <c r="O164" s="13">
        <f>O35/'TTW2001'!O35</f>
        <v>-0.23344459997846451</v>
      </c>
      <c r="P164" s="13">
        <f>P35/'TTW2001'!P35</f>
        <v>-0.27310924369747897</v>
      </c>
      <c r="Q164" s="48"/>
      <c r="S164" s="95">
        <f>T35/'TTW2001'!T35</f>
        <v>9.7775659358118841E-2</v>
      </c>
      <c r="T164" s="95">
        <f>U35/'TTW2001'!U35</f>
        <v>6.1213720316622693E-2</v>
      </c>
      <c r="U164" s="95">
        <f>V35/'TTW2001'!V35</f>
        <v>-0.23642871346192085</v>
      </c>
    </row>
    <row r="165" spans="2:21" ht="13.5" customHeight="1">
      <c r="B165" s="30"/>
      <c r="C165" s="33" t="s">
        <v>63</v>
      </c>
      <c r="D165" s="33" t="s">
        <v>21</v>
      </c>
      <c r="E165" s="14">
        <f>E36/'TTW2001'!E36</f>
        <v>0.13690369036903691</v>
      </c>
      <c r="F165" s="14">
        <f>F36/'TTW2001'!F36</f>
        <v>1.0144356955380578</v>
      </c>
      <c r="G165" s="14">
        <f>G36/'TTW2001'!G36</f>
        <v>0</v>
      </c>
      <c r="H165" s="14">
        <f>H36/'TTW2001'!H36</f>
        <v>-0.5</v>
      </c>
      <c r="I165" s="14">
        <f>I36/'TTW2001'!I36</f>
        <v>-2.9748283752860413E-2</v>
      </c>
      <c r="J165" s="14">
        <f>J36/'TTW2001'!J36</f>
        <v>-0.18691588785046728</v>
      </c>
      <c r="K165" s="14">
        <f>K36/'TTW2001'!K36</f>
        <v>0.13393367638650658</v>
      </c>
      <c r="L165" s="14">
        <f>L36/'TTW2001'!L36</f>
        <v>-4.8908296943231441E-2</v>
      </c>
      <c r="M165" s="14">
        <f>M36/'TTW2001'!M36</f>
        <v>-0.42553191489361702</v>
      </c>
      <c r="N165" s="14">
        <f>N36/'TTW2001'!N36</f>
        <v>6.5217391304347824E-2</v>
      </c>
      <c r="O165" s="14">
        <f>O36/'TTW2001'!O36</f>
        <v>-0.115003808073115</v>
      </c>
      <c r="P165" s="14">
        <f>P36/'TTW2001'!P36</f>
        <v>0.28399999999999997</v>
      </c>
      <c r="Q165" s="48"/>
      <c r="S165" s="95">
        <f>T36/'TTW2001'!T36</f>
        <v>0.10821766367768088</v>
      </c>
      <c r="T165" s="95">
        <f>U36/'TTW2001'!U36</f>
        <v>-3.6036036036036036E-2</v>
      </c>
      <c r="U165" s="95">
        <f>V36/'TTW2001'!V36</f>
        <v>-0.10890360559234731</v>
      </c>
    </row>
    <row r="166" spans="2:21" ht="13.5" customHeight="1">
      <c r="B166" s="30"/>
      <c r="C166" s="33" t="s">
        <v>64</v>
      </c>
      <c r="D166" s="33" t="s">
        <v>22</v>
      </c>
      <c r="E166" s="13">
        <f>E37/'TTW2001'!E37</f>
        <v>4.6774719895572719E-2</v>
      </c>
      <c r="F166" s="13">
        <f>F37/'TTW2001'!F37</f>
        <v>0.94035446489434216</v>
      </c>
      <c r="G166" s="13">
        <f>G37/'TTW2001'!G37</f>
        <v>4.3478260869565216E-2</v>
      </c>
      <c r="H166" s="13">
        <f>H37/'TTW2001'!H37</f>
        <v>6.2370062370062374E-2</v>
      </c>
      <c r="I166" s="13">
        <f>I37/'TTW2001'!I37</f>
        <v>-0.13429522752497225</v>
      </c>
      <c r="J166" s="13">
        <f>J37/'TTW2001'!J37</f>
        <v>-0.19831223628691982</v>
      </c>
      <c r="K166" s="13">
        <f>K37/'TTW2001'!K37</f>
        <v>7.1513792978777246E-2</v>
      </c>
      <c r="L166" s="13">
        <f>L37/'TTW2001'!L37</f>
        <v>-0.34384460141271445</v>
      </c>
      <c r="M166" s="13">
        <f>M37/'TTW2001'!M37</f>
        <v>-0.32195121951219513</v>
      </c>
      <c r="N166" s="13">
        <f>N37/'TTW2001'!N37</f>
        <v>-8.3841463414634151E-2</v>
      </c>
      <c r="O166" s="13">
        <f>O37/'TTW2001'!O37</f>
        <v>-0.13943721125577488</v>
      </c>
      <c r="P166" s="13">
        <f>P37/'TTW2001'!P37</f>
        <v>2.0920502092050207E-3</v>
      </c>
      <c r="Q166" s="48"/>
      <c r="S166" s="95">
        <f>T37/'TTW2001'!T37</f>
        <v>1.9447870221041646E-2</v>
      </c>
      <c r="T166" s="95">
        <f>U37/'TTW2001'!U37</f>
        <v>-7.7514792899408283E-2</v>
      </c>
      <c r="U166" s="95">
        <f>V37/'TTW2001'!V37</f>
        <v>-0.13270579549649317</v>
      </c>
    </row>
    <row r="167" spans="2:21" ht="13.5" customHeight="1">
      <c r="B167" s="30"/>
      <c r="C167" s="33" t="s">
        <v>65</v>
      </c>
      <c r="D167" s="33" t="s">
        <v>23</v>
      </c>
      <c r="E167" s="14">
        <f>E38/'TTW2001'!E38</f>
        <v>0.12353605520058171</v>
      </c>
      <c r="F167" s="14">
        <f>F38/'TTW2001'!F38</f>
        <v>1.2962658331962493</v>
      </c>
      <c r="G167" s="14">
        <f>G38/'TTW2001'!G38</f>
        <v>-0.49285714285714288</v>
      </c>
      <c r="H167" s="14">
        <f>H38/'TTW2001'!H38</f>
        <v>0.60853821231179717</v>
      </c>
      <c r="I167" s="14">
        <f>I38/'TTW2001'!I38</f>
        <v>-0.14146987419995585</v>
      </c>
      <c r="J167" s="14">
        <f>J38/'TTW2001'!J38</f>
        <v>-0.16558675305975523</v>
      </c>
      <c r="K167" s="14">
        <f>K38/'TTW2001'!K38</f>
        <v>0.1475855554562745</v>
      </c>
      <c r="L167" s="14">
        <f>L38/'TTW2001'!L38</f>
        <v>-0.27498339973439573</v>
      </c>
      <c r="M167" s="14">
        <f>M38/'TTW2001'!M38</f>
        <v>-0.3498542274052478</v>
      </c>
      <c r="N167" s="14">
        <f>N38/'TTW2001'!N38</f>
        <v>0.1017274472168906</v>
      </c>
      <c r="O167" s="14">
        <f>O38/'TTW2001'!O38</f>
        <v>-0.11486299474121228</v>
      </c>
      <c r="P167" s="14">
        <f>P38/'TTW2001'!P38</f>
        <v>0.24795640326975477</v>
      </c>
      <c r="Q167" s="48"/>
      <c r="S167" s="95">
        <f>T38/'TTW2001'!T38</f>
        <v>9.1261104780448951E-2</v>
      </c>
      <c r="T167" s="95">
        <f>U38/'TTW2001'!U38</f>
        <v>6.3277133825079032E-2</v>
      </c>
      <c r="U167" s="95">
        <f>V38/'TTW2001'!V38</f>
        <v>-0.10492957746478873</v>
      </c>
    </row>
    <row r="168" spans="2:21" ht="13.5" customHeight="1">
      <c r="B168" s="30"/>
      <c r="C168" s="33" t="s">
        <v>66</v>
      </c>
      <c r="D168" s="33" t="s">
        <v>24</v>
      </c>
      <c r="E168" s="13">
        <f>E39/'TTW2001'!E39</f>
        <v>7.0220748151370166E-2</v>
      </c>
      <c r="F168" s="13">
        <f>F39/'TTW2001'!F39</f>
        <v>0.81166219839142095</v>
      </c>
      <c r="G168" s="13">
        <f>G39/'TTW2001'!G39</f>
        <v>0.875</v>
      </c>
      <c r="H168" s="13">
        <f>H39/'TTW2001'!H39</f>
        <v>0.27444794952681389</v>
      </c>
      <c r="I168" s="13">
        <f>I39/'TTW2001'!I39</f>
        <v>-0.15233522479266695</v>
      </c>
      <c r="J168" s="13">
        <f>J39/'TTW2001'!J39</f>
        <v>0</v>
      </c>
      <c r="K168" s="13">
        <f>K39/'TTW2001'!K39</f>
        <v>5.7877813504823149E-2</v>
      </c>
      <c r="L168" s="13">
        <f>L39/'TTW2001'!L39</f>
        <v>-0.23678571428571429</v>
      </c>
      <c r="M168" s="13">
        <f>M39/'TTW2001'!M39</f>
        <v>-0.55882352941176472</v>
      </c>
      <c r="N168" s="13">
        <f>N39/'TTW2001'!N39</f>
        <v>8.5158150851581502E-2</v>
      </c>
      <c r="O168" s="13">
        <f>O39/'TTW2001'!O39</f>
        <v>-0.11008946322067595</v>
      </c>
      <c r="P168" s="13">
        <f>P39/'TTW2001'!P39</f>
        <v>1.5463917525773196E-2</v>
      </c>
      <c r="Q168" s="48"/>
      <c r="S168" s="95">
        <f>T39/'TTW2001'!T39</f>
        <v>2.5127024452207051E-2</v>
      </c>
      <c r="T168" s="95">
        <f>U39/'TTW2001'!U39</f>
        <v>1.6820857863751051E-3</v>
      </c>
      <c r="U168" s="95">
        <f>V39/'TTW2001'!V39</f>
        <v>-9.1995490417136408E-2</v>
      </c>
    </row>
    <row r="169" spans="2:21" ht="13.5" customHeight="1">
      <c r="B169" s="30"/>
      <c r="C169" s="33" t="s">
        <v>67</v>
      </c>
      <c r="D169" s="33" t="s">
        <v>30</v>
      </c>
      <c r="E169" s="14">
        <f>E40/'TTW2001'!E40</f>
        <v>4.537248446875166E-2</v>
      </c>
      <c r="F169" s="14">
        <f>F40/'TTW2001'!F40</f>
        <v>1.4212860310421287</v>
      </c>
      <c r="G169" s="14">
        <f>G40/'TTW2001'!G40</f>
        <v>-0.49382716049382713</v>
      </c>
      <c r="H169" s="14">
        <f>H40/'TTW2001'!H40</f>
        <v>-9.099181073703367E-4</v>
      </c>
      <c r="I169" s="14">
        <f>I40/'TTW2001'!I40</f>
        <v>-0.11404757064443993</v>
      </c>
      <c r="J169" s="14">
        <f>J40/'TTW2001'!J40</f>
        <v>-0.22020725388601037</v>
      </c>
      <c r="K169" s="14">
        <f>K40/'TTW2001'!K40</f>
        <v>0.10813257556706735</v>
      </c>
      <c r="L169" s="14">
        <f>L40/'TTW2001'!L40</f>
        <v>-0.30559582487677589</v>
      </c>
      <c r="M169" s="14">
        <f>M40/'TTW2001'!M40</f>
        <v>-0.39694656488549618</v>
      </c>
      <c r="N169" s="14">
        <f>N40/'TTW2001'!N40</f>
        <v>1.984126984126984E-2</v>
      </c>
      <c r="O169" s="14">
        <f>O40/'TTW2001'!O40</f>
        <v>-0.16871752802843862</v>
      </c>
      <c r="P169" s="14">
        <f>P40/'TTW2001'!P40</f>
        <v>0.16666666666666666</v>
      </c>
      <c r="Q169" s="48"/>
      <c r="S169" s="95">
        <f>T40/'TTW2001'!T40</f>
        <v>4.6974112806446082E-2</v>
      </c>
      <c r="T169" s="95">
        <f>U40/'TTW2001'!U40</f>
        <v>-7.2797396649391347E-2</v>
      </c>
      <c r="U169" s="95">
        <f>V40/'TTW2001'!V40</f>
        <v>-0.15656178050652342</v>
      </c>
    </row>
    <row r="170" spans="2:21" ht="13.5" customHeight="1" thickBot="1">
      <c r="B170" s="30"/>
      <c r="C170" s="33" t="s">
        <v>68</v>
      </c>
      <c r="D170" s="33" t="s">
        <v>31</v>
      </c>
      <c r="E170" s="18">
        <f>E41/'TTW2001'!E41</f>
        <v>0.11309484303444614</v>
      </c>
      <c r="F170" s="18">
        <f>F41/'TTW2001'!F41</f>
        <v>1.4259376986649714</v>
      </c>
      <c r="G170" s="18">
        <f>G41/'TTW2001'!G41</f>
        <v>0.35</v>
      </c>
      <c r="H170" s="18">
        <f>H41/'TTW2001'!H41</f>
        <v>0.44519266741488966</v>
      </c>
      <c r="I170" s="18">
        <f>I41/'TTW2001'!I41</f>
        <v>-0.16741957563312798</v>
      </c>
      <c r="J170" s="18">
        <f>J41/'TTW2001'!J41</f>
        <v>-4.2207792207792208E-2</v>
      </c>
      <c r="K170" s="18">
        <f>K41/'TTW2001'!K41</f>
        <v>0.14609371644547525</v>
      </c>
      <c r="L170" s="18">
        <f>L41/'TTW2001'!L41</f>
        <v>-0.27079303675048355</v>
      </c>
      <c r="M170" s="18">
        <f>M41/'TTW2001'!M41</f>
        <v>-0.24619289340101522</v>
      </c>
      <c r="N170" s="18">
        <f>N41/'TTW2001'!N41</f>
        <v>1.5050167224080268E-2</v>
      </c>
      <c r="O170" s="18">
        <f>O41/'TTW2001'!O41</f>
        <v>-9.1309712674070162E-2</v>
      </c>
      <c r="P170" s="18">
        <f>P41/'TTW2001'!P41</f>
        <v>0.30526315789473685</v>
      </c>
      <c r="Q170" s="48"/>
      <c r="S170" s="95">
        <f>T41/'TTW2001'!T41</f>
        <v>8.3208723877603127E-2</v>
      </c>
      <c r="T170" s="95">
        <f>U41/'TTW2001'!U41</f>
        <v>-2.600520104020804E-3</v>
      </c>
      <c r="U170" s="95">
        <f>V41/'TTW2001'!V41</f>
        <v>-8.1167277946101096E-2</v>
      </c>
    </row>
    <row r="171" spans="2:21" ht="13.5" customHeight="1" thickBot="1">
      <c r="B171" s="30"/>
      <c r="C171" s="33"/>
      <c r="D171" s="3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1"/>
    </row>
    <row r="172" spans="2:21" ht="13.5" customHeight="1" thickBot="1">
      <c r="B172" s="30"/>
      <c r="C172" s="33" t="s">
        <v>69</v>
      </c>
      <c r="D172" s="33" t="s">
        <v>4</v>
      </c>
      <c r="E172" s="19">
        <f>E43/'TTW2001'!E43</f>
        <v>0.10997972755873113</v>
      </c>
      <c r="F172" s="19">
        <f>F43/'TTW2001'!F43</f>
        <v>1.1024916163105287</v>
      </c>
      <c r="G172" s="19">
        <f>G43/'TTW2001'!G43</f>
        <v>-0.12179745137491617</v>
      </c>
      <c r="H172" s="19">
        <f>H43/'TTW2001'!H43</f>
        <v>0.35557377298052256</v>
      </c>
      <c r="I172" s="19">
        <f>I43/'TTW2001'!I43</f>
        <v>-5.3100964185161303E-2</v>
      </c>
      <c r="J172" s="19">
        <f>J43/'TTW2001'!J43</f>
        <v>-0.15405519656984118</v>
      </c>
      <c r="K172" s="19">
        <f>K43/'TTW2001'!K43</f>
        <v>0.12357961550259566</v>
      </c>
      <c r="L172" s="19">
        <f>L43/'TTW2001'!L43</f>
        <v>-0.23012130871740383</v>
      </c>
      <c r="M172" s="19">
        <f>M43/'TTW2001'!M43</f>
        <v>-0.29263028060437868</v>
      </c>
      <c r="N172" s="19">
        <f>N43/'TTW2001'!N43</f>
        <v>9.6162572113826408E-2</v>
      </c>
      <c r="O172" s="19">
        <f>O43/'TTW2001'!O43</f>
        <v>-5.9757858929938519E-2</v>
      </c>
      <c r="P172" s="19">
        <f>P43/'TTW2001'!P43</f>
        <v>0.16784714215121066</v>
      </c>
      <c r="Q172" s="48"/>
      <c r="S172" s="95">
        <f>T43/'TTW2001'!T43</f>
        <v>7.7169299586454285E-2</v>
      </c>
      <c r="T172" s="95">
        <f>U43/'TTW2001'!U43</f>
        <v>2.7500198392108266E-2</v>
      </c>
      <c r="U172" s="95">
        <f>V43/'TTW2001'!V43</f>
        <v>-4.2834025188207982E-2</v>
      </c>
    </row>
    <row r="173" spans="2:21" ht="13.5" customHeight="1" thickBot="1">
      <c r="B173" s="30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4"/>
    </row>
    <row r="174" spans="2:21" ht="13.5" customHeight="1" thickBot="1">
      <c r="B174" s="30"/>
      <c r="C174" s="33" t="s">
        <v>70</v>
      </c>
      <c r="D174" s="33"/>
      <c r="E174" s="19">
        <f>E45/'TTW2001'!E45</f>
        <v>9.0284233830554089E-2</v>
      </c>
      <c r="F174" s="19">
        <f>F45/'TTW2001'!F45</f>
        <v>1.2020684615816986</v>
      </c>
      <c r="G174" s="19">
        <f>G45/'TTW2001'!G45</f>
        <v>0.51973684210526316</v>
      </c>
      <c r="H174" s="19">
        <f>H45/'TTW2001'!H45</f>
        <v>0.4551752241238794</v>
      </c>
      <c r="I174" s="19">
        <f>I45/'TTW2001'!I45</f>
        <v>3.6710942791192691E-2</v>
      </c>
      <c r="J174" s="19">
        <f>J45/'TTW2001'!J45</f>
        <v>-0.16050156739811913</v>
      </c>
      <c r="K174" s="19">
        <f>K45/'TTW2001'!K45</f>
        <v>3.7692885757389126E-2</v>
      </c>
      <c r="L174" s="19">
        <f>L45/'TTW2001'!L45</f>
        <v>-0.27242811895849617</v>
      </c>
      <c r="M174" s="19">
        <f>M45/'TTW2001'!M45</f>
        <v>-0.16626272418807561</v>
      </c>
      <c r="N174" s="19">
        <f>N45/'TTW2001'!N45</f>
        <v>0.47754231640677064</v>
      </c>
      <c r="O174" s="19">
        <f>O45/'TTW2001'!O45</f>
        <v>3.0180209627160011E-2</v>
      </c>
      <c r="P174" s="19">
        <f>P45/'TTW2001'!P45</f>
        <v>0.20538566864445459</v>
      </c>
      <c r="Q174" s="48"/>
      <c r="S174" s="95">
        <f>T45/'TTW2001'!T45</f>
        <v>2.3845718203225133E-4</v>
      </c>
      <c r="T174" s="95">
        <f>U45/'TTW2001'!U45</f>
        <v>7.6205501922041494E-2</v>
      </c>
      <c r="U174" s="95">
        <f>V45/'TTW2001'!V45</f>
        <v>9.3044162265423086E-2</v>
      </c>
    </row>
    <row r="175" spans="2:21" ht="13.5" thickBot="1">
      <c r="B175" s="44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9"/>
    </row>
    <row r="176" spans="2:21" ht="13.5" thickTop="1"/>
  </sheetData>
  <printOptions horizontalCentered="1" verticalCentered="1"/>
  <pageMargins left="0.19685039370078741" right="0.19685039370078741" top="0.39370078740157483" bottom="0.19685039370078741" header="0.31496062992125984" footer="0.31496062992125984"/>
  <pageSetup paperSize="9" scale="76" fitToHeight="4" orientation="landscape" r:id="rId1"/>
  <rowBreaks count="3" manualBreakCount="3">
    <brk id="47" max="17" man="1"/>
    <brk id="90" max="17" man="1"/>
    <brk id="133" max="17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CW71"/>
  <sheetViews>
    <sheetView topLeftCell="O1" workbookViewId="0"/>
  </sheetViews>
  <sheetFormatPr defaultRowHeight="12.75"/>
  <cols>
    <col min="1" max="1" width="22.7109375" customWidth="1"/>
    <col min="2" max="5" width="10.7109375" customWidth="1"/>
    <col min="6" max="6" width="22.7109375" customWidth="1"/>
    <col min="7" max="8" width="10.7109375" customWidth="1"/>
    <col min="9" max="9" width="22.7109375" customWidth="1"/>
    <col min="10" max="11" width="10.7109375" customWidth="1"/>
    <col min="12" max="12" width="22.7109375" customWidth="1"/>
    <col min="13" max="14" width="10.7109375" customWidth="1"/>
    <col min="15" max="15" width="22.7109375" customWidth="1"/>
    <col min="16" max="17" width="10.7109375" customWidth="1"/>
    <col min="18" max="18" width="22.7109375" customWidth="1"/>
    <col min="19" max="22" width="10.7109375" customWidth="1"/>
    <col min="23" max="23" width="22.7109375" customWidth="1"/>
    <col min="24" max="27" width="10.7109375" customWidth="1"/>
    <col min="28" max="28" width="22.7109375" customWidth="1"/>
    <col min="29" max="32" width="10.7109375" customWidth="1"/>
    <col min="33" max="33" width="22.7109375" customWidth="1"/>
    <col min="34" max="37" width="10.7109375" customWidth="1"/>
    <col min="38" max="38" width="22.7109375" customWidth="1"/>
    <col min="39" max="42" width="10.7109375" customWidth="1"/>
    <col min="43" max="43" width="22.7109375" customWidth="1"/>
    <col min="44" max="47" width="10.7109375" customWidth="1"/>
    <col min="48" max="48" width="22.7109375" customWidth="1"/>
    <col min="49" max="52" width="10.7109375" customWidth="1"/>
    <col min="53" max="53" width="22.7109375" customWidth="1"/>
    <col min="54" max="57" width="10.7109375" customWidth="1"/>
    <col min="58" max="58" width="22.7109375" customWidth="1"/>
    <col min="59" max="62" width="10.7109375" customWidth="1"/>
    <col min="63" max="63" width="22.7109375" customWidth="1"/>
    <col min="64" max="65" width="10.7109375" customWidth="1"/>
    <col min="66" max="66" width="22.7109375" customWidth="1"/>
    <col min="67" max="68" width="10.7109375" customWidth="1"/>
    <col min="69" max="69" width="22.7109375" customWidth="1"/>
    <col min="70" max="71" width="10.7109375" customWidth="1"/>
    <col min="72" max="72" width="22.7109375" customWidth="1"/>
    <col min="73" max="74" width="10.7109375" customWidth="1"/>
    <col min="75" max="75" width="22.7109375" customWidth="1"/>
    <col min="76" max="77" width="10.7109375" customWidth="1"/>
    <col min="78" max="78" width="22.7109375" customWidth="1"/>
    <col min="79" max="80" width="10.7109375" customWidth="1"/>
    <col min="81" max="81" width="22.7109375" customWidth="1"/>
    <col min="82" max="83" width="10.7109375" customWidth="1"/>
    <col min="84" max="84" width="22.7109375" customWidth="1"/>
    <col min="85" max="86" width="10.7109375" customWidth="1"/>
    <col min="87" max="87" width="22.7109375" customWidth="1"/>
    <col min="88" max="89" width="10.7109375" customWidth="1"/>
    <col min="90" max="90" width="15.7109375" customWidth="1"/>
    <col min="91" max="179" width="10.7109375" customWidth="1"/>
  </cols>
  <sheetData>
    <row r="1" spans="1:101" ht="20.25">
      <c r="A1" s="107" t="s">
        <v>107</v>
      </c>
    </row>
    <row r="2" spans="1:101">
      <c r="BF2" t="s">
        <v>132</v>
      </c>
      <c r="CL2" t="s">
        <v>228</v>
      </c>
    </row>
    <row r="3" spans="1:101" s="1" customFormat="1" ht="91.5" customHeight="1">
      <c r="A3" t="s">
        <v>72</v>
      </c>
      <c r="B3" s="1" t="s">
        <v>104</v>
      </c>
      <c r="C3" s="1" t="s">
        <v>105</v>
      </c>
      <c r="D3" s="1" t="s">
        <v>106</v>
      </c>
      <c r="F3" t="s">
        <v>72</v>
      </c>
      <c r="G3" s="1" t="s">
        <v>111</v>
      </c>
      <c r="I3" t="s">
        <v>72</v>
      </c>
      <c r="J3" s="1" t="s">
        <v>112</v>
      </c>
      <c r="L3" t="s">
        <v>72</v>
      </c>
      <c r="M3" s="1" t="s">
        <v>113</v>
      </c>
      <c r="O3" t="s">
        <v>72</v>
      </c>
      <c r="P3" s="1" t="s">
        <v>114</v>
      </c>
      <c r="R3" t="s">
        <v>72</v>
      </c>
      <c r="S3" s="1" t="s">
        <v>115</v>
      </c>
      <c r="T3" s="1" t="s">
        <v>116</v>
      </c>
      <c r="U3" s="1" t="s">
        <v>117</v>
      </c>
      <c r="W3" t="s">
        <v>72</v>
      </c>
      <c r="X3" s="1" t="s">
        <v>118</v>
      </c>
      <c r="Y3" s="1" t="s">
        <v>119</v>
      </c>
      <c r="Z3" s="1" t="s">
        <v>117</v>
      </c>
      <c r="AB3" t="s">
        <v>72</v>
      </c>
      <c r="AC3" s="1" t="s">
        <v>120</v>
      </c>
      <c r="AD3" s="1" t="s">
        <v>121</v>
      </c>
      <c r="AE3" s="1" t="s">
        <v>117</v>
      </c>
      <c r="AG3" t="s">
        <v>72</v>
      </c>
      <c r="AH3" s="1" t="s">
        <v>122</v>
      </c>
      <c r="AI3" s="1" t="s">
        <v>123</v>
      </c>
      <c r="AJ3" s="1" t="s">
        <v>117</v>
      </c>
      <c r="AL3" t="s">
        <v>72</v>
      </c>
      <c r="AM3" s="1" t="s">
        <v>124</v>
      </c>
      <c r="AN3" s="1" t="s">
        <v>125</v>
      </c>
      <c r="AO3" s="1" t="s">
        <v>117</v>
      </c>
      <c r="AQ3" t="s">
        <v>72</v>
      </c>
      <c r="AR3" s="1" t="s">
        <v>126</v>
      </c>
      <c r="AS3" s="1" t="s">
        <v>127</v>
      </c>
      <c r="AT3" s="1" t="s">
        <v>117</v>
      </c>
      <c r="AV3" t="s">
        <v>72</v>
      </c>
      <c r="AW3" s="1" t="s">
        <v>128</v>
      </c>
      <c r="AX3" s="1" t="s">
        <v>129</v>
      </c>
      <c r="AY3" s="1" t="s">
        <v>117</v>
      </c>
      <c r="BA3" t="s">
        <v>72</v>
      </c>
      <c r="BB3" s="1" t="s">
        <v>130</v>
      </c>
      <c r="BC3" s="1" t="s">
        <v>131</v>
      </c>
      <c r="BD3" s="1" t="s">
        <v>117</v>
      </c>
      <c r="BF3" t="s">
        <v>72</v>
      </c>
      <c r="BG3" s="1">
        <v>2001</v>
      </c>
      <c r="BH3" s="1">
        <v>2011</v>
      </c>
      <c r="BI3" s="1" t="s">
        <v>117</v>
      </c>
      <c r="BK3" t="s">
        <v>72</v>
      </c>
      <c r="BL3" s="1" t="s">
        <v>133</v>
      </c>
      <c r="BN3" t="s">
        <v>72</v>
      </c>
      <c r="BO3" s="1" t="s">
        <v>134</v>
      </c>
      <c r="BQ3" t="s">
        <v>72</v>
      </c>
      <c r="BR3" s="1" t="s">
        <v>135</v>
      </c>
      <c r="BT3" t="s">
        <v>72</v>
      </c>
      <c r="BU3" s="1" t="s">
        <v>137</v>
      </c>
      <c r="BW3" t="s">
        <v>72</v>
      </c>
      <c r="BX3" s="1" t="s">
        <v>138</v>
      </c>
      <c r="BZ3" t="s">
        <v>72</v>
      </c>
      <c r="CA3" s="1" t="s">
        <v>140</v>
      </c>
      <c r="CC3" t="s">
        <v>72</v>
      </c>
      <c r="CD3" s="1" t="s">
        <v>141</v>
      </c>
      <c r="CF3" t="s">
        <v>72</v>
      </c>
      <c r="CG3" s="1" t="s">
        <v>142</v>
      </c>
      <c r="CI3" t="s">
        <v>72</v>
      </c>
      <c r="CJ3" s="1" t="s">
        <v>143</v>
      </c>
      <c r="CM3" s="1" t="s">
        <v>229</v>
      </c>
      <c r="CN3" s="1" t="s">
        <v>0</v>
      </c>
      <c r="CO3" s="1" t="s">
        <v>230</v>
      </c>
      <c r="CP3" s="1" t="s">
        <v>231</v>
      </c>
      <c r="CQ3" s="1" t="s">
        <v>232</v>
      </c>
      <c r="CR3" s="1" t="s">
        <v>233</v>
      </c>
      <c r="CS3" s="1" t="s">
        <v>234</v>
      </c>
      <c r="CT3" s="1" t="s">
        <v>1</v>
      </c>
      <c r="CU3" s="1" t="s">
        <v>2</v>
      </c>
      <c r="CV3" s="1" t="s">
        <v>3</v>
      </c>
      <c r="CW3" s="159" t="s">
        <v>227</v>
      </c>
    </row>
    <row r="4" spans="1:101">
      <c r="A4" t="s">
        <v>52</v>
      </c>
      <c r="B4" s="95">
        <v>0.56218795563999469</v>
      </c>
      <c r="C4" s="95">
        <v>0.50821336189546118</v>
      </c>
      <c r="D4" s="95">
        <f t="shared" ref="D4:D35" si="0">C4-B4</f>
        <v>-5.3974593744533506E-2</v>
      </c>
      <c r="F4" t="s">
        <v>108</v>
      </c>
      <c r="G4" s="95">
        <v>0.3462325415888266</v>
      </c>
      <c r="I4" t="s">
        <v>108</v>
      </c>
      <c r="J4" s="105">
        <v>0.20633931241290215</v>
      </c>
      <c r="L4" t="s">
        <v>38</v>
      </c>
      <c r="M4" s="105">
        <v>1.4806902610921175</v>
      </c>
      <c r="O4" t="s">
        <v>38</v>
      </c>
      <c r="P4" s="106">
        <v>37057</v>
      </c>
      <c r="R4" t="s">
        <v>48</v>
      </c>
      <c r="S4" s="95">
        <v>0.27046202747190373</v>
      </c>
      <c r="T4" s="95">
        <v>0.28593375716350478</v>
      </c>
      <c r="U4" s="59">
        <f t="shared" ref="U4:U35" si="1">T4-S4</f>
        <v>1.5471729691601044E-2</v>
      </c>
      <c r="W4" t="s">
        <v>47</v>
      </c>
      <c r="X4" s="95">
        <v>7.7070614295748019E-2</v>
      </c>
      <c r="Y4" s="95">
        <v>9.4716351501668516E-2</v>
      </c>
      <c r="Z4" s="59">
        <f t="shared" ref="Z4:Z35" si="2">Y4-X4</f>
        <v>1.7645737205920498E-2</v>
      </c>
      <c r="AB4" t="s">
        <v>52</v>
      </c>
      <c r="AC4" s="95">
        <f>SUM('TTW2001'!G111:I111)</f>
        <v>0.33122870418172434</v>
      </c>
      <c r="AD4" s="95">
        <f>SUM('Travel-to-work'!G111:I111)</f>
        <v>0.30873137830451702</v>
      </c>
      <c r="AE4" s="59">
        <f t="shared" ref="AE4:AE35" si="3">AD4-AC4</f>
        <v>-2.2497325877207319E-2</v>
      </c>
      <c r="AG4" t="s">
        <v>48</v>
      </c>
      <c r="AH4" s="95">
        <v>0.17112663701379788</v>
      </c>
      <c r="AI4" s="95">
        <v>0.18222844378859701</v>
      </c>
      <c r="AJ4" s="59">
        <f t="shared" ref="AJ4:AJ35" si="4">AI4-AH4</f>
        <v>1.1101806774799133E-2</v>
      </c>
      <c r="AL4" t="s">
        <v>48</v>
      </c>
      <c r="AM4" s="95">
        <f>'TTW2001'!N100</f>
        <v>3.1331592689295036E-2</v>
      </c>
      <c r="AN4" s="95">
        <f>'Travel-to-work'!N100</f>
        <v>4.7898199900949068E-2</v>
      </c>
      <c r="AO4" s="59">
        <f t="shared" ref="AO4:AO35" si="5">AN4-AM4</f>
        <v>1.6566607211654032E-2</v>
      </c>
      <c r="AQ4" t="s">
        <v>48</v>
      </c>
      <c r="AR4" s="95">
        <f>'TTW2001'!N100+'TTW2001'!O100</f>
        <v>0.20245822970309291</v>
      </c>
      <c r="AS4" s="95">
        <f>'Travel-to-work'!N100+'Travel-to-work'!O100</f>
        <v>0.23012664368954608</v>
      </c>
      <c r="AT4" s="59">
        <f t="shared" ref="AT4:AT35" si="6">AS4-AR4</f>
        <v>2.7668413986453172E-2</v>
      </c>
      <c r="AV4" t="s">
        <v>41</v>
      </c>
      <c r="AW4" s="95">
        <f>'TTW2001'!K101</f>
        <v>0.67471160491201954</v>
      </c>
      <c r="AX4" s="95">
        <f>'Travel-to-work'!K101</f>
        <v>0.7396811636083418</v>
      </c>
      <c r="AY4" s="59">
        <f t="shared" ref="AY4:AY35" si="7">AX4-AW4</f>
        <v>6.496955869632226E-2</v>
      </c>
      <c r="BA4" t="s">
        <v>63</v>
      </c>
      <c r="BB4" s="95">
        <f>'TTW2001'!L122</f>
        <v>0.11064940085040588</v>
      </c>
      <c r="BC4" s="95">
        <f>'Travel-to-work'!L122</f>
        <v>9.8143475126171595E-2</v>
      </c>
      <c r="BD4" s="59">
        <f t="shared" ref="BD4:BD35" si="8">BC4-BB4</f>
        <v>-1.2505925724234285E-2</v>
      </c>
      <c r="BF4" t="s">
        <v>63</v>
      </c>
      <c r="BG4" s="95">
        <f>'TTW2001'!K122+'TTW2001'!L122</f>
        <v>0.78672207189795129</v>
      </c>
      <c r="BH4" s="95">
        <f>'Travel-to-work'!K122+'Travel-to-work'!L122</f>
        <v>0.81308579668348957</v>
      </c>
      <c r="BI4" s="59">
        <f t="shared" ref="BI4:BI35" si="9">BH4-BG4</f>
        <v>2.6363724785538278E-2</v>
      </c>
      <c r="BK4" t="s">
        <v>110</v>
      </c>
      <c r="BL4" s="95">
        <f>'TTW2011-TTW2001'!I162</f>
        <v>0.15951843491346879</v>
      </c>
      <c r="BN4" t="s">
        <v>41</v>
      </c>
      <c r="BO4" s="95">
        <f>'TTW2011-TTW2001'!H144</f>
        <v>1.8095238095238095</v>
      </c>
      <c r="BQ4" t="s">
        <v>110</v>
      </c>
      <c r="BR4" s="95">
        <f>'TTW2011-TTW2001'!T162</f>
        <v>0.18423948932423509</v>
      </c>
      <c r="BT4" t="s">
        <v>52</v>
      </c>
      <c r="BU4" s="95">
        <f>'TTW2011-TTW2001'!O154</f>
        <v>0.18366185734606788</v>
      </c>
      <c r="BW4" t="s">
        <v>52</v>
      </c>
      <c r="BX4" s="95">
        <f>'TTW2011-TTW2001'!N154</f>
        <v>0.77394807520143238</v>
      </c>
      <c r="BZ4" t="s">
        <v>52</v>
      </c>
      <c r="CA4" s="95">
        <f>'TTW2011-TTW2001'!U154</f>
        <v>0.23279555870188903</v>
      </c>
      <c r="CC4" t="s">
        <v>38</v>
      </c>
      <c r="CD4" s="95">
        <f>'TTW2011-TTW2001'!K140</f>
        <v>0.23631018008085264</v>
      </c>
      <c r="CF4" t="s">
        <v>59</v>
      </c>
      <c r="CG4" s="95">
        <f>'TTW2011-TTW2001'!L161</f>
        <v>-1.3274336283185841E-2</v>
      </c>
      <c r="CI4" t="s">
        <v>38</v>
      </c>
      <c r="CJ4" s="95">
        <f>'TTW2011-TTW2001'!S140</f>
        <v>0.19698280381671385</v>
      </c>
      <c r="CL4" t="s">
        <v>223</v>
      </c>
      <c r="CM4" s="95">
        <v>5.6760131683505509E-4</v>
      </c>
      <c r="CN4" s="95">
        <v>1.5794796643928213E-2</v>
      </c>
      <c r="CO4" s="95">
        <v>0.27046202747190373</v>
      </c>
      <c r="CP4" s="95">
        <v>5.2735322345947846E-3</v>
      </c>
      <c r="CQ4" s="95">
        <v>0.44162994458147142</v>
      </c>
      <c r="CR4" s="95">
        <v>5.0691957605341648E-2</v>
      </c>
      <c r="CS4" s="95">
        <v>6.0114139464803561E-3</v>
      </c>
      <c r="CT4" s="95">
        <v>3.1331592689295036E-2</v>
      </c>
      <c r="CU4" s="95">
        <v>0.17112663701379788</v>
      </c>
      <c r="CV4" s="95">
        <v>7.1104964963518719E-3</v>
      </c>
      <c r="CW4" s="95">
        <f>SUM(CM4:CV4)</f>
        <v>0.99999999999999989</v>
      </c>
    </row>
    <row r="5" spans="1:101">
      <c r="A5" t="s">
        <v>43</v>
      </c>
      <c r="B5" s="95">
        <v>0.45516231242900701</v>
      </c>
      <c r="C5" s="95">
        <v>0.41761449857644561</v>
      </c>
      <c r="D5" s="95">
        <f t="shared" si="0"/>
        <v>-3.7547813852561396E-2</v>
      </c>
      <c r="F5" t="s">
        <v>59</v>
      </c>
      <c r="G5" s="95">
        <v>0.32237113402061857</v>
      </c>
      <c r="I5" t="s">
        <v>38</v>
      </c>
      <c r="J5" s="105">
        <v>0.18030232245695621</v>
      </c>
      <c r="L5" t="s">
        <v>63</v>
      </c>
      <c r="M5" s="105">
        <v>1.3353768844221106</v>
      </c>
      <c r="O5" t="s">
        <v>52</v>
      </c>
      <c r="P5" s="106">
        <v>33901</v>
      </c>
      <c r="R5" t="s">
        <v>55</v>
      </c>
      <c r="S5" s="95">
        <v>0.19625290151431413</v>
      </c>
      <c r="T5" s="95">
        <v>0.19968238047475761</v>
      </c>
      <c r="U5" s="59">
        <f t="shared" si="1"/>
        <v>3.4294789604434883E-3</v>
      </c>
      <c r="W5" t="s">
        <v>45</v>
      </c>
      <c r="X5" s="95">
        <v>7.4212072064173934E-2</v>
      </c>
      <c r="Y5" s="95">
        <v>9.293870892565835E-2</v>
      </c>
      <c r="Z5" s="59">
        <f t="shared" si="2"/>
        <v>1.8726636861484416E-2</v>
      </c>
      <c r="AB5" t="s">
        <v>48</v>
      </c>
      <c r="AC5" s="95">
        <f>SUM('TTW2001'!G100:I100)</f>
        <v>0.28682442543266701</v>
      </c>
      <c r="AD5" s="95">
        <f>SUM('Travel-to-work'!G100:I100)</f>
        <v>0.30787657041207206</v>
      </c>
      <c r="AE5" s="59">
        <f t="shared" si="3"/>
        <v>2.1052144979405052E-2</v>
      </c>
      <c r="AG5" t="s">
        <v>40</v>
      </c>
      <c r="AH5" s="95">
        <v>0.21522101637462071</v>
      </c>
      <c r="AI5" s="95">
        <v>0.17677746310925621</v>
      </c>
      <c r="AJ5" s="59">
        <f t="shared" si="4"/>
        <v>-3.84435532653645E-2</v>
      </c>
      <c r="AL5" t="s">
        <v>53</v>
      </c>
      <c r="AM5" s="95">
        <f>'TTW2001'!N112</f>
        <v>3.2084812254810385E-2</v>
      </c>
      <c r="AN5" s="95">
        <f>'Travel-to-work'!N112</f>
        <v>2.9381367193267387E-2</v>
      </c>
      <c r="AO5" s="59">
        <f t="shared" si="5"/>
        <v>-2.7034450615429986E-3</v>
      </c>
      <c r="AQ5" t="s">
        <v>40</v>
      </c>
      <c r="AR5" s="95">
        <f>'TTW2001'!N99+'TTW2001'!O99</f>
        <v>0.23091222219184823</v>
      </c>
      <c r="AS5" s="95">
        <f>'Travel-to-work'!N99+'Travel-to-work'!O99</f>
        <v>0.19177224623639885</v>
      </c>
      <c r="AT5" s="59">
        <f t="shared" si="6"/>
        <v>-3.913997595544938E-2</v>
      </c>
      <c r="AV5" t="s">
        <v>38</v>
      </c>
      <c r="AW5" s="95">
        <f>'TTW2001'!K97</f>
        <v>0.67780313069817955</v>
      </c>
      <c r="AX5" s="95">
        <f>'Travel-to-work'!K97</f>
        <v>0.73427336621993278</v>
      </c>
      <c r="AY5" s="59">
        <f t="shared" si="7"/>
        <v>5.6470235521753231E-2</v>
      </c>
      <c r="BA5" t="s">
        <v>108</v>
      </c>
      <c r="BB5" s="95">
        <f>'TTW2001'!L102</f>
        <v>0.1305037683458945</v>
      </c>
      <c r="BC5" s="95">
        <f>'Travel-to-work'!L102</f>
        <v>9.0180360721442893E-2</v>
      </c>
      <c r="BD5" s="59">
        <f t="shared" si="8"/>
        <v>-4.0323407624451607E-2</v>
      </c>
      <c r="BF5" t="s">
        <v>41</v>
      </c>
      <c r="BG5" s="95">
        <f>'TTW2001'!K101+'TTW2001'!L101</f>
        <v>0.78050077082558078</v>
      </c>
      <c r="BH5" s="95">
        <f>'Travel-to-work'!K101+'Travel-to-work'!L101</f>
        <v>0.81062466888214613</v>
      </c>
      <c r="BI5" s="59">
        <f t="shared" si="9"/>
        <v>3.0123898056565346E-2</v>
      </c>
      <c r="BK5" t="s">
        <v>48</v>
      </c>
      <c r="BL5" s="95">
        <f>'TTW2011-TTW2001'!I143</f>
        <v>7.9461986072689117E-2</v>
      </c>
      <c r="BN5" t="s">
        <v>59</v>
      </c>
      <c r="BO5" s="95">
        <f>'TTW2011-TTW2001'!H161</f>
        <v>1.125</v>
      </c>
      <c r="BQ5" t="s">
        <v>50</v>
      </c>
      <c r="BR5" s="95">
        <f>'TTW2011-TTW2001'!T152</f>
        <v>0.14216455154712676</v>
      </c>
      <c r="BT5" t="s">
        <v>37</v>
      </c>
      <c r="BU5" s="95">
        <f>'TTW2011-TTW2001'!O139</f>
        <v>0.18078663418029933</v>
      </c>
      <c r="BW5" t="s">
        <v>48</v>
      </c>
      <c r="BX5" s="95">
        <f>'TTW2011-TTW2001'!N143</f>
        <v>0.560935441370224</v>
      </c>
      <c r="BZ5" t="s">
        <v>37</v>
      </c>
      <c r="CA5" s="95">
        <f>'TTW2011-TTW2001'!U139</f>
        <v>0.18425157546640045</v>
      </c>
      <c r="CC5" t="s">
        <v>53</v>
      </c>
      <c r="CD5" s="95">
        <f>'TTW2011-TTW2001'!K155</f>
        <v>0.23032201233238719</v>
      </c>
      <c r="CF5" t="s">
        <v>63</v>
      </c>
      <c r="CG5" s="95">
        <f>'TTW2011-TTW2001'!L165</f>
        <v>-4.8908296943231441E-2</v>
      </c>
      <c r="CI5" t="s">
        <v>53</v>
      </c>
      <c r="CJ5" s="95">
        <f>'TTW2011-TTW2001'!S155</f>
        <v>0.17952861952861954</v>
      </c>
      <c r="CL5" t="s">
        <v>224</v>
      </c>
      <c r="CM5" s="95">
        <v>8.7427606909307751E-4</v>
      </c>
      <c r="CN5" s="95">
        <v>2.1068537179474222E-2</v>
      </c>
      <c r="CO5" s="95">
        <v>0.28593375716350478</v>
      </c>
      <c r="CP5" s="95">
        <v>4.0580559738828976E-3</v>
      </c>
      <c r="CQ5" s="95">
        <v>0.40957559708507263</v>
      </c>
      <c r="CR5" s="95">
        <v>3.5380385894338937E-2</v>
      </c>
      <c r="CS5" s="95">
        <v>4.8615813784250901E-3</v>
      </c>
      <c r="CT5" s="95">
        <v>4.7898199900949068E-2</v>
      </c>
      <c r="CU5" s="95">
        <v>0.18222844378859701</v>
      </c>
      <c r="CV5" s="95">
        <v>8.1211655666622862E-3</v>
      </c>
      <c r="CW5" s="95">
        <f t="shared" ref="CW5:CW7" si="10">SUM(CM5:CV5)</f>
        <v>0.99999999999999989</v>
      </c>
    </row>
    <row r="6" spans="1:101">
      <c r="A6" s="104" t="s">
        <v>48</v>
      </c>
      <c r="B6" s="95">
        <v>0.39520136015203999</v>
      </c>
      <c r="C6" s="95">
        <v>0.39916431668093844</v>
      </c>
      <c r="D6" s="95">
        <f t="shared" si="0"/>
        <v>3.9629565288984425E-3</v>
      </c>
      <c r="F6" t="s">
        <v>38</v>
      </c>
      <c r="G6" s="95">
        <v>0.31406366533324293</v>
      </c>
      <c r="I6" t="s">
        <v>53</v>
      </c>
      <c r="J6" s="105">
        <v>0.16134163813837965</v>
      </c>
      <c r="L6" t="s">
        <v>59</v>
      </c>
      <c r="M6" s="105">
        <v>1.3189717223650386</v>
      </c>
      <c r="O6" t="s">
        <v>58</v>
      </c>
      <c r="P6" s="106">
        <v>30651</v>
      </c>
      <c r="R6" t="s">
        <v>52</v>
      </c>
      <c r="S6" s="95">
        <v>0.23572018585441404</v>
      </c>
      <c r="T6" s="95">
        <v>0.19860228015127396</v>
      </c>
      <c r="U6" s="59">
        <f t="shared" si="1"/>
        <v>-3.7117905703140081E-2</v>
      </c>
      <c r="W6" t="s">
        <v>67</v>
      </c>
      <c r="X6" s="95">
        <v>9.0793930548288493E-2</v>
      </c>
      <c r="Y6" s="95">
        <v>9.1249065071054597E-2</v>
      </c>
      <c r="Z6" s="59">
        <f t="shared" si="2"/>
        <v>4.5513452276610411E-4</v>
      </c>
      <c r="AB6" t="s">
        <v>67</v>
      </c>
      <c r="AC6" s="95">
        <f>SUM('TTW2001'!G126:I126)</f>
        <v>0.22848566629030925</v>
      </c>
      <c r="AD6" s="95">
        <f>SUM('Travel-to-work'!G126:I126)</f>
        <v>0.21310839635446965</v>
      </c>
      <c r="AE6" s="59">
        <f t="shared" si="3"/>
        <v>-1.5377269935839599E-2</v>
      </c>
      <c r="AG6" t="s">
        <v>37</v>
      </c>
      <c r="AH6" s="95">
        <v>0.15176166076805239</v>
      </c>
      <c r="AI6" s="95">
        <v>0.16773134505468426</v>
      </c>
      <c r="AJ6" s="59">
        <f t="shared" si="4"/>
        <v>1.5969684286631869E-2</v>
      </c>
      <c r="AL6" t="s">
        <v>56</v>
      </c>
      <c r="AM6" s="95">
        <f>'TTW2001'!N115</f>
        <v>5.6643940822980951E-2</v>
      </c>
      <c r="AN6" s="95">
        <f>'Travel-to-work'!N115</f>
        <v>2.8949440056883109E-2</v>
      </c>
      <c r="AO6" s="59">
        <f t="shared" si="5"/>
        <v>-2.7694500766097842E-2</v>
      </c>
      <c r="AQ6" t="s">
        <v>37</v>
      </c>
      <c r="AR6" s="95">
        <f>'TTW2001'!N96+'TTW2001'!O96</f>
        <v>0.16932016269610689</v>
      </c>
      <c r="AS6" s="95">
        <f>'Travel-to-work'!N96+'Travel-to-work'!O96</f>
        <v>0.18768664833969503</v>
      </c>
      <c r="AT6" s="59">
        <f t="shared" si="6"/>
        <v>1.8366485643588143E-2</v>
      </c>
      <c r="AV6" t="s">
        <v>44</v>
      </c>
      <c r="AW6" s="95">
        <f>'TTW2001'!K105</f>
        <v>0.64197022558346151</v>
      </c>
      <c r="AX6" s="95">
        <f>'Travel-to-work'!K105</f>
        <v>0.72050605563288117</v>
      </c>
      <c r="AY6" s="59">
        <f t="shared" si="7"/>
        <v>7.8535830049419664E-2</v>
      </c>
      <c r="BA6" t="s">
        <v>43</v>
      </c>
      <c r="BB6" s="95">
        <f>'TTW2001'!L104</f>
        <v>0.10939335014728249</v>
      </c>
      <c r="BC6" s="95">
        <f>'Travel-to-work'!L104</f>
        <v>8.4138296062456291E-2</v>
      </c>
      <c r="BD6" s="59">
        <f t="shared" si="8"/>
        <v>-2.5255054084826201E-2</v>
      </c>
      <c r="BF6" t="s">
        <v>38</v>
      </c>
      <c r="BG6" s="95">
        <f>'TTW2001'!K97+'TTW2001'!L97</f>
        <v>0.76021562160600231</v>
      </c>
      <c r="BH6" s="95">
        <f>'Travel-to-work'!K97+'Travel-to-work'!L97</f>
        <v>0.79735452045226352</v>
      </c>
      <c r="BI6" s="59">
        <f t="shared" si="9"/>
        <v>3.7138898846261204E-2</v>
      </c>
      <c r="BK6" t="s">
        <v>59</v>
      </c>
      <c r="BL6" s="95">
        <f>'TTW2011-TTW2001'!I161</f>
        <v>4.9019607843137254E-2</v>
      </c>
      <c r="BN6" t="s">
        <v>38</v>
      </c>
      <c r="BO6" s="95">
        <f>'TTW2011-TTW2001'!H140</f>
        <v>0.80168776371308015</v>
      </c>
      <c r="BQ6" t="s">
        <v>38</v>
      </c>
      <c r="BR6" s="95">
        <f>'TTW2011-TTW2001'!T140</f>
        <v>0.10468370964732227</v>
      </c>
      <c r="BT6" t="s">
        <v>48</v>
      </c>
      <c r="BU6" s="95">
        <f>'TTW2011-TTW2001'!O143</f>
        <v>8.7293450729706915E-2</v>
      </c>
      <c r="BW6" t="s">
        <v>47</v>
      </c>
      <c r="BX6" s="95">
        <f>'TTW2011-TTW2001'!N151</f>
        <v>0.39555555555555555</v>
      </c>
      <c r="BZ6" t="s">
        <v>48</v>
      </c>
      <c r="CA6" s="95">
        <f>'TTW2011-TTW2001'!U143</f>
        <v>0.16059231318177183</v>
      </c>
      <c r="CC6" t="s">
        <v>108</v>
      </c>
      <c r="CD6" s="95">
        <f>'TTW2011-TTW2001'!K145</f>
        <v>0.22195551288206114</v>
      </c>
      <c r="CF6" t="s">
        <v>37</v>
      </c>
      <c r="CG6" s="95">
        <f>'TTW2011-TTW2001'!L139</f>
        <v>-0.11973325250075781</v>
      </c>
      <c r="CI6" t="s">
        <v>59</v>
      </c>
      <c r="CJ6" s="95">
        <f>'TTW2011-TTW2001'!S161</f>
        <v>0.17692449017086165</v>
      </c>
      <c r="CL6" t="s">
        <v>225</v>
      </c>
      <c r="CM6" s="95">
        <v>3.6551625064167592E-3</v>
      </c>
      <c r="CN6" s="95">
        <v>3.2296339297139952E-2</v>
      </c>
      <c r="CO6" s="95">
        <v>0.12468639392110438</v>
      </c>
      <c r="CP6" s="95">
        <v>8.118824405600954E-3</v>
      </c>
      <c r="CQ6" s="95">
        <v>0.58660038507909218</v>
      </c>
      <c r="CR6" s="95">
        <v>8.8594667238025851E-2</v>
      </c>
      <c r="CS6" s="95">
        <v>4.7700973876497179E-3</v>
      </c>
      <c r="CT6" s="95">
        <v>1.5127616897784397E-2</v>
      </c>
      <c r="CU6" s="95">
        <v>0.12424414622415095</v>
      </c>
      <c r="CV6" s="95">
        <v>1.190636704303482E-2</v>
      </c>
      <c r="CW6" s="95">
        <f t="shared" si="10"/>
        <v>0.99999999999999989</v>
      </c>
    </row>
    <row r="7" spans="1:101">
      <c r="A7" t="s">
        <v>54</v>
      </c>
      <c r="B7" s="95">
        <v>0.42762530320787112</v>
      </c>
      <c r="C7" s="95">
        <v>0.3830474969279265</v>
      </c>
      <c r="D7" s="95">
        <f t="shared" si="0"/>
        <v>-4.4577806279944621E-2</v>
      </c>
      <c r="F7" t="s">
        <v>53</v>
      </c>
      <c r="G7" s="95">
        <v>0.31251241830065357</v>
      </c>
      <c r="I7" t="s">
        <v>59</v>
      </c>
      <c r="J7" s="105">
        <v>0.1561810246906199</v>
      </c>
      <c r="L7" t="s">
        <v>47</v>
      </c>
      <c r="M7" s="105">
        <v>1.3153794492948288</v>
      </c>
      <c r="O7" t="s">
        <v>51</v>
      </c>
      <c r="P7" s="106">
        <v>30208</v>
      </c>
      <c r="R7" t="s">
        <v>43</v>
      </c>
      <c r="S7" s="95">
        <v>0.17315800619934157</v>
      </c>
      <c r="T7" s="95">
        <v>0.15804994234513525</v>
      </c>
      <c r="U7" s="59">
        <f t="shared" si="1"/>
        <v>-1.5108063854206322E-2</v>
      </c>
      <c r="W7" t="s">
        <v>52</v>
      </c>
      <c r="X7" s="95">
        <v>6.4310789881259683E-2</v>
      </c>
      <c r="Y7" s="95">
        <v>8.5491870404961492E-2</v>
      </c>
      <c r="Z7" s="59">
        <f t="shared" si="2"/>
        <v>2.1181080523701809E-2</v>
      </c>
      <c r="AB7" t="s">
        <v>55</v>
      </c>
      <c r="AC7" s="95">
        <f>SUM('TTW2001'!G114:I114)</f>
        <v>0.19959655134298662</v>
      </c>
      <c r="AD7" s="95">
        <f>SUM('Travel-to-work'!G114:I114)</f>
        <v>0.20416805973475985</v>
      </c>
      <c r="AE7" s="59">
        <f t="shared" si="3"/>
        <v>4.5715083917732269E-3</v>
      </c>
      <c r="AG7" t="s">
        <v>59</v>
      </c>
      <c r="AH7" s="95">
        <v>0.19616917341560611</v>
      </c>
      <c r="AI7" s="95">
        <v>0.1594733829421866</v>
      </c>
      <c r="AJ7" s="59">
        <f t="shared" si="4"/>
        <v>-3.6695790473419504E-2</v>
      </c>
      <c r="AL7" t="s">
        <v>37</v>
      </c>
      <c r="AM7" s="95">
        <f>'TTW2001'!N96</f>
        <v>1.7558501928054512E-2</v>
      </c>
      <c r="AN7" s="95">
        <f>'Travel-to-work'!N96</f>
        <v>1.9955303285010779E-2</v>
      </c>
      <c r="AO7" s="59">
        <f t="shared" si="5"/>
        <v>2.3968013569562671E-3</v>
      </c>
      <c r="AQ7" t="s">
        <v>59</v>
      </c>
      <c r="AR7" s="95">
        <f>'TTW2001'!N118+'TTW2001'!O118</f>
        <v>0.22355058490808585</v>
      </c>
      <c r="AS7" s="95">
        <f>'Travel-to-work'!N118+'Travel-to-work'!O118</f>
        <v>0.17733257012020606</v>
      </c>
      <c r="AT7" s="59">
        <f t="shared" si="6"/>
        <v>-4.6218014787879791E-2</v>
      </c>
      <c r="AV7" t="s">
        <v>47</v>
      </c>
      <c r="AW7" s="95">
        <f>'TTW2001'!K108</f>
        <v>0.69031282078988598</v>
      </c>
      <c r="AX7" s="95">
        <f>'Travel-to-work'!K108</f>
        <v>0.71854838709677415</v>
      </c>
      <c r="AY7" s="59">
        <f t="shared" si="7"/>
        <v>2.8235566306888171E-2</v>
      </c>
      <c r="BA7" t="s">
        <v>58</v>
      </c>
      <c r="BB7" s="95">
        <f>'TTW2001'!L117</f>
        <v>0.11677550348460737</v>
      </c>
      <c r="BC7" s="95">
        <f>'Travel-to-work'!L117</f>
        <v>8.4062794936635904E-2</v>
      </c>
      <c r="BD7" s="59">
        <f t="shared" si="8"/>
        <v>-3.2712708547971467E-2</v>
      </c>
      <c r="BF7" t="s">
        <v>44</v>
      </c>
      <c r="BG7" s="95">
        <f>'TTW2001'!K105+'TTW2001'!L105</f>
        <v>0.7549786551671831</v>
      </c>
      <c r="BH7" s="95">
        <f>'Travel-to-work'!K105+'Travel-to-work'!L105</f>
        <v>0.79722458815464203</v>
      </c>
      <c r="BI7" s="59">
        <f t="shared" si="9"/>
        <v>4.2245932987458934E-2</v>
      </c>
      <c r="BK7" t="s">
        <v>62</v>
      </c>
      <c r="BL7" s="95">
        <f>'TTW2011-TTW2001'!I164</f>
        <v>3.0852994555353903E-2</v>
      </c>
      <c r="BN7" t="s">
        <v>46</v>
      </c>
      <c r="BO7" s="95">
        <f>'TTW2011-TTW2001'!H150</f>
        <v>0.66534914361001318</v>
      </c>
      <c r="BQ7" t="s">
        <v>48</v>
      </c>
      <c r="BR7" s="95">
        <f>'TTW2011-TTW2001'!T143</f>
        <v>9.5995394523800959E-2</v>
      </c>
      <c r="BT7" t="s">
        <v>43</v>
      </c>
      <c r="BU7" s="95">
        <f>'TTW2011-TTW2001'!O147</f>
        <v>2.8689618361355751E-2</v>
      </c>
      <c r="BW7" t="s">
        <v>45</v>
      </c>
      <c r="BX7" s="95">
        <f>'TTW2011-TTW2001'!N149</f>
        <v>0.33015873015873015</v>
      </c>
      <c r="BZ7" t="s">
        <v>43</v>
      </c>
      <c r="CA7" s="95">
        <f>'TTW2011-TTW2001'!U147</f>
        <v>3.5828220858895705E-2</v>
      </c>
      <c r="CC7" t="s">
        <v>41</v>
      </c>
      <c r="CD7" s="95">
        <f>'TTW2011-TTW2001'!K144</f>
        <v>0.21005357705641348</v>
      </c>
      <c r="CF7" t="s">
        <v>52</v>
      </c>
      <c r="CG7" s="95">
        <f>'TTW2011-TTW2001'!L154</f>
        <v>-0.12357386279448808</v>
      </c>
      <c r="CI7" t="s">
        <v>52</v>
      </c>
      <c r="CJ7" s="95">
        <f>'TTW2011-TTW2001'!S154</f>
        <v>0.1468500983393824</v>
      </c>
      <c r="CL7" t="s">
        <v>226</v>
      </c>
      <c r="CM7" s="95">
        <v>3.0573970609387288E-3</v>
      </c>
      <c r="CN7" s="95">
        <v>4.1699122615305013E-2</v>
      </c>
      <c r="CO7" s="95">
        <v>0.11245355763896282</v>
      </c>
      <c r="CP7" s="95">
        <v>6.5416248708766939E-3</v>
      </c>
      <c r="CQ7" s="95">
        <v>0.62776435953906018</v>
      </c>
      <c r="CR7" s="95">
        <v>6.4965134372297284E-2</v>
      </c>
      <c r="CS7" s="95">
        <v>3.2138394032962168E-3</v>
      </c>
      <c r="CT7" s="95">
        <v>1.5794138689171948E-2</v>
      </c>
      <c r="CU7" s="95">
        <v>0.11126693079737962</v>
      </c>
      <c r="CV7" s="95">
        <v>1.3243895012711525E-2</v>
      </c>
      <c r="CW7" s="95">
        <f t="shared" si="10"/>
        <v>1</v>
      </c>
    </row>
    <row r="8" spans="1:101">
      <c r="A8" t="s">
        <v>67</v>
      </c>
      <c r="B8" s="95">
        <v>0.43221107868860498</v>
      </c>
      <c r="C8" s="95">
        <v>0.379633362582114</v>
      </c>
      <c r="D8" s="95">
        <f t="shared" si="0"/>
        <v>-5.2577716106490979E-2</v>
      </c>
      <c r="F8" t="s">
        <v>56</v>
      </c>
      <c r="G8" s="95">
        <v>0.27541067761806981</v>
      </c>
      <c r="I8" t="s">
        <v>44</v>
      </c>
      <c r="J8" s="105">
        <v>0.15585475500025547</v>
      </c>
      <c r="L8" t="s">
        <v>45</v>
      </c>
      <c r="M8" s="105">
        <v>1.2883858946932578</v>
      </c>
      <c r="O8" t="s">
        <v>53</v>
      </c>
      <c r="P8" s="106">
        <v>29884</v>
      </c>
      <c r="R8" t="s">
        <v>37</v>
      </c>
      <c r="S8" s="95">
        <v>0.14184142411916961</v>
      </c>
      <c r="T8" s="95">
        <v>0.13379348535490379</v>
      </c>
      <c r="U8" s="59">
        <f t="shared" si="1"/>
        <v>-8.0479387642658218E-3</v>
      </c>
      <c r="W8" t="s">
        <v>65</v>
      </c>
      <c r="X8" s="95">
        <v>4.2591014245708027E-2</v>
      </c>
      <c r="Y8" s="95">
        <v>6.4287618539817959E-2</v>
      </c>
      <c r="Z8" s="59">
        <f t="shared" si="2"/>
        <v>2.1696604294109932E-2</v>
      </c>
      <c r="AB8" t="s">
        <v>46</v>
      </c>
      <c r="AC8" s="95">
        <f>SUM('TTW2001'!G107:I107)</f>
        <v>0.18459123610202749</v>
      </c>
      <c r="AD8" s="95">
        <f>SUM('Travel-to-work'!G107:I107)</f>
        <v>0.18682301740812379</v>
      </c>
      <c r="AE8" s="59">
        <f t="shared" si="3"/>
        <v>2.2317813060963032E-3</v>
      </c>
      <c r="AG8" t="s">
        <v>62</v>
      </c>
      <c r="AH8" s="95">
        <v>0.21021299712533104</v>
      </c>
      <c r="AI8" s="95">
        <v>0.15889206320864208</v>
      </c>
      <c r="AJ8" s="59">
        <f t="shared" si="4"/>
        <v>-5.132093391668896E-2</v>
      </c>
      <c r="AL8" t="s">
        <v>52</v>
      </c>
      <c r="AM8" s="95">
        <f>'TTW2001'!N111</f>
        <v>1.1533298915849251E-2</v>
      </c>
      <c r="AN8" s="95">
        <f>'Travel-to-work'!N111</f>
        <v>1.8232928770577032E-2</v>
      </c>
      <c r="AO8" s="59">
        <f t="shared" si="5"/>
        <v>6.6996298547277802E-3</v>
      </c>
      <c r="AQ8" t="s">
        <v>62</v>
      </c>
      <c r="AR8" s="95">
        <f>'TTW2001'!N121+'TTW2001'!O121</f>
        <v>0.22766472758550443</v>
      </c>
      <c r="AS8" s="95">
        <f>'Travel-to-work'!N121+'Travel-to-work'!O121</f>
        <v>0.1714132666726185</v>
      </c>
      <c r="AT8" s="59">
        <f t="shared" si="6"/>
        <v>-5.6251460912885937E-2</v>
      </c>
      <c r="AV8" t="s">
        <v>63</v>
      </c>
      <c r="AW8" s="95">
        <f>'TTW2001'!K122</f>
        <v>0.67607267104754543</v>
      </c>
      <c r="AX8" s="95">
        <f>'Travel-to-work'!K122</f>
        <v>0.71494232155731796</v>
      </c>
      <c r="AY8" s="59">
        <f t="shared" si="7"/>
        <v>3.8869650509772535E-2</v>
      </c>
      <c r="BA8" t="s">
        <v>54</v>
      </c>
      <c r="BB8" s="95">
        <f>'TTW2001'!L113</f>
        <v>0.11947596063436344</v>
      </c>
      <c r="BC8" s="95">
        <f>'Travel-to-work'!L113</f>
        <v>8.3360490125790263E-2</v>
      </c>
      <c r="BD8" s="59">
        <f t="shared" si="8"/>
        <v>-3.611547050857318E-2</v>
      </c>
      <c r="BF8" t="s">
        <v>108</v>
      </c>
      <c r="BG8" s="95">
        <f>'TTW2001'!K102+'TTW2001'!L102</f>
        <v>0.75019833399444669</v>
      </c>
      <c r="BH8" s="95">
        <f>'Travel-to-work'!K102+'Travel-to-work'!L102</f>
        <v>0.78575332483148108</v>
      </c>
      <c r="BI8" s="59">
        <f t="shared" si="9"/>
        <v>3.5554990837034395E-2</v>
      </c>
      <c r="BK8" t="s">
        <v>56</v>
      </c>
      <c r="BL8" s="95">
        <f>'TTW2011-TTW2001'!I158</f>
        <v>1.982815598149372E-2</v>
      </c>
      <c r="BN8" t="s">
        <v>37</v>
      </c>
      <c r="BO8" s="95">
        <f>'TTW2011-TTW2001'!H139</f>
        <v>0.61630695443645089</v>
      </c>
      <c r="BQ8" t="s">
        <v>46</v>
      </c>
      <c r="BR8" s="95">
        <f>'TTW2011-TTW2001'!T150</f>
        <v>9.5096371882086167E-2</v>
      </c>
      <c r="BT8" t="s">
        <v>110</v>
      </c>
      <c r="BU8" s="95">
        <f>'TTW2011-TTW2001'!O162</f>
        <v>-5.7725138711054204E-2</v>
      </c>
      <c r="BW8" t="s">
        <v>46</v>
      </c>
      <c r="BX8" s="95">
        <f>'TTW2011-TTW2001'!N150</f>
        <v>0.25406504065040653</v>
      </c>
      <c r="BZ8" t="s">
        <v>110</v>
      </c>
      <c r="CA8" s="95">
        <f>'TTW2011-TTW2001'!U162</f>
        <v>-4.2981933690688902E-2</v>
      </c>
      <c r="CC8" t="s">
        <v>59</v>
      </c>
      <c r="CD8" s="95">
        <f>'TTW2011-TTW2001'!K161</f>
        <v>0.20398740818467995</v>
      </c>
      <c r="CF8" t="s">
        <v>38</v>
      </c>
      <c r="CG8" s="95">
        <f>'TTW2011-TTW2001'!L140</f>
        <v>-0.12646596542135172</v>
      </c>
      <c r="CI8" t="s">
        <v>41</v>
      </c>
      <c r="CJ8" s="95">
        <f>'TTW2011-TTW2001'!S144</f>
        <v>0.14636970439994551</v>
      </c>
    </row>
    <row r="9" spans="1:101">
      <c r="A9" t="s">
        <v>61</v>
      </c>
      <c r="B9" s="95">
        <v>0.37197266272974588</v>
      </c>
      <c r="C9" s="95">
        <v>0.3435020147833181</v>
      </c>
      <c r="D9" s="95">
        <f t="shared" si="0"/>
        <v>-2.8470647946427785E-2</v>
      </c>
      <c r="F9" t="s">
        <v>41</v>
      </c>
      <c r="G9" s="95">
        <v>0.26805655403786244</v>
      </c>
      <c r="I9" t="s">
        <v>50</v>
      </c>
      <c r="J9" s="105">
        <v>0.15232088476585703</v>
      </c>
      <c r="L9" t="s">
        <v>62</v>
      </c>
      <c r="M9" s="105">
        <v>1.2481618347365613</v>
      </c>
      <c r="O9" t="s">
        <v>65</v>
      </c>
      <c r="P9" s="106">
        <v>29352</v>
      </c>
      <c r="R9" t="s">
        <v>46</v>
      </c>
      <c r="S9" s="95">
        <v>0.14459123610202748</v>
      </c>
      <c r="T9" s="95">
        <v>0.1251450676982592</v>
      </c>
      <c r="U9" s="59">
        <f t="shared" si="1"/>
        <v>-1.9446168403768282E-2</v>
      </c>
      <c r="W9" t="s">
        <v>57</v>
      </c>
      <c r="X9" s="95">
        <v>4.6857619577308121E-2</v>
      </c>
      <c r="Y9" s="95">
        <v>6.2098964689209939E-2</v>
      </c>
      <c r="Z9" s="59">
        <f t="shared" si="2"/>
        <v>1.5241345111901818E-2</v>
      </c>
      <c r="AB9" t="s">
        <v>61</v>
      </c>
      <c r="AC9" s="95">
        <f>SUM('TTW2001'!G120:I120)</f>
        <v>0.20092051933777566</v>
      </c>
      <c r="AD9" s="95">
        <f>SUM('Travel-to-work'!G120:I120)</f>
        <v>0.18508541759714159</v>
      </c>
      <c r="AE9" s="59">
        <f t="shared" si="3"/>
        <v>-1.5835101740634072E-2</v>
      </c>
      <c r="AG9" t="s">
        <v>109</v>
      </c>
      <c r="AH9" s="95">
        <v>0.18428266286934852</v>
      </c>
      <c r="AI9" s="95">
        <v>0.15183738930339585</v>
      </c>
      <c r="AJ9" s="59">
        <f t="shared" si="4"/>
        <v>-3.244527356595267E-2</v>
      </c>
      <c r="AL9" t="s">
        <v>59</v>
      </c>
      <c r="AM9" s="95">
        <f>'TTW2001'!N118</f>
        <v>2.7381411492479753E-2</v>
      </c>
      <c r="AN9" s="95">
        <f>'Travel-to-work'!N118</f>
        <v>1.7859187178019462E-2</v>
      </c>
      <c r="AO9" s="59">
        <f t="shared" si="5"/>
        <v>-9.5222243144602904E-3</v>
      </c>
      <c r="AQ9" t="s">
        <v>109</v>
      </c>
      <c r="AR9" s="95">
        <f>'TTW2001'!N103+'TTW2001'!O103</f>
        <v>0.208312566749733</v>
      </c>
      <c r="AS9" s="95">
        <f>'Travel-to-work'!N103+'Travel-to-work'!O103</f>
        <v>0.16953141343002578</v>
      </c>
      <c r="AT9" s="59">
        <f t="shared" si="6"/>
        <v>-3.8781153319707218E-2</v>
      </c>
      <c r="AV9" t="s">
        <v>50</v>
      </c>
      <c r="AW9" s="95">
        <f>'TTW2001'!K109</f>
        <v>0.65436694354589642</v>
      </c>
      <c r="AX9" s="95">
        <f>'Travel-to-work'!K109</f>
        <v>0.70968458134130641</v>
      </c>
      <c r="AY9" s="59">
        <f t="shared" si="7"/>
        <v>5.5317637795409991E-2</v>
      </c>
      <c r="BA9" t="s">
        <v>68</v>
      </c>
      <c r="BB9" s="95">
        <f>'TTW2001'!L127</f>
        <v>0.11458809513914862</v>
      </c>
      <c r="BC9" s="95">
        <f>'Travel-to-work'!L127</f>
        <v>7.9136218726631069E-2</v>
      </c>
      <c r="BD9" s="59">
        <f t="shared" si="8"/>
        <v>-3.5451876412517555E-2</v>
      </c>
      <c r="BF9" t="s">
        <v>50</v>
      </c>
      <c r="BG9" s="95">
        <f>'TTW2001'!K109+'TTW2001'!L109</f>
        <v>0.76150457582210374</v>
      </c>
      <c r="BH9" s="95">
        <f>'Travel-to-work'!K109+'Travel-to-work'!L109</f>
        <v>0.78357336333091576</v>
      </c>
      <c r="BI9" s="59">
        <f t="shared" si="9"/>
        <v>2.2068787508812027E-2</v>
      </c>
      <c r="BK9" t="s">
        <v>55</v>
      </c>
      <c r="BL9" s="95">
        <f>'TTW2011-TTW2001'!I157</f>
        <v>9.1523514502956909E-3</v>
      </c>
      <c r="BN9" t="s">
        <v>65</v>
      </c>
      <c r="BO9" s="95">
        <f>'TTW2011-TTW2001'!H167</f>
        <v>0.60853821231179717</v>
      </c>
      <c r="BQ9" t="s">
        <v>56</v>
      </c>
      <c r="BR9" s="95">
        <f>'TTW2011-TTW2001'!T158</f>
        <v>8.1415174765558401E-2</v>
      </c>
      <c r="BT9" t="s">
        <v>58</v>
      </c>
      <c r="BU9" s="95">
        <f>'TTW2011-TTW2001'!O160</f>
        <v>-8.47231487658439E-2</v>
      </c>
      <c r="BW9" t="s">
        <v>58</v>
      </c>
      <c r="BX9" s="95">
        <f>'TTW2011-TTW2001'!N160</f>
        <v>0.22371967654986524</v>
      </c>
      <c r="BZ9" t="s">
        <v>46</v>
      </c>
      <c r="CA9" s="95">
        <f>'TTW2011-TTW2001'!U150</f>
        <v>-5.2402745995423342E-2</v>
      </c>
      <c r="CC9" t="s">
        <v>58</v>
      </c>
      <c r="CD9" s="95">
        <f>'TTW2011-TTW2001'!K160</f>
        <v>0.19530209155230174</v>
      </c>
      <c r="CF9" t="s">
        <v>53</v>
      </c>
      <c r="CG9" s="95">
        <f>'TTW2011-TTW2001'!L155</f>
        <v>-0.13253156945279615</v>
      </c>
      <c r="CI9" t="s">
        <v>108</v>
      </c>
      <c r="CJ9" s="95">
        <f>'TTW2011-TTW2001'!S145</f>
        <v>0.14025115664243226</v>
      </c>
    </row>
    <row r="10" spans="1:101">
      <c r="A10" t="s">
        <v>57</v>
      </c>
      <c r="B10" s="95">
        <v>0.36058985798453835</v>
      </c>
      <c r="C10" s="95">
        <v>0.32116227719287016</v>
      </c>
      <c r="D10" s="95">
        <f t="shared" si="0"/>
        <v>-3.9427580791668193E-2</v>
      </c>
      <c r="F10" t="s">
        <v>50</v>
      </c>
      <c r="G10" s="95">
        <v>0.26494649720126939</v>
      </c>
      <c r="I10" t="s">
        <v>56</v>
      </c>
      <c r="J10" s="105">
        <v>0.15215052397633211</v>
      </c>
      <c r="L10" t="s">
        <v>66</v>
      </c>
      <c r="M10" s="105">
        <v>1.2438907522759943</v>
      </c>
      <c r="O10" t="s">
        <v>68</v>
      </c>
      <c r="P10" s="106">
        <v>17546</v>
      </c>
      <c r="R10" t="s">
        <v>61</v>
      </c>
      <c r="S10" s="95">
        <v>0.14154015250395</v>
      </c>
      <c r="T10" s="95">
        <v>0.1213711478338544</v>
      </c>
      <c r="U10" s="59">
        <f t="shared" si="1"/>
        <v>-2.0169004670095594E-2</v>
      </c>
      <c r="W10" t="s">
        <v>58</v>
      </c>
      <c r="X10" s="95">
        <v>4.8666912300781587E-2</v>
      </c>
      <c r="Y10" s="95">
        <v>6.1404456740225218E-2</v>
      </c>
      <c r="Z10" s="59">
        <f t="shared" si="2"/>
        <v>1.2737544439443631E-2</v>
      </c>
      <c r="AB10" t="s">
        <v>45</v>
      </c>
      <c r="AC10" s="95">
        <f>SUM('TTW2001'!G106:I106)</f>
        <v>0.17194143690001315</v>
      </c>
      <c r="AD10" s="95">
        <f>SUM('Travel-to-work'!G106:I106)</f>
        <v>0.17597296667443485</v>
      </c>
      <c r="AE10" s="59">
        <f t="shared" si="3"/>
        <v>4.0315297744216994E-3</v>
      </c>
      <c r="AG10" t="s">
        <v>110</v>
      </c>
      <c r="AH10" s="95">
        <v>0.16866732655448574</v>
      </c>
      <c r="AI10" s="95">
        <v>0.14783875179964509</v>
      </c>
      <c r="AJ10" s="59">
        <f t="shared" si="4"/>
        <v>-2.0828574754840651E-2</v>
      </c>
      <c r="AL10" t="s">
        <v>109</v>
      </c>
      <c r="AM10" s="95">
        <f>'TTW2001'!N103</f>
        <v>2.4029903880384479E-2</v>
      </c>
      <c r="AN10" s="95">
        <f>'Travel-to-work'!N103</f>
        <v>1.7694024126629942E-2</v>
      </c>
      <c r="AO10" s="59">
        <f t="shared" si="5"/>
        <v>-6.3358797537545371E-3</v>
      </c>
      <c r="AQ10" t="s">
        <v>56</v>
      </c>
      <c r="AR10" s="95">
        <f>'TTW2001'!N115+'TTW2001'!O115</f>
        <v>0.21884179040125035</v>
      </c>
      <c r="AS10" s="95">
        <f>'Travel-to-work'!N115+'Travel-to-work'!O115</f>
        <v>0.16775438685593844</v>
      </c>
      <c r="AT10" s="59">
        <f t="shared" si="6"/>
        <v>-5.108740354531191E-2</v>
      </c>
      <c r="AV10" t="s">
        <v>62</v>
      </c>
      <c r="AW10" s="95">
        <f>'TTW2001'!K121</f>
        <v>0.62934878562212815</v>
      </c>
      <c r="AX10" s="95">
        <f>'Travel-to-work'!K121</f>
        <v>0.70754843317560934</v>
      </c>
      <c r="AY10" s="59">
        <f t="shared" si="7"/>
        <v>7.8199647553481189E-2</v>
      </c>
      <c r="BA10" t="s">
        <v>44</v>
      </c>
      <c r="BB10" s="95">
        <f>'TTW2001'!L105</f>
        <v>0.11300842958372158</v>
      </c>
      <c r="BC10" s="95">
        <f>'Travel-to-work'!L105</f>
        <v>7.6718532521760807E-2</v>
      </c>
      <c r="BD10" s="59">
        <f t="shared" si="8"/>
        <v>-3.6289897061960771E-2</v>
      </c>
      <c r="BF10" t="s">
        <v>68</v>
      </c>
      <c r="BG10" s="95">
        <f>'TTW2001'!K127+'TTW2001'!L127</f>
        <v>0.7596448212331518</v>
      </c>
      <c r="BH10" s="95">
        <f>'Travel-to-work'!K127+'Travel-to-work'!L127</f>
        <v>0.77930545898219705</v>
      </c>
      <c r="BI10" s="59">
        <f t="shared" si="9"/>
        <v>1.9660637749045251E-2</v>
      </c>
      <c r="BK10" t="s">
        <v>37</v>
      </c>
      <c r="BL10" s="95">
        <f>'TTW2011-TTW2001'!I139</f>
        <v>7.7461641590942949E-3</v>
      </c>
      <c r="BN10" t="s">
        <v>54</v>
      </c>
      <c r="BO10" s="95">
        <f>'TTW2011-TTW2001'!H156</f>
        <v>0.55787641427328116</v>
      </c>
      <c r="BQ10" t="s">
        <v>59</v>
      </c>
      <c r="BR10" s="95">
        <f>'TTW2011-TTW2001'!T161</f>
        <v>7.8703703703703706E-2</v>
      </c>
      <c r="BT10" t="s">
        <v>59</v>
      </c>
      <c r="BU10" s="95">
        <f>'TTW2011-TTW2001'!O161</f>
        <v>-8.7155963302752298E-2</v>
      </c>
      <c r="BW10" t="s">
        <v>37</v>
      </c>
      <c r="BX10" s="95">
        <f>'TTW2011-TTW2001'!N139</f>
        <v>0.21419975932611313</v>
      </c>
      <c r="BZ10" t="s">
        <v>58</v>
      </c>
      <c r="CA10" s="95">
        <f>'TTW2011-TTW2001'!U160</f>
        <v>-7.4189985272459499E-2</v>
      </c>
      <c r="CC10" t="s">
        <v>50</v>
      </c>
      <c r="CD10" s="95">
        <f>'TTW2011-TTW2001'!K152</f>
        <v>0.1910522655007949</v>
      </c>
      <c r="CF10" t="s">
        <v>110</v>
      </c>
      <c r="CG10" s="95">
        <f>'TTW2011-TTW2001'!L162</f>
        <v>-0.13780680027020942</v>
      </c>
      <c r="CI10" t="s">
        <v>50</v>
      </c>
      <c r="CJ10" s="95">
        <f>'TTW2011-TTW2001'!S152</f>
        <v>0.13004034409887505</v>
      </c>
    </row>
    <row r="11" spans="1:101">
      <c r="A11" t="s">
        <v>58</v>
      </c>
      <c r="B11" s="95">
        <v>0.36531718682843334</v>
      </c>
      <c r="C11" s="95">
        <v>0.31928519568761216</v>
      </c>
      <c r="D11" s="95">
        <f t="shared" si="0"/>
        <v>-4.6031991140821182E-2</v>
      </c>
      <c r="F11" t="s">
        <v>58</v>
      </c>
      <c r="G11" s="95">
        <v>0.26109733970509313</v>
      </c>
      <c r="I11" t="s">
        <v>41</v>
      </c>
      <c r="J11" s="105">
        <v>0.14887415369996493</v>
      </c>
      <c r="L11" t="s">
        <v>110</v>
      </c>
      <c r="M11" s="105">
        <v>1.2415209101996079</v>
      </c>
      <c r="O11" t="s">
        <v>50</v>
      </c>
      <c r="P11" s="106">
        <v>16614</v>
      </c>
      <c r="R11" t="s">
        <v>67</v>
      </c>
      <c r="S11" s="95">
        <v>0.13546112962300003</v>
      </c>
      <c r="T11" s="95">
        <v>0.12072356574974376</v>
      </c>
      <c r="U11" s="59">
        <f t="shared" si="1"/>
        <v>-1.4737563873256268E-2</v>
      </c>
      <c r="W11" t="s">
        <v>61</v>
      </c>
      <c r="X11" s="95">
        <v>5.5341073023287765E-2</v>
      </c>
      <c r="Y11" s="95">
        <v>6.1188030370701203E-2</v>
      </c>
      <c r="Z11" s="59">
        <f t="shared" si="2"/>
        <v>5.8469573474134381E-3</v>
      </c>
      <c r="AB11" t="s">
        <v>47</v>
      </c>
      <c r="AC11" s="95">
        <f>SUM('TTW2001'!G108:I108)</f>
        <v>0.17434761467394241</v>
      </c>
      <c r="AD11" s="95">
        <f>SUM('Travel-to-work'!G108:I108)</f>
        <v>0.17230255839822023</v>
      </c>
      <c r="AE11" s="59">
        <f t="shared" si="3"/>
        <v>-2.0450562757221846E-3</v>
      </c>
      <c r="AG11" t="s">
        <v>43</v>
      </c>
      <c r="AH11" s="95">
        <v>0.14427908588590901</v>
      </c>
      <c r="AI11" s="95">
        <v>0.14572503355324096</v>
      </c>
      <c r="AJ11" s="59">
        <f t="shared" si="4"/>
        <v>1.4459476673319427E-3</v>
      </c>
      <c r="AL11" t="s">
        <v>39</v>
      </c>
      <c r="AM11" s="95">
        <f>'TTW2001'!N98</f>
        <v>2.5817211474316211E-2</v>
      </c>
      <c r="AN11" s="95">
        <f>'Travel-to-work'!N98</f>
        <v>1.6627381028221953E-2</v>
      </c>
      <c r="AO11" s="59">
        <f t="shared" si="5"/>
        <v>-9.1898304460942583E-3</v>
      </c>
      <c r="AQ11" t="s">
        <v>53</v>
      </c>
      <c r="AR11" s="95">
        <f>'TTW2001'!N112+'TTW2001'!O112</f>
        <v>0.19939753409303193</v>
      </c>
      <c r="AS11" s="95">
        <f>'Travel-to-work'!N112+'Travel-to-work'!O112</f>
        <v>0.16618506253822954</v>
      </c>
      <c r="AT11" s="59">
        <f t="shared" si="6"/>
        <v>-3.3212471554802392E-2</v>
      </c>
      <c r="AV11" t="s">
        <v>68</v>
      </c>
      <c r="AW11" s="95">
        <f>'TTW2001'!K127</f>
        <v>0.64505672609400322</v>
      </c>
      <c r="AX11" s="95">
        <f>'Travel-to-work'!K127</f>
        <v>0.70016924025556593</v>
      </c>
      <c r="AY11" s="59">
        <f t="shared" si="7"/>
        <v>5.5112514161562709E-2</v>
      </c>
      <c r="BA11" t="s">
        <v>59</v>
      </c>
      <c r="BB11" s="95">
        <f>'TTW2001'!L118</f>
        <v>8.7157732356343998E-2</v>
      </c>
      <c r="BC11" s="95">
        <f>'Travel-to-work'!L118</f>
        <v>7.658843732112193E-2</v>
      </c>
      <c r="BD11" s="59">
        <f t="shared" si="8"/>
        <v>-1.0569295035222068E-2</v>
      </c>
      <c r="BF11" t="s">
        <v>51</v>
      </c>
      <c r="BG11" s="95">
        <f>'TTW2001'!K110+'TTW2001'!L110</f>
        <v>0.74284809012497799</v>
      </c>
      <c r="BH11" s="95">
        <f>'Travel-to-work'!K110+'Travel-to-work'!L110</f>
        <v>0.77225307199604143</v>
      </c>
      <c r="BI11" s="59">
        <f t="shared" si="9"/>
        <v>2.940498187106344E-2</v>
      </c>
      <c r="BK11" t="s">
        <v>38</v>
      </c>
      <c r="BL11" s="95">
        <f>'TTW2011-TTW2001'!I140</f>
        <v>-4.5356371490280776E-3</v>
      </c>
      <c r="BN11" t="s">
        <v>50</v>
      </c>
      <c r="BO11" s="95">
        <f>'TTW2011-TTW2001'!H152</f>
        <v>0.54987932421560737</v>
      </c>
      <c r="BQ11" t="s">
        <v>65</v>
      </c>
      <c r="BR11" s="95">
        <f>'TTW2011-TTW2001'!T167</f>
        <v>6.3277133825079032E-2</v>
      </c>
      <c r="BT11" t="s">
        <v>46</v>
      </c>
      <c r="BU11" s="95">
        <f>'TTW2011-TTW2001'!O150</f>
        <v>-9.1284167096441465E-2</v>
      </c>
      <c r="BW11" t="s">
        <v>110</v>
      </c>
      <c r="BX11" s="95">
        <f>'TTW2011-TTW2001'!N162</f>
        <v>0.15384615384615385</v>
      </c>
      <c r="BZ11" t="s">
        <v>53</v>
      </c>
      <c r="CA11" s="95">
        <f>'TTW2011-TTW2001'!U155</f>
        <v>-7.7292423000351329E-2</v>
      </c>
      <c r="CC11" t="s">
        <v>52</v>
      </c>
      <c r="CD11" s="95">
        <f>'TTW2011-TTW2001'!K154</f>
        <v>0.18972280949025136</v>
      </c>
      <c r="CF11" t="s">
        <v>39</v>
      </c>
      <c r="CG11" s="95">
        <f>'TTW2011-TTW2001'!L141</f>
        <v>-0.14899789029535865</v>
      </c>
      <c r="CI11" t="s">
        <v>58</v>
      </c>
      <c r="CJ11" s="95">
        <f>'TTW2011-TTW2001'!S160</f>
        <v>0.12874293708720597</v>
      </c>
    </row>
    <row r="12" spans="1:101">
      <c r="A12" t="s">
        <v>37</v>
      </c>
      <c r="B12" s="95">
        <v>0.33837733087318195</v>
      </c>
      <c r="C12" s="95">
        <v>0.31376304766327112</v>
      </c>
      <c r="D12" s="95">
        <f t="shared" si="0"/>
        <v>-2.4614283209910826E-2</v>
      </c>
      <c r="F12" t="s">
        <v>68</v>
      </c>
      <c r="G12" s="95">
        <v>0.25554163875214819</v>
      </c>
      <c r="I12" t="s">
        <v>63</v>
      </c>
      <c r="J12" s="105">
        <v>0.14835021336514642</v>
      </c>
      <c r="L12" t="s">
        <v>56</v>
      </c>
      <c r="M12" s="105">
        <v>1.2403274923868004</v>
      </c>
      <c r="O12" t="s">
        <v>48</v>
      </c>
      <c r="P12" s="106">
        <v>15893</v>
      </c>
      <c r="R12" t="s">
        <v>54</v>
      </c>
      <c r="S12" s="95">
        <v>0.14342130006895254</v>
      </c>
      <c r="T12" s="95">
        <v>0.10506419865736819</v>
      </c>
      <c r="U12" s="59">
        <f t="shared" si="1"/>
        <v>-3.8357101411584354E-2</v>
      </c>
      <c r="W12" t="s">
        <v>46</v>
      </c>
      <c r="X12" s="95">
        <v>3.9712230215827336E-2</v>
      </c>
      <c r="Y12" s="95">
        <v>6.1121856866537719E-2</v>
      </c>
      <c r="Z12" s="59">
        <f t="shared" si="2"/>
        <v>2.1409626650710382E-2</v>
      </c>
      <c r="AB12" t="s">
        <v>43</v>
      </c>
      <c r="AC12" s="95">
        <f>SUM('TTW2001'!G104:I104)</f>
        <v>0.18155214570377931</v>
      </c>
      <c r="AD12" s="95">
        <f>SUM('Travel-to-work'!G104:I104)</f>
        <v>0.16825768889056919</v>
      </c>
      <c r="AE12" s="59">
        <f t="shared" si="3"/>
        <v>-1.329445681321012E-2</v>
      </c>
      <c r="AG12" t="s">
        <v>56</v>
      </c>
      <c r="AH12" s="95">
        <v>0.16219784957826941</v>
      </c>
      <c r="AI12" s="95">
        <v>0.13880494679905533</v>
      </c>
      <c r="AJ12" s="59">
        <f t="shared" si="4"/>
        <v>-2.3392902779214075E-2</v>
      </c>
      <c r="AL12" t="s">
        <v>40</v>
      </c>
      <c r="AM12" s="95">
        <f>'TTW2001'!N99</f>
        <v>1.5691205817227522E-2</v>
      </c>
      <c r="AN12" s="95">
        <f>'Travel-to-work'!N99</f>
        <v>1.4994783127142645E-2</v>
      </c>
      <c r="AO12" s="59">
        <f t="shared" si="5"/>
        <v>-6.9642269008487676E-4</v>
      </c>
      <c r="AQ12" t="s">
        <v>110</v>
      </c>
      <c r="AR12" s="95">
        <f>'TTW2001'!N119+'TTW2001'!O119</f>
        <v>0.18130117879960406</v>
      </c>
      <c r="AS12" s="95">
        <f>'Travel-to-work'!N119+'Travel-to-work'!O119</f>
        <v>0.16139886831620182</v>
      </c>
      <c r="AT12" s="59">
        <f t="shared" si="6"/>
        <v>-1.9902310483402241E-2</v>
      </c>
      <c r="AV12" t="s">
        <v>51</v>
      </c>
      <c r="AW12" s="95">
        <f>'TTW2001'!K110</f>
        <v>0.63981693363844394</v>
      </c>
      <c r="AX12" s="95">
        <f>'Travel-to-work'!K110</f>
        <v>0.69937048134810453</v>
      </c>
      <c r="AY12" s="59">
        <f t="shared" si="7"/>
        <v>5.9553547709660593E-2</v>
      </c>
      <c r="BA12" t="s">
        <v>53</v>
      </c>
      <c r="BB12" s="95">
        <f>'TTW2001'!L112</f>
        <v>9.7083411171305811E-2</v>
      </c>
      <c r="BC12" s="95">
        <f>'Travel-to-work'!L112</f>
        <v>7.6068844782856304E-2</v>
      </c>
      <c r="BD12" s="59">
        <f t="shared" si="8"/>
        <v>-2.1014566388449507E-2</v>
      </c>
      <c r="BF12" t="s">
        <v>62</v>
      </c>
      <c r="BG12" s="95">
        <f>'TTW2001'!K121+'TTW2001'!L121</f>
        <v>0.71232938726544281</v>
      </c>
      <c r="BH12" s="95">
        <f>'Travel-to-work'!K121+'Travel-to-work'!L121</f>
        <v>0.77106954736184274</v>
      </c>
      <c r="BI12" s="59">
        <f t="shared" si="9"/>
        <v>5.8740160096399929E-2</v>
      </c>
      <c r="BK12" t="s">
        <v>63</v>
      </c>
      <c r="BL12" s="95">
        <f>'TTW2011-TTW2001'!I165</f>
        <v>-2.9748283752860413E-2</v>
      </c>
      <c r="BN12" t="s">
        <v>52</v>
      </c>
      <c r="BO12" s="95">
        <f>'TTW2011-TTW2001'!H154</f>
        <v>0.49169141847956971</v>
      </c>
      <c r="BQ12" t="s">
        <v>39</v>
      </c>
      <c r="BR12" s="95">
        <f>'TTW2011-TTW2001'!T141</f>
        <v>6.1612903225806454E-2</v>
      </c>
      <c r="BT12" t="s">
        <v>68</v>
      </c>
      <c r="BU12" s="95">
        <f>'TTW2011-TTW2001'!O170</f>
        <v>-9.1309712674070162E-2</v>
      </c>
      <c r="BW12" t="s">
        <v>55</v>
      </c>
      <c r="BX12" s="95">
        <f>'TTW2011-TTW2001'!N157</f>
        <v>0.12609970674486803</v>
      </c>
      <c r="BZ12" t="s">
        <v>45</v>
      </c>
      <c r="CA12" s="95">
        <f>'TTW2011-TTW2001'!U149</f>
        <v>-7.8640109890109888E-2</v>
      </c>
      <c r="CC12" t="s">
        <v>44</v>
      </c>
      <c r="CD12" s="95">
        <f>'TTW2011-TTW2001'!K148</f>
        <v>0.17073417721518988</v>
      </c>
      <c r="CF12" t="s">
        <v>56</v>
      </c>
      <c r="CG12" s="95">
        <f>'TTW2011-TTW2001'!L158</f>
        <v>-0.1650915534554046</v>
      </c>
      <c r="CI12" t="s">
        <v>56</v>
      </c>
      <c r="CJ12" s="95">
        <f>'TTW2011-TTW2001'!S158</f>
        <v>0.12473556061150361</v>
      </c>
      <c r="CL12" t="s">
        <v>235</v>
      </c>
    </row>
    <row r="13" spans="1:101">
      <c r="A13" t="s">
        <v>44</v>
      </c>
      <c r="B13" s="95">
        <v>0.33488261232272676</v>
      </c>
      <c r="C13" s="95">
        <v>0.28429681559376102</v>
      </c>
      <c r="D13" s="95">
        <f t="shared" si="0"/>
        <v>-5.0585796728965737E-2</v>
      </c>
      <c r="F13" t="s">
        <v>46</v>
      </c>
      <c r="G13" s="95">
        <v>0.25471604693766403</v>
      </c>
      <c r="I13" t="s">
        <v>40</v>
      </c>
      <c r="J13" s="105">
        <v>0.1430016488063961</v>
      </c>
      <c r="L13" t="s">
        <v>53</v>
      </c>
      <c r="M13" s="105">
        <v>1.2293835891508555</v>
      </c>
      <c r="O13" t="s">
        <v>109</v>
      </c>
      <c r="P13" s="106">
        <v>14130</v>
      </c>
      <c r="R13" t="s">
        <v>58</v>
      </c>
      <c r="S13" s="95">
        <v>0.11821011124089652</v>
      </c>
      <c r="T13" s="95">
        <v>9.4322087016664141E-2</v>
      </c>
      <c r="U13" s="59">
        <f t="shared" si="1"/>
        <v>-2.3888024224232376E-2</v>
      </c>
      <c r="W13" t="s">
        <v>54</v>
      </c>
      <c r="X13" s="95">
        <v>3.6012035353851939E-2</v>
      </c>
      <c r="Y13" s="95">
        <v>5.8332790197484198E-2</v>
      </c>
      <c r="Z13" s="59">
        <f t="shared" si="2"/>
        <v>2.2320754843632259E-2</v>
      </c>
      <c r="AB13" t="s">
        <v>54</v>
      </c>
      <c r="AC13" s="95">
        <f>SUM('TTW2001'!G113:I113)</f>
        <v>0.1802168871058735</v>
      </c>
      <c r="AD13" s="95">
        <f>SUM('Travel-to-work'!G113:I113)</f>
        <v>0.16411392817571532</v>
      </c>
      <c r="AE13" s="59">
        <f t="shared" si="3"/>
        <v>-1.6102958930158173E-2</v>
      </c>
      <c r="AG13" t="s">
        <v>53</v>
      </c>
      <c r="AH13" s="95">
        <v>0.16731272183822155</v>
      </c>
      <c r="AI13" s="95">
        <v>0.13680369534496215</v>
      </c>
      <c r="AJ13" s="59">
        <f t="shared" si="4"/>
        <v>-3.05090264932594E-2</v>
      </c>
      <c r="AL13" t="s">
        <v>46</v>
      </c>
      <c r="AM13" s="95">
        <f>'TTW2001'!N107</f>
        <v>1.2871157619359058E-2</v>
      </c>
      <c r="AN13" s="95">
        <f>'Travel-to-work'!N107</f>
        <v>1.4917794970986459E-2</v>
      </c>
      <c r="AO13" s="59">
        <f t="shared" si="5"/>
        <v>2.0466373516274013E-3</v>
      </c>
      <c r="AQ13" t="s">
        <v>43</v>
      </c>
      <c r="AR13" s="95">
        <f>'TTW2001'!N104+'TTW2001'!O104</f>
        <v>0.15690880036965019</v>
      </c>
      <c r="AS13" s="95">
        <f>'Travel-to-work'!N104+'Travel-to-work'!O104</f>
        <v>0.15958110432695033</v>
      </c>
      <c r="AT13" s="59">
        <f t="shared" si="6"/>
        <v>2.6723039573001428E-3</v>
      </c>
      <c r="AV13" t="s">
        <v>64</v>
      </c>
      <c r="AW13" s="95">
        <f>'TTW2001'!K123</f>
        <v>0.64276916641491022</v>
      </c>
      <c r="AX13" s="95">
        <f>'Travel-to-work'!K123</f>
        <v>0.6986233558059497</v>
      </c>
      <c r="AY13" s="59">
        <f t="shared" si="7"/>
        <v>5.5854189391039477E-2</v>
      </c>
      <c r="BA13" t="s">
        <v>50</v>
      </c>
      <c r="BB13" s="95">
        <f>'TTW2001'!L109</f>
        <v>0.10713763227620735</v>
      </c>
      <c r="BC13" s="95">
        <f>'Travel-to-work'!L109</f>
        <v>7.3888781989609395E-2</v>
      </c>
      <c r="BD13" s="59">
        <f t="shared" si="8"/>
        <v>-3.324885028659795E-2</v>
      </c>
      <c r="BF13" t="s">
        <v>109</v>
      </c>
      <c r="BG13" s="95">
        <f>'TTW2001'!K103+'TTW2001'!L103</f>
        <v>0.71755072979708079</v>
      </c>
      <c r="BH13" s="95">
        <f>'Travel-to-work'!K103+'Travel-to-work'!L103</f>
        <v>0.76821700020919048</v>
      </c>
      <c r="BI13" s="59">
        <f t="shared" si="9"/>
        <v>5.0666270412109693E-2</v>
      </c>
      <c r="BK13" t="s">
        <v>39</v>
      </c>
      <c r="BL13" s="95">
        <f>'TTW2011-TTW2001'!I141</f>
        <v>-3.8527397260273974E-2</v>
      </c>
      <c r="BN13" t="s">
        <v>109</v>
      </c>
      <c r="BO13" s="95">
        <f>'TTW2011-TTW2001'!H146</f>
        <v>0.48161764705882354</v>
      </c>
      <c r="BQ13" t="s">
        <v>62</v>
      </c>
      <c r="BR13" s="95">
        <f>'TTW2011-TTW2001'!T164</f>
        <v>6.1213720316622693E-2</v>
      </c>
      <c r="BT13" t="s">
        <v>56</v>
      </c>
      <c r="BU13" s="95">
        <f>'TTW2011-TTW2001'!O158</f>
        <v>-9.1875726864927731E-2</v>
      </c>
      <c r="BW13" t="s">
        <v>43</v>
      </c>
      <c r="BX13" s="95">
        <f>'TTW2011-TTW2001'!N147</f>
        <v>0.1173780487804878</v>
      </c>
      <c r="BZ13" t="s">
        <v>68</v>
      </c>
      <c r="CA13" s="95">
        <f>'TTW2011-TTW2001'!U170</f>
        <v>-8.1167277946101096E-2</v>
      </c>
      <c r="CC13" t="s">
        <v>56</v>
      </c>
      <c r="CD13" s="95">
        <f>'TTW2011-TTW2001'!K158</f>
        <v>0.17002815341302441</v>
      </c>
      <c r="CF13" t="s">
        <v>46</v>
      </c>
      <c r="CG13" s="95">
        <f>'TTW2011-TTW2001'!L150</f>
        <v>-0.20435881238155401</v>
      </c>
      <c r="CI13" t="s">
        <v>39</v>
      </c>
      <c r="CJ13" s="95">
        <f>'TTW2011-TTW2001'!S141</f>
        <v>0.1157244092030094</v>
      </c>
    </row>
    <row r="14" spans="1:101">
      <c r="A14" t="s">
        <v>65</v>
      </c>
      <c r="B14" s="95">
        <v>0.32435808246901088</v>
      </c>
      <c r="C14" s="95">
        <v>0.28227289708882952</v>
      </c>
      <c r="D14" s="95">
        <f t="shared" si="0"/>
        <v>-4.2085185380181356E-2</v>
      </c>
      <c r="F14" t="s">
        <v>44</v>
      </c>
      <c r="G14" s="95">
        <v>0.24859963220528863</v>
      </c>
      <c r="I14" t="s">
        <v>109</v>
      </c>
      <c r="J14" s="105">
        <v>0.14181129031113548</v>
      </c>
      <c r="L14" t="s">
        <v>109</v>
      </c>
      <c r="M14" s="105">
        <v>1.2176963812886143</v>
      </c>
      <c r="O14" t="s">
        <v>110</v>
      </c>
      <c r="P14" s="106">
        <v>13721</v>
      </c>
      <c r="R14" t="s">
        <v>57</v>
      </c>
      <c r="S14" s="95">
        <v>9.9614651199745746E-2</v>
      </c>
      <c r="T14" s="95">
        <v>8.9300476321694286E-2</v>
      </c>
      <c r="U14" s="59">
        <f t="shared" si="1"/>
        <v>-1.031417487805146E-2</v>
      </c>
      <c r="W14" t="s">
        <v>50</v>
      </c>
      <c r="X14" s="95">
        <v>4.0410279750971244E-2</v>
      </c>
      <c r="Y14" s="95">
        <v>5.7029943310489779E-2</v>
      </c>
      <c r="Z14" s="59">
        <f t="shared" si="2"/>
        <v>1.6619663559518535E-2</v>
      </c>
      <c r="AB14" t="s">
        <v>58</v>
      </c>
      <c r="AC14" s="95">
        <f>SUM('TTW2001'!G117:I117)</f>
        <v>0.16767664097960977</v>
      </c>
      <c r="AD14" s="95">
        <f>SUM('Travel-to-work'!G117:I117)</f>
        <v>0.15626688568526165</v>
      </c>
      <c r="AE14" s="59">
        <f t="shared" si="3"/>
        <v>-1.1409755294348123E-2</v>
      </c>
      <c r="AG14" t="s">
        <v>52</v>
      </c>
      <c r="AH14" s="95">
        <v>0.12702632937532266</v>
      </c>
      <c r="AI14" s="95">
        <v>0.13399339326628448</v>
      </c>
      <c r="AJ14" s="59">
        <f t="shared" si="4"/>
        <v>6.9670638909618277E-3</v>
      </c>
      <c r="AL14" t="s">
        <v>64</v>
      </c>
      <c r="AM14" s="95">
        <f>'TTW2001'!N123</f>
        <v>1.5244823499337687E-2</v>
      </c>
      <c r="AN14" s="95">
        <f>'Travel-to-work'!N123</f>
        <v>1.4167177407948706E-2</v>
      </c>
      <c r="AO14" s="59">
        <f t="shared" si="5"/>
        <v>-1.0776460913889813E-3</v>
      </c>
      <c r="AQ14" t="s">
        <v>52</v>
      </c>
      <c r="AR14" s="95">
        <f>'TTW2001'!N111+'TTW2001'!O111</f>
        <v>0.13855962829117191</v>
      </c>
      <c r="AS14" s="95">
        <f>'Travel-to-work'!N111+'Travel-to-work'!O111</f>
        <v>0.15222632203686151</v>
      </c>
      <c r="AT14" s="59">
        <f t="shared" si="6"/>
        <v>1.3666693745689601E-2</v>
      </c>
      <c r="AV14" t="s">
        <v>109</v>
      </c>
      <c r="AW14" s="95">
        <f>'TTW2001'!K103</f>
        <v>0.62171591313634744</v>
      </c>
      <c r="AX14" s="95">
        <f>'Travel-to-work'!K103</f>
        <v>0.69817307021825536</v>
      </c>
      <c r="AY14" s="59">
        <f t="shared" si="7"/>
        <v>7.6457157081907923E-2</v>
      </c>
      <c r="BA14" t="s">
        <v>57</v>
      </c>
      <c r="BB14" s="95">
        <f>'TTW2001'!L116</f>
        <v>0.10757985062768155</v>
      </c>
      <c r="BC14" s="95">
        <f>'Travel-to-work'!L116</f>
        <v>7.302287131441168E-2</v>
      </c>
      <c r="BD14" s="59">
        <f t="shared" si="8"/>
        <v>-3.455697931326987E-2</v>
      </c>
      <c r="BF14" t="s">
        <v>47</v>
      </c>
      <c r="BG14" s="95">
        <f>'TTW2001'!K108+'TTW2001'!L108</f>
        <v>0.75282295099681229</v>
      </c>
      <c r="BH14" s="95">
        <f>'Travel-to-work'!K108+'Travel-to-work'!L108</f>
        <v>0.7625417130144605</v>
      </c>
      <c r="BI14" s="59">
        <f t="shared" si="9"/>
        <v>9.7187620176482081E-3</v>
      </c>
      <c r="BK14" t="s">
        <v>52</v>
      </c>
      <c r="BL14" s="95">
        <f>'TTW2011-TTW2001'!I154</f>
        <v>-5.4578505880549293E-2</v>
      </c>
      <c r="BN14" t="s">
        <v>68</v>
      </c>
      <c r="BO14" s="95">
        <f>'TTW2011-TTW2001'!H170</f>
        <v>0.44519266741488966</v>
      </c>
      <c r="BQ14" t="s">
        <v>52</v>
      </c>
      <c r="BR14" s="95">
        <f>'TTW2011-TTW2001'!T154</f>
        <v>4.5901588241711998E-2</v>
      </c>
      <c r="BT14" t="s">
        <v>53</v>
      </c>
      <c r="BU14" s="95">
        <f>'TTW2011-TTW2001'!O155</f>
        <v>-9.4766224703419402E-2</v>
      </c>
      <c r="BW14" t="s">
        <v>65</v>
      </c>
      <c r="BX14" s="95">
        <f>'TTW2011-TTW2001'!N167</f>
        <v>0.1017274472168906</v>
      </c>
      <c r="BZ14" t="s">
        <v>66</v>
      </c>
      <c r="CA14" s="95">
        <f>'TTW2011-TTW2001'!U168</f>
        <v>-9.1995490417136408E-2</v>
      </c>
      <c r="CC14" t="s">
        <v>39</v>
      </c>
      <c r="CD14" s="95">
        <f>'TTW2011-TTW2001'!K141</f>
        <v>0.15126943096915832</v>
      </c>
      <c r="CF14" t="s">
        <v>43</v>
      </c>
      <c r="CG14" s="95">
        <f>'TTW2011-TTW2001'!L147</f>
        <v>-0.21664906722984864</v>
      </c>
      <c r="CI14" t="s">
        <v>63</v>
      </c>
      <c r="CJ14" s="95">
        <f>'TTW2011-TTW2001'!S165</f>
        <v>0.10821766367768088</v>
      </c>
      <c r="CM14" s="94" t="s">
        <v>236</v>
      </c>
      <c r="CN14" s="94" t="s">
        <v>216</v>
      </c>
      <c r="CO14" s="94" t="s">
        <v>217</v>
      </c>
      <c r="CP14" s="94" t="s">
        <v>237</v>
      </c>
      <c r="CQ14" s="94" t="s">
        <v>238</v>
      </c>
      <c r="CR14" s="159" t="s">
        <v>227</v>
      </c>
    </row>
    <row r="15" spans="1:101">
      <c r="A15" t="s">
        <v>64</v>
      </c>
      <c r="B15" s="95">
        <v>0.29199146631656686</v>
      </c>
      <c r="C15" s="95">
        <v>0.26032445501696372</v>
      </c>
      <c r="D15" s="95">
        <f t="shared" si="0"/>
        <v>-3.1667011299603143E-2</v>
      </c>
      <c r="F15" t="s">
        <v>65</v>
      </c>
      <c r="G15" s="95">
        <v>0.23859922938106617</v>
      </c>
      <c r="I15" t="s">
        <v>58</v>
      </c>
      <c r="J15" s="105">
        <v>0.12882398568565578</v>
      </c>
      <c r="L15" t="s">
        <v>108</v>
      </c>
      <c r="M15" s="105">
        <v>1.2033237913486006</v>
      </c>
      <c r="O15" t="s">
        <v>37</v>
      </c>
      <c r="P15" s="106">
        <v>12968</v>
      </c>
      <c r="R15" t="s">
        <v>65</v>
      </c>
      <c r="S15" s="95">
        <v>0.1103372701814197</v>
      </c>
      <c r="T15" s="95">
        <v>8.8890581559203263E-2</v>
      </c>
      <c r="U15" s="59">
        <f t="shared" si="1"/>
        <v>-2.1446688622216437E-2</v>
      </c>
      <c r="W15" t="s">
        <v>68</v>
      </c>
      <c r="X15" s="95">
        <v>3.702780201969829E-2</v>
      </c>
      <c r="Y15" s="95">
        <v>5.0680240872177693E-2</v>
      </c>
      <c r="Z15" s="59">
        <f t="shared" si="2"/>
        <v>1.3652438852479402E-2</v>
      </c>
      <c r="AB15" t="s">
        <v>65</v>
      </c>
      <c r="AC15" s="95">
        <f>SUM('TTW2001'!G124:I124)</f>
        <v>0.15406469418401722</v>
      </c>
      <c r="AD15" s="95">
        <f>SUM('Travel-to-work'!G124:I124)</f>
        <v>0.15371900826446283</v>
      </c>
      <c r="AE15" s="59">
        <f t="shared" si="3"/>
        <v>-3.4568591955438932E-4</v>
      </c>
      <c r="AG15" t="s">
        <v>39</v>
      </c>
      <c r="AH15" s="95">
        <v>0.16104069379586392</v>
      </c>
      <c r="AI15" s="95">
        <v>0.12223142426365972</v>
      </c>
      <c r="AJ15" s="59">
        <f t="shared" si="4"/>
        <v>-3.8809269532204191E-2</v>
      </c>
      <c r="AL15" t="s">
        <v>43</v>
      </c>
      <c r="AM15" s="95">
        <f>'TTW2001'!N104</f>
        <v>1.2629714483741167E-2</v>
      </c>
      <c r="AN15" s="95">
        <f>'Travel-to-work'!N104</f>
        <v>1.3856070773709381E-2</v>
      </c>
      <c r="AO15" s="59">
        <f t="shared" si="5"/>
        <v>1.226356289968214E-3</v>
      </c>
      <c r="AQ15" t="s">
        <v>39</v>
      </c>
      <c r="AR15" s="95">
        <f>'TTW2001'!N98+'TTW2001'!O98</f>
        <v>0.18685790527018012</v>
      </c>
      <c r="AS15" s="95">
        <f>'Travel-to-work'!N98+'Travel-to-work'!O98</f>
        <v>0.13885880529188169</v>
      </c>
      <c r="AT15" s="59">
        <f t="shared" si="6"/>
        <v>-4.7999099978298432E-2</v>
      </c>
      <c r="AV15" t="s">
        <v>66</v>
      </c>
      <c r="AW15" s="95">
        <f>'TTW2001'!K125</f>
        <v>0.66248520710059167</v>
      </c>
      <c r="AX15" s="95">
        <f>'Travel-to-work'!K125</f>
        <v>0.69750596272194576</v>
      </c>
      <c r="AY15" s="59">
        <f t="shared" si="7"/>
        <v>3.5020755621354094E-2</v>
      </c>
      <c r="BA15" t="s">
        <v>51</v>
      </c>
      <c r="BB15" s="95">
        <f>'TTW2001'!L110</f>
        <v>0.10303115648653406</v>
      </c>
      <c r="BC15" s="95">
        <f>'Travel-to-work'!L110</f>
        <v>7.2882590647936882E-2</v>
      </c>
      <c r="BD15" s="59">
        <f t="shared" si="8"/>
        <v>-3.014856583859718E-2</v>
      </c>
      <c r="BF15" t="s">
        <v>66</v>
      </c>
      <c r="BG15" s="95">
        <f>'TTW2001'!K125+'TTW2001'!L125</f>
        <v>0.74532544378698218</v>
      </c>
      <c r="BH15" s="95">
        <f>'Travel-to-work'!K125+'Travel-to-work'!L125</f>
        <v>0.76043108271252313</v>
      </c>
      <c r="BI15" s="59">
        <f t="shared" si="9"/>
        <v>1.5105638925540954E-2</v>
      </c>
      <c r="BK15" t="s">
        <v>46</v>
      </c>
      <c r="BL15" s="95">
        <f>'TTW2011-TTW2001'!I150</f>
        <v>-6.3506423014293462E-2</v>
      </c>
      <c r="BN15" t="s">
        <v>55</v>
      </c>
      <c r="BO15" s="95">
        <f>'TTW2011-TTW2001'!H157</f>
        <v>0.39090909090909093</v>
      </c>
      <c r="BQ15" t="s">
        <v>57</v>
      </c>
      <c r="BR15" s="95">
        <f>'TTW2011-TTW2001'!T159</f>
        <v>4.3390105433901052E-2</v>
      </c>
      <c r="BT15" t="s">
        <v>66</v>
      </c>
      <c r="BU15" s="95">
        <f>'TTW2011-TTW2001'!O168</f>
        <v>-0.11008946322067595</v>
      </c>
      <c r="BW15" t="s">
        <v>66</v>
      </c>
      <c r="BX15" s="95">
        <f>'TTW2011-TTW2001'!N168</f>
        <v>8.5158150851581502E-2</v>
      </c>
      <c r="BZ15" t="s">
        <v>65</v>
      </c>
      <c r="CA15" s="95">
        <f>'TTW2011-TTW2001'!U167</f>
        <v>-0.10492957746478873</v>
      </c>
      <c r="CC15" t="s">
        <v>65</v>
      </c>
      <c r="CD15" s="95">
        <f>'TTW2011-TTW2001'!K167</f>
        <v>0.1475855554562745</v>
      </c>
      <c r="CF15" t="s">
        <v>58</v>
      </c>
      <c r="CG15" s="95">
        <f>'TTW2011-TTW2001'!L160</f>
        <v>-0.21670247046186897</v>
      </c>
      <c r="CI15" t="s">
        <v>46</v>
      </c>
      <c r="CJ15" s="95">
        <f>'TTW2011-TTW2001'!S150</f>
        <v>0.10306204365610307</v>
      </c>
      <c r="CL15" t="s">
        <v>223</v>
      </c>
      <c r="CM15" s="95">
        <v>0.39520136015203999</v>
      </c>
      <c r="CN15" s="95">
        <v>0.4351460551193797</v>
      </c>
      <c r="CO15" s="95">
        <v>0.14544930453432869</v>
      </c>
      <c r="CP15" s="95">
        <v>1.9346990223907214E-2</v>
      </c>
      <c r="CQ15" s="95">
        <v>4.8562899703443862E-3</v>
      </c>
      <c r="CR15" s="95">
        <f t="shared" ref="CR15" si="11">SUM(CM15:CQ15)</f>
        <v>0.99999999999999989</v>
      </c>
    </row>
    <row r="16" spans="1:101">
      <c r="A16" t="s">
        <v>51</v>
      </c>
      <c r="B16" s="95">
        <v>0.29537378388809776</v>
      </c>
      <c r="C16" s="95">
        <v>0.25620060639196779</v>
      </c>
      <c r="D16" s="95">
        <f t="shared" si="0"/>
        <v>-3.9173177496129974E-2</v>
      </c>
      <c r="F16" t="s">
        <v>62</v>
      </c>
      <c r="G16" s="95">
        <v>0.2303503698974802</v>
      </c>
      <c r="I16" t="s">
        <v>62</v>
      </c>
      <c r="J16" s="105">
        <v>0.12388748967312591</v>
      </c>
      <c r="L16" t="s">
        <v>39</v>
      </c>
      <c r="M16" s="105">
        <v>1.2023791072535648</v>
      </c>
      <c r="O16" t="s">
        <v>62</v>
      </c>
      <c r="P16" s="106">
        <v>12268</v>
      </c>
      <c r="R16" t="s">
        <v>44</v>
      </c>
      <c r="S16" s="95">
        <v>9.3765575226991998E-2</v>
      </c>
      <c r="T16" s="95">
        <v>8.1974364833703808E-2</v>
      </c>
      <c r="U16" s="59">
        <f t="shared" si="1"/>
        <v>-1.179121039328819E-2</v>
      </c>
      <c r="W16" t="s">
        <v>66</v>
      </c>
      <c r="X16" s="95">
        <v>3.7514792899408282E-2</v>
      </c>
      <c r="Y16" s="95">
        <v>4.7583993404198936E-2</v>
      </c>
      <c r="Z16" s="59">
        <f t="shared" si="2"/>
        <v>1.0069200504790654E-2</v>
      </c>
      <c r="AB16" t="s">
        <v>57</v>
      </c>
      <c r="AC16" s="95">
        <f>SUM('TTW2001'!G116:I116)</f>
        <v>0.14694899094231686</v>
      </c>
      <c r="AD16" s="95">
        <f>SUM('Travel-to-work'!G116:I116)</f>
        <v>0.15193087430618429</v>
      </c>
      <c r="AE16" s="59">
        <f t="shared" si="3"/>
        <v>4.9818833638674287E-3</v>
      </c>
      <c r="AG16" t="s">
        <v>66</v>
      </c>
      <c r="AH16" s="95">
        <v>0.11905325443786982</v>
      </c>
      <c r="AI16" s="95">
        <v>0.10544448043343836</v>
      </c>
      <c r="AJ16" s="59">
        <f t="shared" si="4"/>
        <v>-1.3608774004431459E-2</v>
      </c>
      <c r="AL16" t="s">
        <v>110</v>
      </c>
      <c r="AM16" s="95">
        <f>'TTW2001'!N119</f>
        <v>1.2633852245118329E-2</v>
      </c>
      <c r="AN16" s="95">
        <f>'Travel-to-work'!N119</f>
        <v>1.3560116516556735E-2</v>
      </c>
      <c r="AO16" s="59">
        <f t="shared" si="5"/>
        <v>9.2626427143840603E-4</v>
      </c>
      <c r="AQ16" t="s">
        <v>66</v>
      </c>
      <c r="AR16" s="95">
        <f>'TTW2001'!N125+'TTW2001'!O125</f>
        <v>0.13121301775147928</v>
      </c>
      <c r="AS16" s="95">
        <f>'Travel-to-work'!N125+'Travel-to-work'!O125</f>
        <v>0.1185771914843497</v>
      </c>
      <c r="AT16" s="59">
        <f t="shared" si="6"/>
        <v>-1.2635826267129585E-2</v>
      </c>
      <c r="AV16" t="s">
        <v>108</v>
      </c>
      <c r="AW16" s="95">
        <f>'TTW2001'!K102</f>
        <v>0.61969456564855219</v>
      </c>
      <c r="AX16" s="95">
        <f>'Travel-to-work'!K102</f>
        <v>0.69557296411003822</v>
      </c>
      <c r="AY16" s="59">
        <f t="shared" si="7"/>
        <v>7.587839846148603E-2</v>
      </c>
      <c r="BA16" t="s">
        <v>56</v>
      </c>
      <c r="BB16" s="95">
        <f>'TTW2001'!L115</f>
        <v>9.1244711525505937E-2</v>
      </c>
      <c r="BC16" s="95">
        <f>'Travel-to-work'!L115</f>
        <v>7.1789532491937327E-2</v>
      </c>
      <c r="BD16" s="59">
        <f t="shared" si="8"/>
        <v>-1.9455179033568609E-2</v>
      </c>
      <c r="BF16" t="s">
        <v>64</v>
      </c>
      <c r="BG16" s="95">
        <f>'TTW2001'!K123+'TTW2001'!L123</f>
        <v>0.7348888010968837</v>
      </c>
      <c r="BH16" s="95">
        <f>'Travel-to-work'!K123+'Travel-to-work'!L123</f>
        <v>0.75993588232520859</v>
      </c>
      <c r="BI16" s="59">
        <f t="shared" si="9"/>
        <v>2.5047081228324886E-2</v>
      </c>
      <c r="BK16" t="s">
        <v>43</v>
      </c>
      <c r="BL16" s="95">
        <f>'TTW2011-TTW2001'!I147</f>
        <v>-7.0380253502334886E-2</v>
      </c>
      <c r="BN16" t="s">
        <v>53</v>
      </c>
      <c r="BO16" s="95">
        <f>'TTW2011-TTW2001'!H155</f>
        <v>0.37425910245554617</v>
      </c>
      <c r="BQ16" t="s">
        <v>37</v>
      </c>
      <c r="BR16" s="95">
        <f>'TTW2011-TTW2001'!T139</f>
        <v>2.5581898104777689E-2</v>
      </c>
      <c r="BT16" t="s">
        <v>65</v>
      </c>
      <c r="BU16" s="95">
        <f>'TTW2011-TTW2001'!O167</f>
        <v>-0.11486299474121228</v>
      </c>
      <c r="BW16" t="s">
        <v>63</v>
      </c>
      <c r="BX16" s="95">
        <f>'TTW2011-TTW2001'!N165</f>
        <v>6.5217391304347824E-2</v>
      </c>
      <c r="BZ16" t="s">
        <v>63</v>
      </c>
      <c r="CA16" s="95">
        <f>'TTW2011-TTW2001'!U165</f>
        <v>-0.10890360559234731</v>
      </c>
      <c r="CC16" t="s">
        <v>109</v>
      </c>
      <c r="CD16" s="95">
        <f>'TTW2011-TTW2001'!K146</f>
        <v>0.14664452588181401</v>
      </c>
      <c r="CF16" t="s">
        <v>62</v>
      </c>
      <c r="CG16" s="95">
        <f>'TTW2011-TTW2001'!L164</f>
        <v>-0.22367703218767049</v>
      </c>
      <c r="CI16" t="s">
        <v>44</v>
      </c>
      <c r="CJ16" s="95">
        <f>'TTW2011-TTW2001'!S148</f>
        <v>0.10149253731343283</v>
      </c>
      <c r="CL16" t="s">
        <v>224</v>
      </c>
      <c r="CM16" s="95">
        <v>0.39916431668093844</v>
      </c>
      <c r="CN16" s="95">
        <v>0.42702341616939626</v>
      </c>
      <c r="CO16" s="95">
        <v>0.14599351717768583</v>
      </c>
      <c r="CP16" s="95">
        <v>2.2035319276757333E-2</v>
      </c>
      <c r="CQ16" s="95">
        <v>5.7834306952221689E-3</v>
      </c>
      <c r="CR16" s="95">
        <f>SUM(CM16:CQ16)</f>
        <v>0.99999999999999989</v>
      </c>
    </row>
    <row r="17" spans="1:96">
      <c r="A17" t="s">
        <v>50</v>
      </c>
      <c r="B17" s="95">
        <v>0.30774146138854275</v>
      </c>
      <c r="C17" s="95">
        <v>0.25161496828260488</v>
      </c>
      <c r="D17" s="95">
        <f t="shared" si="0"/>
        <v>-5.6126493105937869E-2</v>
      </c>
      <c r="F17" t="s">
        <v>63</v>
      </c>
      <c r="G17" s="95">
        <v>0.22857142857142856</v>
      </c>
      <c r="I17" t="s">
        <v>46</v>
      </c>
      <c r="J17" s="105">
        <v>0.12265803033735168</v>
      </c>
      <c r="L17" t="s">
        <v>46</v>
      </c>
      <c r="M17" s="105">
        <v>1.1812842326069222</v>
      </c>
      <c r="O17" t="s">
        <v>61</v>
      </c>
      <c r="P17" s="106">
        <v>12017</v>
      </c>
      <c r="R17" t="s">
        <v>45</v>
      </c>
      <c r="S17" s="95">
        <v>9.5515714724060841E-2</v>
      </c>
      <c r="T17" s="95">
        <v>8.1612677697506408E-2</v>
      </c>
      <c r="U17" s="59">
        <f t="shared" si="1"/>
        <v>-1.3903037026554432E-2</v>
      </c>
      <c r="W17" t="s">
        <v>40</v>
      </c>
      <c r="X17" s="95">
        <v>3.5018178836007767E-2</v>
      </c>
      <c r="Y17" s="95">
        <v>3.9469369503651812E-2</v>
      </c>
      <c r="Z17" s="59">
        <f t="shared" si="2"/>
        <v>4.4511906676440449E-3</v>
      </c>
      <c r="AB17" t="s">
        <v>37</v>
      </c>
      <c r="AC17" s="95">
        <f>SUM('TTW2001'!G96:I96)</f>
        <v>0.14660609582166817</v>
      </c>
      <c r="AD17" s="95">
        <f>SUM('Travel-to-work'!G96:I96)</f>
        <v>0.14073532029349525</v>
      </c>
      <c r="AE17" s="59">
        <f t="shared" si="3"/>
        <v>-5.8707755281729168E-3</v>
      </c>
      <c r="AG17" t="s">
        <v>63</v>
      </c>
      <c r="AH17" s="95">
        <v>0.12688442211055276</v>
      </c>
      <c r="AI17" s="95">
        <v>0.10472242249459264</v>
      </c>
      <c r="AJ17" s="59">
        <f t="shared" si="4"/>
        <v>-2.2161999615960118E-2</v>
      </c>
      <c r="AL17" t="s">
        <v>66</v>
      </c>
      <c r="AM17" s="95">
        <f>'TTW2001'!N125</f>
        <v>1.2159763313609467E-2</v>
      </c>
      <c r="AN17" s="95">
        <f>'Travel-to-work'!N125</f>
        <v>1.3132711050911339E-2</v>
      </c>
      <c r="AO17" s="59">
        <f t="shared" si="5"/>
        <v>9.7294773730187238E-4</v>
      </c>
      <c r="AQ17" t="s">
        <v>64</v>
      </c>
      <c r="AR17" s="95">
        <f>'TTW2001'!N123+'TTW2001'!O123</f>
        <v>0.12590922823081035</v>
      </c>
      <c r="AS17" s="95">
        <f>'Travel-to-work'!N123+'Travel-to-work'!O123</f>
        <v>0.11076799773702324</v>
      </c>
      <c r="AT17" s="59">
        <f t="shared" si="6"/>
        <v>-1.5141230493787114E-2</v>
      </c>
      <c r="AV17" t="s">
        <v>39</v>
      </c>
      <c r="AW17" s="95">
        <f>'TTW2001'!K98</f>
        <v>0.62799644207249272</v>
      </c>
      <c r="AX17" s="95">
        <f>'Travel-to-work'!K98</f>
        <v>0.69042916905565821</v>
      </c>
      <c r="AY17" s="59">
        <f t="shared" si="7"/>
        <v>6.2432726983165487E-2</v>
      </c>
      <c r="BA17" t="s">
        <v>41</v>
      </c>
      <c r="BB17" s="95">
        <f>'TTW2001'!L101</f>
        <v>0.10578916591356122</v>
      </c>
      <c r="BC17" s="95">
        <f>'Travel-to-work'!L101</f>
        <v>7.0943505273804358E-2</v>
      </c>
      <c r="BD17" s="59">
        <f t="shared" si="8"/>
        <v>-3.4845660639756859E-2</v>
      </c>
      <c r="BF17" t="s">
        <v>39</v>
      </c>
      <c r="BG17" s="95">
        <f>'TTW2001'!K98+'TTW2001'!L98</f>
        <v>0.71231932399377362</v>
      </c>
      <c r="BH17" s="95">
        <f>'Travel-to-work'!K98+'Travel-to-work'!L98</f>
        <v>0.7589560637913827</v>
      </c>
      <c r="BI17" s="59">
        <f t="shared" si="9"/>
        <v>4.6636739797609073E-2</v>
      </c>
      <c r="BK17" t="s">
        <v>50</v>
      </c>
      <c r="BL17" s="95">
        <f>'TTW2011-TTW2001'!I152</f>
        <v>-8.2574916759156486E-2</v>
      </c>
      <c r="BN17" t="s">
        <v>58</v>
      </c>
      <c r="BO17" s="95">
        <f>'TTW2011-TTW2001'!H160</f>
        <v>0.37290592783505155</v>
      </c>
      <c r="BQ17" t="s">
        <v>41</v>
      </c>
      <c r="BR17" s="95">
        <f>'TTW2011-TTW2001'!T144</f>
        <v>1.9571865443425075E-2</v>
      </c>
      <c r="BT17" t="s">
        <v>63</v>
      </c>
      <c r="BU17" s="95">
        <f>'TTW2011-TTW2001'!O165</f>
        <v>-0.115003808073115</v>
      </c>
      <c r="BW17" t="s">
        <v>67</v>
      </c>
      <c r="BX17" s="95">
        <f>'TTW2011-TTW2001'!N169</f>
        <v>1.984126984126984E-2</v>
      </c>
      <c r="BZ17" t="s">
        <v>59</v>
      </c>
      <c r="CA17" s="95">
        <f>'TTW2011-TTW2001'!U161</f>
        <v>-0.10925819436457734</v>
      </c>
      <c r="CC17" t="s">
        <v>68</v>
      </c>
      <c r="CD17" s="95">
        <f>'TTW2011-TTW2001'!K170</f>
        <v>0.14609371644547525</v>
      </c>
      <c r="CF17" t="s">
        <v>66</v>
      </c>
      <c r="CG17" s="95">
        <f>'TTW2011-TTW2001'!L168</f>
        <v>-0.23678571428571429</v>
      </c>
      <c r="CI17" t="s">
        <v>110</v>
      </c>
      <c r="CJ17" s="95">
        <f>'TTW2011-TTW2001'!S162</f>
        <v>9.9697656840513987E-2</v>
      </c>
      <c r="CL17" t="s">
        <v>225</v>
      </c>
      <c r="CM17" s="95">
        <v>0.34230738703594393</v>
      </c>
      <c r="CN17" s="95">
        <v>0.43347096995501416</v>
      </c>
      <c r="CO17" s="95">
        <v>0.18615885261051907</v>
      </c>
      <c r="CP17" s="95">
        <v>2.9836523820775587E-2</v>
      </c>
      <c r="CQ17" s="95">
        <v>8.2262665777472054E-3</v>
      </c>
      <c r="CR17" s="95">
        <f t="shared" ref="CR17:CR18" si="12">SUM(CM17:CQ17)</f>
        <v>0.99999999999999989</v>
      </c>
    </row>
    <row r="18" spans="1:96">
      <c r="A18" t="s">
        <v>41</v>
      </c>
      <c r="B18" s="95">
        <v>0.29467847066835295</v>
      </c>
      <c r="C18" s="95">
        <v>0.24896630597343186</v>
      </c>
      <c r="D18" s="95">
        <f t="shared" si="0"/>
        <v>-4.5712164694921092E-2</v>
      </c>
      <c r="F18" t="s">
        <v>52</v>
      </c>
      <c r="G18" s="95">
        <v>0.22732972567006646</v>
      </c>
      <c r="I18" t="s">
        <v>65</v>
      </c>
      <c r="J18" s="105">
        <v>0.12220138076184295</v>
      </c>
      <c r="L18" t="s">
        <v>68</v>
      </c>
      <c r="M18" s="105">
        <v>1.174527916291997</v>
      </c>
      <c r="O18" t="s">
        <v>44</v>
      </c>
      <c r="P18" s="106">
        <v>11761</v>
      </c>
      <c r="R18" t="s">
        <v>68</v>
      </c>
      <c r="S18" s="95">
        <v>0.10119270248929893</v>
      </c>
      <c r="T18" s="95">
        <v>7.9792188709444656E-2</v>
      </c>
      <c r="U18" s="59">
        <f t="shared" si="1"/>
        <v>-2.1400513779854274E-2</v>
      </c>
      <c r="W18" t="s">
        <v>51</v>
      </c>
      <c r="X18" s="95">
        <v>3.2353458898081326E-2</v>
      </c>
      <c r="Y18" s="95">
        <v>3.8039145613986858E-2</v>
      </c>
      <c r="Z18" s="59">
        <f t="shared" si="2"/>
        <v>5.6856867159055316E-3</v>
      </c>
      <c r="AB18" t="s">
        <v>68</v>
      </c>
      <c r="AC18" s="95">
        <f>SUM('TTW2001'!G127:I127)</f>
        <v>0.13849755502915956</v>
      </c>
      <c r="AD18" s="95">
        <f>SUM('Travel-to-work'!G127:I127)</f>
        <v>0.13082665337234167</v>
      </c>
      <c r="AE18" s="59">
        <f t="shared" si="3"/>
        <v>-7.6709016568178856E-3</v>
      </c>
      <c r="AG18" t="s">
        <v>64</v>
      </c>
      <c r="AH18" s="95">
        <v>0.11066440473147265</v>
      </c>
      <c r="AI18" s="95">
        <v>9.6600820329074535E-2</v>
      </c>
      <c r="AJ18" s="59">
        <f t="shared" si="4"/>
        <v>-1.4063584402398119E-2</v>
      </c>
      <c r="AL18" t="s">
        <v>62</v>
      </c>
      <c r="AM18" s="95">
        <f>'TTW2001'!N121</f>
        <v>1.7451730460173384E-2</v>
      </c>
      <c r="AN18" s="95">
        <f>'Travel-to-work'!N121</f>
        <v>1.252120346397643E-2</v>
      </c>
      <c r="AO18" s="59">
        <f t="shared" si="5"/>
        <v>-4.9305269961969541E-3</v>
      </c>
      <c r="AQ18" t="s">
        <v>63</v>
      </c>
      <c r="AR18" s="95">
        <f>'TTW2001'!N122+'TTW2001'!O122</f>
        <v>0.13132972555083108</v>
      </c>
      <c r="AS18" s="95">
        <f>'Travel-to-work'!N122+'Travel-to-work'!O122</f>
        <v>0.10913842826243692</v>
      </c>
      <c r="AT18" s="59">
        <f t="shared" si="6"/>
        <v>-2.2191297288394168E-2</v>
      </c>
      <c r="AV18" t="s">
        <v>45</v>
      </c>
      <c r="AW18" s="95">
        <f>'TTW2001'!K106</f>
        <v>0.67064831455748919</v>
      </c>
      <c r="AX18" s="95">
        <f>'Travel-to-work'!K106</f>
        <v>0.68867396877184806</v>
      </c>
      <c r="AY18" s="59">
        <f t="shared" si="7"/>
        <v>1.8025654214358866E-2</v>
      </c>
      <c r="BA18" t="s">
        <v>109</v>
      </c>
      <c r="BB18" s="95">
        <f>'TTW2001'!L103</f>
        <v>9.583481666073336E-2</v>
      </c>
      <c r="BC18" s="95">
        <f>'Travel-to-work'!L103</f>
        <v>7.0043929990935075E-2</v>
      </c>
      <c r="BD18" s="59">
        <f t="shared" si="8"/>
        <v>-2.5790886669798285E-2</v>
      </c>
      <c r="BF18" t="s">
        <v>65</v>
      </c>
      <c r="BG18" s="95">
        <f>'TTW2001'!K124+'TTW2001'!L124</f>
        <v>0.73370672511059698</v>
      </c>
      <c r="BH18" s="95">
        <f>'Travel-to-work'!K124+'Travel-to-work'!L124</f>
        <v>0.75132726511025627</v>
      </c>
      <c r="BI18" s="59">
        <f t="shared" si="9"/>
        <v>1.762053999965929E-2</v>
      </c>
      <c r="BK18" t="s">
        <v>51</v>
      </c>
      <c r="BL18" s="95">
        <f>'TTW2011-TTW2001'!I153</f>
        <v>-8.5145402148283991E-2</v>
      </c>
      <c r="BN18" t="s">
        <v>39</v>
      </c>
      <c r="BO18" s="95">
        <f>'TTW2011-TTW2001'!H141</f>
        <v>0.36997319034852549</v>
      </c>
      <c r="BQ18" t="s">
        <v>55</v>
      </c>
      <c r="BR18" s="95">
        <f>'TTW2011-TTW2001'!T157</f>
        <v>1.4536896026581753E-2</v>
      </c>
      <c r="BT18" t="s">
        <v>41</v>
      </c>
      <c r="BU18" s="95">
        <f>'TTW2011-TTW2001'!O144</f>
        <v>-0.12421711899791232</v>
      </c>
      <c r="BW18" t="s">
        <v>68</v>
      </c>
      <c r="BX18" s="95">
        <f>'TTW2011-TTW2001'!N170</f>
        <v>1.5050167224080268E-2</v>
      </c>
      <c r="BZ18" t="s">
        <v>41</v>
      </c>
      <c r="CA18" s="95">
        <f>'TTW2011-TTW2001'!U144</f>
        <v>-0.11786716557530402</v>
      </c>
      <c r="CC18" t="s">
        <v>46</v>
      </c>
      <c r="CD18" s="95">
        <f>'TTW2011-TTW2001'!K150</f>
        <v>0.14539207584917149</v>
      </c>
      <c r="CF18" t="s">
        <v>40</v>
      </c>
      <c r="CG18" s="95">
        <f>'TTW2011-TTW2001'!L142</f>
        <v>-0.23992133726647</v>
      </c>
      <c r="CI18" t="s">
        <v>62</v>
      </c>
      <c r="CJ18" s="95">
        <f>'TTW2011-TTW2001'!S164</f>
        <v>9.7775659358118841E-2</v>
      </c>
      <c r="CL18" t="s">
        <v>226</v>
      </c>
      <c r="CM18" s="95">
        <v>0.30518839317811997</v>
      </c>
      <c r="CN18" s="95">
        <v>0.4224349780868577</v>
      </c>
      <c r="CO18" s="95">
        <v>0.21613324808863202</v>
      </c>
      <c r="CP18" s="95">
        <v>4.2854848980751245E-2</v>
      </c>
      <c r="CQ18" s="95">
        <v>1.3388531665639037E-2</v>
      </c>
      <c r="CR18" s="95">
        <f t="shared" si="12"/>
        <v>0.99999999999999989</v>
      </c>
    </row>
    <row r="19" spans="1:96">
      <c r="A19" t="s">
        <v>55</v>
      </c>
      <c r="B19" s="95">
        <v>0.27698803231881419</v>
      </c>
      <c r="C19" s="95">
        <v>0.24832752015552634</v>
      </c>
      <c r="D19" s="95">
        <f t="shared" si="0"/>
        <v>-2.8660512163287855E-2</v>
      </c>
      <c r="F19" t="s">
        <v>39</v>
      </c>
      <c r="G19" s="95">
        <v>0.22383703732917906</v>
      </c>
      <c r="I19" t="s">
        <v>39</v>
      </c>
      <c r="J19" s="105">
        <v>0.12215757141375216</v>
      </c>
      <c r="L19" t="s">
        <v>40</v>
      </c>
      <c r="M19" s="105">
        <v>1.1698691588785046</v>
      </c>
      <c r="O19" t="s">
        <v>39</v>
      </c>
      <c r="P19" s="106">
        <v>11351</v>
      </c>
      <c r="R19" t="s">
        <v>110</v>
      </c>
      <c r="S19" s="95">
        <v>7.1753801853684879E-2</v>
      </c>
      <c r="T19" s="95">
        <v>7.7393109451903433E-2</v>
      </c>
      <c r="U19" s="59">
        <f t="shared" si="1"/>
        <v>5.6393075982185542E-3</v>
      </c>
      <c r="W19" t="s">
        <v>64</v>
      </c>
      <c r="X19" s="95">
        <v>3.3533963886500429E-2</v>
      </c>
      <c r="Y19" s="95">
        <v>3.6136910093819245E-2</v>
      </c>
      <c r="Z19" s="59">
        <f t="shared" si="2"/>
        <v>2.6029462073188167E-3</v>
      </c>
      <c r="AB19" t="s">
        <v>50</v>
      </c>
      <c r="AC19" s="95">
        <f>SUM('TTW2001'!G109:I109)</f>
        <v>0.11399730164664575</v>
      </c>
      <c r="AD19" s="95">
        <f>SUM('Travel-to-work'!G109:I109)</f>
        <v>0.11855952398573141</v>
      </c>
      <c r="AE19" s="59">
        <f t="shared" si="3"/>
        <v>4.562222339085667E-3</v>
      </c>
      <c r="AG19" t="s">
        <v>54</v>
      </c>
      <c r="AH19" s="95">
        <v>0.10311540149188241</v>
      </c>
      <c r="AI19" s="95">
        <v>9.2257055334680316E-2</v>
      </c>
      <c r="AJ19" s="59">
        <f t="shared" si="4"/>
        <v>-1.085834615720209E-2</v>
      </c>
      <c r="AL19" t="s">
        <v>51</v>
      </c>
      <c r="AM19" s="95">
        <f>'TTW2001'!N110</f>
        <v>1.4321422284809012E-2</v>
      </c>
      <c r="AN19" s="95">
        <f>'Travel-to-work'!N110</f>
        <v>1.1909998075707178E-2</v>
      </c>
      <c r="AO19" s="59">
        <f t="shared" si="5"/>
        <v>-2.4114242091018336E-3</v>
      </c>
      <c r="AQ19" t="s">
        <v>46</v>
      </c>
      <c r="AR19" s="95">
        <f>'TTW2001'!N107+'TTW2001'!O107</f>
        <v>0.11432308698495749</v>
      </c>
      <c r="AS19" s="95">
        <f>'Travel-to-work'!N107+'Travel-to-work'!O107</f>
        <v>0.10012088974854932</v>
      </c>
      <c r="AT19" s="59">
        <f t="shared" si="6"/>
        <v>-1.4202197236408171E-2</v>
      </c>
      <c r="AV19" t="s">
        <v>65</v>
      </c>
      <c r="AW19" s="95">
        <f>'TTW2001'!K124</f>
        <v>0.63591054831770766</v>
      </c>
      <c r="AX19" s="95">
        <f>'Travel-to-work'!K124</f>
        <v>0.68479262672811059</v>
      </c>
      <c r="AY19" s="59">
        <f t="shared" si="7"/>
        <v>4.8882078410402929E-2</v>
      </c>
      <c r="BA19" t="s">
        <v>40</v>
      </c>
      <c r="BB19" s="95">
        <f>'TTW2001'!L99</f>
        <v>8.3403952871709361E-2</v>
      </c>
      <c r="BC19" s="95">
        <f>'Travel-to-work'!L99</f>
        <v>6.9131018035474737E-2</v>
      </c>
      <c r="BD19" s="59">
        <f t="shared" si="8"/>
        <v>-1.4272934836234624E-2</v>
      </c>
      <c r="BF19" t="s">
        <v>58</v>
      </c>
      <c r="BG19" s="95">
        <f>'TTW2001'!K117+'TTW2001'!L117</f>
        <v>0.72284632450357089</v>
      </c>
      <c r="BH19" s="95">
        <f>'Travel-to-work'!K117+'Travel-to-work'!L117</f>
        <v>0.74983609628172709</v>
      </c>
      <c r="BI19" s="59">
        <f t="shared" si="9"/>
        <v>2.6989771778156202E-2</v>
      </c>
      <c r="BK19" t="s">
        <v>44</v>
      </c>
      <c r="BL19" s="95">
        <f>'TTW2011-TTW2001'!I148</f>
        <v>-8.805176796856945E-2</v>
      </c>
      <c r="BN19" t="s">
        <v>48</v>
      </c>
      <c r="BO19" s="95">
        <f>'TTW2011-TTW2001'!H143</f>
        <v>0.3619732113688337</v>
      </c>
      <c r="BQ19" t="s">
        <v>58</v>
      </c>
      <c r="BR19" s="95">
        <f>'TTW2011-TTW2001'!T160</f>
        <v>1.4072654168030297E-2</v>
      </c>
      <c r="BT19" t="s">
        <v>45</v>
      </c>
      <c r="BU19" s="95">
        <f>'TTW2011-TTW2001'!O149</f>
        <v>-0.12822487485560261</v>
      </c>
      <c r="BW19" t="s">
        <v>53</v>
      </c>
      <c r="BX19" s="95">
        <f>'TTW2011-TTW2001'!N155</f>
        <v>1.3828238719068414E-2</v>
      </c>
      <c r="BZ19" t="s">
        <v>47</v>
      </c>
      <c r="CA19" s="95">
        <f>'TTW2011-TTW2001'!U151</f>
        <v>-0.12022414671421294</v>
      </c>
      <c r="CC19" t="s">
        <v>62</v>
      </c>
      <c r="CD19" s="95">
        <f>'TTW2011-TTW2001'!K164</f>
        <v>0.14015968925334485</v>
      </c>
      <c r="CF19" t="s">
        <v>50</v>
      </c>
      <c r="CG19" s="95">
        <f>'TTW2011-TTW2001'!L152</f>
        <v>-0.24260355029585798</v>
      </c>
      <c r="CI19" t="s">
        <v>109</v>
      </c>
      <c r="CJ19" s="95">
        <f>'TTW2011-TTW2001'!S146</f>
        <v>9.3173248660448502E-2</v>
      </c>
    </row>
    <row r="20" spans="1:96">
      <c r="A20" t="s">
        <v>68</v>
      </c>
      <c r="B20" s="95">
        <v>0.27639607988165682</v>
      </c>
      <c r="C20" s="95">
        <v>0.24388947927736451</v>
      </c>
      <c r="D20" s="95">
        <f t="shared" si="0"/>
        <v>-3.2506600604292307E-2</v>
      </c>
      <c r="F20" t="s">
        <v>109</v>
      </c>
      <c r="G20" s="95">
        <v>0.20582965520255211</v>
      </c>
      <c r="I20" t="s">
        <v>54</v>
      </c>
      <c r="J20" s="105">
        <v>0.1212163289376712</v>
      </c>
      <c r="L20" t="s">
        <v>41</v>
      </c>
      <c r="M20" s="105">
        <v>1.1638075129761591</v>
      </c>
      <c r="O20" t="s">
        <v>56</v>
      </c>
      <c r="P20" s="106">
        <v>10730</v>
      </c>
      <c r="R20" t="s">
        <v>47</v>
      </c>
      <c r="S20" s="95">
        <v>9.3711167540115617E-2</v>
      </c>
      <c r="T20" s="95">
        <v>7.5389321468298104E-2</v>
      </c>
      <c r="U20" s="59">
        <f t="shared" si="1"/>
        <v>-1.8321846071817513E-2</v>
      </c>
      <c r="W20" t="s">
        <v>41</v>
      </c>
      <c r="X20" s="95">
        <v>1.0047312742544256E-2</v>
      </c>
      <c r="Y20" s="95">
        <v>2.5574338968357174E-2</v>
      </c>
      <c r="Z20" s="59">
        <f t="shared" si="2"/>
        <v>1.5527026225812918E-2</v>
      </c>
      <c r="AB20" t="s">
        <v>51</v>
      </c>
      <c r="AC20" s="95">
        <f>SUM('TTW2001'!G110:I110)</f>
        <v>0.11331103678929766</v>
      </c>
      <c r="AD20" s="95">
        <f>SUM('Travel-to-work'!G110:I110)</f>
        <v>0.11045440800505814</v>
      </c>
      <c r="AE20" s="59">
        <f t="shared" si="3"/>
        <v>-2.8566287842395205E-3</v>
      </c>
      <c r="AG20" t="s">
        <v>38</v>
      </c>
      <c r="AH20" s="95">
        <v>0.11925947330138201</v>
      </c>
      <c r="AI20" s="95">
        <v>8.836600165888156E-2</v>
      </c>
      <c r="AJ20" s="59">
        <f t="shared" si="4"/>
        <v>-3.0893471642500447E-2</v>
      </c>
      <c r="AL20" t="s">
        <v>50</v>
      </c>
      <c r="AM20" s="95">
        <f>'TTW2001'!N109</f>
        <v>1.5328597669012825E-2</v>
      </c>
      <c r="AN20" s="95">
        <f>'Travel-to-work'!N109</f>
        <v>1.092346176048312E-2</v>
      </c>
      <c r="AO20" s="59">
        <f t="shared" si="5"/>
        <v>-4.4051359085297056E-3</v>
      </c>
      <c r="AQ20" t="s">
        <v>51</v>
      </c>
      <c r="AR20" s="95">
        <f>'TTW2001'!N110+'TTW2001'!O110</f>
        <v>0.12421756732969548</v>
      </c>
      <c r="AS20" s="95">
        <f>'Travel-to-work'!N110+'Travel-to-work'!O110</f>
        <v>9.9114825301701626E-2</v>
      </c>
      <c r="AT20" s="59">
        <f t="shared" si="6"/>
        <v>-2.5102742027993855E-2</v>
      </c>
      <c r="AV20" t="s">
        <v>110</v>
      </c>
      <c r="AW20" s="95">
        <f>'TTW2001'!K119</f>
        <v>0.6343741563934131</v>
      </c>
      <c r="AX20" s="95">
        <f>'Travel-to-work'!K119</f>
        <v>0.66658854253858779</v>
      </c>
      <c r="AY20" s="59">
        <f t="shared" si="7"/>
        <v>3.2214386145174689E-2</v>
      </c>
      <c r="BA20" t="s">
        <v>39</v>
      </c>
      <c r="BB20" s="95">
        <f>'TTW2001'!L98</f>
        <v>8.4322881921280859E-2</v>
      </c>
      <c r="BC20" s="95">
        <f>'Travel-to-work'!L98</f>
        <v>6.8526894735724445E-2</v>
      </c>
      <c r="BD20" s="59">
        <f t="shared" si="8"/>
        <v>-1.5795987185556415E-2</v>
      </c>
      <c r="BF20" t="s">
        <v>45</v>
      </c>
      <c r="BG20" s="95">
        <f>'TTW2001'!K106+'TTW2001'!L106</f>
        <v>0.74326042168938766</v>
      </c>
      <c r="BH20" s="95">
        <f>'Travel-to-work'!K106+'Travel-to-work'!L106</f>
        <v>0.74199487298997902</v>
      </c>
      <c r="BI20" s="59">
        <f t="shared" si="9"/>
        <v>-1.2655486994086473E-3</v>
      </c>
      <c r="BK20" t="s">
        <v>57</v>
      </c>
      <c r="BL20" s="95">
        <f>'TTW2011-TTW2001'!I159</f>
        <v>-9.5314057826520443E-2</v>
      </c>
      <c r="BN20" t="s">
        <v>110</v>
      </c>
      <c r="BO20" s="95">
        <f>'TTW2011-TTW2001'!H162</f>
        <v>0.35916824196597352</v>
      </c>
      <c r="BQ20" t="s">
        <v>66</v>
      </c>
      <c r="BR20" s="95">
        <f>'TTW2011-TTW2001'!T168</f>
        <v>1.6820857863751051E-3</v>
      </c>
      <c r="BT20" t="s">
        <v>61</v>
      </c>
      <c r="BU20" s="95">
        <f>'TTW2011-TTW2001'!O163</f>
        <v>-0.13458528951486698</v>
      </c>
      <c r="BW20" t="s">
        <v>54</v>
      </c>
      <c r="BX20" s="95">
        <f>'TTW2011-TTW2001'!N156</f>
        <v>1.1111111111111112E-2</v>
      </c>
      <c r="BZ20" t="s">
        <v>61</v>
      </c>
      <c r="CA20" s="95">
        <f>'TTW2011-TTW2001'!U163</f>
        <v>-0.12552693208430912</v>
      </c>
      <c r="CC20" t="s">
        <v>63</v>
      </c>
      <c r="CD20" s="95">
        <f>'TTW2011-TTW2001'!K165</f>
        <v>0.13393367638650658</v>
      </c>
      <c r="CF20" t="s">
        <v>108</v>
      </c>
      <c r="CG20" s="95">
        <f>'TTW2011-TTW2001'!L145</f>
        <v>-0.24772036474164133</v>
      </c>
      <c r="CI20" t="s">
        <v>65</v>
      </c>
      <c r="CJ20" s="95">
        <f>'TTW2011-TTW2001'!S167</f>
        <v>9.1261104780448951E-2</v>
      </c>
    </row>
    <row r="21" spans="1:96">
      <c r="A21" t="s">
        <v>46</v>
      </c>
      <c r="B21" s="95">
        <v>0.2719029273789868</v>
      </c>
      <c r="C21" s="95">
        <v>0.23479780911315698</v>
      </c>
      <c r="D21" s="95">
        <f t="shared" si="0"/>
        <v>-3.7105118265829823E-2</v>
      </c>
      <c r="F21" t="s">
        <v>110</v>
      </c>
      <c r="G21" s="95">
        <v>0.20570905983418539</v>
      </c>
      <c r="I21" t="s">
        <v>51</v>
      </c>
      <c r="J21" s="105">
        <v>0.12058824428683179</v>
      </c>
      <c r="L21" t="s">
        <v>50</v>
      </c>
      <c r="M21" s="105">
        <v>1.1540621544549845</v>
      </c>
      <c r="O21" t="s">
        <v>57</v>
      </c>
      <c r="P21" s="106">
        <v>10398</v>
      </c>
      <c r="R21" t="s">
        <v>64</v>
      </c>
      <c r="S21" s="95">
        <v>8.3753573005507662E-2</v>
      </c>
      <c r="T21" s="95">
        <v>7.3546744613643869E-2</v>
      </c>
      <c r="U21" s="59">
        <f t="shared" si="1"/>
        <v>-1.0206828391863793E-2</v>
      </c>
      <c r="W21" t="s">
        <v>56</v>
      </c>
      <c r="X21" s="95">
        <v>2.2124013042658115E-2</v>
      </c>
      <c r="Y21" s="95">
        <v>2.4810178013662105E-2</v>
      </c>
      <c r="Z21" s="59">
        <f t="shared" si="2"/>
        <v>2.6861649710039903E-3</v>
      </c>
      <c r="AB21" t="s">
        <v>64</v>
      </c>
      <c r="AC21" s="95">
        <f>SUM('TTW2001'!G123:I123)</f>
        <v>0.1178220352768934</v>
      </c>
      <c r="AD21" s="95">
        <f>SUM('Travel-to-work'!G123:I123)</f>
        <v>0.11024939889679883</v>
      </c>
      <c r="AE21" s="59">
        <f t="shared" si="3"/>
        <v>-7.5726363800945745E-3</v>
      </c>
      <c r="AG21" t="s">
        <v>51</v>
      </c>
      <c r="AH21" s="95">
        <v>0.10989614504488647</v>
      </c>
      <c r="AI21" s="95">
        <v>8.7204827225994444E-2</v>
      </c>
      <c r="AJ21" s="59">
        <f t="shared" si="4"/>
        <v>-2.2691317818892026E-2</v>
      </c>
      <c r="AL21" t="s">
        <v>55</v>
      </c>
      <c r="AM21" s="95">
        <f>'TTW2001'!N114</f>
        <v>9.4230131535315582E-3</v>
      </c>
      <c r="AN21" s="95">
        <f>'Travel-to-work'!N114</f>
        <v>1.0698762955533266E-2</v>
      </c>
      <c r="AO21" s="59">
        <f t="shared" si="5"/>
        <v>1.2757498020017077E-3</v>
      </c>
      <c r="AQ21" t="s">
        <v>38</v>
      </c>
      <c r="AR21" s="95">
        <f>'TTW2001'!N97+'TTW2001'!O97</f>
        <v>0.13407598569165313</v>
      </c>
      <c r="AS21" s="95">
        <f>'Travel-to-work'!N97+'Travel-to-work'!O97</f>
        <v>9.753350504212685E-2</v>
      </c>
      <c r="AT21" s="59">
        <f t="shared" si="6"/>
        <v>-3.6542480649526282E-2</v>
      </c>
      <c r="AV21" t="s">
        <v>58</v>
      </c>
      <c r="AW21" s="95">
        <f>'TTW2001'!K117</f>
        <v>0.60607082101896348</v>
      </c>
      <c r="AX21" s="95">
        <f>'Travel-to-work'!K117</f>
        <v>0.66577330134509116</v>
      </c>
      <c r="AY21" s="59">
        <f t="shared" si="7"/>
        <v>5.9702480326127683E-2</v>
      </c>
      <c r="BA21" t="s">
        <v>65</v>
      </c>
      <c r="BB21" s="95">
        <f>'TTW2001'!L124</f>
        <v>9.7796176792889322E-2</v>
      </c>
      <c r="BC21" s="95">
        <f>'Travel-to-work'!L124</f>
        <v>6.6534638382145711E-2</v>
      </c>
      <c r="BD21" s="59">
        <f t="shared" si="8"/>
        <v>-3.1261538410743611E-2</v>
      </c>
      <c r="BF21" t="s">
        <v>53</v>
      </c>
      <c r="BG21" s="95">
        <f>'TTW2001'!K112+'TTW2001'!L112</f>
        <v>0.69353633476555199</v>
      </c>
      <c r="BH21" s="95">
        <f>'Travel-to-work'!K112+'Travel-to-work'!L112</f>
        <v>0.73890025521503455</v>
      </c>
      <c r="BI21" s="59">
        <f t="shared" si="9"/>
        <v>4.5363920449482564E-2</v>
      </c>
      <c r="BK21" t="s">
        <v>53</v>
      </c>
      <c r="BL21" s="95">
        <f>'TTW2011-TTW2001'!I155</f>
        <v>-9.7459233978005308E-2</v>
      </c>
      <c r="BN21" t="s">
        <v>57</v>
      </c>
      <c r="BO21" s="95">
        <f>'TTW2011-TTW2001'!H159</f>
        <v>0.33743111487918609</v>
      </c>
      <c r="BQ21" t="s">
        <v>51</v>
      </c>
      <c r="BR21" s="95">
        <f>'TTW2011-TTW2001'!T153</f>
        <v>-1.3049151805132667E-3</v>
      </c>
      <c r="BT21" t="s">
        <v>64</v>
      </c>
      <c r="BU21" s="95">
        <f>'TTW2011-TTW2001'!O166</f>
        <v>-0.13943721125577488</v>
      </c>
      <c r="BW21" t="s">
        <v>61</v>
      </c>
      <c r="BX21" s="95">
        <f>'TTW2011-TTW2001'!N163</f>
        <v>-4.5871559633027525E-2</v>
      </c>
      <c r="BZ21" t="s">
        <v>64</v>
      </c>
      <c r="CA21" s="95">
        <f>'TTW2011-TTW2001'!U166</f>
        <v>-0.13270579549649317</v>
      </c>
      <c r="CC21" t="s">
        <v>110</v>
      </c>
      <c r="CD21" s="95">
        <f>'TTW2011-TTW2001'!K162</f>
        <v>0.12962069845953075</v>
      </c>
      <c r="CF21" t="s">
        <v>109</v>
      </c>
      <c r="CG21" s="95">
        <f>'TTW2011-TTW2001'!L146</f>
        <v>-0.25371471025260028</v>
      </c>
      <c r="CI21" t="s">
        <v>68</v>
      </c>
      <c r="CJ21" s="95">
        <f>'TTW2011-TTW2001'!S170</f>
        <v>8.3208723877603127E-2</v>
      </c>
    </row>
    <row r="22" spans="1:96">
      <c r="A22" t="s">
        <v>39</v>
      </c>
      <c r="B22" s="95">
        <v>0.26428799659175634</v>
      </c>
      <c r="C22" s="95">
        <v>0.23450092994420335</v>
      </c>
      <c r="D22" s="95">
        <f t="shared" si="0"/>
        <v>-2.9787066647552984E-2</v>
      </c>
      <c r="F22" t="s">
        <v>57</v>
      </c>
      <c r="G22" s="95">
        <v>0.20005772005772005</v>
      </c>
      <c r="I22" t="s">
        <v>68</v>
      </c>
      <c r="J22" s="105">
        <v>0.11649660465491607</v>
      </c>
      <c r="L22" t="s">
        <v>55</v>
      </c>
      <c r="M22" s="105">
        <v>1.1513236891760534</v>
      </c>
      <c r="O22" t="s">
        <v>46</v>
      </c>
      <c r="P22" s="106">
        <v>10289</v>
      </c>
      <c r="R22" t="s">
        <v>51</v>
      </c>
      <c r="S22" s="95">
        <v>8.0626650237634226E-2</v>
      </c>
      <c r="T22" s="95">
        <v>7.1996041454765375E-2</v>
      </c>
      <c r="U22" s="59">
        <f t="shared" si="1"/>
        <v>-8.630608782868851E-3</v>
      </c>
      <c r="W22" t="s">
        <v>39</v>
      </c>
      <c r="X22" s="95">
        <v>1.6588837002446077E-2</v>
      </c>
      <c r="Y22" s="95">
        <v>2.170266080567412E-2</v>
      </c>
      <c r="Z22" s="59">
        <f t="shared" si="2"/>
        <v>5.1138238032280431E-3</v>
      </c>
      <c r="AB22" t="s">
        <v>66</v>
      </c>
      <c r="AC22" s="95">
        <f>SUM('TTW2001'!G125:I125)</f>
        <v>0.10553254437869822</v>
      </c>
      <c r="AD22" s="95">
        <f>SUM('Travel-to-work'!G125:I125)</f>
        <v>0.10520891610965519</v>
      </c>
      <c r="AE22" s="59">
        <f t="shared" si="3"/>
        <v>-3.2362826904303033E-4</v>
      </c>
      <c r="AG22" t="s">
        <v>108</v>
      </c>
      <c r="AH22" s="95">
        <v>0.10938119793732645</v>
      </c>
      <c r="AI22" s="95">
        <v>8.6354527236290765E-2</v>
      </c>
      <c r="AJ22" s="59">
        <f t="shared" si="4"/>
        <v>-2.3026670701035687E-2</v>
      </c>
      <c r="AL22" t="s">
        <v>41</v>
      </c>
      <c r="AM22" s="95">
        <f>'TTW2001'!N101</f>
        <v>1.1801605443623412E-2</v>
      </c>
      <c r="AN22" s="95">
        <f>'Travel-to-work'!N101</f>
        <v>1.0017820160863073E-2</v>
      </c>
      <c r="AO22" s="59">
        <f t="shared" si="5"/>
        <v>-1.783785282760339E-3</v>
      </c>
      <c r="AQ22" t="s">
        <v>54</v>
      </c>
      <c r="AR22" s="95">
        <f>'TTW2001'!N113+'TTW2001'!O113</f>
        <v>0.10593618755093086</v>
      </c>
      <c r="AS22" s="95">
        <f>'Travel-to-work'!N113+'Travel-to-work'!O113</f>
        <v>9.5222577070977005E-2</v>
      </c>
      <c r="AT22" s="59">
        <f t="shared" si="6"/>
        <v>-1.0713610479953853E-2</v>
      </c>
      <c r="AV22" t="s">
        <v>57</v>
      </c>
      <c r="AW22" s="95">
        <f>'TTW2001'!K116</f>
        <v>0.61004290481487367</v>
      </c>
      <c r="AX22" s="95">
        <f>'Travel-to-work'!K116</f>
        <v>0.66466559067826636</v>
      </c>
      <c r="AY22" s="59">
        <f t="shared" si="7"/>
        <v>5.4622685863392695E-2</v>
      </c>
      <c r="BA22" t="s">
        <v>67</v>
      </c>
      <c r="BB22" s="95">
        <f>'TTW2001'!L126</f>
        <v>9.4979759314845924E-2</v>
      </c>
      <c r="BC22" s="95">
        <f>'Travel-to-work'!L126</f>
        <v>6.634532812543284E-2</v>
      </c>
      <c r="BD22" s="59">
        <f t="shared" si="8"/>
        <v>-2.8634431189413084E-2</v>
      </c>
      <c r="BF22" t="s">
        <v>57</v>
      </c>
      <c r="BG22" s="95">
        <f>'TTW2001'!K116+'TTW2001'!L116</f>
        <v>0.71762275544255516</v>
      </c>
      <c r="BH22" s="95">
        <f>'Travel-to-work'!K116+'Travel-to-work'!L116</f>
        <v>0.73768846199267801</v>
      </c>
      <c r="BI22" s="59">
        <f t="shared" si="9"/>
        <v>2.0065706550122853E-2</v>
      </c>
      <c r="BK22" t="s">
        <v>67</v>
      </c>
      <c r="BL22" s="95">
        <f>'TTW2011-TTW2001'!I169</f>
        <v>-0.11404757064443993</v>
      </c>
      <c r="BN22" t="s">
        <v>62</v>
      </c>
      <c r="BO22" s="95">
        <f>'TTW2011-TTW2001'!H164</f>
        <v>0.33181818181818185</v>
      </c>
      <c r="BQ22" t="s">
        <v>68</v>
      </c>
      <c r="BR22" s="95">
        <f>'TTW2011-TTW2001'!T170</f>
        <v>-2.600520104020804E-3</v>
      </c>
      <c r="BT22" t="s">
        <v>54</v>
      </c>
      <c r="BU22" s="95">
        <f>'TTW2011-TTW2001'!O156</f>
        <v>-0.13951367781155016</v>
      </c>
      <c r="BW22" t="s">
        <v>44</v>
      </c>
      <c r="BX22" s="95">
        <f>'TTW2011-TTW2001'!N148</f>
        <v>-4.7826086956521741E-2</v>
      </c>
      <c r="BZ22" t="s">
        <v>54</v>
      </c>
      <c r="CA22" s="95">
        <f>'TTW2011-TTW2001'!U156</f>
        <v>-0.13550295857988165</v>
      </c>
      <c r="CC22" t="s">
        <v>51</v>
      </c>
      <c r="CD22" s="95">
        <f>'TTW2011-TTW2001'!K153</f>
        <v>0.11988555078683834</v>
      </c>
      <c r="CF22" t="s">
        <v>41</v>
      </c>
      <c r="CG22" s="95">
        <f>'TTW2011-TTW2001'!L144</f>
        <v>-0.25979899497487435</v>
      </c>
      <c r="CI22" t="s">
        <v>51</v>
      </c>
      <c r="CJ22" s="95">
        <f>'TTW2011-TTW2001'!S153</f>
        <v>6.5078718140716377E-2</v>
      </c>
    </row>
    <row r="23" spans="1:96">
      <c r="A23" t="s">
        <v>40</v>
      </c>
      <c r="B23" s="95">
        <v>0.27865739433909004</v>
      </c>
      <c r="C23" s="95">
        <v>0.23389408099688475</v>
      </c>
      <c r="D23" s="95">
        <f t="shared" si="0"/>
        <v>-4.4763313342205291E-2</v>
      </c>
      <c r="F23" t="s">
        <v>51</v>
      </c>
      <c r="G23" s="95">
        <v>0.19876561081209124</v>
      </c>
      <c r="I23" t="s">
        <v>67</v>
      </c>
      <c r="J23" s="105">
        <v>0.11430737061078466</v>
      </c>
      <c r="L23" t="s">
        <v>51</v>
      </c>
      <c r="M23" s="105">
        <v>1.131927531189423</v>
      </c>
      <c r="O23" t="s">
        <v>64</v>
      </c>
      <c r="P23" s="106">
        <v>8409</v>
      </c>
      <c r="R23" t="s">
        <v>50</v>
      </c>
      <c r="S23" s="95">
        <v>7.3229408800533163E-2</v>
      </c>
      <c r="T23" s="95">
        <v>6.1174346146445437E-2</v>
      </c>
      <c r="U23" s="59">
        <f t="shared" si="1"/>
        <v>-1.2055062654087727E-2</v>
      </c>
      <c r="W23" t="s">
        <v>48</v>
      </c>
      <c r="X23" s="95">
        <v>1.5794796643928213E-2</v>
      </c>
      <c r="Y23" s="95">
        <v>2.1068537179474222E-2</v>
      </c>
      <c r="Z23" s="59">
        <f t="shared" si="2"/>
        <v>5.2737405355460093E-3</v>
      </c>
      <c r="AB23" t="s">
        <v>44</v>
      </c>
      <c r="AC23" s="95">
        <f>SUM('TTW2001'!G105:I105)</f>
        <v>0.11157821743558627</v>
      </c>
      <c r="AD23" s="95">
        <f>SUM('Travel-to-work'!G105:I105)</f>
        <v>0.10287304983692379</v>
      </c>
      <c r="AE23" s="59">
        <f t="shared" si="3"/>
        <v>-8.7051675986624805E-3</v>
      </c>
      <c r="AG23" t="s">
        <v>46</v>
      </c>
      <c r="AH23" s="95">
        <v>0.10145192936559844</v>
      </c>
      <c r="AI23" s="95">
        <v>8.5203094777562868E-2</v>
      </c>
      <c r="AJ23" s="59">
        <f t="shared" si="4"/>
        <v>-1.6248834588035568E-2</v>
      </c>
      <c r="AL23" t="s">
        <v>45</v>
      </c>
      <c r="AM23" s="95">
        <f>'TTW2001'!N106</f>
        <v>6.9039582694077938E-3</v>
      </c>
      <c r="AN23" s="95">
        <f>'Travel-to-work'!N106</f>
        <v>9.7646236308552778E-3</v>
      </c>
      <c r="AO23" s="59">
        <f t="shared" si="5"/>
        <v>2.860665361447484E-3</v>
      </c>
      <c r="AQ23" t="s">
        <v>108</v>
      </c>
      <c r="AR23" s="95">
        <f>'TTW2001'!N102+'TTW2001'!O102</f>
        <v>0.11880206267354224</v>
      </c>
      <c r="AS23" s="95">
        <f>'Travel-to-work'!N102+'Travel-to-work'!O102</f>
        <v>9.2913098925122978E-2</v>
      </c>
      <c r="AT23" s="59">
        <f t="shared" si="6"/>
        <v>-2.5888963748419258E-2</v>
      </c>
      <c r="AV23" t="s">
        <v>53</v>
      </c>
      <c r="AW23" s="95">
        <f>'TTW2001'!K112</f>
        <v>0.59645292359424618</v>
      </c>
      <c r="AX23" s="95">
        <f>'Travel-to-work'!K112</f>
        <v>0.66283141043217819</v>
      </c>
      <c r="AY23" s="59">
        <f t="shared" si="7"/>
        <v>6.6378486837932016E-2</v>
      </c>
      <c r="BA23" t="s">
        <v>61</v>
      </c>
      <c r="BB23" s="95">
        <f>'TTW2001'!L120</f>
        <v>9.2340454764031049E-2</v>
      </c>
      <c r="BC23" s="95">
        <f>'Travel-to-work'!L120</f>
        <v>6.4872711031710578E-2</v>
      </c>
      <c r="BD23" s="59">
        <f t="shared" si="8"/>
        <v>-2.7467743732320471E-2</v>
      </c>
      <c r="BF23" t="s">
        <v>59</v>
      </c>
      <c r="BG23" s="95">
        <f>'TTW2001'!K118+'TTW2001'!L118</f>
        <v>0.69970433217637229</v>
      </c>
      <c r="BH23" s="95">
        <f>'Travel-to-work'!K118+'Travel-to-work'!L118</f>
        <v>0.7333714939896967</v>
      </c>
      <c r="BI23" s="59">
        <f t="shared" si="9"/>
        <v>3.3667161813324409E-2</v>
      </c>
      <c r="BK23" t="s">
        <v>58</v>
      </c>
      <c r="BL23" s="95">
        <f>'TTW2011-TTW2001'!I160</f>
        <v>-0.13177266396975926</v>
      </c>
      <c r="BN23" t="s">
        <v>66</v>
      </c>
      <c r="BO23" s="95">
        <f>'TTW2011-TTW2001'!H168</f>
        <v>0.27444794952681389</v>
      </c>
      <c r="BQ23" t="s">
        <v>53</v>
      </c>
      <c r="BR23" s="95">
        <f>'TTW2011-TTW2001'!T155</f>
        <v>-1.0317215891592239E-2</v>
      </c>
      <c r="BT23" t="s">
        <v>108</v>
      </c>
      <c r="BU23" s="95">
        <f>'TTW2011-TTW2001'!O145</f>
        <v>-0.14052583862194015</v>
      </c>
      <c r="BW23" t="s">
        <v>41</v>
      </c>
      <c r="BX23" s="95">
        <f>'TTW2011-TTW2001'!N144</f>
        <v>-6.3063063063063057E-2</v>
      </c>
      <c r="BZ23" t="s">
        <v>108</v>
      </c>
      <c r="CA23" s="95">
        <f>'TTW2011-TTW2001'!U145</f>
        <v>-0.14858096828046743</v>
      </c>
      <c r="CC23" t="s">
        <v>67</v>
      </c>
      <c r="CD23" s="95">
        <f>'TTW2011-TTW2001'!K169</f>
        <v>0.10813257556706735</v>
      </c>
      <c r="CF23" t="s">
        <v>68</v>
      </c>
      <c r="CG23" s="95">
        <f>'TTW2011-TTW2001'!L170</f>
        <v>-0.27079303675048355</v>
      </c>
      <c r="CI23" t="s">
        <v>37</v>
      </c>
      <c r="CJ23" s="95">
        <f>'TTW2011-TTW2001'!S139</f>
        <v>5.5306353003721422E-2</v>
      </c>
    </row>
    <row r="24" spans="1:96">
      <c r="A24" t="s">
        <v>108</v>
      </c>
      <c r="B24" s="95">
        <v>0.2983592017738359</v>
      </c>
      <c r="C24" s="95">
        <v>0.22829198473282442</v>
      </c>
      <c r="D24" s="95">
        <f t="shared" si="0"/>
        <v>-7.0067217041011487E-2</v>
      </c>
      <c r="F24" t="s">
        <v>67</v>
      </c>
      <c r="G24" s="95">
        <v>0.18955556272794757</v>
      </c>
      <c r="I24" t="s">
        <v>64</v>
      </c>
      <c r="J24" s="105">
        <v>0.11396911879403393</v>
      </c>
      <c r="L24" t="s">
        <v>64</v>
      </c>
      <c r="M24" s="105">
        <v>1.124205436181414</v>
      </c>
      <c r="O24" t="s">
        <v>43</v>
      </c>
      <c r="P24" s="106">
        <v>7594</v>
      </c>
      <c r="R24" t="s">
        <v>66</v>
      </c>
      <c r="S24" s="95">
        <v>6.7781065088757392E-2</v>
      </c>
      <c r="T24" s="95">
        <v>5.7183239598362828E-2</v>
      </c>
      <c r="U24" s="59">
        <f t="shared" si="1"/>
        <v>-1.0597825490394563E-2</v>
      </c>
      <c r="W24" t="s">
        <v>44</v>
      </c>
      <c r="X24" s="95">
        <v>1.7595943398270742E-2</v>
      </c>
      <c r="Y24" s="95">
        <v>2.0628622473357294E-2</v>
      </c>
      <c r="Z24" s="59">
        <f t="shared" si="2"/>
        <v>3.0326790750865515E-3</v>
      </c>
      <c r="AB24" t="s">
        <v>110</v>
      </c>
      <c r="AC24" s="95">
        <f>SUM('TTW2001'!G119:I119)</f>
        <v>8.1760100782866912E-2</v>
      </c>
      <c r="AD24" s="95">
        <f>SUM('Travel-to-work'!G119:I119)</f>
        <v>9.0065959085278063E-2</v>
      </c>
      <c r="AE24" s="59">
        <f t="shared" si="3"/>
        <v>8.305858302411151E-3</v>
      </c>
      <c r="AG24" t="s">
        <v>67</v>
      </c>
      <c r="AH24" s="95">
        <v>0.10070773552171398</v>
      </c>
      <c r="AI24" s="95">
        <v>8.421285908196903E-2</v>
      </c>
      <c r="AJ24" s="59">
        <f t="shared" si="4"/>
        <v>-1.6494876439744954E-2</v>
      </c>
      <c r="AL24" t="s">
        <v>38</v>
      </c>
      <c r="AM24" s="95">
        <f>'TTW2001'!N97</f>
        <v>1.4816512390271121E-2</v>
      </c>
      <c r="AN24" s="95">
        <f>'Travel-to-work'!N97</f>
        <v>9.1675033832452953E-3</v>
      </c>
      <c r="AO24" s="59">
        <f t="shared" si="5"/>
        <v>-5.6490090070258261E-3</v>
      </c>
      <c r="AQ24" t="s">
        <v>57</v>
      </c>
      <c r="AR24" s="95">
        <f>'TTW2001'!N116+'TTW2001'!O116</f>
        <v>0.11550532337517877</v>
      </c>
      <c r="AS24" s="95">
        <f>'Travel-to-work'!N116+'Travel-to-work'!O116</f>
        <v>9.2154469944494735E-2</v>
      </c>
      <c r="AT24" s="59">
        <f t="shared" si="6"/>
        <v>-2.3350853430684035E-2</v>
      </c>
      <c r="AV24" t="s">
        <v>59</v>
      </c>
      <c r="AW24" s="95">
        <f>'TTW2001'!K118</f>
        <v>0.61254659982002824</v>
      </c>
      <c r="AX24" s="95">
        <f>'Travel-to-work'!K118</f>
        <v>0.65678305666857473</v>
      </c>
      <c r="AY24" s="59">
        <f t="shared" si="7"/>
        <v>4.423645684854649E-2</v>
      </c>
      <c r="BA24" t="s">
        <v>110</v>
      </c>
      <c r="BB24" s="95">
        <f>'TTW2001'!L119</f>
        <v>7.9924412849815538E-2</v>
      </c>
      <c r="BC24" s="95">
        <f>'Travel-to-work'!L119</f>
        <v>6.4100847088760168E-2</v>
      </c>
      <c r="BD24" s="59">
        <f t="shared" si="8"/>
        <v>-1.5823565761055369E-2</v>
      </c>
      <c r="BF24" t="s">
        <v>110</v>
      </c>
      <c r="BG24" s="95">
        <f>'TTW2001'!K119+'TTW2001'!L119</f>
        <v>0.71429856924322865</v>
      </c>
      <c r="BH24" s="95">
        <f>'Travel-to-work'!K119+'Travel-to-work'!L119</f>
        <v>0.73068938962734797</v>
      </c>
      <c r="BI24" s="59">
        <f t="shared" si="9"/>
        <v>1.639082038411932E-2</v>
      </c>
      <c r="BK24" t="s">
        <v>64</v>
      </c>
      <c r="BL24" s="95">
        <f>'TTW2011-TTW2001'!I166</f>
        <v>-0.13429522752497225</v>
      </c>
      <c r="BN24" t="s">
        <v>43</v>
      </c>
      <c r="BO24" s="95">
        <f>'TTW2011-TTW2001'!H147</f>
        <v>0.2364066193853428</v>
      </c>
      <c r="BQ24" t="s">
        <v>63</v>
      </c>
      <c r="BR24" s="95">
        <f>'TTW2011-TTW2001'!T165</f>
        <v>-3.6036036036036036E-2</v>
      </c>
      <c r="BT24" t="s">
        <v>50</v>
      </c>
      <c r="BU24" s="95">
        <f>'TTW2011-TTW2001'!O152</f>
        <v>-0.14091403699673558</v>
      </c>
      <c r="BW24" t="s">
        <v>64</v>
      </c>
      <c r="BX24" s="95">
        <f>'TTW2011-TTW2001'!N166</f>
        <v>-8.3841463414634151E-2</v>
      </c>
      <c r="BZ24" t="s">
        <v>50</v>
      </c>
      <c r="CA24" s="95">
        <f>'TTW2011-TTW2001'!U152</f>
        <v>-0.15208301068607713</v>
      </c>
      <c r="CC24" t="s">
        <v>57</v>
      </c>
      <c r="CD24" s="95">
        <f>'TTW2011-TTW2001'!K159</f>
        <v>9.9537640010419384E-2</v>
      </c>
      <c r="CF24" t="s">
        <v>65</v>
      </c>
      <c r="CG24" s="95">
        <f>'TTW2011-TTW2001'!L167</f>
        <v>-0.27498339973439573</v>
      </c>
      <c r="CI24" t="s">
        <v>67</v>
      </c>
      <c r="CJ24" s="95">
        <f>'TTW2011-TTW2001'!S169</f>
        <v>4.6974112806446082E-2</v>
      </c>
    </row>
    <row r="25" spans="1:96">
      <c r="A25" t="s">
        <v>66</v>
      </c>
      <c r="B25" s="95">
        <v>0.2439450264729075</v>
      </c>
      <c r="C25" s="95">
        <v>0.22286109780120322</v>
      </c>
      <c r="D25" s="95">
        <f t="shared" si="0"/>
        <v>-2.1083928671704277E-2</v>
      </c>
      <c r="F25" t="s">
        <v>61</v>
      </c>
      <c r="G25" s="95">
        <v>0.18076928862614136</v>
      </c>
      <c r="I25" t="s">
        <v>57</v>
      </c>
      <c r="J25" s="105">
        <v>0.11295753569825495</v>
      </c>
      <c r="L25" t="s">
        <v>44</v>
      </c>
      <c r="M25" s="105">
        <v>1.0955321871696433</v>
      </c>
      <c r="O25" t="s">
        <v>40</v>
      </c>
      <c r="P25" s="106">
        <v>6925</v>
      </c>
      <c r="R25" t="s">
        <v>108</v>
      </c>
      <c r="S25" s="95">
        <v>7.4771915906386349E-2</v>
      </c>
      <c r="T25" s="95">
        <v>5.6294406995809801E-2</v>
      </c>
      <c r="U25" s="59">
        <f t="shared" si="1"/>
        <v>-1.8477508910576548E-2</v>
      </c>
      <c r="W25" t="s">
        <v>53</v>
      </c>
      <c r="X25" s="95">
        <v>1.3788996824210724E-2</v>
      </c>
      <c r="Y25" s="95">
        <v>1.7116281031828058E-2</v>
      </c>
      <c r="Z25" s="59">
        <f t="shared" si="2"/>
        <v>3.3272842076173346E-3</v>
      </c>
      <c r="AB25" t="s">
        <v>41</v>
      </c>
      <c r="AC25" s="95">
        <f>SUM('TTW2001'!G101:I101)</f>
        <v>8.6917229280739999E-2</v>
      </c>
      <c r="AD25" s="95">
        <f>SUM('Travel-to-work'!G101:I101)</f>
        <v>8.0287049077686273E-2</v>
      </c>
      <c r="AE25" s="59">
        <f t="shared" si="3"/>
        <v>-6.630180203053726E-3</v>
      </c>
      <c r="AG25" t="s">
        <v>57</v>
      </c>
      <c r="AH25" s="95">
        <v>0.10307087239790243</v>
      </c>
      <c r="AI25" s="95">
        <v>8.3927095224973422E-2</v>
      </c>
      <c r="AJ25" s="59">
        <f t="shared" si="4"/>
        <v>-1.9143777172929005E-2</v>
      </c>
      <c r="AL25" t="s">
        <v>47</v>
      </c>
      <c r="AM25" s="95">
        <f>'TTW2001'!N108</f>
        <v>6.0781241558160891E-3</v>
      </c>
      <c r="AN25" s="95">
        <f>'Travel-to-work'!N108</f>
        <v>8.7319243604004441E-3</v>
      </c>
      <c r="AO25" s="59">
        <f t="shared" si="5"/>
        <v>2.6538002045843551E-3</v>
      </c>
      <c r="AQ25" t="s">
        <v>67</v>
      </c>
      <c r="AR25" s="95">
        <f>'TTW2001'!N126+'TTW2001'!O126</f>
        <v>0.10764739900311183</v>
      </c>
      <c r="AS25" s="95">
        <f>'Travel-to-work'!N126+'Travel-to-work'!O126</f>
        <v>9.1332169866201282E-2</v>
      </c>
      <c r="AT25" s="59">
        <f t="shared" si="6"/>
        <v>-1.6315229136910553E-2</v>
      </c>
      <c r="AV25" t="s">
        <v>61</v>
      </c>
      <c r="AW25" s="95">
        <f>'TTW2001'!K120</f>
        <v>0.59521879508140418</v>
      </c>
      <c r="AX25" s="95">
        <f>'Travel-to-work'!K120</f>
        <v>0.65135104957570344</v>
      </c>
      <c r="AY25" s="59">
        <f t="shared" si="7"/>
        <v>5.6132254494299261E-2</v>
      </c>
      <c r="BA25" t="s">
        <v>62</v>
      </c>
      <c r="BB25" s="95">
        <f>'TTW2001'!L121</f>
        <v>8.2980601643314694E-2</v>
      </c>
      <c r="BC25" s="95">
        <f>'Travel-to-work'!L121</f>
        <v>6.3521114186233366E-2</v>
      </c>
      <c r="BD25" s="59">
        <f t="shared" si="8"/>
        <v>-1.9459487457081329E-2</v>
      </c>
      <c r="BF25" t="s">
        <v>61</v>
      </c>
      <c r="BG25" s="95">
        <f>'TTW2001'!K120+'TTW2001'!L120</f>
        <v>0.68755924984543526</v>
      </c>
      <c r="BH25" s="95">
        <f>'Travel-to-work'!K120+'Travel-to-work'!L120</f>
        <v>0.716223760607414</v>
      </c>
      <c r="BI25" s="59">
        <f t="shared" si="9"/>
        <v>2.8664510761978734E-2</v>
      </c>
      <c r="BK25" t="s">
        <v>65</v>
      </c>
      <c r="BL25" s="95">
        <f>'TTW2011-TTW2001'!I167</f>
        <v>-0.14146987419995585</v>
      </c>
      <c r="BN25" t="s">
        <v>44</v>
      </c>
      <c r="BO25" s="95">
        <f>'TTW2011-TTW2001'!H148</f>
        <v>0.2229064039408867</v>
      </c>
      <c r="BQ25" t="s">
        <v>45</v>
      </c>
      <c r="BR25" s="95">
        <f>'TTW2011-TTW2001'!T149</f>
        <v>-3.7476099426386231E-2</v>
      </c>
      <c r="BT25" t="s">
        <v>38</v>
      </c>
      <c r="BU25" s="95">
        <f>'TTW2011-TTW2001'!O140</f>
        <v>-0.15439886373130587</v>
      </c>
      <c r="BW25" t="s">
        <v>40</v>
      </c>
      <c r="BX25" s="95">
        <f>'TTW2011-TTW2001'!N142</f>
        <v>-0.12369337979094076</v>
      </c>
      <c r="BZ25" t="s">
        <v>67</v>
      </c>
      <c r="CA25" s="95">
        <f>'TTW2011-TTW2001'!U169</f>
        <v>-0.15656178050652342</v>
      </c>
      <c r="CC25" t="s">
        <v>43</v>
      </c>
      <c r="CD25" s="95">
        <f>'TTW2011-TTW2001'!K147</f>
        <v>8.9361702127659579E-2</v>
      </c>
      <c r="CF25" t="s">
        <v>51</v>
      </c>
      <c r="CG25" s="95">
        <f>'TTW2011-TTW2001'!L153</f>
        <v>-0.27526822934463202</v>
      </c>
      <c r="CI25" t="s">
        <v>57</v>
      </c>
      <c r="CJ25" s="95">
        <f>'TTW2011-TTW2001'!S159</f>
        <v>3.7394818423383526E-2</v>
      </c>
    </row>
    <row r="26" spans="1:96">
      <c r="A26" t="s">
        <v>109</v>
      </c>
      <c r="B26" s="95">
        <v>0.25316971492156032</v>
      </c>
      <c r="C26" s="95">
        <v>0.21902030008826126</v>
      </c>
      <c r="D26" s="95">
        <f t="shared" si="0"/>
        <v>-3.4149414833299058E-2</v>
      </c>
      <c r="F26" t="s">
        <v>54</v>
      </c>
      <c r="G26" s="95">
        <v>0.17775695095282723</v>
      </c>
      <c r="I26" t="s">
        <v>55</v>
      </c>
      <c r="J26" s="105">
        <v>9.9868735042039747E-2</v>
      </c>
      <c r="L26" t="s">
        <v>65</v>
      </c>
      <c r="M26" s="105">
        <v>1.094706440210363</v>
      </c>
      <c r="O26" t="s">
        <v>67</v>
      </c>
      <c r="P26" s="106">
        <v>5873</v>
      </c>
      <c r="R26" t="s">
        <v>41</v>
      </c>
      <c r="S26" s="95">
        <v>7.6657274998670991E-2</v>
      </c>
      <c r="T26" s="95">
        <v>5.4327409333911288E-2</v>
      </c>
      <c r="U26" s="59">
        <f t="shared" si="1"/>
        <v>-2.2329865664759703E-2</v>
      </c>
      <c r="W26" t="s">
        <v>110</v>
      </c>
      <c r="X26" s="95">
        <v>9.5203815351390265E-3</v>
      </c>
      <c r="Y26" s="95">
        <v>1.2036696019017645E-2</v>
      </c>
      <c r="Z26" s="59">
        <f t="shared" si="2"/>
        <v>2.5163144838786181E-3</v>
      </c>
      <c r="AB26" t="s">
        <v>40</v>
      </c>
      <c r="AC26" s="95">
        <f>SUM('TTW2001'!G99:I99)</f>
        <v>7.9221453760148719E-2</v>
      </c>
      <c r="AD26" s="95">
        <f>SUM('Travel-to-work'!G99:I99)</f>
        <v>7.7895364435832462E-2</v>
      </c>
      <c r="AE26" s="59">
        <f t="shared" si="3"/>
        <v>-1.3260893243162569E-3</v>
      </c>
      <c r="AG26" t="s">
        <v>44</v>
      </c>
      <c r="AH26" s="95">
        <v>0.11454699113701866</v>
      </c>
      <c r="AI26" s="95">
        <v>8.3386999605293222E-2</v>
      </c>
      <c r="AJ26" s="59">
        <f t="shared" si="4"/>
        <v>-3.1159991531725439E-2</v>
      </c>
      <c r="AL26" t="s">
        <v>61</v>
      </c>
      <c r="AM26" s="95">
        <f>'TTW2001'!N120</f>
        <v>8.9853678642577463E-3</v>
      </c>
      <c r="AN26" s="95">
        <f>'Travel-to-work'!N120</f>
        <v>8.7092451987494414E-3</v>
      </c>
      <c r="AO26" s="59">
        <f t="shared" si="5"/>
        <v>-2.7612266550830489E-4</v>
      </c>
      <c r="AQ26" t="s">
        <v>41</v>
      </c>
      <c r="AR26" s="95">
        <f>'TTW2001'!N101+'TTW2001'!O101</f>
        <v>0.11365690287597682</v>
      </c>
      <c r="AS26" s="95">
        <f>'Travel-to-work'!N101+'Travel-to-work'!O101</f>
        <v>9.0834657804748822E-2</v>
      </c>
      <c r="AT26" s="59">
        <f t="shared" si="6"/>
        <v>-2.2822245071228001E-2</v>
      </c>
      <c r="AV26" t="s">
        <v>56</v>
      </c>
      <c r="AW26" s="95">
        <f>'TTW2001'!K115</f>
        <v>0.58387453178474225</v>
      </c>
      <c r="AX26" s="95">
        <f>'Travel-to-work'!K115</f>
        <v>0.64376952182635416</v>
      </c>
      <c r="AY26" s="59">
        <f t="shared" si="7"/>
        <v>5.9894990041611917E-2</v>
      </c>
      <c r="BA26" t="s">
        <v>38</v>
      </c>
      <c r="BB26" s="95">
        <f>'TTW2001'!L97</f>
        <v>8.2412490907822766E-2</v>
      </c>
      <c r="BC26" s="95">
        <f>'Travel-to-work'!L97</f>
        <v>6.3081154232330724E-2</v>
      </c>
      <c r="BD26" s="59">
        <f t="shared" si="8"/>
        <v>-1.9331336675492042E-2</v>
      </c>
      <c r="BF26" t="s">
        <v>56</v>
      </c>
      <c r="BG26" s="95">
        <f>'TTW2001'!K115+'TTW2001'!L115</f>
        <v>0.6751192433102482</v>
      </c>
      <c r="BH26" s="95">
        <f>'Travel-to-work'!K115+'Travel-to-work'!L115</f>
        <v>0.71555905431829148</v>
      </c>
      <c r="BI26" s="59">
        <f t="shared" si="9"/>
        <v>4.043981100804328E-2</v>
      </c>
      <c r="BK26" t="s">
        <v>109</v>
      </c>
      <c r="BL26" s="95">
        <f>'TTW2011-TTW2001'!I146</f>
        <v>-0.14567996900426192</v>
      </c>
      <c r="BN26" t="s">
        <v>51</v>
      </c>
      <c r="BO26" s="95">
        <f>'TTW2011-TTW2001'!H153</f>
        <v>0.20457018498367791</v>
      </c>
      <c r="BQ26" t="s">
        <v>44</v>
      </c>
      <c r="BR26" s="95">
        <f>'TTW2011-TTW2001'!T148</f>
        <v>-3.8259856282773355E-2</v>
      </c>
      <c r="BT26" t="s">
        <v>109</v>
      </c>
      <c r="BU26" s="95">
        <f>'TTW2011-TTW2001'!O146</f>
        <v>-0.15869796194339805</v>
      </c>
      <c r="BW26" t="s">
        <v>51</v>
      </c>
      <c r="BX26" s="95">
        <f>'TTW2011-TTW2001'!N153</f>
        <v>-0.14798426745329399</v>
      </c>
      <c r="BZ26" t="s">
        <v>109</v>
      </c>
      <c r="CA26" s="95">
        <f>'TTW2011-TTW2001'!U146</f>
        <v>-0.16901649149790651</v>
      </c>
      <c r="CC26" t="s">
        <v>54</v>
      </c>
      <c r="CD26" s="95">
        <f>'TTW2011-TTW2001'!K156</f>
        <v>7.9097626511419619E-2</v>
      </c>
      <c r="CF26" t="s">
        <v>48</v>
      </c>
      <c r="CG26" s="95">
        <f>'TTW2011-TTW2001'!L143</f>
        <v>-0.28735749185667753</v>
      </c>
      <c r="CI26" t="s">
        <v>43</v>
      </c>
      <c r="CJ26" s="95">
        <f>'TTW2011-TTW2001'!S147</f>
        <v>3.7321920268167129E-2</v>
      </c>
    </row>
    <row r="27" spans="1:96">
      <c r="A27" t="s">
        <v>110</v>
      </c>
      <c r="B27" s="95">
        <v>0.2366990724071121</v>
      </c>
      <c r="C27" s="95">
        <v>0.21127869459839141</v>
      </c>
      <c r="D27" s="95">
        <f t="shared" si="0"/>
        <v>-2.5420377808720696E-2</v>
      </c>
      <c r="F27" t="s">
        <v>40</v>
      </c>
      <c r="G27" s="95">
        <v>0.17305577768892444</v>
      </c>
      <c r="I27" t="s">
        <v>110</v>
      </c>
      <c r="J27" s="105">
        <v>9.7872606785860183E-2</v>
      </c>
      <c r="L27" t="s">
        <v>58</v>
      </c>
      <c r="M27" s="105">
        <v>1.014013890601241</v>
      </c>
      <c r="O27" t="s">
        <v>47</v>
      </c>
      <c r="P27" s="106">
        <v>5720</v>
      </c>
      <c r="R27" t="s">
        <v>53</v>
      </c>
      <c r="S27" s="95">
        <v>6.1577620026153558E-2</v>
      </c>
      <c r="T27" s="95">
        <v>5.0199320832718143E-2</v>
      </c>
      <c r="U27" s="59">
        <f t="shared" si="1"/>
        <v>-1.1378299193435415E-2</v>
      </c>
      <c r="W27" t="s">
        <v>38</v>
      </c>
      <c r="X27" s="95">
        <v>7.0844252249379737E-3</v>
      </c>
      <c r="Y27" s="95">
        <v>1.1184354127559261E-2</v>
      </c>
      <c r="Z27" s="59">
        <f t="shared" si="2"/>
        <v>4.0999289026212868E-3</v>
      </c>
      <c r="AB27" t="s">
        <v>39</v>
      </c>
      <c r="AC27" s="95">
        <f>SUM('TTW2001'!G98:I98)</f>
        <v>6.8934845452523902E-2</v>
      </c>
      <c r="AD27" s="95">
        <f>SUM('Travel-to-work'!G98:I98)</f>
        <v>6.9885965471109132E-2</v>
      </c>
      <c r="AE27" s="59">
        <f t="shared" si="3"/>
        <v>9.5112001858523032E-4</v>
      </c>
      <c r="AG27" t="s">
        <v>41</v>
      </c>
      <c r="AH27" s="95">
        <v>0.10185529743235341</v>
      </c>
      <c r="AI27" s="95">
        <v>8.0816837643885753E-2</v>
      </c>
      <c r="AJ27" s="59">
        <f t="shared" si="4"/>
        <v>-2.1038459788467662E-2</v>
      </c>
      <c r="AL27" t="s">
        <v>57</v>
      </c>
      <c r="AM27" s="95">
        <f>'TTW2001'!N116</f>
        <v>1.2434450977276339E-2</v>
      </c>
      <c r="AN27" s="95">
        <f>'Travel-to-work'!N116</f>
        <v>8.2273747195213166E-3</v>
      </c>
      <c r="AO27" s="59">
        <f t="shared" si="5"/>
        <v>-4.2070762577550228E-3</v>
      </c>
      <c r="AQ27" t="s">
        <v>44</v>
      </c>
      <c r="AR27" s="95">
        <f>'TTW2001'!N105+'TTW2001'!O105</f>
        <v>0.11953106377445988</v>
      </c>
      <c r="AS27" s="95">
        <f>'Travel-to-work'!N105+'Travel-to-work'!O105</f>
        <v>8.7936514531441509E-2</v>
      </c>
      <c r="AT27" s="59">
        <f t="shared" si="6"/>
        <v>-3.1594549243018369E-2</v>
      </c>
      <c r="AV27" t="s">
        <v>55</v>
      </c>
      <c r="AW27" s="95">
        <f>'TTW2001'!K114</f>
        <v>0.60343207693157952</v>
      </c>
      <c r="AX27" s="95">
        <f>'Travel-to-work'!K114</f>
        <v>0.63810877075671457</v>
      </c>
      <c r="AY27" s="59">
        <f t="shared" si="7"/>
        <v>3.4676693825135052E-2</v>
      </c>
      <c r="BA27" t="s">
        <v>66</v>
      </c>
      <c r="BB27" s="95">
        <f>'TTW2001'!L125</f>
        <v>8.2840236686390539E-2</v>
      </c>
      <c r="BC27" s="95">
        <f>'Travel-to-work'!L125</f>
        <v>6.2925119990577427E-2</v>
      </c>
      <c r="BD27" s="59">
        <f t="shared" si="8"/>
        <v>-1.9915116695813112E-2</v>
      </c>
      <c r="BF27" t="s">
        <v>54</v>
      </c>
      <c r="BG27" s="95">
        <f>'TTW2001'!K113+'TTW2001'!L113</f>
        <v>0.67937065128815899</v>
      </c>
      <c r="BH27" s="95">
        <f>'Travel-to-work'!K113+'Travel-to-work'!L113</f>
        <v>0.71156227595646226</v>
      </c>
      <c r="BI27" s="59">
        <f t="shared" si="9"/>
        <v>3.2191624668303276E-2</v>
      </c>
      <c r="BK27" t="s">
        <v>66</v>
      </c>
      <c r="BL27" s="95">
        <f>'TTW2011-TTW2001'!I168</f>
        <v>-0.15233522479266695</v>
      </c>
      <c r="BN27" t="s">
        <v>47</v>
      </c>
      <c r="BO27" s="95">
        <f>'TTW2011-TTW2001'!H151</f>
        <v>0.1938310550297932</v>
      </c>
      <c r="BQ27" t="s">
        <v>47</v>
      </c>
      <c r="BR27" s="95">
        <f>'TTW2011-TTW2001'!T151</f>
        <v>-3.9975209172606135E-2</v>
      </c>
      <c r="BT27" t="s">
        <v>67</v>
      </c>
      <c r="BU27" s="95">
        <f>'TTW2011-TTW2001'!O169</f>
        <v>-0.16871752802843862</v>
      </c>
      <c r="BW27" t="s">
        <v>50</v>
      </c>
      <c r="BX27" s="95">
        <f>'TTW2011-TTW2001'!N152</f>
        <v>-0.21739130434782608</v>
      </c>
      <c r="BZ27" t="s">
        <v>55</v>
      </c>
      <c r="CA27" s="95">
        <f>'TTW2011-TTW2001'!U157</f>
        <v>-0.16917827694057436</v>
      </c>
      <c r="CC27" t="s">
        <v>61</v>
      </c>
      <c r="CD27" s="95">
        <f>'TTW2011-TTW2001'!K163</f>
        <v>7.7210719479260434E-2</v>
      </c>
      <c r="CF27" t="s">
        <v>44</v>
      </c>
      <c r="CG27" s="95">
        <f>'TTW2011-TTW2001'!L148</f>
        <v>-0.29185043144774686</v>
      </c>
      <c r="CI27" t="s">
        <v>61</v>
      </c>
      <c r="CJ27" s="95">
        <f>'TTW2011-TTW2001'!S163</f>
        <v>2.5417632483414596E-2</v>
      </c>
    </row>
    <row r="28" spans="1:96">
      <c r="A28" t="s">
        <v>53</v>
      </c>
      <c r="B28" s="95">
        <v>0.25124814314275185</v>
      </c>
      <c r="C28" s="95">
        <v>0.20633552418920376</v>
      </c>
      <c r="D28" s="95">
        <f t="shared" si="0"/>
        <v>-4.4912618953548089E-2</v>
      </c>
      <c r="F28" t="s">
        <v>64</v>
      </c>
      <c r="G28" s="95">
        <v>0.17075151785895587</v>
      </c>
      <c r="I28" t="s">
        <v>52</v>
      </c>
      <c r="J28" s="105">
        <v>9.1569158495998559E-2</v>
      </c>
      <c r="L28" t="s">
        <v>57</v>
      </c>
      <c r="M28" s="105">
        <v>0.99799993599795189</v>
      </c>
      <c r="O28" t="s">
        <v>55</v>
      </c>
      <c r="P28" s="106">
        <v>5655</v>
      </c>
      <c r="R28" t="s">
        <v>39</v>
      </c>
      <c r="S28" s="95">
        <v>5.1945741605514788E-2</v>
      </c>
      <c r="T28" s="95">
        <v>4.7694888619906138E-2</v>
      </c>
      <c r="U28" s="59">
        <f t="shared" si="1"/>
        <v>-4.2508529856086497E-3</v>
      </c>
      <c r="W28" t="s">
        <v>43</v>
      </c>
      <c r="X28" s="95">
        <v>8.1438555283879794E-3</v>
      </c>
      <c r="Y28" s="95">
        <v>9.8863915615961893E-3</v>
      </c>
      <c r="Z28" s="59">
        <f t="shared" si="2"/>
        <v>1.7425360332082099E-3</v>
      </c>
      <c r="AB28" t="s">
        <v>53</v>
      </c>
      <c r="AC28" s="95">
        <f>SUM('TTW2001'!G112:I112)</f>
        <v>7.5821968989351771E-2</v>
      </c>
      <c r="AD28" s="95">
        <f>SUM('Travel-to-work'!G112:I112)</f>
        <v>6.7779629199974684E-2</v>
      </c>
      <c r="AE28" s="59">
        <f t="shared" si="3"/>
        <v>-8.042339789377087E-3</v>
      </c>
      <c r="AG28" t="s">
        <v>65</v>
      </c>
      <c r="AH28" s="95">
        <v>8.7982466820893709E-2</v>
      </c>
      <c r="AI28" s="95">
        <v>7.307765548234757E-2</v>
      </c>
      <c r="AJ28" s="59">
        <f t="shared" si="4"/>
        <v>-1.4904811338546139E-2</v>
      </c>
      <c r="AL28" t="s">
        <v>68</v>
      </c>
      <c r="AM28" s="95">
        <f>'TTW2001'!N127</f>
        <v>8.2838105528543135E-3</v>
      </c>
      <c r="AN28" s="95">
        <f>'Travel-to-work'!N127</f>
        <v>7.9634755913569402E-3</v>
      </c>
      <c r="AO28" s="59">
        <f t="shared" si="5"/>
        <v>-3.2033496149737328E-4</v>
      </c>
      <c r="AQ28" t="s">
        <v>55</v>
      </c>
      <c r="AR28" s="95">
        <f>'TTW2001'!N114+'TTW2001'!O114</f>
        <v>9.7186912788769758E-2</v>
      </c>
      <c r="AS28" s="95">
        <f>'Travel-to-work'!N114+'Travel-to-work'!O114</f>
        <v>8.1410899364760952E-2</v>
      </c>
      <c r="AT28" s="59">
        <f t="shared" si="6"/>
        <v>-1.5776013424008806E-2</v>
      </c>
      <c r="AV28" t="s">
        <v>46</v>
      </c>
      <c r="AW28" s="95">
        <f>'TTW2001'!K107</f>
        <v>0.60151733158927401</v>
      </c>
      <c r="AX28" s="95">
        <f>'Travel-to-work'!K107</f>
        <v>0.63675048355899422</v>
      </c>
      <c r="AY28" s="59">
        <f t="shared" si="7"/>
        <v>3.5233151969720211E-2</v>
      </c>
      <c r="BA28" t="s">
        <v>64</v>
      </c>
      <c r="BB28" s="95">
        <f>'TTW2001'!L123</f>
        <v>9.2119634681973456E-2</v>
      </c>
      <c r="BC28" s="95">
        <f>'Travel-to-work'!L123</f>
        <v>6.1312526519258878E-2</v>
      </c>
      <c r="BD28" s="59">
        <f t="shared" si="8"/>
        <v>-3.0807108162714578E-2</v>
      </c>
      <c r="BF28" t="s">
        <v>40</v>
      </c>
      <c r="BG28" s="95">
        <f>'TTW2001'!K99+'TTW2001'!L99</f>
        <v>0.65424674011098649</v>
      </c>
      <c r="BH28" s="95">
        <f>'Travel-to-work'!K99+'Travel-to-work'!L99</f>
        <v>0.70073036220002982</v>
      </c>
      <c r="BI28" s="59">
        <f t="shared" si="9"/>
        <v>4.648362208904333E-2</v>
      </c>
      <c r="BK28" t="s">
        <v>61</v>
      </c>
      <c r="BL28" s="95">
        <f>'TTW2011-TTW2001'!I163</f>
        <v>-0.15589205979421472</v>
      </c>
      <c r="BN28" t="s">
        <v>56</v>
      </c>
      <c r="BO28" s="95">
        <f>'TTW2011-TTW2001'!H158</f>
        <v>0.1900121802679659</v>
      </c>
      <c r="BQ28" t="s">
        <v>43</v>
      </c>
      <c r="BR28" s="95">
        <f>'TTW2011-TTW2001'!T147</f>
        <v>-5.6097560975609757E-2</v>
      </c>
      <c r="BT28" t="s">
        <v>57</v>
      </c>
      <c r="BU28" s="95">
        <f>'TTW2011-TTW2001'!O159</f>
        <v>-0.17826170745808442</v>
      </c>
      <c r="BW28" t="s">
        <v>108</v>
      </c>
      <c r="BX28" s="95">
        <f>'TTW2011-TTW2001'!N145</f>
        <v>-0.24210526315789474</v>
      </c>
      <c r="BZ28" t="s">
        <v>38</v>
      </c>
      <c r="CA28" s="95">
        <f>'TTW2011-TTW2001'!U140</f>
        <v>-0.1698127229488704</v>
      </c>
      <c r="CC28" t="s">
        <v>37</v>
      </c>
      <c r="CD28" s="95">
        <f>'TTW2011-TTW2001'!K139</f>
        <v>7.6855618166212641E-2</v>
      </c>
      <c r="CF28" t="s">
        <v>55</v>
      </c>
      <c r="CG28" s="95">
        <f>'TTW2011-TTW2001'!L157</f>
        <v>-0.2994424401443096</v>
      </c>
      <c r="CI28" t="s">
        <v>66</v>
      </c>
      <c r="CJ28" s="95">
        <f>'TTW2011-TTW2001'!S168</f>
        <v>2.5127024452207051E-2</v>
      </c>
    </row>
    <row r="29" spans="1:96">
      <c r="A29" t="s">
        <v>62</v>
      </c>
      <c r="B29" s="95">
        <v>0.23738152033944818</v>
      </c>
      <c r="C29" s="95">
        <v>0.20492209227018171</v>
      </c>
      <c r="D29" s="95">
        <f t="shared" si="0"/>
        <v>-3.2459428069266466E-2</v>
      </c>
      <c r="F29" t="s">
        <v>55</v>
      </c>
      <c r="G29" s="95">
        <v>0.16336376242200137</v>
      </c>
      <c r="I29" t="s">
        <v>61</v>
      </c>
      <c r="J29" s="105">
        <v>8.8051266164821729E-2</v>
      </c>
      <c r="L29" t="s">
        <v>37</v>
      </c>
      <c r="M29" s="105">
        <v>0.98190014607578524</v>
      </c>
      <c r="O29" t="s">
        <v>41</v>
      </c>
      <c r="P29" s="106">
        <v>5593</v>
      </c>
      <c r="R29" t="s">
        <v>38</v>
      </c>
      <c r="S29" s="95">
        <v>4.6133458215840813E-2</v>
      </c>
      <c r="T29" s="95">
        <v>4.0240974374645307E-2</v>
      </c>
      <c r="U29" s="59">
        <f t="shared" si="1"/>
        <v>-5.8924838411955061E-3</v>
      </c>
      <c r="W29" t="s">
        <v>108</v>
      </c>
      <c r="X29" s="95">
        <v>1.1602538675128917E-2</v>
      </c>
      <c r="Y29" s="95">
        <v>8.9269447986882848E-3</v>
      </c>
      <c r="Z29" s="59">
        <f t="shared" si="2"/>
        <v>-2.6755938764406323E-3</v>
      </c>
      <c r="AB29" t="s">
        <v>108</v>
      </c>
      <c r="AC29" s="95">
        <f>SUM('TTW2001'!G102:I102)</f>
        <v>8.6969456564855205E-2</v>
      </c>
      <c r="AD29" s="95">
        <f>SUM('Travel-to-work'!G102:I102)</f>
        <v>6.5858990708690113E-2</v>
      </c>
      <c r="AE29" s="59">
        <f t="shared" si="3"/>
        <v>-2.1110465856165092E-2</v>
      </c>
      <c r="AG29" t="s">
        <v>55</v>
      </c>
      <c r="AH29" s="95">
        <v>8.7763899635238202E-2</v>
      </c>
      <c r="AI29" s="95">
        <v>7.0712136409227688E-2</v>
      </c>
      <c r="AJ29" s="59">
        <f t="shared" si="4"/>
        <v>-1.7051763226010513E-2</v>
      </c>
      <c r="AL29" t="s">
        <v>67</v>
      </c>
      <c r="AM29" s="95">
        <f>'TTW2001'!N126</f>
        <v>6.9396634813978465E-3</v>
      </c>
      <c r="AN29" s="95">
        <f>'Travel-to-work'!N126</f>
        <v>7.1193107842322505E-3</v>
      </c>
      <c r="AO29" s="59">
        <f t="shared" si="5"/>
        <v>1.7964730283440405E-4</v>
      </c>
      <c r="AQ29" t="s">
        <v>50</v>
      </c>
      <c r="AR29" s="95">
        <f>'TTW2001'!N109+'TTW2001'!O109</f>
        <v>0.10495944342398283</v>
      </c>
      <c r="AS29" s="95">
        <f>'Travel-to-work'!N109+'Travel-to-work'!O109</f>
        <v>8.1037876881632886E-2</v>
      </c>
      <c r="AT29" s="59">
        <f t="shared" si="6"/>
        <v>-2.3921566542349948E-2</v>
      </c>
      <c r="AV29" t="s">
        <v>40</v>
      </c>
      <c r="AW29" s="95">
        <f>'TTW2001'!K99</f>
        <v>0.57084278723927717</v>
      </c>
      <c r="AX29" s="95">
        <f>'Travel-to-work'!K99</f>
        <v>0.6315993441645551</v>
      </c>
      <c r="AY29" s="59">
        <f t="shared" si="7"/>
        <v>6.0756556925277927E-2</v>
      </c>
      <c r="BA29" t="s">
        <v>46</v>
      </c>
      <c r="BB29" s="95">
        <f>'TTW2001'!L107</f>
        <v>8.282537606278613E-2</v>
      </c>
      <c r="BC29" s="95">
        <f>'Travel-to-work'!L107</f>
        <v>6.0904255319148934E-2</v>
      </c>
      <c r="BD29" s="59">
        <f t="shared" si="8"/>
        <v>-2.1921120743637196E-2</v>
      </c>
      <c r="BF29" t="s">
        <v>46</v>
      </c>
      <c r="BG29" s="95">
        <f>'TTW2001'!K107+'TTW2001'!L107</f>
        <v>0.68434270765206018</v>
      </c>
      <c r="BH29" s="95">
        <f>'Travel-to-work'!K107+'Travel-to-work'!L107</f>
        <v>0.69765473887814311</v>
      </c>
      <c r="BI29" s="59">
        <f t="shared" si="9"/>
        <v>1.3312031226082932E-2</v>
      </c>
      <c r="BK29" t="s">
        <v>68</v>
      </c>
      <c r="BL29" s="95">
        <f>'TTW2011-TTW2001'!I170</f>
        <v>-0.16741957563312798</v>
      </c>
      <c r="BN29" t="s">
        <v>45</v>
      </c>
      <c r="BO29" s="95">
        <f>'TTW2011-TTW2001'!H149</f>
        <v>0.17779090372120496</v>
      </c>
      <c r="BQ29" t="s">
        <v>67</v>
      </c>
      <c r="BR29" s="95">
        <f>'TTW2011-TTW2001'!T169</f>
        <v>-7.2797396649391347E-2</v>
      </c>
      <c r="BT29" t="s">
        <v>47</v>
      </c>
      <c r="BU29" s="95">
        <f>'TTW2011-TTW2001'!O151</f>
        <v>-0.18699654775604144</v>
      </c>
      <c r="BW29" t="s">
        <v>109</v>
      </c>
      <c r="BX29" s="95">
        <f>'TTW2011-TTW2001'!N146</f>
        <v>-0.24814814814814815</v>
      </c>
      <c r="BZ29" t="s">
        <v>51</v>
      </c>
      <c r="CA29" s="95">
        <f>'TTW2011-TTW2001'!U153</f>
        <v>-0.18251898877678269</v>
      </c>
      <c r="CC29" t="s">
        <v>64</v>
      </c>
      <c r="CD29" s="95">
        <f>'TTW2011-TTW2001'!K166</f>
        <v>7.1513792978777246E-2</v>
      </c>
      <c r="CF29" t="s">
        <v>67</v>
      </c>
      <c r="CG29" s="95">
        <f>'TTW2011-TTW2001'!L169</f>
        <v>-0.30559582487677589</v>
      </c>
      <c r="CI29" t="s">
        <v>64</v>
      </c>
      <c r="CJ29" s="95">
        <f>'TTW2011-TTW2001'!S166</f>
        <v>1.9447870221041646E-2</v>
      </c>
    </row>
    <row r="30" spans="1:96">
      <c r="A30" t="s">
        <v>56</v>
      </c>
      <c r="B30" s="95">
        <v>0.23629304806859761</v>
      </c>
      <c r="C30" s="95">
        <v>0.19891667914732164</v>
      </c>
      <c r="D30" s="95">
        <f t="shared" si="0"/>
        <v>-3.7376368921275965E-2</v>
      </c>
      <c r="F30" t="s">
        <v>43</v>
      </c>
      <c r="G30" s="95">
        <v>0.15976269118296763</v>
      </c>
      <c r="I30" t="s">
        <v>43</v>
      </c>
      <c r="J30" s="105">
        <v>8.6290272616363128E-2</v>
      </c>
      <c r="L30" t="s">
        <v>61</v>
      </c>
      <c r="M30" s="105">
        <v>0.97023559368124401</v>
      </c>
      <c r="O30" t="s">
        <v>66</v>
      </c>
      <c r="P30" s="106">
        <v>5572</v>
      </c>
      <c r="R30" t="s">
        <v>56</v>
      </c>
      <c r="S30" s="95">
        <v>4.0771780430623301E-2</v>
      </c>
      <c r="T30" s="95">
        <v>3.9183321059447926E-2</v>
      </c>
      <c r="U30" s="59">
        <f t="shared" si="1"/>
        <v>-1.5884593711753756E-3</v>
      </c>
      <c r="W30" t="s">
        <v>109</v>
      </c>
      <c r="X30" s="95">
        <v>4.8415806336774654E-3</v>
      </c>
      <c r="Y30" s="95">
        <v>7.0253120423959276E-3</v>
      </c>
      <c r="Z30" s="59">
        <f t="shared" si="2"/>
        <v>2.1837314087184622E-3</v>
      </c>
      <c r="AB30" t="s">
        <v>56</v>
      </c>
      <c r="AC30" s="95">
        <f>SUM('TTW2001'!G115:I115)</f>
        <v>6.3219165162090057E-2</v>
      </c>
      <c r="AD30" s="95">
        <f>SUM('Travel-to-work'!G115:I115)</f>
        <v>6.442520124939688E-2</v>
      </c>
      <c r="AE30" s="59">
        <f t="shared" si="3"/>
        <v>1.2060360873068221E-3</v>
      </c>
      <c r="AG30" t="s">
        <v>50</v>
      </c>
      <c r="AH30" s="95">
        <v>8.9630845754970004E-2</v>
      </c>
      <c r="AI30" s="95">
        <v>7.011441512114977E-2</v>
      </c>
      <c r="AJ30" s="59">
        <f t="shared" si="4"/>
        <v>-1.9516430633820234E-2</v>
      </c>
      <c r="AL30" t="s">
        <v>108</v>
      </c>
      <c r="AM30" s="95">
        <f>'TTW2001'!N102</f>
        <v>9.4208647362157873E-3</v>
      </c>
      <c r="AN30" s="95">
        <f>'Travel-to-work'!N102</f>
        <v>6.55857168883221E-3</v>
      </c>
      <c r="AO30" s="59">
        <f t="shared" si="5"/>
        <v>-2.8622930473835772E-3</v>
      </c>
      <c r="AQ30" t="s">
        <v>61</v>
      </c>
      <c r="AR30" s="95">
        <f>'TTW2001'!N120+'TTW2001'!O120</f>
        <v>8.7998900872432506E-2</v>
      </c>
      <c r="AS30" s="95">
        <f>'Travel-to-work'!N120+'Travel-to-work'!O120</f>
        <v>7.8173849933005801E-2</v>
      </c>
      <c r="AT30" s="59">
        <f t="shared" si="6"/>
        <v>-9.8250509394267049E-3</v>
      </c>
      <c r="AV30" t="s">
        <v>54</v>
      </c>
      <c r="AW30" s="95">
        <f>'TTW2001'!K113</f>
        <v>0.55989469065379549</v>
      </c>
      <c r="AX30" s="95">
        <f>'Travel-to-work'!K113</f>
        <v>0.62820178583067199</v>
      </c>
      <c r="AY30" s="59">
        <f t="shared" si="7"/>
        <v>6.8307095176876498E-2</v>
      </c>
      <c r="BA30" t="s">
        <v>55</v>
      </c>
      <c r="BB30" s="95">
        <f>'TTW2001'!L114</f>
        <v>8.4254448988615005E-2</v>
      </c>
      <c r="BC30" s="95">
        <f>'Travel-to-work'!L114</f>
        <v>5.9511868940153798E-2</v>
      </c>
      <c r="BD30" s="59">
        <f t="shared" si="8"/>
        <v>-2.4742580048461207E-2</v>
      </c>
      <c r="BF30" t="s">
        <v>55</v>
      </c>
      <c r="BG30" s="95">
        <f>'TTW2001'!K114+'TTW2001'!L114</f>
        <v>0.68768652592019452</v>
      </c>
      <c r="BH30" s="95">
        <f>'Travel-to-work'!K114+'Travel-to-work'!L114</f>
        <v>0.69762063969686838</v>
      </c>
      <c r="BI30" s="59">
        <f t="shared" si="9"/>
        <v>9.9341137766738585E-3</v>
      </c>
      <c r="BK30" t="s">
        <v>108</v>
      </c>
      <c r="BL30" s="95">
        <f>'TTW2011-TTW2001'!I145</f>
        <v>-0.18037135278514588</v>
      </c>
      <c r="BN30" t="s">
        <v>61</v>
      </c>
      <c r="BO30" s="95">
        <f>'TTW2011-TTW2001'!H163</f>
        <v>8.8381330685203568E-2</v>
      </c>
      <c r="BQ30" t="s">
        <v>64</v>
      </c>
      <c r="BR30" s="95">
        <f>'TTW2011-TTW2001'!T166</f>
        <v>-7.7514792899408283E-2</v>
      </c>
      <c r="BT30" t="s">
        <v>51</v>
      </c>
      <c r="BU30" s="95">
        <f>'TTW2011-TTW2001'!O153</f>
        <v>-0.187019477191184</v>
      </c>
      <c r="BW30" t="s">
        <v>59</v>
      </c>
      <c r="BX30" s="95">
        <f>'TTW2011-TTW2001'!N161</f>
        <v>-0.26760563380281688</v>
      </c>
      <c r="BZ30" t="s">
        <v>56</v>
      </c>
      <c r="CA30" s="95">
        <f>'TTW2011-TTW2001'!U158</f>
        <v>-0.1865533801256003</v>
      </c>
      <c r="CC30" t="s">
        <v>66</v>
      </c>
      <c r="CD30" s="95">
        <f>'TTW2011-TTW2001'!K168</f>
        <v>5.7877813504823149E-2</v>
      </c>
      <c r="CF30" t="s">
        <v>61</v>
      </c>
      <c r="CG30" s="95">
        <f>'TTW2011-TTW2001'!L163</f>
        <v>-0.30843624460645735</v>
      </c>
      <c r="CI30" t="s">
        <v>54</v>
      </c>
      <c r="CJ30" s="95">
        <f>'TTW2011-TTW2001'!S156</f>
        <v>7.3353017161837978E-3</v>
      </c>
    </row>
    <row r="31" spans="1:96">
      <c r="A31" t="s">
        <v>63</v>
      </c>
      <c r="B31" s="95">
        <v>0.23499067061793436</v>
      </c>
      <c r="C31" s="95">
        <v>0.19105527638190956</v>
      </c>
      <c r="D31" s="95">
        <f t="shared" si="0"/>
        <v>-4.39353942360248E-2</v>
      </c>
      <c r="F31" t="s">
        <v>37</v>
      </c>
      <c r="G31" s="95">
        <v>0.14647810961008448</v>
      </c>
      <c r="I31" t="s">
        <v>66</v>
      </c>
      <c r="J31" s="105">
        <v>8.4828005852653154E-2</v>
      </c>
      <c r="L31" t="s">
        <v>54</v>
      </c>
      <c r="M31" s="105">
        <v>0.90639525564994394</v>
      </c>
      <c r="O31" t="s">
        <v>54</v>
      </c>
      <c r="P31" s="106">
        <v>5121</v>
      </c>
      <c r="R31" t="s">
        <v>109</v>
      </c>
      <c r="S31" s="95">
        <v>4.5941616233535064E-2</v>
      </c>
      <c r="T31" s="95">
        <v>3.8438742068196079E-2</v>
      </c>
      <c r="U31" s="59">
        <f t="shared" si="1"/>
        <v>-7.5028741653389852E-3</v>
      </c>
      <c r="W31" t="s">
        <v>37</v>
      </c>
      <c r="X31" s="95">
        <v>4.4054725054143993E-3</v>
      </c>
      <c r="Y31" s="95">
        <v>6.6649526333484961E-3</v>
      </c>
      <c r="Z31" s="59">
        <f t="shared" si="2"/>
        <v>2.2594801279340968E-3</v>
      </c>
      <c r="AB31" t="s">
        <v>38</v>
      </c>
      <c r="AC31" s="95">
        <f>SUM('TTW2001'!G97:I97)</f>
        <v>5.339723597811899E-2</v>
      </c>
      <c r="AD31" s="95">
        <f>SUM('Travel-to-work'!G97:I97)</f>
        <v>5.168725717029729E-2</v>
      </c>
      <c r="AE31" s="59">
        <f t="shared" si="3"/>
        <v>-1.7099788078216993E-3</v>
      </c>
      <c r="AG31" t="s">
        <v>61</v>
      </c>
      <c r="AH31" s="95">
        <v>7.9013533008174763E-2</v>
      </c>
      <c r="AI31" s="95">
        <v>6.9464604734256363E-2</v>
      </c>
      <c r="AJ31" s="59">
        <f t="shared" si="4"/>
        <v>-9.5489282739184E-3</v>
      </c>
      <c r="AL31" t="s">
        <v>44</v>
      </c>
      <c r="AM31" s="95">
        <f>'TTW2001'!N105</f>
        <v>4.9840726374412204E-3</v>
      </c>
      <c r="AN31" s="95">
        <f>'Travel-to-work'!N105</f>
        <v>4.549514926148285E-3</v>
      </c>
      <c r="AO31" s="59">
        <f t="shared" si="5"/>
        <v>-4.3455771129293549E-4</v>
      </c>
      <c r="AQ31" t="s">
        <v>65</v>
      </c>
      <c r="AR31" s="95">
        <f>'TTW2001'!N124+'TTW2001'!O124</f>
        <v>9.2211534559032429E-2</v>
      </c>
      <c r="AS31" s="95">
        <f>'Travel-to-work'!N124+'Travel-to-work'!O124</f>
        <v>7.7449822904368359E-2</v>
      </c>
      <c r="AT31" s="59">
        <f t="shared" si="6"/>
        <v>-1.476171165466407E-2</v>
      </c>
      <c r="AV31" t="s">
        <v>67</v>
      </c>
      <c r="AW31" s="95">
        <f>'TTW2001'!K126</f>
        <v>0.54754495635171974</v>
      </c>
      <c r="AX31" s="95">
        <f>'Travel-to-work'!K126</f>
        <v>0.61034931715559992</v>
      </c>
      <c r="AY31" s="59">
        <f t="shared" si="7"/>
        <v>6.2804360803880188E-2</v>
      </c>
      <c r="BA31" t="s">
        <v>37</v>
      </c>
      <c r="BB31" s="95">
        <f>'TTW2001'!L96</f>
        <v>6.9705773598859017E-2</v>
      </c>
      <c r="BC31" s="95">
        <f>'Travel-to-work'!L96</f>
        <v>5.7433301030397725E-2</v>
      </c>
      <c r="BD31" s="59">
        <f t="shared" si="8"/>
        <v>-1.2272472568461291E-2</v>
      </c>
      <c r="BF31" t="s">
        <v>67</v>
      </c>
      <c r="BG31" s="95">
        <f>'TTW2001'!K126+'TTW2001'!L126</f>
        <v>0.64252471566656566</v>
      </c>
      <c r="BH31" s="95">
        <f>'Travel-to-work'!K126+'Travel-to-work'!L126</f>
        <v>0.67669464528103274</v>
      </c>
      <c r="BI31" s="59">
        <f t="shared" si="9"/>
        <v>3.4169929614467076E-2</v>
      </c>
      <c r="BK31" t="s">
        <v>45</v>
      </c>
      <c r="BL31" s="95">
        <f>'TTW2011-TTW2001'!I149</f>
        <v>-0.19642037631941259</v>
      </c>
      <c r="BN31" t="s">
        <v>64</v>
      </c>
      <c r="BO31" s="95">
        <f>'TTW2011-TTW2001'!H166</f>
        <v>6.2370062370062374E-2</v>
      </c>
      <c r="BQ31" t="s">
        <v>109</v>
      </c>
      <c r="BR31" s="95">
        <f>'TTW2011-TTW2001'!T146</f>
        <v>-8.7835482746601606E-2</v>
      </c>
      <c r="BT31" t="s">
        <v>55</v>
      </c>
      <c r="BU31" s="95">
        <f>'TTW2011-TTW2001'!O157</f>
        <v>-0.20088161209068009</v>
      </c>
      <c r="BW31" t="s">
        <v>62</v>
      </c>
      <c r="BX31" s="95">
        <f>'TTW2011-TTW2001'!N164</f>
        <v>-0.2723735408560311</v>
      </c>
      <c r="BZ31" t="s">
        <v>57</v>
      </c>
      <c r="CA31" s="95">
        <f>'TTW2011-TTW2001'!U159</f>
        <v>-0.19484092863284608</v>
      </c>
      <c r="CC31" t="s">
        <v>55</v>
      </c>
      <c r="CD31" s="95">
        <f>'TTW2011-TTW2001'!K157</f>
        <v>4.8816229335531439E-2</v>
      </c>
      <c r="CF31" t="s">
        <v>45</v>
      </c>
      <c r="CG31" s="95">
        <f>'TTW2011-TTW2001'!L149</f>
        <v>-0.30938726230003016</v>
      </c>
      <c r="CI31" t="s">
        <v>55</v>
      </c>
      <c r="CJ31" s="95">
        <f>'TTW2011-TTW2001'!S157</f>
        <v>6.1480350397814035E-3</v>
      </c>
    </row>
    <row r="32" spans="1:96">
      <c r="A32" t="s">
        <v>45</v>
      </c>
      <c r="B32" s="95">
        <v>0.20667677581386532</v>
      </c>
      <c r="C32" s="95">
        <v>0.18981896809513951</v>
      </c>
      <c r="D32" s="95">
        <f t="shared" si="0"/>
        <v>-1.6857807718725804E-2</v>
      </c>
      <c r="F32" t="s">
        <v>66</v>
      </c>
      <c r="G32" s="95">
        <v>0.13538730683253961</v>
      </c>
      <c r="I32" t="s">
        <v>47</v>
      </c>
      <c r="J32" s="105">
        <v>7.8040393500837357E-2</v>
      </c>
      <c r="L32" t="s">
        <v>67</v>
      </c>
      <c r="M32" s="105">
        <v>0.8740484264946522</v>
      </c>
      <c r="O32" t="s">
        <v>45</v>
      </c>
      <c r="P32" s="106">
        <v>4846</v>
      </c>
      <c r="R32" t="s">
        <v>63</v>
      </c>
      <c r="S32" s="95">
        <v>4.2230382682643987E-2</v>
      </c>
      <c r="T32" s="95">
        <v>3.8211968276856523E-2</v>
      </c>
      <c r="U32" s="59">
        <f t="shared" si="1"/>
        <v>-4.0184144057874641E-3</v>
      </c>
      <c r="W32" t="s">
        <v>62</v>
      </c>
      <c r="X32" s="95">
        <v>4.9797415061454539E-3</v>
      </c>
      <c r="Y32" s="95">
        <v>6.5395946790465136E-3</v>
      </c>
      <c r="Z32" s="59">
        <f t="shared" si="2"/>
        <v>1.5598531729010597E-3</v>
      </c>
      <c r="AB32" t="s">
        <v>109</v>
      </c>
      <c r="AC32" s="95">
        <f>SUM('TTW2001'!G103:I103)</f>
        <v>5.1067995728017089E-2</v>
      </c>
      <c r="AD32" s="95">
        <f>SUM('Travel-to-work'!G103:I103)</f>
        <v>4.5620946935360153E-2</v>
      </c>
      <c r="AE32" s="59">
        <f t="shared" si="3"/>
        <v>-5.4470487926569361E-3</v>
      </c>
      <c r="AG32" t="s">
        <v>58</v>
      </c>
      <c r="AH32" s="95">
        <v>8.2258684080557531E-2</v>
      </c>
      <c r="AI32" s="95">
        <v>6.9192585067830922E-2</v>
      </c>
      <c r="AJ32" s="59">
        <f t="shared" si="4"/>
        <v>-1.3066099012726609E-2</v>
      </c>
      <c r="AL32" t="s">
        <v>63</v>
      </c>
      <c r="AM32" s="95">
        <f>'TTW2001'!N122</f>
        <v>4.4453034402783149E-3</v>
      </c>
      <c r="AN32" s="95">
        <f>'Travel-to-work'!N122</f>
        <v>4.416005767844268E-3</v>
      </c>
      <c r="AO32" s="59">
        <f t="shared" si="5"/>
        <v>-2.929767243404699E-5</v>
      </c>
      <c r="AQ32" t="s">
        <v>68</v>
      </c>
      <c r="AR32" s="95">
        <f>'TTW2001'!N127+'TTW2001'!O127</f>
        <v>8.6869190596905344E-2</v>
      </c>
      <c r="AS32" s="95">
        <f>'Travel-to-work'!N127+'Travel-to-work'!O127</f>
        <v>7.5593980819437689E-2</v>
      </c>
      <c r="AT32" s="59">
        <f t="shared" si="6"/>
        <v>-1.1275209777467654E-2</v>
      </c>
      <c r="AV32" t="s">
        <v>43</v>
      </c>
      <c r="AW32" s="95">
        <f>'TTW2001'!K104</f>
        <v>0.53387497352765634</v>
      </c>
      <c r="AX32" s="95">
        <f>'Travel-to-work'!K104</f>
        <v>0.57102890304531106</v>
      </c>
      <c r="AY32" s="59">
        <f t="shared" si="7"/>
        <v>3.7153929517654727E-2</v>
      </c>
      <c r="BA32" t="s">
        <v>52</v>
      </c>
      <c r="BB32" s="95">
        <f>'TTW2001'!L111</f>
        <v>6.9685080020650492E-2</v>
      </c>
      <c r="BC32" s="95">
        <f>'Travel-to-work'!L111</f>
        <v>5.4427339731497923E-2</v>
      </c>
      <c r="BD32" s="59">
        <f t="shared" si="8"/>
        <v>-1.5257740289152569E-2</v>
      </c>
      <c r="BF32" t="s">
        <v>43</v>
      </c>
      <c r="BG32" s="95">
        <f>'TTW2001'!K104+'TTW2001'!L104</f>
        <v>0.6432683236749388</v>
      </c>
      <c r="BH32" s="95">
        <f>'Travel-to-work'!K104+'Travel-to-work'!L104</f>
        <v>0.65516719910776733</v>
      </c>
      <c r="BI32" s="59">
        <f t="shared" si="9"/>
        <v>1.1898875432828526E-2</v>
      </c>
      <c r="BK32" t="s">
        <v>40</v>
      </c>
      <c r="BL32" s="95">
        <f>'TTW2011-TTW2001'!I142</f>
        <v>-0.20253164556962025</v>
      </c>
      <c r="BN32" t="s">
        <v>40</v>
      </c>
      <c r="BO32" s="95">
        <f>'TTW2011-TTW2001'!H142</f>
        <v>3.3567525370804062E-2</v>
      </c>
      <c r="BQ32" t="s">
        <v>61</v>
      </c>
      <c r="BR32" s="95">
        <f>'TTW2011-TTW2001'!T163</f>
        <v>-9.3202954048140038E-2</v>
      </c>
      <c r="BT32" t="s">
        <v>39</v>
      </c>
      <c r="BU32" s="95">
        <f>'TTW2011-TTW2001'!O141</f>
        <v>-0.20519193592930129</v>
      </c>
      <c r="BW32" t="s">
        <v>38</v>
      </c>
      <c r="BX32" s="95">
        <f>'TTW2011-TTW2001'!N140</f>
        <v>-0.29388029589778075</v>
      </c>
      <c r="BZ32" t="s">
        <v>39</v>
      </c>
      <c r="CA32" s="95">
        <f>'TTW2011-TTW2001'!U141</f>
        <v>-0.22182553849815542</v>
      </c>
      <c r="CC32" t="s">
        <v>40</v>
      </c>
      <c r="CD32" s="95">
        <f>'TTW2011-TTW2001'!K142</f>
        <v>1.4605880662771764E-2</v>
      </c>
      <c r="CF32" t="s">
        <v>57</v>
      </c>
      <c r="CG32" s="95">
        <f>'TTW2011-TTW2001'!L159</f>
        <v>-0.31499261447562776</v>
      </c>
      <c r="CI32" t="s">
        <v>47</v>
      </c>
      <c r="CJ32" s="95">
        <f>'TTW2011-TTW2001'!S151</f>
        <v>-1.6039902397014496E-2</v>
      </c>
    </row>
    <row r="33" spans="1:88">
      <c r="A33" t="s">
        <v>47</v>
      </c>
      <c r="B33" s="95">
        <v>0.19836909871244635</v>
      </c>
      <c r="C33" s="95">
        <v>0.18595030221625253</v>
      </c>
      <c r="D33" s="95">
        <f t="shared" si="0"/>
        <v>-1.2418796496193818E-2</v>
      </c>
      <c r="F33" t="s">
        <v>47</v>
      </c>
      <c r="G33" s="95">
        <v>0.13226962654642155</v>
      </c>
      <c r="I33" t="s">
        <v>45</v>
      </c>
      <c r="J33" s="105">
        <v>7.6141190148880211E-2</v>
      </c>
      <c r="L33" t="s">
        <v>48</v>
      </c>
      <c r="M33" s="105">
        <v>0.81090423266427858</v>
      </c>
      <c r="O33" t="s">
        <v>108</v>
      </c>
      <c r="P33" s="106">
        <v>3892</v>
      </c>
      <c r="R33" t="s">
        <v>62</v>
      </c>
      <c r="S33" s="95">
        <v>3.7415966862083795E-2</v>
      </c>
      <c r="T33" s="95">
        <v>3.8032318542987234E-2</v>
      </c>
      <c r="U33" s="59">
        <f t="shared" si="1"/>
        <v>6.1635168090343889E-4</v>
      </c>
      <c r="W33" t="s">
        <v>55</v>
      </c>
      <c r="X33" s="95">
        <v>3.0396816624295346E-3</v>
      </c>
      <c r="Y33" s="95">
        <v>4.2627883650952856E-3</v>
      </c>
      <c r="Z33" s="59">
        <f t="shared" si="2"/>
        <v>1.223106702665751E-3</v>
      </c>
      <c r="AB33" t="s">
        <v>62</v>
      </c>
      <c r="AC33" s="95">
        <f>SUM('TTW2001'!G121:I121)</f>
        <v>4.2893682518843797E-2</v>
      </c>
      <c r="AD33" s="95">
        <f>SUM('Travel-to-work'!G121:I121)</f>
        <v>4.4884385322739043E-2</v>
      </c>
      <c r="AE33" s="59">
        <f t="shared" si="3"/>
        <v>1.990702803895246E-3</v>
      </c>
      <c r="AG33" t="s">
        <v>68</v>
      </c>
      <c r="AH33" s="95">
        <v>7.8585380044051037E-2</v>
      </c>
      <c r="AI33" s="95">
        <v>6.7630505228080756E-2</v>
      </c>
      <c r="AJ33" s="59">
        <f t="shared" si="4"/>
        <v>-1.0954874815970281E-2</v>
      </c>
      <c r="AL33" t="s">
        <v>65</v>
      </c>
      <c r="AM33" s="95">
        <f>'TTW2001'!N124</f>
        <v>4.2290677381387233E-3</v>
      </c>
      <c r="AN33" s="95">
        <f>'Travel-to-work'!N124</f>
        <v>4.3721674220207948E-3</v>
      </c>
      <c r="AO33" s="59">
        <f t="shared" si="5"/>
        <v>1.4309968388207146E-4</v>
      </c>
      <c r="AQ33" t="s">
        <v>58</v>
      </c>
      <c r="AR33" s="95">
        <f>'TTW2001'!N117+'TTW2001'!O117</f>
        <v>8.5167096526367767E-2</v>
      </c>
      <c r="AS33" s="95">
        <f>'Travel-to-work'!N117+'Travel-to-work'!O117</f>
        <v>7.2463454874244423E-2</v>
      </c>
      <c r="AT33" s="59">
        <f t="shared" si="6"/>
        <v>-1.2703641652123343E-2</v>
      </c>
      <c r="AV33" t="s">
        <v>37</v>
      </c>
      <c r="AW33" s="95">
        <f>'TTW2001'!K96</f>
        <v>0.56620358142728855</v>
      </c>
      <c r="AX33" s="95">
        <f>'Travel-to-work'!K96</f>
        <v>0.57070387437454262</v>
      </c>
      <c r="AY33" s="59">
        <f t="shared" si="7"/>
        <v>4.5002929472540698E-3</v>
      </c>
      <c r="BA33" t="s">
        <v>45</v>
      </c>
      <c r="BB33" s="95">
        <f>'TTW2001'!L106</f>
        <v>7.2612107131898473E-2</v>
      </c>
      <c r="BC33" s="95">
        <f>'Travel-to-work'!L106</f>
        <v>5.3320904218130974E-2</v>
      </c>
      <c r="BD33" s="59">
        <f t="shared" si="8"/>
        <v>-1.92912029137675E-2</v>
      </c>
      <c r="BF33" t="s">
        <v>37</v>
      </c>
      <c r="BG33" s="95">
        <f>'TTW2001'!K96+'TTW2001'!L96</f>
        <v>0.63590935502614754</v>
      </c>
      <c r="BH33" s="95">
        <f>'Travel-to-work'!K96+'Travel-to-work'!L96</f>
        <v>0.6281371754049403</v>
      </c>
      <c r="BI33" s="59">
        <f t="shared" si="9"/>
        <v>-7.7721796212072425E-3</v>
      </c>
      <c r="BK33" t="s">
        <v>41</v>
      </c>
      <c r="BL33" s="95">
        <f>'TTW2011-TTW2001'!I144</f>
        <v>-0.21775312066574201</v>
      </c>
      <c r="BN33" t="s">
        <v>67</v>
      </c>
      <c r="BO33" s="95">
        <f>'TTW2011-TTW2001'!H169</f>
        <v>-9.099181073703367E-4</v>
      </c>
      <c r="BQ33" t="s">
        <v>40</v>
      </c>
      <c r="BR33" s="95">
        <f>'TTW2011-TTW2001'!T142</f>
        <v>-9.834368530020704E-2</v>
      </c>
      <c r="BT33" t="s">
        <v>62</v>
      </c>
      <c r="BU33" s="95">
        <f>'TTW2011-TTW2001'!O164</f>
        <v>-0.23344459997846451</v>
      </c>
      <c r="BW33" t="s">
        <v>39</v>
      </c>
      <c r="BX33" s="95">
        <f>'TTW2011-TTW2001'!N141</f>
        <v>-0.32558139534883723</v>
      </c>
      <c r="BZ33" t="s">
        <v>44</v>
      </c>
      <c r="CA33" s="95">
        <f>'TTW2011-TTW2001'!U148</f>
        <v>-0.23259608411892677</v>
      </c>
      <c r="CC33" t="s">
        <v>47</v>
      </c>
      <c r="CD33" s="95">
        <f>'TTW2011-TTW2001'!K151</f>
        <v>1.1152852782343273E-2</v>
      </c>
      <c r="CF33" t="s">
        <v>47</v>
      </c>
      <c r="CG33" s="95">
        <f>'TTW2011-TTW2001'!L151</f>
        <v>-0.31633535004321522</v>
      </c>
      <c r="CI33" t="s">
        <v>40</v>
      </c>
      <c r="CJ33" s="95">
        <f>'TTW2011-TTW2001'!S142</f>
        <v>-1.7841474115238374E-2</v>
      </c>
    </row>
    <row r="34" spans="1:88">
      <c r="A34" t="s">
        <v>59</v>
      </c>
      <c r="B34" s="95">
        <v>0.22416686645888276</v>
      </c>
      <c r="C34" s="95">
        <v>0.1838560411311054</v>
      </c>
      <c r="D34" s="95">
        <f t="shared" si="0"/>
        <v>-4.0310825327777355E-2</v>
      </c>
      <c r="F34" t="s">
        <v>48</v>
      </c>
      <c r="G34" s="95">
        <v>9.6332888835010302E-2</v>
      </c>
      <c r="I34" t="s">
        <v>37</v>
      </c>
      <c r="J34" s="105">
        <v>6.932141951336579E-2</v>
      </c>
      <c r="L34" t="s">
        <v>43</v>
      </c>
      <c r="M34" s="105">
        <v>0.79671354038703335</v>
      </c>
      <c r="O34" t="s">
        <v>59</v>
      </c>
      <c r="P34" s="106">
        <v>3127</v>
      </c>
      <c r="R34" t="s">
        <v>40</v>
      </c>
      <c r="S34" s="95">
        <v>4.319182089062628E-2</v>
      </c>
      <c r="T34" s="95">
        <v>3.7561484572961691E-2</v>
      </c>
      <c r="U34" s="59">
        <f t="shared" si="1"/>
        <v>-5.6303363176645888E-3</v>
      </c>
      <c r="W34" t="s">
        <v>59</v>
      </c>
      <c r="X34" s="95">
        <v>1.0284098213137935E-3</v>
      </c>
      <c r="Y34" s="95">
        <v>1.9461934745277618E-3</v>
      </c>
      <c r="Z34" s="59">
        <f t="shared" si="2"/>
        <v>9.177836532139683E-4</v>
      </c>
      <c r="AB34" t="s">
        <v>63</v>
      </c>
      <c r="AC34" s="95">
        <f>SUM('TTW2001'!G122:I122)</f>
        <v>4.2906841901816775E-2</v>
      </c>
      <c r="AD34" s="95">
        <f>SUM('Travel-to-work'!G122:I122)</f>
        <v>3.857245854361932E-2</v>
      </c>
      <c r="AE34" s="59">
        <f t="shared" si="3"/>
        <v>-4.334383358197455E-3</v>
      </c>
      <c r="AG34" t="s">
        <v>45</v>
      </c>
      <c r="AH34" s="95">
        <v>5.6919300398895367E-2</v>
      </c>
      <c r="AI34" s="95">
        <v>5.2761594034024702E-2</v>
      </c>
      <c r="AJ34" s="59">
        <f t="shared" si="4"/>
        <v>-4.1577063648706655E-3</v>
      </c>
      <c r="AL34" t="s">
        <v>58</v>
      </c>
      <c r="AM34" s="95">
        <f>'TTW2001'!N117</f>
        <v>2.9084124458102398E-3</v>
      </c>
      <c r="AN34" s="95">
        <f>'Travel-to-work'!N117</f>
        <v>3.2708698064134985E-3</v>
      </c>
      <c r="AO34" s="59">
        <f t="shared" si="5"/>
        <v>3.6245736060325868E-4</v>
      </c>
      <c r="AQ34" t="s">
        <v>45</v>
      </c>
      <c r="AR34" s="95">
        <f>'TTW2001'!N106+'TTW2001'!O106</f>
        <v>6.3823258668303157E-2</v>
      </c>
      <c r="AS34" s="95">
        <f>'Travel-to-work'!N106+'Travel-to-work'!O106</f>
        <v>6.2526217664879979E-2</v>
      </c>
      <c r="AT34" s="59">
        <f t="shared" si="6"/>
        <v>-1.2970410034231772E-3</v>
      </c>
      <c r="AV34" t="s">
        <v>52</v>
      </c>
      <c r="AW34" s="95">
        <f>'TTW2001'!K111</f>
        <v>0.43954568921011872</v>
      </c>
      <c r="AX34" s="95">
        <f>'Travel-to-work'!K111</f>
        <v>0.46602777036539472</v>
      </c>
      <c r="AY34" s="59">
        <f t="shared" si="7"/>
        <v>2.6482081155276005E-2</v>
      </c>
      <c r="BA34" t="s">
        <v>47</v>
      </c>
      <c r="BB34" s="95">
        <f>'TTW2001'!L108</f>
        <v>6.2510130206926362E-2</v>
      </c>
      <c r="BC34" s="95">
        <f>'Travel-to-work'!L108</f>
        <v>4.3993325917686316E-2</v>
      </c>
      <c r="BD34" s="59">
        <f t="shared" si="8"/>
        <v>-1.8516804289240046E-2</v>
      </c>
      <c r="BF34" t="s">
        <v>52</v>
      </c>
      <c r="BG34" s="95">
        <f>'TTW2001'!K111+'TTW2001'!L111</f>
        <v>0.50923076923076915</v>
      </c>
      <c r="BH34" s="95">
        <f>'Travel-to-work'!K111+'Travel-to-work'!L111</f>
        <v>0.5204551100968926</v>
      </c>
      <c r="BI34" s="59">
        <f t="shared" si="9"/>
        <v>1.122434086612345E-2</v>
      </c>
      <c r="BK34" t="s">
        <v>47</v>
      </c>
      <c r="BL34" s="95">
        <f>'TTW2011-TTW2001'!I151</f>
        <v>-0.21850677428653792</v>
      </c>
      <c r="BN34" t="s">
        <v>108</v>
      </c>
      <c r="BO34" s="95">
        <f>'TTW2011-TTW2001'!H145</f>
        <v>-0.1623931623931624</v>
      </c>
      <c r="BQ34" t="s">
        <v>54</v>
      </c>
      <c r="BR34" s="95">
        <f>'TTW2011-TTW2001'!T156</f>
        <v>-0.12417391304347826</v>
      </c>
      <c r="BT34" t="s">
        <v>44</v>
      </c>
      <c r="BU34" s="95">
        <f>'TTW2011-TTW2001'!O148</f>
        <v>-0.24063564131668558</v>
      </c>
      <c r="BW34" t="s">
        <v>57</v>
      </c>
      <c r="BX34" s="95">
        <f>'TTW2011-TTW2001'!N159</f>
        <v>-0.33226837060702874</v>
      </c>
      <c r="BZ34" t="s">
        <v>62</v>
      </c>
      <c r="CA34" s="95">
        <f>'TTW2011-TTW2001'!U164</f>
        <v>-0.23642871346192085</v>
      </c>
      <c r="CC34" t="s">
        <v>45</v>
      </c>
      <c r="CD34" s="95">
        <f>'TTW2011-TTW2001'!K149</f>
        <v>-3.4249485277296647E-2</v>
      </c>
      <c r="CF34" t="s">
        <v>54</v>
      </c>
      <c r="CG34" s="95">
        <f>'TTW2011-TTW2001'!L156</f>
        <v>-0.32896117523609653</v>
      </c>
      <c r="CI34" t="s">
        <v>45</v>
      </c>
      <c r="CJ34" s="95">
        <f>'TTW2011-TTW2001'!S149</f>
        <v>-6.112880396319887E-2</v>
      </c>
    </row>
    <row r="35" spans="1:88">
      <c r="A35" t="s">
        <v>38</v>
      </c>
      <c r="B35" s="95">
        <v>0.17865014988538178</v>
      </c>
      <c r="C35" s="95">
        <v>0.14306587466814372</v>
      </c>
      <c r="D35" s="95">
        <f t="shared" si="0"/>
        <v>-3.5584275217238059E-2</v>
      </c>
      <c r="F35" t="s">
        <v>45</v>
      </c>
      <c r="G35" s="95">
        <v>9.4715034008287083E-2</v>
      </c>
      <c r="I35" t="s">
        <v>48</v>
      </c>
      <c r="J35" s="105">
        <v>4.8773520733159659E-3</v>
      </c>
      <c r="L35" t="s">
        <v>52</v>
      </c>
      <c r="M35" s="105">
        <v>0.64064572810674392</v>
      </c>
      <c r="O35" t="s">
        <v>63</v>
      </c>
      <c r="P35" s="106">
        <v>2472</v>
      </c>
      <c r="R35" t="s">
        <v>59</v>
      </c>
      <c r="S35" s="95">
        <v>2.6224450443501735E-2</v>
      </c>
      <c r="T35" s="95">
        <v>2.4499141385231828E-2</v>
      </c>
      <c r="U35" s="59">
        <f t="shared" si="1"/>
        <v>-1.7253090582699075E-3</v>
      </c>
      <c r="W35" t="s">
        <v>63</v>
      </c>
      <c r="X35" s="95">
        <v>5.7982218786238886E-4</v>
      </c>
      <c r="Y35" s="95">
        <v>2.7036770007209804E-4</v>
      </c>
      <c r="Z35" s="59">
        <f t="shared" si="2"/>
        <v>-3.0945448779029082E-4</v>
      </c>
      <c r="AB35" t="s">
        <v>59</v>
      </c>
      <c r="AC35" s="95">
        <f>SUM('TTW2001'!G118:I118)</f>
        <v>2.7767065175472425E-2</v>
      </c>
      <c r="AD35" s="95">
        <f>SUM('Travel-to-work'!G118:I118)</f>
        <v>2.6674298797939325E-2</v>
      </c>
      <c r="AE35" s="59">
        <f t="shared" si="3"/>
        <v>-1.0927663775331005E-3</v>
      </c>
      <c r="AG35" t="s">
        <v>47</v>
      </c>
      <c r="AH35" s="95">
        <v>4.6950132368037169E-2</v>
      </c>
      <c r="AI35" s="95">
        <v>3.9293659621802E-2</v>
      </c>
      <c r="AJ35" s="59">
        <f t="shared" si="4"/>
        <v>-7.6564727462351684E-3</v>
      </c>
      <c r="AL35" t="s">
        <v>54</v>
      </c>
      <c r="AM35" s="95">
        <f>'TTW2001'!N113</f>
        <v>2.820786059048455E-3</v>
      </c>
      <c r="AN35" s="95">
        <f>'Travel-to-work'!N113</f>
        <v>2.9655217362966825E-3</v>
      </c>
      <c r="AO35" s="59">
        <f t="shared" si="5"/>
        <v>1.4473567724822755E-4</v>
      </c>
      <c r="AQ35" t="s">
        <v>47</v>
      </c>
      <c r="AR35" s="95">
        <f>'TTW2001'!N108+'TTW2001'!O108</f>
        <v>5.3028256523853255E-2</v>
      </c>
      <c r="AS35" s="95">
        <f>'Travel-to-work'!N108+'Travel-to-work'!O108</f>
        <v>4.8025583982202441E-2</v>
      </c>
      <c r="AT35" s="59">
        <f t="shared" si="6"/>
        <v>-5.0026725416508142E-3</v>
      </c>
      <c r="AV35" t="s">
        <v>48</v>
      </c>
      <c r="AW35" s="95">
        <f>'TTW2001'!K100</f>
        <v>0.44162994458147142</v>
      </c>
      <c r="AX35" s="95">
        <f>'Travel-to-work'!K100</f>
        <v>0.40957559708507263</v>
      </c>
      <c r="AY35" s="59">
        <f t="shared" si="7"/>
        <v>-3.2054347496398794E-2</v>
      </c>
      <c r="BA35" t="s">
        <v>48</v>
      </c>
      <c r="BB35" s="95">
        <f>'TTW2001'!L100</f>
        <v>5.0691957605341648E-2</v>
      </c>
      <c r="BC35" s="95">
        <f>'Travel-to-work'!L100</f>
        <v>3.5380385894338937E-2</v>
      </c>
      <c r="BD35" s="59">
        <f t="shared" si="8"/>
        <v>-1.5311571711002711E-2</v>
      </c>
      <c r="BF35" t="s">
        <v>48</v>
      </c>
      <c r="BG35" s="95">
        <f>'TTW2001'!K100+'TTW2001'!L100</f>
        <v>0.49232190218681304</v>
      </c>
      <c r="BH35" s="95">
        <f>'Travel-to-work'!K100+'Travel-to-work'!L100</f>
        <v>0.44495598297941158</v>
      </c>
      <c r="BI35" s="59">
        <f t="shared" si="9"/>
        <v>-4.7365919207401463E-2</v>
      </c>
      <c r="BK35" t="s">
        <v>54</v>
      </c>
      <c r="BL35" s="95">
        <f>'TTW2011-TTW2001'!I156</f>
        <v>-0.29545454545454547</v>
      </c>
      <c r="BN35" t="s">
        <v>63</v>
      </c>
      <c r="BO35" s="95">
        <f>'TTW2011-TTW2001'!H165</f>
        <v>-0.5</v>
      </c>
      <c r="BQ35" t="s">
        <v>108</v>
      </c>
      <c r="BR35" s="95">
        <f>'TTW2011-TTW2001'!T145</f>
        <v>-0.17559863169897377</v>
      </c>
      <c r="BT35" t="s">
        <v>40</v>
      </c>
      <c r="BU35" s="95">
        <f>'TTW2011-TTW2001'!O142</f>
        <v>-0.24679283627587958</v>
      </c>
      <c r="BW35" t="s">
        <v>56</v>
      </c>
      <c r="BX35" s="95">
        <f>'TTW2011-TTW2001'!N158</f>
        <v>-0.45765937202664131</v>
      </c>
      <c r="BZ35" t="s">
        <v>40</v>
      </c>
      <c r="CA35" s="95">
        <f>'TTW2011-TTW2001'!U142</f>
        <v>-0.2384278442050432</v>
      </c>
      <c r="CC35" t="s">
        <v>48</v>
      </c>
      <c r="CD35" s="95">
        <f>'TTW2011-TTW2001'!K143</f>
        <v>-5.3057123161227758E-2</v>
      </c>
      <c r="CF35" t="s">
        <v>64</v>
      </c>
      <c r="CG35" s="95">
        <f>'TTW2011-TTW2001'!L166</f>
        <v>-0.34384460141271445</v>
      </c>
      <c r="CI35" t="s">
        <v>48</v>
      </c>
      <c r="CJ35" s="95">
        <f>'TTW2011-TTW2001'!S143</f>
        <v>-7.7181876303570873E-2</v>
      </c>
    </row>
    <row r="40" spans="1:88">
      <c r="A40" t="s">
        <v>37</v>
      </c>
    </row>
    <row r="41" spans="1:88">
      <c r="A41" t="s">
        <v>38</v>
      </c>
    </row>
    <row r="42" spans="1:88">
      <c r="A42" t="s">
        <v>39</v>
      </c>
    </row>
    <row r="43" spans="1:88">
      <c r="A43" t="s">
        <v>40</v>
      </c>
    </row>
    <row r="44" spans="1:88">
      <c r="A44" t="s">
        <v>48</v>
      </c>
    </row>
    <row r="45" spans="1:88">
      <c r="A45" t="s">
        <v>41</v>
      </c>
    </row>
    <row r="46" spans="1:88">
      <c r="A46" t="s">
        <v>108</v>
      </c>
    </row>
    <row r="47" spans="1:88">
      <c r="A47" t="s">
        <v>109</v>
      </c>
    </row>
    <row r="48" spans="1:88">
      <c r="A48" t="s">
        <v>43</v>
      </c>
    </row>
    <row r="49" spans="1:1">
      <c r="A49" t="s">
        <v>44</v>
      </c>
    </row>
    <row r="50" spans="1:1">
      <c r="A50" t="s">
        <v>45</v>
      </c>
    </row>
    <row r="51" spans="1:1">
      <c r="A51" t="s">
        <v>46</v>
      </c>
    </row>
    <row r="52" spans="1:1">
      <c r="A52" t="s">
        <v>47</v>
      </c>
    </row>
    <row r="53" spans="1:1">
      <c r="A53" t="s">
        <v>50</v>
      </c>
    </row>
    <row r="54" spans="1:1">
      <c r="A54" t="s">
        <v>51</v>
      </c>
    </row>
    <row r="55" spans="1:1">
      <c r="A55" t="s">
        <v>52</v>
      </c>
    </row>
    <row r="56" spans="1:1">
      <c r="A56" t="s">
        <v>53</v>
      </c>
    </row>
    <row r="57" spans="1:1">
      <c r="A57" t="s">
        <v>54</v>
      </c>
    </row>
    <row r="58" spans="1:1">
      <c r="A58" t="s">
        <v>55</v>
      </c>
    </row>
    <row r="59" spans="1:1">
      <c r="A59" t="s">
        <v>56</v>
      </c>
    </row>
    <row r="60" spans="1:1">
      <c r="A60" t="s">
        <v>57</v>
      </c>
    </row>
    <row r="61" spans="1:1">
      <c r="A61" t="s">
        <v>58</v>
      </c>
    </row>
    <row r="62" spans="1:1">
      <c r="A62" t="s">
        <v>59</v>
      </c>
    </row>
    <row r="63" spans="1:1">
      <c r="A63" t="s">
        <v>110</v>
      </c>
    </row>
    <row r="64" spans="1:1">
      <c r="A64" t="s">
        <v>61</v>
      </c>
    </row>
    <row r="65" spans="1:1">
      <c r="A65" t="s">
        <v>62</v>
      </c>
    </row>
    <row r="66" spans="1:1">
      <c r="A66" t="s">
        <v>63</v>
      </c>
    </row>
    <row r="67" spans="1:1">
      <c r="A67" t="s">
        <v>64</v>
      </c>
    </row>
    <row r="68" spans="1:1">
      <c r="A68" t="s">
        <v>65</v>
      </c>
    </row>
    <row r="69" spans="1:1">
      <c r="A69" t="s">
        <v>66</v>
      </c>
    </row>
    <row r="70" spans="1:1">
      <c r="A70" t="s">
        <v>67</v>
      </c>
    </row>
    <row r="71" spans="1:1">
      <c r="A71" t="s">
        <v>68</v>
      </c>
    </row>
  </sheetData>
  <sortState ref="CF4:CG35">
    <sortCondition descending="1" ref="CG4:CG3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21</vt:i4>
      </vt:variant>
    </vt:vector>
  </HeadingPairs>
  <TitlesOfParts>
    <vt:vector size="35" baseType="lpstr">
      <vt:lpstr>Car availability</vt:lpstr>
      <vt:lpstr>Travel-to-work</vt:lpstr>
      <vt:lpstr>Travel-to-study</vt:lpstr>
      <vt:lpstr>Travel-to-work-or-study</vt:lpstr>
      <vt:lpstr>CARS2001</vt:lpstr>
      <vt:lpstr>TTW2001</vt:lpstr>
      <vt:lpstr>CARS2011-CARS2001</vt:lpstr>
      <vt:lpstr>TTW2011-TTW2001</vt:lpstr>
      <vt:lpstr>graphdata</vt:lpstr>
      <vt:lpstr>pie charts</vt:lpstr>
      <vt:lpstr>car availability graphs</vt:lpstr>
      <vt:lpstr>TTW graphs 1</vt:lpstr>
      <vt:lpstr>TTW graphs 2</vt:lpstr>
      <vt:lpstr>Long-term trends</vt:lpstr>
      <vt:lpstr>'Car availability'!Print_Area</vt:lpstr>
      <vt:lpstr>'car availability graphs'!Print_Area</vt:lpstr>
      <vt:lpstr>CARS2001!Print_Area</vt:lpstr>
      <vt:lpstr>'CARS2011-CARS2001'!Print_Area</vt:lpstr>
      <vt:lpstr>'Long-term trends'!Print_Area</vt:lpstr>
      <vt:lpstr>'pie charts'!Print_Area</vt:lpstr>
      <vt:lpstr>'Travel-to-study'!Print_Area</vt:lpstr>
      <vt:lpstr>'Travel-to-work'!Print_Area</vt:lpstr>
      <vt:lpstr>'Travel-to-work-or-study'!Print_Area</vt:lpstr>
      <vt:lpstr>'TTW graphs 1'!Print_Area</vt:lpstr>
      <vt:lpstr>'TTW graphs 2'!Print_Area</vt:lpstr>
      <vt:lpstr>'TTW2001'!Print_Area</vt:lpstr>
      <vt:lpstr>'TTW2011-TTW2001'!Print_Area</vt:lpstr>
      <vt:lpstr>'Car availability'!Print_Titles</vt:lpstr>
      <vt:lpstr>CARS2001!Print_Titles</vt:lpstr>
      <vt:lpstr>'CARS2011-CARS2001'!Print_Titles</vt:lpstr>
      <vt:lpstr>'Travel-to-study'!Print_Titles</vt:lpstr>
      <vt:lpstr>'Travel-to-work'!Print_Titles</vt:lpstr>
      <vt:lpstr>'Travel-to-work-or-study'!Print_Titles</vt:lpstr>
      <vt:lpstr>'TTW2001'!Print_Titles</vt:lpstr>
      <vt:lpstr>'TTW2011-TTW2001'!Print_Titles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Gainey</dc:creator>
  <cp:lastModifiedBy>Neville Stokes</cp:lastModifiedBy>
  <cp:lastPrinted>2013-12-27T11:08:44Z</cp:lastPrinted>
  <dcterms:created xsi:type="dcterms:W3CDTF">2013-12-18T19:22:05Z</dcterms:created>
  <dcterms:modified xsi:type="dcterms:W3CDTF">2014-06-03T14:00:14Z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1392395627</vt:i4>
  </property>
  <property fmtid="{D5CDD505-2E9C-101B-9397-08002B2CF9AE}" pid="3" name="_NewReviewCycle">
    <vt:lpwstr/>
  </property>
  <property fmtid="{D5CDD505-2E9C-101B-9397-08002B2CF9AE}" pid="4" name="_EmailSubject">
    <vt:lpwstr>2011 Census transport and travel analysis</vt:lpwstr>
  </property>
  <property fmtid="{D5CDD505-2E9C-101B-9397-08002B2CF9AE}" pid="5" name="_AuthorEmail">
    <vt:lpwstr>Graeme.Gainey@edinburgh.gov.uk</vt:lpwstr>
  </property>
  <property fmtid="{D5CDD505-2E9C-101B-9397-08002B2CF9AE}" pid="6" name="_AuthorEmailDisplayName">
    <vt:lpwstr>Graeme Gainey</vt:lpwstr>
  </property>
  <property fmtid="{D5CDD505-2E9C-101B-9397-08002B2CF9AE}" pid="7" name="_ReviewingToolsShownOnce">
    <vt:lpwstr/>
  </property>
</Properties>
</file>