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tables/table21.xml" ContentType="application/vnd.openxmlformats-officedocument.spreadsheetml.table+xml"/>
  <Override PartName="/xl/drawings/drawing2.xml" ContentType="application/vnd.openxmlformats-officedocument.drawing+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116"/>
  <workbookPr dateCompatibility="0" hidePivotFieldList="1" defaultThemeVersion="166925"/>
  <mc:AlternateContent xmlns:mc="http://schemas.openxmlformats.org/markup-compatibility/2006">
    <mc:Choice Requires="x15">
      <x15ac:absPath xmlns:x15ac="http://schemas.microsoft.com/office/spreadsheetml/2010/11/ac" url="/Users/cleozhang/Desktop/CS6603 AIES/Homework Project/#2/"/>
    </mc:Choice>
  </mc:AlternateContent>
  <xr:revisionPtr revIDLastSave="0" documentId="13_ncr:9_{F7173E9B-A501-4742-AB95-E67866E15993}" xr6:coauthVersionLast="47" xr6:coauthVersionMax="47" xr10:uidLastSave="{00000000-0000-0000-0000-000000000000}"/>
  <bookViews>
    <workbookView xWindow="-4240" yWindow="-21100" windowWidth="29500" windowHeight="21100" activeTab="1" xr2:uid="{00000000-000D-0000-FFFF-FFFF00000000}"/>
  </bookViews>
  <sheets>
    <sheet name="mental-health-in-tech-survey-20" sheetId="1" r:id="rId1"/>
    <sheet name="relationships" sheetId="6" r:id="rId2"/>
    <sheet name="variables" sheetId="4" r:id="rId3"/>
    <sheet name="reduced sheet" sheetId="7" r:id="rId4"/>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K24" i="7" l="1"/>
  <c r="K23" i="7"/>
  <c r="K22" i="7"/>
  <c r="G23" i="7"/>
  <c r="G24" i="7"/>
  <c r="G22" i="7"/>
  <c r="V53" i="6"/>
  <c r="V54" i="6"/>
  <c r="R20" i="6" l="1"/>
  <c r="R19" i="6"/>
  <c r="R18" i="6"/>
  <c r="R17" i="6"/>
  <c r="R16" i="6"/>
  <c r="R15" i="6"/>
  <c r="M91" i="6"/>
  <c r="M90" i="6"/>
  <c r="M89" i="6"/>
  <c r="M88" i="6"/>
  <c r="M87" i="6"/>
  <c r="M86" i="6"/>
  <c r="M85" i="6"/>
  <c r="M84" i="6"/>
  <c r="M83" i="6"/>
  <c r="M82" i="6"/>
  <c r="M81" i="6"/>
  <c r="M80" i="6"/>
  <c r="M79" i="6"/>
  <c r="M78" i="6"/>
  <c r="M77" i="6"/>
  <c r="M76" i="6"/>
  <c r="M75" i="6"/>
  <c r="M74" i="6"/>
  <c r="M73" i="6"/>
  <c r="M72" i="6"/>
  <c r="I83" i="6"/>
  <c r="I82" i="6"/>
  <c r="I81" i="6"/>
  <c r="I80" i="6"/>
  <c r="I79" i="6"/>
  <c r="I78" i="6"/>
  <c r="I77" i="6"/>
  <c r="I76" i="6"/>
  <c r="I75" i="6"/>
  <c r="I74" i="6"/>
  <c r="I73" i="6"/>
  <c r="I72" i="6"/>
  <c r="E79" i="6"/>
  <c r="E78" i="6"/>
  <c r="E77" i="6"/>
  <c r="E76" i="6"/>
  <c r="E75" i="6"/>
  <c r="E74" i="6"/>
  <c r="E73" i="6"/>
  <c r="E72" i="6"/>
  <c r="M57" i="6"/>
  <c r="M56" i="6"/>
  <c r="M55" i="6"/>
  <c r="M54" i="6"/>
  <c r="M53" i="6"/>
  <c r="M52" i="6"/>
  <c r="M51" i="6"/>
  <c r="M50" i="6"/>
  <c r="M49" i="6"/>
  <c r="M48" i="6"/>
  <c r="M47" i="6"/>
  <c r="M46" i="6"/>
  <c r="M45" i="6"/>
  <c r="M44" i="6"/>
  <c r="M43" i="6"/>
  <c r="E48" i="6"/>
  <c r="E47" i="6"/>
  <c r="E46" i="6"/>
  <c r="E45" i="6"/>
  <c r="E44" i="6"/>
  <c r="E43" i="6"/>
  <c r="M29" i="6"/>
  <c r="M28" i="6"/>
  <c r="M27" i="6"/>
  <c r="M26" i="6"/>
  <c r="M25" i="6"/>
  <c r="M24" i="6"/>
  <c r="M23" i="6"/>
  <c r="M22" i="6"/>
  <c r="M21" i="6"/>
  <c r="M20" i="6"/>
  <c r="M19" i="6"/>
  <c r="M18" i="6"/>
  <c r="M17" i="6"/>
  <c r="M16" i="6"/>
  <c r="M15" i="6"/>
  <c r="I23" i="6"/>
  <c r="I22" i="6"/>
  <c r="I21" i="6"/>
  <c r="I20" i="6"/>
  <c r="I19" i="6"/>
  <c r="I18" i="6"/>
  <c r="I17" i="6"/>
  <c r="I16" i="6"/>
  <c r="I15" i="6"/>
  <c r="E15" i="6"/>
  <c r="I51" i="6"/>
  <c r="I50" i="6"/>
  <c r="I49" i="6"/>
  <c r="I48" i="6"/>
  <c r="I47" i="6"/>
  <c r="I46" i="6"/>
  <c r="I45" i="6"/>
  <c r="I44" i="6"/>
  <c r="I43" i="6"/>
  <c r="E20" i="6"/>
  <c r="E19" i="6"/>
  <c r="E18" i="6"/>
  <c r="E17" i="6"/>
  <c r="E16" i="6"/>
  <c r="BU164" i="1" l="1"/>
</calcChain>
</file>

<file path=xl/sharedStrings.xml><?xml version="1.0" encoding="utf-8"?>
<sst xmlns="http://purl.oclc.org/ooxml/spreadsheetml/main" count="13199" uniqueCount="1810">
  <si>
    <t>*Are you self-employed?*</t>
  </si>
  <si>
    <t>How many employees does your company or organization have?</t>
  </si>
  <si>
    <t>Is your employer primarily a tech company/organization?</t>
  </si>
  <si>
    <t>Is your primary role within your company related to tech/IT?</t>
  </si>
  <si>
    <t>Does your employer provide mental health benefits as part of healthcare coverage?</t>
  </si>
  <si>
    <t>Do you know the options for mental health care available under your employer-provided health coverage?</t>
  </si>
  <si>
    <t>Has your employer ever formally discussed mental health (for example, as part of a wellness campaign or other official communication)?</t>
  </si>
  <si>
    <t>Does your employer offer resources to learn more about mental health disorders and options for seeking help?</t>
  </si>
  <si>
    <t>Is your anonymity protected if you choose to take advantage of mental health or substance abuse treatment resources provided by your employer?</t>
  </si>
  <si>
    <t>If a mental health issue prompted you to request a medical leave from work, how easy or difficult would it be to ask for that leave?</t>
  </si>
  <si>
    <t>Would you feel more comfortable talking to your coworkers about your physical health or your mental health?</t>
  </si>
  <si>
    <t>Would you feel comfortable discussing a mental health issue with your direct supervisor(s)?</t>
  </si>
  <si>
    <t>Have you ever discussed your mental health with your employer?</t>
  </si>
  <si>
    <t>Describe the conversation you had with your employer about your mental health, including their reactions and what actions were taken to address your mental health issue/questions.</t>
  </si>
  <si>
    <t>Would you feel comfortable discussing a mental health issue with your coworkers?</t>
  </si>
  <si>
    <t>Have you ever discussed your mental health with coworkers?</t>
  </si>
  <si>
    <t>Describe the conversation with coworkers you had about your mental health including their reactions.</t>
  </si>
  <si>
    <t>Have you ever had a coworker discuss their or another coworker's mental health with you?</t>
  </si>
  <si>
    <t>Describe the conversation your coworker had with you about their mental health (please do not use names).</t>
  </si>
  <si>
    <t>Overall, how much importance does your employer place on physical health?</t>
  </si>
  <si>
    <t>Overall, how much importance does your employer place on mental health?</t>
  </si>
  <si>
    <t>Do you have medical coverage (private insurance or state-provided) that includes treatment of mental health disorders?</t>
  </si>
  <si>
    <t>Do you know local or online resources to seek help for a mental health issue?</t>
  </si>
  <si>
    <t>If you have been diagnosed or treated for a mental health disorder, do you ever reveal this to clients or business contacts?</t>
  </si>
  <si>
    <t>If you have revealed a mental health disorder to a client or business contact, how has this affected you or the relationship?</t>
  </si>
  <si>
    <t>If you have been diagnosed or treated for a mental health disorder, do you ever reveal this to coworkers or employees?</t>
  </si>
  <si>
    <t>If you have revealed a mental health disorder to a coworker or employee, how has this impacted you or the relationship?</t>
  </si>
  <si>
    <t>Do you believe your productivity is ever affected by a mental health issue?</t>
  </si>
  <si>
    <t>If yes, what percentage of your work time (time performing primary or secondary job functions) is affected by a mental health issue?</t>
  </si>
  <si>
    <t>*Do you have previous employers?*</t>
  </si>
  <si>
    <t>Was your employer primarily a tech company/organization?</t>
  </si>
  <si>
    <t>Have your previous employers provided mental health benefits?</t>
  </si>
  <si>
    <t>Were you aware of the options for mental health care provided by your previous employers?</t>
  </si>
  <si>
    <t>Did your previous employers ever formally discuss mental health (as part of a wellness campaign or other official communication)?</t>
  </si>
  <si>
    <t>Did your previous employers provide resources to learn more about mental health disorders and how to seek help?</t>
  </si>
  <si>
    <t>Was your anonymity protected if you chose to take advantage of mental health or substance abuse treatment resources with previous employers?</t>
  </si>
  <si>
    <t>Would you have felt more comfortable talking to your previous employer about your physical health or your mental health?</t>
  </si>
  <si>
    <t>Would you have been willing to discuss your mental health with your direct supervisor(s)?</t>
  </si>
  <si>
    <t>Did you ever discuss your mental health with your previous employer?</t>
  </si>
  <si>
    <t>Describe the conversation you had with your previous employer about your mental health, including their reactions and actions taken to address your mental health issue/questions.</t>
  </si>
  <si>
    <t>Would you have been willing to discuss your mental health with your coworkers at previous employers?</t>
  </si>
  <si>
    <t>Did you ever discuss your mental health with a previous coworker(s)?</t>
  </si>
  <si>
    <t>Describe the conversation you had with your previous coworkers about your mental health including their reactions.</t>
  </si>
  <si>
    <t>Did you ever have a previous coworker discuss their or another coworker's mental health with you?</t>
  </si>
  <si>
    <t>Overall, how much importance did your previous employer place on physical health?</t>
  </si>
  <si>
    <t>Overall, how much importance did your previous employer place on mental health?</t>
  </si>
  <si>
    <t>Do you *currently* have a mental health disorder?</t>
  </si>
  <si>
    <t>Have you ever been *diagnosed* with a mental health disorder?</t>
  </si>
  <si>
    <t>*What disorder(s) have you been diagnosed with?*</t>
  </si>
  <si>
    <t>*If possibly, what disorder(s) do you believe you have?*</t>
  </si>
  <si>
    <t>*If so, what disorder(s) were you diagnosed with?*</t>
  </si>
  <si>
    <t>Have you had a mental health disorder in the past?</t>
  </si>
  <si>
    <t>Have you ever sought treatment for a mental health disorder from a mental health professional?</t>
  </si>
  <si>
    <t>Do you have a family history of mental illness?</t>
  </si>
  <si>
    <t>If you have a mental health disorder, how often do you feel that it interferes with your work *when being treated effectively?*</t>
  </si>
  <si>
    <t>If you have a mental health disorder, how often do you feel that it interferes with your work *when* _*NOT*_* being treated effectively (i.e., when you are experiencing symptoms)?*</t>
  </si>
  <si>
    <t>Have your observations of how another individual who discussed a mental health issue made you less likely to reveal a mental health issue yourself in your current workplace?</t>
  </si>
  <si>
    <t>How willing would you be to share with friends and family that you have a mental illness?</t>
  </si>
  <si>
    <t>Would you be willing to bring up a physical health issue with a potential employer in an interview?</t>
  </si>
  <si>
    <t>Why or why not?</t>
  </si>
  <si>
    <t>Would you bring up your *mental* health with a potential employer in an interview?</t>
  </si>
  <si>
    <t>Are you openly identified at work as a person with a mental health issue?</t>
  </si>
  <si>
    <t>Has being identified as a person with a mental health issue affected your career?</t>
  </si>
  <si>
    <t>How has it affected your career?</t>
  </si>
  <si>
    <t>If they knew you suffered from a mental health disorder, how do you think that your team members/co-workers would react?</t>
  </si>
  <si>
    <t>Have you observed or experienced an *unsupportive or badly handled response* to a mental health issue in your current or previous workplace?</t>
  </si>
  <si>
    <t>Describe the circumstances of the badly handled or unsupportive response.</t>
  </si>
  <si>
    <t>Have you observed or experienced a *supportive or well handled response* to a mental health issue in your current or previous workplace?</t>
  </si>
  <si>
    <t>Describe the circumstances of the supportive or well handled response.</t>
  </si>
  <si>
    <t>Overall, how well do you think the tech industry supports employees with mental health issues?</t>
  </si>
  <si>
    <t>Briefly describe what you think the industry as a whole and/or employers could do to improve mental health support for employees.</t>
  </si>
  <si>
    <t>If there is anything else you would like to tell us that has not been covered by the survey questions, please use this space to do so.</t>
  </si>
  <si>
    <t>Would you be willing to talk to one of us more extensively about your experiences with mental health issues in the tech industry? (Note that all interview responses would be used _anonymously_ and only with your permission.)</t>
  </si>
  <si>
    <t>What is your age?</t>
  </si>
  <si>
    <t>What is your gender?</t>
  </si>
  <si>
    <t>What country do you *live* in?</t>
  </si>
  <si>
    <t>What US state or territory do you *live* in?</t>
  </si>
  <si>
    <t>What is your race?</t>
  </si>
  <si>
    <t>What country do you *work* in?</t>
  </si>
  <si>
    <t>What US state or territory do you *work* in?</t>
  </si>
  <si>
    <t>26-100</t>
  </si>
  <si>
    <t>I don't know</t>
  </si>
  <si>
    <t>No</t>
  </si>
  <si>
    <t>Yes</t>
  </si>
  <si>
    <t>Very easy</t>
  </si>
  <si>
    <t>Physical health</t>
  </si>
  <si>
    <t>Mainly was a general 'maybe I should go see somebody'. They didn't really have a reaction, it was fine to bring up and discuss.</t>
  </si>
  <si>
    <t>They talked about how they are active in the mental health world and how they suffer from mental health issues.</t>
  </si>
  <si>
    <t>N/A (was not aware)</t>
  </si>
  <si>
    <t>Some did</t>
  </si>
  <si>
    <t>Yes, they all did</t>
  </si>
  <si>
    <t>Some of my previous supervisors</t>
  </si>
  <si>
    <t>At some of my previous employers</t>
  </si>
  <si>
    <t>Don't Know</t>
  </si>
  <si>
    <t>Not applicable to me</t>
  </si>
  <si>
    <t>If it impacts work I would bring it up</t>
  </si>
  <si>
    <t>Maybe</t>
  </si>
  <si>
    <t>If I feel it's under control I likely wouldn't bring it up for fear of adding something they would need to consider when hiring.</t>
  </si>
  <si>
    <t>Maybe/Not sure</t>
  </si>
  <si>
    <t>Male</t>
  </si>
  <si>
    <t>United States of America</t>
  </si>
  <si>
    <t>Nebraska</t>
  </si>
  <si>
    <t>White</t>
  </si>
  <si>
    <t>I prefer only to say that a recent coworker has been very supportive and understanding when I've shared info about my mental health. That hasn't always been the case with previous, different coworkers.</t>
  </si>
  <si>
    <t>I prefer only to say that a recent coworker has been very open and forthcoming when they've shared info about their mental health.</t>
  </si>
  <si>
    <t>I was aware of some</t>
  </si>
  <si>
    <t>Yes, always</t>
  </si>
  <si>
    <t xml:space="preserve">I prefer only to say that those previous coworkers with whom I shared some of my mental health history were very supportive and understanding. </t>
  </si>
  <si>
    <t>Possibly</t>
  </si>
  <si>
    <t>Mood Disorder (Depression, Bipolar Disorder, etc)</t>
  </si>
  <si>
    <t>Sometimes</t>
  </si>
  <si>
    <t>Often</t>
  </si>
  <si>
    <t>I do not trust that the potential employer would remain unbiased in light of such information.</t>
  </si>
  <si>
    <t>Yes, I observed</t>
  </si>
  <si>
    <t>As I recall, a direct supervisor was identified as having an anxiety disorder after missing several days of work through very informal channels.</t>
  </si>
  <si>
    <t>Yes, I experienced</t>
  </si>
  <si>
    <t>male</t>
  </si>
  <si>
    <t>Somewhat difficult</t>
  </si>
  <si>
    <t>Same level of comfort for each</t>
  </si>
  <si>
    <t>It doesn't truly count as a coworker, as he is one of my closest friends as well, but we discuss anxiety and depression somewhat often and are very open about it.</t>
  </si>
  <si>
    <t>None did</t>
  </si>
  <si>
    <t>No, none of my previous supervisors</t>
  </si>
  <si>
    <t>No, at none of my previous employers</t>
  </si>
  <si>
    <t>It depends on its applicability to my job and how detrimental it could be.</t>
  </si>
  <si>
    <t>The stigma attached to mental health and not knowing the interviewers feelings on it could potentially affect my ability to obtain said job.</t>
  </si>
  <si>
    <t>I think opening up more conversation around these issues and increasing awareness around mental health would help ease conversations about it</t>
  </si>
  <si>
    <t>Thank you</t>
  </si>
  <si>
    <t>Illinois</t>
  </si>
  <si>
    <t>100-500</t>
  </si>
  <si>
    <t>discrimination/bias</t>
  </si>
  <si>
    <t>N/A</t>
  </si>
  <si>
    <t>m</t>
  </si>
  <si>
    <t>discussed my issues with anxiety and depression</t>
  </si>
  <si>
    <t>connecting over our shared struggles with anxiety</t>
  </si>
  <si>
    <t>No, I only became aware later</t>
  </si>
  <si>
    <t xml:space="preserve">anxiety issues with a past boss. she helped me work through some holistically. </t>
  </si>
  <si>
    <t>anxiety issues</t>
  </si>
  <si>
    <t>same</t>
  </si>
  <si>
    <t>Mood Disorder (Depression, Bipolar Disorder, etc), Anxiety Disorder (Generalized, Social, Phobia, etc)</t>
  </si>
  <si>
    <t>wouldn't want to risk not getting the job</t>
  </si>
  <si>
    <t>female</t>
  </si>
  <si>
    <t>Somewhat easy</t>
  </si>
  <si>
    <t xml:space="preserve">Explained I have generalized anxiety and clinical depression. Was a reaching out moment to encourage others. Well received. </t>
  </si>
  <si>
    <t xml:space="preserve">Suffer from Depression, let them know they aren‚Äôt alone and people care. </t>
  </si>
  <si>
    <t>Rarely</t>
  </si>
  <si>
    <t xml:space="preserve">Would, because it is a safety issue for me, to not disclose the information. Just awareness. </t>
  </si>
  <si>
    <t xml:space="preserve">I just would not because I don‚Äôt think it changes how I perform my job. Work still gets done, just might go about it differently if I‚Äôm having trouble. </t>
  </si>
  <si>
    <t xml:space="preserve">Emphasize more on whole person health as an important goal for all. More posters or ads. </t>
  </si>
  <si>
    <t>Female</t>
  </si>
  <si>
    <t>I know some</t>
  </si>
  <si>
    <t>I was told that my professional critique caused a burden to their condition.  While I respect this, and offered to do it a different way, they said I could provide no critique as it would affect them negatively.  That I couldn't abide with.</t>
  </si>
  <si>
    <t>Substance Use Disorder, Mood Disorder (Depression, Bipolar Disorder, etc), Anxiety Disorder (Generalized, Social, Phobia, etc)</t>
  </si>
  <si>
    <t>If it was a physical issue that would make me miss work regularly, I'd bring it up.  If it was something I could power through, no.</t>
  </si>
  <si>
    <t>Too much stigma yet</t>
  </si>
  <si>
    <t>Too many people use OCD and ADHD as jokes to describe their tendency or their laziness and lack of desire to pay attention. I know there are some people who have this, but the amount of people who jokingly profess they have it (without diagnosis) make it harder for people to admit they have these things in real life.  In addition, it's less of a direct tech issue than a masculine issue.  Transitive property: Tech is masculine, it's not masculine to admit you have issues, therefore, you don't admit it in tech.</t>
  </si>
  <si>
    <t>Wisconsin</t>
  </si>
  <si>
    <t>Had a text conversation on slack and they were very supportive</t>
  </si>
  <si>
    <t>They covered how they were currently feeling, the pressure they were under, and how it was affecting them</t>
  </si>
  <si>
    <t>No, none did</t>
  </si>
  <si>
    <t>N/A (none offered)</t>
  </si>
  <si>
    <t>Never</t>
  </si>
  <si>
    <t>Depends on who I was talking to</t>
  </si>
  <si>
    <t>No knowledge of how supportive they are</t>
  </si>
  <si>
    <t>Provide support and educate from the top down ensuring line managers especially are supportive and educated</t>
  </si>
  <si>
    <t>United Kingdom</t>
  </si>
  <si>
    <t>Stressed about a project that that as affecting me out of work</t>
  </si>
  <si>
    <t>M</t>
  </si>
  <si>
    <t>51-75%</t>
  </si>
  <si>
    <t>not a formal conversation. more a 'how are you' with a colleague who happens to be in management position.</t>
  </si>
  <si>
    <t>can't remember in detail</t>
  </si>
  <si>
    <t>usually relatively simple to adjust to physical limitations with some tools.</t>
  </si>
  <si>
    <t>most employers don't know how to handle such issues and mostly see obstacles and expect more sick time</t>
  </si>
  <si>
    <t>teach people how to recognise issues, how to respond and/or how to find the right person to help.</t>
  </si>
  <si>
    <t>Netherlands</t>
  </si>
  <si>
    <t>More than 1000</t>
  </si>
  <si>
    <t>Usually this is only with well-trusted co-workers with whom I have an established relationship. It has always been in the vein of complaining and comiseration. Co-workers in this case are supportive</t>
  </si>
  <si>
    <t>Anxiety Disorder (Generalized, Social, Phobia, etc), Mood Disorder (Depression, Bipolar Disorder, etc), Attention Deficit Hyperactivity Disorder</t>
  </si>
  <si>
    <t>I feel like things not-relevant to my job would potentially not come up. It would depend. At the same time, it'd be pretty common place in an interview to say, "I've been feeling ill lately" or "I recently broke my arm" without thinking about it.</t>
  </si>
  <si>
    <t>I would be worried it would affect how I am viewed in the interview and affect my candidacy for the position.</t>
  </si>
  <si>
    <t>I think there's a long way to go to make those of us who have a mental health issue feel safe to talk about it. It feel like a risk almost every time right now.
That may be through talking about it more to reduce stigma, or making mental health as commonplace as physical health. Explicit safety statements could be good, as well. 
Personally a large part of why I would hide mental health issues is shame. The stigma of the past is strong.</t>
  </si>
  <si>
    <t>Connecticut</t>
  </si>
  <si>
    <t>500-1000</t>
  </si>
  <si>
    <t>Just general discussions about my issues</t>
  </si>
  <si>
    <t>Mood Disorder (Depression, Bipolar Disorder, etc), Attention Deficit Hyperactivity Disorder, Anxiety Disorder (Generalized, Social, Phobia, etc)</t>
  </si>
  <si>
    <t>Georgia</t>
  </si>
  <si>
    <t>Post-traumatic Stress Disorder, Anxiety Disorder (Generalized, Social, Phobia, etc)</t>
  </si>
  <si>
    <t>fear of discrimination</t>
  </si>
  <si>
    <t>judging people who went to therapy</t>
  </si>
  <si>
    <t>make it easier to talk about and get support for. for example, make it company policy that leaving work for therapy or mental health related appointments is okay</t>
  </si>
  <si>
    <t>Pennsylvania</t>
  </si>
  <si>
    <t>Neither easy nor difficult</t>
  </si>
  <si>
    <t>Burnout and latent stress. Agreed to not make a bit deal about it within the department, but could take a step back from particularly stressful projects as-needed; also, to make use of accrued sick time.</t>
  </si>
  <si>
    <t>Nothing formal; however, I've not hidden the fact that stressful periods take their toll--particularly as a migraine trigger.</t>
  </si>
  <si>
    <t>Anxiety Disorder (Generalized, Social, Phobia, etc), Seasonal Affective Disorder</t>
  </si>
  <si>
    <t>It depends on the circumstance--whether the health issue might have a reasonable impact on one's ability to succeed at the job, or not.</t>
  </si>
  <si>
    <t>Mental health is still largely stigmatised. Unless the interviewer mentions his/her own struggles **first**, it's arguably too risky to bring up one's own issues in an interview setting even if they are a non-factor in one's ability to do the job offered.</t>
  </si>
  <si>
    <t>Society, in general, needs better education about "invisible" health matters--both mental and physical!</t>
  </si>
  <si>
    <t>Canada</t>
  </si>
  <si>
    <t xml:space="preserve">Simply saying that I was stressed due to other things outside of work. The conversation was very supportive, and I was told that it was okay to let certain things slip if they had to. </t>
  </si>
  <si>
    <t xml:space="preserve">Telling coworkers about stress outside of work. They were very supportive. </t>
  </si>
  <si>
    <t>They told me they were stressed about retirement planning. Their grandparents had all died in their early 60's and they weren't sure if they would be around to enjoy retirement with that looming over them, but they didn't want to be irresponsible and not plan for retirement in case they lived a longer life.</t>
  </si>
  <si>
    <t xml:space="preserve">Told a previous coworker I dealt with depression pretty badly. They were supportive. </t>
  </si>
  <si>
    <t xml:space="preserve">It depends on the issue. I would be worried that a serious issue would cost me a job. </t>
  </si>
  <si>
    <t xml:space="preserve">It could cost me a job. I'd rather conceal an issue and get a job that could help me get treatment than be honest and lose the job. </t>
  </si>
  <si>
    <t>I've seen people mocked for depression and for taking mental health days when it seemed detrimental to the team.</t>
  </si>
  <si>
    <t xml:space="preserve">I think the tech industry encourages a very unhealthy, lone-wolf, "me vs them" mentality. If someone asks a ?, "RTFM" is still a very common attitude. Asking for help from our colleagues is an important part of who we are as humans, and yet  we discourage that in so many ways. I'd like to see fewer lone wolf heroes in the press and more stories about how someone brought a team together and made sure everyone was happy and felt safe discussing things. </t>
  </si>
  <si>
    <t>North Carolina</t>
  </si>
  <si>
    <t>Yes, I know several</t>
  </si>
  <si>
    <t>Turkey</t>
  </si>
  <si>
    <t xml:space="preserve">Talk about depression, anxiety, eating disorders quite frequently. </t>
  </si>
  <si>
    <t>People would tell me about other peoples abuse problems, depression, anxiety</t>
  </si>
  <si>
    <t>Anxiety Disorder (Generalized, Social, Phobia, etc), Mood Disorder (Depression, Bipolar Disorder, etc)</t>
  </si>
  <si>
    <t xml:space="preserve">Too personal for an interview </t>
  </si>
  <si>
    <t>Too personal for an interview</t>
  </si>
  <si>
    <t xml:space="preserve">People weren't allowed to take enough time off and supervisors were not supportive of time off for mental health </t>
  </si>
  <si>
    <t>Start-ups often lack the experienced HR people to inform employees about the extent of their benefits</t>
  </si>
  <si>
    <t>F</t>
  </si>
  <si>
    <t>New York</t>
  </si>
  <si>
    <t>I prefer not to answer</t>
  </si>
  <si>
    <t>Yes, I was aware of all of them</t>
  </si>
  <si>
    <t>Washington</t>
  </si>
  <si>
    <t>Related to burnout. I expressed a need for time off and they were amenable.</t>
  </si>
  <si>
    <t>Fear of being judged less capable.</t>
  </si>
  <si>
    <t>Increased information &amp; explicit support for people with mental health issues or disorders.</t>
  </si>
  <si>
    <t>Tennessee</t>
  </si>
  <si>
    <t>I spoke with both my direct supervisor, and with the department director, about the fact that I take medication for bipolar disorder, and both of them were supportive, shared that they also take medication for mental health, and then assured me that if I need to take time to deal with it, I can do so.</t>
  </si>
  <si>
    <t>Mainly just stating that I am bipolar and take medication. No one seemed to stigmatize it in any way.</t>
  </si>
  <si>
    <t>I spoke with one coworker, who I felt confident in her ability to keep information to herself. She was respectful but ignorant, and I did in fact feel judged later for it.</t>
  </si>
  <si>
    <t>It was not their own mental health; it was all gossip about someone else's mental health. It was unkind and basically came with the assumption that people with mental health issues are not capable of functioning on a level that people without mental health issues can function on.</t>
  </si>
  <si>
    <t>Mood Disorder (Depression, Bipolar Disorder, etc), Post-traumatic Stress Disorder</t>
  </si>
  <si>
    <t xml:space="preserve">I strongly feel that this is neither anyone's right to know, nor business, if they have not hired me. </t>
  </si>
  <si>
    <t>same as above.</t>
  </si>
  <si>
    <t>I have seen someone be terminated for enrolling in a mental health outpatient program</t>
  </si>
  <si>
    <t xml:space="preserve">unsure. My current company excels in treating employees like complex people, and I am unclear on how much it is this company, and how much it is the industry. </t>
  </si>
  <si>
    <t>f</t>
  </si>
  <si>
    <t>I've been trying to raise awareness and convince my employer to sponsor mental-health first aid</t>
  </si>
  <si>
    <t>During lunch, I bring up my past experiences with my mental health challenges</t>
  </si>
  <si>
    <t>The ones I have, have been very open and interested in learning more about the help they can provide</t>
  </si>
  <si>
    <t>Conversation during lunch about my past expereiences</t>
  </si>
  <si>
    <t xml:space="preserve">If they need to make accommodations, it's better to let them know what they need to prepare for </t>
  </si>
  <si>
    <t xml:space="preserve">I feel there is still a stigma around mental health which I feel will impact the decision to hire </t>
  </si>
  <si>
    <t xml:space="preserve">A Person was let go because they kept taking off to visit their therapist </t>
  </si>
  <si>
    <t xml:space="preserve">Increased awareness </t>
  </si>
  <si>
    <t>I described my neurodiversity to a former manager, he didn't believe me.
MH services have the usual barriers:  a secret EAP, a service that doesn't operate in my state, staffed by people not qualified to assess and refer.</t>
  </si>
  <si>
    <t>nothing notable.  Often don't know how to react.</t>
  </si>
  <si>
    <t>I told them that I was diagnosed with clinical depression and was getting help</t>
  </si>
  <si>
    <t>Mood Disorder (Depression, Bipolar Disorder, etc), Stress Response Syndromes, Eating Disorder (Anorexia, Bulimia, etc)</t>
  </si>
  <si>
    <t>Laws notwithstanding, it is nearly impossible to prove discrimination.</t>
  </si>
  <si>
    <t>It's a competitive arena, especially if you want a job that pays a living wage.  When you're over 50, it's hard enough to get a job as it is.</t>
  </si>
  <si>
    <t>A manager from the PRC was not equipped to regard his reports as humans vs robots.
Another manager is a self-styled "libertarian" aka "elitist" with a dog-eat-dog mentality.</t>
  </si>
  <si>
    <t>Enforce tolerance of diversity more than only X/Y chromosomes and ethnicity.  Arrange broader insurance coverage (eg. couples counseling) without EAP-like hurdles.  Recognize workplace microaggressions and address policies that exacerbate mental health issues:
* Harassment for not turning on a webcam during meetings.
* Company meals are all meat all the time.  Which makes it difficult for the rest of us to not be hungry during travel, repeatedly harassed for not eating, and drawing undue attention.  WeWork addressed this, everyone else can too.  If someone can't go for one @#$@ meal without meat, their ego disorders need to be fixed or fired.
* Stop tolerating and even encouraging bullying, which includes stack ranking. NTT and Cisco, this means YOU.</t>
  </si>
  <si>
    <t>Let's keep it simple and say "male"</t>
  </si>
  <si>
    <t>Oregon</t>
  </si>
  <si>
    <t>I brought up being depressed and they were receptive to helping me.</t>
  </si>
  <si>
    <t>Physical concerns are quantifiable and "Wheelchair Ramps" are a viable solution. With mental health issues the concerns are not quantifiable and viable solutions can't be generated by anyone besides the afflicted.</t>
  </si>
  <si>
    <t>I don't want it to affect my evaluation vs other applicants.</t>
  </si>
  <si>
    <t>De-stigmatization.</t>
  </si>
  <si>
    <t>I appreciate your work. I'm a mixed race individual who has be diagnosed with Depression without following up for treatment. Its hard to bring up my condition because I feel it will undermine my professional advancement.</t>
  </si>
  <si>
    <t>More than one of the above</t>
  </si>
  <si>
    <t>I talked about being anxious and having a bout of depression and was told to take whatever time I needed</t>
  </si>
  <si>
    <t>I always feel fine talking about my struggles with social anxiety and depression... usually it‚Äôs taken well, occasionally I get the ‚Äúyou don‚Äôt seem anxious‚Äù üôÑ</t>
  </si>
  <si>
    <t xml:space="preserve">I don‚Äôt remember but I know i‚Äôm Not the only one struggling </t>
  </si>
  <si>
    <t>Yes, all of my previous supervisors</t>
  </si>
  <si>
    <t>Same as above</t>
  </si>
  <si>
    <t>Yes, at all of my previous employers</t>
  </si>
  <si>
    <t>Well, physical is weird. Might make them think i‚Äôll Take a ton of sick days</t>
  </si>
  <si>
    <t xml:space="preserve">I don‚Äôt know them that well and I assume everyone has some form of these issues in a creative job like ours
</t>
  </si>
  <si>
    <t>I told my previous supervisor that I would be attending therapy appts during the workday regarding grief. He was supportive and said I didn't need to disclose anything unneeded and had no issues with me taking the time to attend appts.</t>
  </si>
  <si>
    <t>At a previous workplace, we joked amongst ourselves about how many of us were on anti-depressants. We were overall very supportive of each other.</t>
  </si>
  <si>
    <t xml:space="preserve">We talked about the medications we were taking and how they were working. </t>
  </si>
  <si>
    <t>It's not their business, especially if it doesn't affect my work.</t>
  </si>
  <si>
    <t>It's not their business if it doesn't affect my work. And I wouldn't want it to affect my chances at getting hired.</t>
  </si>
  <si>
    <t>Discuss common issues in the workplace - burnout, stress, anxiety.</t>
  </si>
  <si>
    <t xml:space="preserve"> </t>
  </si>
  <si>
    <t>We were driving home from an OSMI presentation by @skoop, after which the "talk" was easy. I mentioned some personal things during said talk.</t>
  </si>
  <si>
    <t>During my exit at my previous company I mentioned that I had to leave because of A) commute and B) mental health.</t>
  </si>
  <si>
    <t>When I left my previous job I mentioned my self-diagnosed burnout.</t>
  </si>
  <si>
    <t>I mentioned I was starting to burnout before deciding to leave the company.</t>
  </si>
  <si>
    <t>They mentioned they have had help in the past whilst they were advising me to get professional help.</t>
  </si>
  <si>
    <t>That would burn all bridges towards a job I'd really want</t>
  </si>
  <si>
    <t>Be. More. Open.</t>
  </si>
  <si>
    <t>I discussed with my manager that I've been going through a bad bout of depression, and that it's negatively affected my work output.  They have been very understanding and have worked hard to keep me on track and give me any time off or resources I need.</t>
  </si>
  <si>
    <t>I've talked to some of my closer coworkers about my depression and how it's affecting me.  Everyone is supportive, but doesn't really know what to do with that information in most cases.</t>
  </si>
  <si>
    <t>After admitting that I was struggling with depression, another coworker confided in me their struggles with depression and various medications they had been on.</t>
  </si>
  <si>
    <t>Mood Disorder (Depression, Bipolar Disorder, etc), Attention Deficit Hyperactivity Disorder</t>
  </si>
  <si>
    <t>Because it probably won't affect my work, and if it does it will likely only do so temporarily.</t>
  </si>
  <si>
    <t>Because I worry it would negatively affect my chances of getting the job.</t>
  </si>
  <si>
    <t>Mandatory quarterly vacation.</t>
  </si>
  <si>
    <t>Thanks for doing this.</t>
  </si>
  <si>
    <t>Colorado</t>
  </si>
  <si>
    <t>Discussed the fact that I was starting treatment for my generalized anxiety disorder and the potential that I might start taking medication for it.
My manager was very understanding and just said to let him know if I needed anything.</t>
  </si>
  <si>
    <t xml:space="preserve">Physical issues are more widely accepted as reasons to be incapable of performing duties to their full extent. </t>
  </si>
  <si>
    <t>Mental health issues have a much larger stigma around them that would negatively affect my chances at getting a job. Also as I can continue to function relatively normally with my issues, I can get away with not expressing them.</t>
  </si>
  <si>
    <t>The industry could improve their support for mental health issues by continuing to normalize employees getting support for their issues and providing easy to understand documentation as to what is covered or not under their insurance plans. Also not pushing employees to work themselves to the bone/encouraging and supporting a healthy work life balance is important so that employees have the ability to take time off to deal with things that they need to.</t>
  </si>
  <si>
    <t>Massachusetts</t>
  </si>
  <si>
    <t>Mental health</t>
  </si>
  <si>
    <t>Mood Disorder (Depression, Bipolar Disorder, etc), Post-traumatic Stress Disorder, Anxiety Disorder (Generalized, Social, Phobia, etc)</t>
  </si>
  <si>
    <t>As simple as it could be I was direct and, at that moment I was ok, if I was fired, and said that I needed therapy and probably treatment for my stress level. He was ok with (as even if it wasn't ok, he didn't have an option) and from the therapist, I was directed to a doctor and got treated. A solid great decision that helped me extremely.</t>
  </si>
  <si>
    <t>They were my coworkers but they are my friends, so the talks were very productive and they were/are supportive.</t>
  </si>
  <si>
    <t>Only cross that bridge when it comes to you. Too much information ahead of time is not beneficial.</t>
  </si>
  <si>
    <t>Same reasons as before. Only bring the information if required.</t>
  </si>
  <si>
    <t>For software engineers having a depression or a mental illness is almost the equivalent of disability. If your brain is not working properly, how can yo work?
We need to look at the issue in both sides, one as an employee and another as an employer. As a company, you need to meet deliverables so you can earn and pay your employees. As an employee, you need that time so you can heal and perform better and help the company to grow. Taking into consideration this perspective, you can't really blame neither the company or the employee.
So how do we fix this? (and this answer will be based on my experiences)
1 - Physical health is important. If your body is not well, your mind will not be as well. A healthy diet and sports should be a part of every company incentives for a healthy life.
2 - Burnout: A stressed software engineer will surely burn out quickly. Stress sources can come from many places, but most of them come from work demand with unreasonable deadlines. If a developer is working more than 40 hours a week on a constant basis, burning out is just a matter of time. Knowing that burnout/stress is an issue, the employee and the company MUST address it properly.
3 - Culture: This one speaks to me personally. One of the issues that I had the most were environments where there is a poisonous culture generated by the development team. Improper leadership and cliques just add to a bad culture and that will lead to stress. Unfortunately, there is no easy fix for this. If the culture of the company is bad you are better of leaving.
4 - Clear expectations: Once an issue has been identified and treatment is in progress it is important that both the company and the employee have clear expectations. The stress that is generated by an expectation that was not laid out on the start will surely add up to the illness.</t>
  </si>
  <si>
    <t>Florida</t>
  </si>
  <si>
    <t>No, I don't know any</t>
  </si>
  <si>
    <t>1-25%</t>
  </si>
  <si>
    <t>Depends on the specific issue and its relevance to the job.</t>
  </si>
  <si>
    <t>Depends on the issue and its relevance to the job.</t>
  </si>
  <si>
    <t>I really don't know. My answer was based on the idea that things can always be better. But I don't know of anything that would say it is currently bad.</t>
  </si>
  <si>
    <t>Minnesota</t>
  </si>
  <si>
    <t>Not eligible for coverage / NA</t>
  </si>
  <si>
    <t>I would be concerned it would affect my chances of a job</t>
  </si>
  <si>
    <t>People joking and being dismissive about mental health issues</t>
  </si>
  <si>
    <t>More awareness and education</t>
  </si>
  <si>
    <t>Anxiety Disorder (Generalized, Social, Phobia, etc), Dissociative Disorder, Mood Disorder (Depression, Bipolar Disorder, etc)</t>
  </si>
  <si>
    <t>Non-binary</t>
  </si>
  <si>
    <t>If I thought it would be useful (to me) for them to know ahead of time.</t>
  </si>
  <si>
    <t xml:space="preserve">Not demonize people for social cluelesness.
</t>
  </si>
  <si>
    <t xml:space="preserve">
</t>
  </si>
  <si>
    <t>Anxiety Disorder (Generalized, Social, Phobia, etc)</t>
  </si>
  <si>
    <t>Transparency is key.</t>
  </si>
  <si>
    <t>Don't want them to think I'm crazy</t>
  </si>
  <si>
    <t>Anxiety Disorder (Generalized, Social, Phobia, etc), Personality Disorder (Borderline, Antisocial, Paranoid, etc), Obsessive-Compulsive Disorder</t>
  </si>
  <si>
    <t>I would not bring it up if I thought it would affect my chances of getting the job.</t>
  </si>
  <si>
    <t>Would introduce bias against me.</t>
  </si>
  <si>
    <t>Not sure.</t>
  </si>
  <si>
    <t>Nothing.</t>
  </si>
  <si>
    <t>76-100%</t>
  </si>
  <si>
    <t>Stress / burnout symptons</t>
  </si>
  <si>
    <t>Burnout</t>
  </si>
  <si>
    <t>Physical issues seem less taboo</t>
  </si>
  <si>
    <t>Depends on the employer / client</t>
  </si>
  <si>
    <t>Fired the person with a burnout</t>
  </si>
  <si>
    <t>Make it more open to discuss</t>
  </si>
  <si>
    <t>Great job on opening up these issues!</t>
  </si>
  <si>
    <t>Belgium</t>
  </si>
  <si>
    <t>No, because it doesn't matter</t>
  </si>
  <si>
    <t>Availability of mental health resources in your area</t>
  </si>
  <si>
    <t>Unless it requires special accomodation by them, it is none of their business</t>
  </si>
  <si>
    <t>Same as above - unless it requires special accommodation by them, it is none of their business</t>
  </si>
  <si>
    <t>Be more willing to talk about it - talking about it takes the stigma away. By treating it like any other illness.</t>
  </si>
  <si>
    <t>Nothing</t>
  </si>
  <si>
    <t>I mentioned that I was receiving treatment for a diagnosis of anxiety.  No reaction from my manager, subject was never brought up again.</t>
  </si>
  <si>
    <t>I shared my diagnosis and treatment, how my symptoms affected me in and out of work. Coworkers were sympathetic and shared their experiences as well.</t>
  </si>
  <si>
    <t>I feel I would be silently discriminated against if I brought up any personal issues, regardless of the legality of that practice.</t>
  </si>
  <si>
    <t>I feel I would be silently discriminated against if I brought up any personal issues, regardless of the legality of that practice.  Even moreso with mental health issues, than with physical issues.</t>
  </si>
  <si>
    <t>Fucked if I know.  I just don't feel comfortable talking about mental health at work, for fear of bias against me in all future interactions.</t>
  </si>
  <si>
    <t>California</t>
  </si>
  <si>
    <t>Stress Response Syndromes, Mood Disorder (Depression, Bipolar Disorder, etc)</t>
  </si>
  <si>
    <t>burned our employee got fired</t>
  </si>
  <si>
    <t>Croatia</t>
  </si>
  <si>
    <t>Sometimes, if it comes up</t>
  </si>
  <si>
    <t>No change</t>
  </si>
  <si>
    <t>They've reacted naturally, no special comments.</t>
  </si>
  <si>
    <t>Physical issues are easy, everyone believes in them. You can see them, imagine them. Mental issues on the other hand, not so much. My own parents don't believe they're true.</t>
  </si>
  <si>
    <t>Mental issues aren't as easily "proven". An employer might not fully understand what it is, what it entails. He or she might interpret it wrongly, maybe think I'm not capable.</t>
  </si>
  <si>
    <t>Educate themselves. Talk to their employees.</t>
  </si>
  <si>
    <t>Talked about issues with meeting deadlines and the associated stress. Generally well received, but little changed.</t>
  </si>
  <si>
    <t>General discussion about stress/workload</t>
  </si>
  <si>
    <t>Pressure of deadlines and how they impacted day-to-day wellbeing</t>
  </si>
  <si>
    <t>General conversations about workload, impact etc. Reaction positive, but only because of the colleagues I chose to talk to.</t>
  </si>
  <si>
    <t>As above</t>
  </si>
  <si>
    <t xml:space="preserve">Not relevant to my ability to do my job </t>
  </si>
  <si>
    <t>Likely to be seen as a negative trait.</t>
  </si>
  <si>
    <t>Be less judgemental!</t>
  </si>
  <si>
    <t>Identify as male</t>
  </si>
  <si>
    <t>Other</t>
  </si>
  <si>
    <t>I've discussed issues with depression, and anxiety, that have directly impacted my performance. They were understood and all was ok.</t>
  </si>
  <si>
    <t>Typically, I've discussed mental health with other coworkers also struggling with issues. This mostly served to feel a sense of not being alone in these challenges.</t>
  </si>
  <si>
    <t>I've had numerous coworkers tell me that they were not doing well either related to work stress or independent of work. In some cases, they were already seeking help and needed to vent or share. In other cases, if they were interested in feedback, I recommended talking to a therapist in addition to friends.</t>
  </si>
  <si>
    <t>I don't think this is relevant to an interview in any way unless it would hinder my ability to do the job.</t>
  </si>
  <si>
    <t>This might impact my job performance but it is something I absolutely would not feel comfortable sharing. My medical history is not the business of an interviewer.</t>
  </si>
  <si>
    <t>The most common, significant issue I see in technology is burnout. Working overtime is almost expected in tech. The pace of the industry and projects typically require overtime. Even when management is not advocating for overtime, it is rarely discouraged. Perhaps more could be done to help control overtime for the sake of health.</t>
  </si>
  <si>
    <t>Working in a digital field means always being connected. It means always being "on the job." In many cases, we are on-call as well. Work is constant. This carries stress.</t>
  </si>
  <si>
    <t>I'm not sure</t>
  </si>
  <si>
    <t>I talked about being diagnosed with ADD and they contemplated talking to a therapist.</t>
  </si>
  <si>
    <t>Attention Deficit Hyperactivity Disorder</t>
  </si>
  <si>
    <t>I'm not into lying</t>
  </si>
  <si>
    <t>Better education</t>
  </si>
  <si>
    <t xml:space="preserve">I have discussed both anxiety and ADHD with my boss in some detail. He is very supportive. </t>
  </si>
  <si>
    <t xml:space="preserve">I have discussed anxiety and ADHD issues with my coworkers. As a mental health / substance use disorder treatment practice, we tend to be relatively open on the subject. </t>
  </si>
  <si>
    <t xml:space="preserve">Several coworkers have discussed anxiety and depression issues. </t>
  </si>
  <si>
    <t>Attention Deficit Hyperactivity Disorder, Anxiety Disorder (Generalized, Social, Phobia, etc)</t>
  </si>
  <si>
    <t xml:space="preserve">My eyesight, in particular, is extremely relevant to my workflow. Treatment of that has been a top priority. </t>
  </si>
  <si>
    <t xml:space="preserve">I wod want to see how it is handled within the organization first. </t>
  </si>
  <si>
    <t>I was illegally terminated from employment over anxiety issues</t>
  </si>
  <si>
    <t xml:space="preserve">End the "Bro" culture. </t>
  </si>
  <si>
    <t xml:space="preserve">No </t>
  </si>
  <si>
    <t>If any work environment adaptation is required</t>
  </si>
  <si>
    <t>26-50%</t>
  </si>
  <si>
    <t>Coworker talked to me about depression. He thought his depression was impacting his work and wanted me to know.</t>
  </si>
  <si>
    <t>Not all physical health issues need to be discussed. Also, I‚Äôm not convinced it wouldn‚Äôt be used against me.</t>
  </si>
  <si>
    <t>Again, could be used against me</t>
  </si>
  <si>
    <t>I‚Äôve seen too many burn out cases. This should be easily indentifiable by supervisors, and they should provide support.</t>
  </si>
  <si>
    <t>Unsure</t>
  </si>
  <si>
    <t>Anxiety Disorder (Generalized, Social, Phobia, etc), Stress Response Syndromes</t>
  </si>
  <si>
    <t xml:space="preserve">If I felt it was relevant </t>
  </si>
  <si>
    <t>If I felt it was relevant to the situation</t>
  </si>
  <si>
    <t>Make people aware of the help available - CBT, counselling, etc</t>
  </si>
  <si>
    <t>I don't believe my mental health issues are related to the fact I work in IT</t>
  </si>
  <si>
    <t xml:space="preserve">It was about depression and feeling unable to do anything. The reaction was a suggestion to start with little things. </t>
  </si>
  <si>
    <t>It‚Äôs hard enough to get employers to give you a chance at all, adding anything ‚Äúout of the ordinary‚Äù like a chronic illness would likely ensure I‚Äôm discarded right away.</t>
  </si>
  <si>
    <t>Reduce emphasis on competition everywhere: for jobs, for promotions, for ‚Äúwork fame‚Äù etc. That makes it fundamentally impossible to open up about weaknesses. Physical issues are now somewhat accepted because of the law (here in UK), assuming they start while already employed, but mental health is still mostly taboo.</t>
  </si>
  <si>
    <t>I don‚Äôt think the IT industry is particularly worse than others in how people react to mental health problems; but I think the job itself carries a higher risk of developing such issues, because of its nature. Staring at a screen alone, antisocial working hours, continuous stress to learn and adapt to new stuff... it‚Äôs a bad mix. So maybe employers should be more proactive in offering discreet services to identify and help people developing issues, as anonymously as possible.</t>
  </si>
  <si>
    <t>I discussed my mental health with one of my direct supervisors, who was supportive but could not influence company policy to help me any further than that.</t>
  </si>
  <si>
    <t>As physical health issues are usually easier to see, sometimes it's hard to avoid talking about them.</t>
  </si>
  <si>
    <t>I don't feel that I can run the risk of my mental health issues being held against me.</t>
  </si>
  <si>
    <t>Honestly, I don't even know what industry-wide support would look like.  I'd like to feel comfortable discussing mental health in my own office, but my anxiety might prevent that even in the most supportive of environments.</t>
  </si>
  <si>
    <t>I think that it's worth noting that I feel more comfortable discussing mental health via Twitter, even with my name attached to my account and with past and present co-workers following me, than I do in person.  I suppose there's a difference between "putting it out there" and having a face-to-face discussion about it.</t>
  </si>
  <si>
    <t>Michigan</t>
  </si>
  <si>
    <t>Through Slack, so no facial responses. Shared information, and also listened.</t>
  </si>
  <si>
    <t>Advocate has a high-stress time, and having someone to listen, and cheer them on.</t>
  </si>
  <si>
    <t>Mood Disorder (Depression, Bipolar Disorder, etc), Seasonal Affect Disorder</t>
  </si>
  <si>
    <t>It is information they need to know, and in my case is obvious</t>
  </si>
  <si>
    <t>It is information they need to know.</t>
  </si>
  <si>
    <t>I was not allowed to take a break, even with coverage of my position, to comfort myself.</t>
  </si>
  <si>
    <t>Encourage empathy - long process</t>
  </si>
  <si>
    <t>Wyoming</t>
  </si>
  <si>
    <t>Mostly discussing alcoholism and depression when asking for benefits like remote w/ ability to travel.</t>
  </si>
  <si>
    <t>Anxiety Disorder (Generalized, Social, Phobia, etc), Substance Use Disorder, Mood Disorder (Depression, Bipolar Disorder, etc), Post-traumatic Stress Disorder</t>
  </si>
  <si>
    <t>Because humans are big walking apes and have a brain that poorly judges things often.</t>
  </si>
  <si>
    <t>Because it's weird, and there hasn't been an established trust. Would you tell a girl on your first date you were bipolar and lost every relationship because of it? You can ask leading questions to find out if they respect people's personal time and needs.</t>
  </si>
  <si>
    <t xml:space="preserve">Would rather not but it actually was another co-worker who had issues and became regularly verbally abusive to others. The boss refused to do anything about it and every developer I know who has worked there since said they quit because of her instability and toxicity. </t>
  </si>
  <si>
    <t xml:space="preserve">Stop putting profits over people. </t>
  </si>
  <si>
    <t>Utah</t>
  </si>
  <si>
    <t xml:space="preserve">Might impact the outcome of the interview </t>
  </si>
  <si>
    <t>More open campaigns on the topic</t>
  </si>
  <si>
    <t>Nope</t>
  </si>
  <si>
    <t xml:space="preserve">Male </t>
  </si>
  <si>
    <t>Difficult</t>
  </si>
  <si>
    <t>Coworker talking about their AA process</t>
  </si>
  <si>
    <t>Depends on the issue and the extent I believed I would be discriminated against for it. I would bring up the couple weeks I need to recover from knee surgery</t>
  </si>
  <si>
    <t>I like being employed</t>
  </si>
  <si>
    <t>I admitted that an unexcused leave of absence was the result of a mental health issue. They were supportive, provided advice, and defended me to higher-ups who were less empathetic.</t>
  </si>
  <si>
    <t>Suggesting that work performance was related to a mental health issue.</t>
  </si>
  <si>
    <t>It's more apparent and might affect expectations of my role in aforementioned company</t>
  </si>
  <si>
    <t>Mental instability is a deal-breaker for potential new hires.</t>
  </si>
  <si>
    <t>There's the obvious answer of adding mental health coverage to insurance plans, regular talks/presentations about mental health and preservation, and cultivating a more supportive environment surrounding it. But there really isn't a way to remove the stigma. Because no matter how supportive a company is in their programs or message, employers and hiring managers will always have an implicit doubt on an employee/potential hire's ability, work ethic, and reliability if they ever reveal they have a mental health issue.</t>
  </si>
  <si>
    <t>Talked about how the situation wasnt conducive to working for someone with depression and anxiety but nothing was ever done about it. I felt like people just talked  about it like it wasn't real</t>
  </si>
  <si>
    <t>My coworker was supportive and told me I should find some place that will help me not hinder me</t>
  </si>
  <si>
    <t>I don't work in a field where my physical abilities should affect my work</t>
  </si>
  <si>
    <t>Because my work is all brain work.</t>
  </si>
  <si>
    <t>Just felt like I was being judged</t>
  </si>
  <si>
    <t>Treat mental health similarly to physical health</t>
  </si>
  <si>
    <t>Woman</t>
  </si>
  <si>
    <t>It can affect my likelihood of getting the job.</t>
  </si>
  <si>
    <t>I may be seen as unfit for the role</t>
  </si>
  <si>
    <t>Ghana</t>
  </si>
  <si>
    <t>I don't remember details.</t>
  </si>
  <si>
    <t>If it needed some kind of accommodation.</t>
  </si>
  <si>
    <t>Too much of a stigma.</t>
  </si>
  <si>
    <t>It's hard. It's a brain-centered industry. If your brain isn't working? Are you contributing?</t>
  </si>
  <si>
    <t>Mostly they discussed feeling as if they had mild depression but it seemed more severe than that to me.</t>
  </si>
  <si>
    <t xml:space="preserve">It‚Äôs usually expected that would not prevent me from performing job duties </t>
  </si>
  <si>
    <t>I strongly expect I would be rejected for the job, as they think I would not perform at required levels.</t>
  </si>
  <si>
    <t>The industry does not, in general, care about stress anxiety or employee burnout. It‚Äôs a well paying field, but ruthlessly Darwinian.</t>
  </si>
  <si>
    <t>Thanks for listening!</t>
  </si>
  <si>
    <t xml:space="preserve">Issues with work were starting to trigger preexisting mental issues, employer allowed me to set my own limits and work hours to work around issued while seeing a specialist. </t>
  </si>
  <si>
    <t xml:space="preserve">I have a strong moral compass, and feel it would be dishonest to a new employer to keep anything back that may affect my performance. </t>
  </si>
  <si>
    <t xml:space="preserve">Being honest about anything that impacts my ability to work efficiently. </t>
  </si>
  <si>
    <t xml:space="preserve">During a bad period I was put on medical leave by my doctor, and I was given an earful in front of coworkers for not being considerate to everyone else by my employer. </t>
  </si>
  <si>
    <t>Norway</t>
  </si>
  <si>
    <t>A ‚Äúreasonable accommodation form‚Äù was provided for my doctor. It was complex, oddly specific about details of the diagnosis, and it made me feel I was not believed or trusted. It made my anxiety worse.</t>
  </si>
  <si>
    <t>They said they had a problem, I let them know I‚Äôll do anything in my power to help, even just listening.</t>
  </si>
  <si>
    <t>If they can‚Äôt handle me at my worst, they don‚Äôt deserve me at my best.</t>
  </si>
  <si>
    <t>Regarding my anxiety, a ‚Äúreasonable accommodation form‚Äù was provided for my doctor. It was complex, oddly specific about details of the diagnosis, and it made me feel I was not believed or trusted. It made my anxiety worse.</t>
  </si>
  <si>
    <t>Be more supportive, believe employees, and offer help before demanding proof.</t>
  </si>
  <si>
    <t>Asked my manager for permission to share with my therapist an internal recording of a presentation I had done to the company. She reacted very naturally and was genuinely happy that I was getting help to be more comfortable at public speaking and even shared some groups/resources for practicing public speaking . I did not share more details (about the social anxiety and depression diagnosis), but I do feel that she would be very supportive if I did (she's no longer my manager).</t>
  </si>
  <si>
    <t>Depends on the issue, i.e., only if due to it I'd have special needs at work.</t>
  </si>
  <si>
    <t>I'm still at a point where I'm uncomfortable discussing my mental health issues with others, much less in an interview environment.</t>
  </si>
  <si>
    <t>I don't feel there is a difference between the tech industry and society in general, at least where I live and work. Awareness, provide resources on mental health disorders, warning signs, how to seek help. Discuss openly.</t>
  </si>
  <si>
    <t>Portugal</t>
  </si>
  <si>
    <t>Personality Disorder (Borderline, Antisocial, Paranoid, etc)</t>
  </si>
  <si>
    <t>To settle any expectations from both sides</t>
  </si>
  <si>
    <t>Anxiety related behaviors</t>
  </si>
  <si>
    <t>Anxiety related, possible depressive episode, they were supportive, offered some advice regarding the context of the situation.</t>
  </si>
  <si>
    <t>They mentioned what was like when they had depression.</t>
  </si>
  <si>
    <t>If it would interfere with my work or availability to work, then it‚Äôs important to know if the employer would accept that.</t>
  </si>
  <si>
    <t>Depends on the impact it woould have in my ability to work.also there is some stigma.</t>
  </si>
  <si>
    <t xml:space="preserve">There is so much prejudice and biases in the tech industry, i doubt much can be done, probably initiatives to raise awareness. </t>
  </si>
  <si>
    <t>Bringing up such a topic would weaken my bargaining position, so I wouldn't do so.</t>
  </si>
  <si>
    <t>Bringing up such a topic would weaken my bargaining position, so I wouldn't do so. Mental health has an additional stigma associated with it, so it would likely mean I wouldn't get hired at all.</t>
  </si>
  <si>
    <t>They talked about how depressed they were feeling, mostly as a way to "vent" about it. I mostly listened, and tried to give some supporting words.</t>
  </si>
  <si>
    <t>In the end it would play a part on how I'm treated, so I'd be willing to disclose it from the get go.</t>
  </si>
  <si>
    <t>Just as before, it would be a part of me, which affects how I work, so I'd rather disclose from the get go, instead of feeling anxiety of disclosing it when the issue is most pressing.</t>
  </si>
  <si>
    <t>There could be far more awareness of what mental health disorders could impact colleagues, as well as better policing of discriminatory behaviour (including language). Training would be a plus as well.</t>
  </si>
  <si>
    <t>Non binary</t>
  </si>
  <si>
    <t>Masculine</t>
  </si>
  <si>
    <t>Interview is for the job, about whether I can do the job... personal aspects can come up for discussion later, if hired.</t>
  </si>
  <si>
    <t>Same as previous...</t>
  </si>
  <si>
    <t>Be very explicit about provided mental health benefits, and do so frequently.</t>
  </si>
  <si>
    <t>Alabama</t>
  </si>
  <si>
    <t xml:space="preserve">Wouldn't want to jeopardize my application </t>
  </si>
  <si>
    <t>To alert if some preparations were needed</t>
  </si>
  <si>
    <t>If could affect others</t>
  </si>
  <si>
    <t>Talk and encourage to talk about it. Add or expose mental healthcare.</t>
  </si>
  <si>
    <t>I discussed how caring for a partner with a mental illness my require flexibility in my schedule. This was well received and understood</t>
  </si>
  <si>
    <t>Cosmetic smalltalk</t>
  </si>
  <si>
    <t>If I felt the issue would impact on my work I would be happy to share that information, otherwise i wouldn't feel any obligation to share</t>
  </si>
  <si>
    <t xml:space="preserve">If the issue would have a significant impact on the way I were perceived or judged in the interview or the role then i would be happy to share. </t>
  </si>
  <si>
    <t>Be considerably more careful about balancing good intentions with the accuracy and validity of the narrative and actions that are taken.</t>
  </si>
  <si>
    <t>The distinction between suffering a mental illness and being considerate of ones mental health is very important and increasingly misrepresented to the great determent of the care and understanding offered to those with a neurologically situated illness. Like many well meaning efforts in the arena of mental health this servery doesn't recognize that the support and care of others including partners and children can be an imposition to work and employment.</t>
  </si>
  <si>
    <t>break-up related, got support from them</t>
  </si>
  <si>
    <t>don't remember</t>
  </si>
  <si>
    <t>fewer chances of getting the job</t>
  </si>
  <si>
    <t>make it less taboo</t>
  </si>
  <si>
    <t>It would be acceptable</t>
  </si>
  <si>
    <t>I believe I would not be selected</t>
  </si>
  <si>
    <t>Burned out people was hired and fired in less than a month</t>
  </si>
  <si>
    <t>Taboo matter</t>
  </si>
  <si>
    <t>Depends on relevance and impact on the future work.</t>
  </si>
  <si>
    <t xml:space="preserve">Raise awareness about mental issue and treat mental issue as a physical issue. </t>
  </si>
  <si>
    <t>I disclosed that I have anxiety and that I needed space on a stressful day. I was immediately understood and supported and it was great!</t>
  </si>
  <si>
    <t xml:space="preserve">It's happened a few times...usually to discuss a specific event in their life, but occasionally to discuss a diagnosis or a mental health issue in a broader sense. </t>
  </si>
  <si>
    <t>Anxiety Disorder (Generalized, Social, Phobia, etc), Eating Disorder (Anorexia, Bulimia, etc), Substance Use Disorder, Mood Disorder (Depression, Bipolar Disorder, etc), Personality Disorder (Borderline, Antisocial, Paranoid, etc), Stress Response Syndromes</t>
  </si>
  <si>
    <t>Depends if it will impact my ability to perform the functions of the job</t>
  </si>
  <si>
    <t>Discrimination</t>
  </si>
  <si>
    <t>Be more direct and open about supporting employees</t>
  </si>
  <si>
    <t>Cishet male</t>
  </si>
  <si>
    <t>Physical disabilities are typically well-understood as being both a protected class of disability, as well as one for which the affected person is absolved of any personal blame. Put another way, no one blames a person for their physical disabilities (anymore); the same, unfortunately, is not true of mental disabilities.</t>
  </si>
  <si>
    <t>See previous answer: depending on the type of mental illness (depression, for example), I would be worried about judgment or discrimination from my employer.</t>
  </si>
  <si>
    <t xml:space="preserve">Better training for management and co-workers. Vocal and explicit support for mental health issues, including examples of what positive support looks like; explicit and persistent advertising of mental-health support resources; industry-awards for companies that handle the issue well, or at least more obviously including issues of mental-health support as one of the "rating" criteria for "best places to work". </t>
  </si>
  <si>
    <t>They were depressed due to having chronic health issues and felt that they could not keep going because of how much effort it took that person to get up each morning and go to the doctor</t>
  </si>
  <si>
    <t>They could use it against me</t>
  </si>
  <si>
    <t>They can use that to decide not to hire me</t>
  </si>
  <si>
    <t>The manager was not empathetic and just told me to get over it and go back to work. Their priorities are not to treat me</t>
  </si>
  <si>
    <t>I think they struggle first and foremost with diversity. They think of themselves as a monolith but there are so many different people wanting to get into the industry.</t>
  </si>
  <si>
    <t>Discussed the affects of ADHD on my work habits and how to best support me. My team is supportive.</t>
  </si>
  <si>
    <t>General chats about anxiety and seasonal depression, things like that.</t>
  </si>
  <si>
    <t xml:space="preserve">People with ADHD are not seen as productive or profitable employees. </t>
  </si>
  <si>
    <t>Mental health first aid to be given equal standing to physical first aid.</t>
  </si>
  <si>
    <t>Indiana</t>
  </si>
  <si>
    <t>It was during a non-work event where liquor was involved - they were not surprised and had similar experiences</t>
  </si>
  <si>
    <t>Feeling overwhelmed, overworked, and under supported by the company. 
They described the effects on their personal and professional life, and had a strong desire to leave the org.</t>
  </si>
  <si>
    <t>Stress Response Syndromes, Anxiety Disorder (Generalized, Social, Phobia, etc), Substance Use Disorder, Mood Disorder (Depression, Bipolar Disorder, etc)</t>
  </si>
  <si>
    <t>I worry it would have a negative impact on my job prospects.
General personality questions are asked, but I get the sense that talking in depth about mental health would be considered oversharing.</t>
  </si>
  <si>
    <t>Job prospects</t>
  </si>
  <si>
    <t>I was told to deal with it, and that problems like this would come up at any job "it's just life"</t>
  </si>
  <si>
    <t>Talk about it more (this HAS gotten better), deal with people feeling stigmatized for talking about how they actually feel.
Stop focusing on utilization/productivity as the only metric of success. The goal shouldn't be to find out how much work you can dump on someone before they break.</t>
  </si>
  <si>
    <t>Nope!</t>
  </si>
  <si>
    <t xml:space="preserve">Liability </t>
  </si>
  <si>
    <t>Hurt interview</t>
  </si>
  <si>
    <t>Help me</t>
  </si>
  <si>
    <t>I‚Äôm so sad.</t>
  </si>
  <si>
    <t>I was able to easily arrange a four-day work week with my supervisor to work on improving my mental and physical health.</t>
  </si>
  <si>
    <t>I would try to avoid it unless absolutely necessary.</t>
  </si>
  <si>
    <t>Better support for flexible working arrangements (e.g., remote work, alternative working hours).</t>
  </si>
  <si>
    <t>The context was a meeting between several coworkers, including one who was suffering greatly from anxiety, which was impeding her work. I explained that I could understand what she was going through because of my own experiences with anxiety and depression. My coworkers were all very understanding and it didn‚Äôt seem to change their behaviour with me.</t>
  </si>
  <si>
    <t>As I said above, I have a coworker who is having real difficulty coping with anxiety and their work. I have had brief conversations with several other coworkers about this person‚Äôs situation, as they are currently getting inpatient treatment for it and I‚Äôm the person on the team who knows them best. People are all very sensitive and worried about them. One coworker told me that although he worries about them, he can‚Äôt really understand what their troubles are and what they feel like, because he‚Äôs never had that experience himself. I considered trying to explain but didn‚Äôt think I would be able to.</t>
  </si>
  <si>
    <t>It went horribly. I was a PhD student and disclosed to my supervisors that I was suffering from depression and anxiety but was seeing a therapist and taking steps to feel better. (This was partly related to the poor progress of my project, and their supervision style.) They said they understood but treated me with a very kid-gloves approach for a few weeks, then demanded to ask mu therapist questions about me. Eventually I agreed to let them send their questions to an HR person, who would act as an intermediary between them and the therapist. They wanted to know if I was a danger to myself or others. The therapist replied that I was not. My supervisors then told me that the therapist‚Äôs answer showed that my illness was no excuse for the poor state of my project. They put me on a ten-week ‚Äòimprovement plan‚Äô that was logically impossible to succeed at, and then pushed me out of the PhD studentship.</t>
  </si>
  <si>
    <t>I would worry it would prejudice them against me.</t>
  </si>
  <si>
    <t>Please see my answer above to the question about talking to a previous employer about a mental health disorder.</t>
  </si>
  <si>
    <t>Take it as seriously as physical health support.</t>
  </si>
  <si>
    <t>Switzerland</t>
  </si>
  <si>
    <t>Mood Disorder (Depression, Bipolar Disorder, etc), Dissociative Disorder, Personality Disorder (Borderline, Antisocial, Paranoid, etc), Attention Deficit Hyperactivity Disorder, Stress Response Syndromes, Anxiety Disorder (Generalized, Social, Phobia, etc)</t>
  </si>
  <si>
    <t>None</t>
  </si>
  <si>
    <t>People in a leave for mh issues laughed about</t>
  </si>
  <si>
    <t>More remote work. More part-time work</t>
  </si>
  <si>
    <t>Discussed substance abuse relapse and was able to set up treatment</t>
  </si>
  <si>
    <t>Substance Use Disorder</t>
  </si>
  <si>
    <t>loss of potential job</t>
  </si>
  <si>
    <t xml:space="preserve">The first set of people were fine and things were good for years. Switch to a new Management team and they didn't want to hear anything about it and said I had a victim mentality and fired me 2 days shy of 9 years of employment. </t>
  </si>
  <si>
    <t xml:space="preserve">The long term co workers could tell when things weren't good. The new ones that knew didn't care or try to understand. </t>
  </si>
  <si>
    <t xml:space="preserve">I had others who reached out to me for advice and help and i helped them. </t>
  </si>
  <si>
    <t>They knew I was having issues and when I started taking medication. When they became a larger company no one cared anymore and let me go.</t>
  </si>
  <si>
    <t>Again, asked advice and I gave it.</t>
  </si>
  <si>
    <t>Mood Disorder (Depression, Bipolar Disorder, etc), Post-traumatic Stress Disorder, Obsessive-Compulsive Disorder, Anxiety Disorder (Generalized, Social, Phobia, etc)</t>
  </si>
  <si>
    <t xml:space="preserve">I wouldn't want to do so until I was offered the job. Unfortunately, I can't hide my hearing issue anymore. </t>
  </si>
  <si>
    <t>I wouldn't bring it up until I was offered the job and more likely not until after i was hired.</t>
  </si>
  <si>
    <t xml:space="preserve">Get rid of open offices. Agile and more so scrum isn't conducive to any mental health issues and some other forms of disability. </t>
  </si>
  <si>
    <t>Vermont</t>
  </si>
  <si>
    <t>I believe it was more day to day talk, how we are doing and what not. I try to be honest in those situations if it's kind of a crap day, I say why I'm not feeling the best and what is happening. Everyone here cares for one another so it's rather easy to be open.</t>
  </si>
  <si>
    <t>Same thing, day to day conversation.</t>
  </si>
  <si>
    <t>Day to day.</t>
  </si>
  <si>
    <t>To an extent, I'll talk about exercise and fitness and wellbeing, but if you are going to ask me questions about my diagnosis of anything or things of that nature, that is off limits. That's not something you need to know in an interview.</t>
  </si>
  <si>
    <t>Similar vein, I will talk about some good aspects of how I think and how I work in my thinking. But I am not going to inform you if I have a mental health disorder in an interview, it's not needed.</t>
  </si>
  <si>
    <t>Preventative care measures, similar to a yearly physical, but a yearly mental checkup. Hour-long session to talk with someone and see if they can spot anything that could be an issue to them.</t>
  </si>
  <si>
    <t>To avoid future difficulties</t>
  </si>
  <si>
    <t>Fear of discrimination</t>
  </si>
  <si>
    <t>Anxiety, Depression, Impostor Syndrome</t>
  </si>
  <si>
    <t>Stigma</t>
  </si>
  <si>
    <t>Identify common mental health issues related to work, known causes and how to avoid them</t>
  </si>
  <si>
    <t>Mood Disorder (Depression, Bipolar Disorder, etc), Stress Response Syndromes, Anxiety Disorder (Generalized, Social, Phobia, etc)</t>
  </si>
  <si>
    <t>I wouldn't want to work somewhere in which bringing it up/speaking about it would be an issue.</t>
  </si>
  <si>
    <t>Female-identified</t>
  </si>
  <si>
    <t>Informed them of my ADHD, General Anxiety and Depression issues</t>
  </si>
  <si>
    <t>Depends on the Condition and the employer</t>
  </si>
  <si>
    <t>To much of a Stigma</t>
  </si>
  <si>
    <t>Person committed suicide</t>
  </si>
  <si>
    <t>Discussed anxiety and the flare-ups of it based on my relocation for this job.  Coworkers were understanding, related their own mental health/substance abuse recovery/related issues and offered suggestions on how to begin the process of finding a new therapist after relocation.</t>
  </si>
  <si>
    <t>Coworker began by sharing about a local organization they serve on the board of, dedicated to helping recovering opioid users, then shared their own history of substance abuse and ongoing recovery.  Another coworker shared their experience with panic attacks related to high-stakes work deliverables and how they manage it.</t>
  </si>
  <si>
    <t>I expressed concerns about my anxiety/panic attacks and how they were impacting my work.  My employer assured me that my work was meeting expectations and encouraged me to adjust my work schedule or routine as needed to ensure I was able to complete my work while also maintaining my mental health.</t>
  </si>
  <si>
    <t>I shared my ongoing anxiety problems and the impact it was having on my work (and how I felt about the work I was producing).  I received mixed responses: some coworkers told me to try yoga or essential oils or go vegan, but many responded by sharing that they had similar feelings and worried that they were alone in feeling that way.</t>
  </si>
  <si>
    <t>My coworker shared that they had become increasingly isolated and withdrawn after relocating and starting the position, because they felt that they didn't "gel" with the rest of the cohort and they were afraid to share those feelings in case it was perceived as weakness/lack of commitment.</t>
  </si>
  <si>
    <t>I would bring up things that directly impact my work and work environment (things like stairs vs elevator, lighting, etc) but I view all other physical health issues as my personal business and unrelated to my work.</t>
  </si>
  <si>
    <t>I manage my anxiety with medication and it very rarely impacts my work. I prefer to discuss it if it comes up as necessary, rather than warn potential employers about something they may never see.</t>
  </si>
  <si>
    <t>A lot of the emphasis on being a "coding ninja" or "unicorn" places pressure on people to always be productive, always be having good days. On top of impostor syndrome it also means there's a lot of pressure that contributes to anxiety and similar issues.</t>
  </si>
  <si>
    <t>More awareness, more training. Mental Health First Aid for all managers.</t>
  </si>
  <si>
    <t>I think as a whole America does a poor job of being supportive of mental health issues</t>
  </si>
  <si>
    <t>Kansas</t>
  </si>
  <si>
    <t>Only if I thought it would pertain to getting my work done.</t>
  </si>
  <si>
    <t>I would be worried about losing the job.</t>
  </si>
  <si>
    <t>More training for managers on how to identify and help.</t>
  </si>
  <si>
    <t>Just talked about the types of medicine we take for anxiety, we didn‚Äôt get too deep into it</t>
  </si>
  <si>
    <t>Attention Deficit Hyperactivity Disorder, Obsessive-Compulsive Disorder, Anxiety Disorder (Generalized, Social, Phobia, etc)</t>
  </si>
  <si>
    <t>It could impact how well I can access the office or do my work</t>
  </si>
  <si>
    <t>If they asked I‚Äôd probably tell them, but if I don‚Äôt like to bring up my mental health unless it‚Äôs clearly causing a problem</t>
  </si>
  <si>
    <t>Ease back in the crunch time for developers, structure the work so employees have time to breathe and communicate calmly</t>
  </si>
  <si>
    <t>Thank you!</t>
  </si>
  <si>
    <t>Positively</t>
  </si>
  <si>
    <t>Obsessive-Compulsive Disorder, Anxiety Disorder (Generalized, Social, Phobia, etc), Eating Disorder (Anorexia, Bulimia, etc), Mood Disorder (Depression, Bipolar Disorder, etc)</t>
  </si>
  <si>
    <t>woman</t>
  </si>
  <si>
    <t>I would be concerned that would be a check mark in the 'do not hire' column.</t>
  </si>
  <si>
    <t xml:space="preserve">Not a good first impression. </t>
  </si>
  <si>
    <t>If it wasn't relevant to my ability to do the job I may not mention it.</t>
  </si>
  <si>
    <t>Might not be worth the risk if I felt I could perform the job.</t>
  </si>
  <si>
    <t>Making employees comfortable bringing forward issues and that it won't put their job at risk to seek help.</t>
  </si>
  <si>
    <t>I rated the overall industry at 3 stars but I really have no defense for anything I would answer on that question. I have no idea how to extrapolate what I know to an entire industry.</t>
  </si>
  <si>
    <t xml:space="preserve">Not sure how it would be relevant. </t>
  </si>
  <si>
    <t>Wouldn‚Äôt want to disqualify myself from the position for something I can typically keep under control.</t>
  </si>
  <si>
    <t>Awareness</t>
  </si>
  <si>
    <t>Alaska</t>
  </si>
  <si>
    <t>Have discussed mental health issues in a "this is going on" context.</t>
  </si>
  <si>
    <t>I think mental health coverage is usually provided by physical healthcare insurance providers who make it challenging to seek out and receive treatment.</t>
  </si>
  <si>
    <t>Missouri</t>
  </si>
  <si>
    <t>They will find ways to not hire you</t>
  </si>
  <si>
    <t>They will not hire you</t>
  </si>
  <si>
    <t>collective bargaining</t>
  </si>
  <si>
    <t>Told manager I suspected depression. Followed up once and I had not scheduled an appointment with a professional. Never followed up again.</t>
  </si>
  <si>
    <t>It makes a bad impression, consciously or not.</t>
  </si>
  <si>
    <t>Same as phys: unconscious bias (if not conscious bias)</t>
  </si>
  <si>
    <t>Manager didn't care or thought it was an excuse, and only followed up once</t>
  </si>
  <si>
    <t>Explicitly state the steps to seek help. Therapist? General practitioner? Psychiatrist? ERP? There is no clarity about where to start</t>
  </si>
  <si>
    <t>Virginia</t>
  </si>
  <si>
    <t>Pakistan</t>
  </si>
  <si>
    <t>They didn't seem to want to discuss and offered mental health days off.</t>
  </si>
  <si>
    <t>Discussed stress from projects and changes. Wondered and discussed why leaders within the org weren't addressing.</t>
  </si>
  <si>
    <t>Approached me about how stressed out and exhausted they were about a project.</t>
  </si>
  <si>
    <t>Brought up that I was seeing a therapist, they immediately took projects away from me, even though I felt ok and was performing high.</t>
  </si>
  <si>
    <t>Stress-related discussions about deadlines and projects and how leadership doesn't seem to be aware of our mental wellbeing.</t>
  </si>
  <si>
    <t>I know my rights if they don't hire me.</t>
  </si>
  <si>
    <t>I'm not sure.</t>
  </si>
  <si>
    <t>Director of HR compared me to a "tower shooter" because of an assessment result I tested into.</t>
  </si>
  <si>
    <t>Talk about it more.</t>
  </si>
  <si>
    <t>I make data visualizations with my mood data, and my supervisor and I talked about it. He also has mental health issues</t>
  </si>
  <si>
    <t>I tell people that I go to therapy and have group</t>
  </si>
  <si>
    <t>A cowoker was taking a leave, so I talked with another person about it</t>
  </si>
  <si>
    <t>Anxiety Disorder (Generalized, Social, Phobia, etc), Mood Disorder (Depression, Bipolar Disorder, etc), Post-traumatic Stress Disorder, Personality Disorder (Borderline, Antisocial, Paranoid, etc)</t>
  </si>
  <si>
    <t>I wouldn't want them to even think of it in their decision making</t>
  </si>
  <si>
    <t xml:space="preserve">I make data visualizations with my mental health data, so it would likely come up in that context. </t>
  </si>
  <si>
    <t>I don't think people are always taken seriously when they talk about mental health issues unless they are actively in crisis (suicidal, self-harm, etc)</t>
  </si>
  <si>
    <t>I am also queer</t>
  </si>
  <si>
    <t>Nonbinary</t>
  </si>
  <si>
    <t>I told them I'd rather not check my email at all hours of the day for fear of my mental health.</t>
  </si>
  <si>
    <t>Its the norm.</t>
  </si>
  <si>
    <t>Fear I wouldn't get hired.</t>
  </si>
  <si>
    <t>I requested an accomodation for an emotional support animal, and my supervisor and my unit director were both very supportive. In fact, my supervisor said she "had my back" with this.</t>
  </si>
  <si>
    <t>I'm pretty particular about who I talk about my mental illnesses with, but because I have an ESA, it is rather obvious. I typically just tell them the ESA is for mental health, and they don't see too concerned.</t>
  </si>
  <si>
    <t>I disclosed my mental illnesses to a previous supervisor, and he actually then disclosed that he shared the same illnesses. I didn't feel so alone after that conversation.</t>
  </si>
  <si>
    <t>Anxiety Disorder (Generalized, Social, Phobia, etc), Post-traumatic Stress Disorder</t>
  </si>
  <si>
    <t>I would fear discrimination in hiring</t>
  </si>
  <si>
    <t>Being a care giver</t>
  </si>
  <si>
    <t>Shared their story.</t>
  </si>
  <si>
    <t>Sharing stressors</t>
  </si>
  <si>
    <t>Sharing care giver stories</t>
  </si>
  <si>
    <t>Discrimination avoidance</t>
  </si>
  <si>
    <t>Discrimination Avoidance</t>
  </si>
  <si>
    <t>Not see mental illness as the source of bad things or antsocial issues.</t>
  </si>
  <si>
    <t>Brain Injury stigmas not covered anywhere.</t>
  </si>
  <si>
    <t>I went straight to HR and registered for FMLA after I was hired rather than discussing it with my management first.</t>
  </si>
  <si>
    <t>It's a lop-sided bag. A few are comfortable with it and understand completely. Several have told me I shouldn't talk/say anything about it. However, most don't know.</t>
  </si>
  <si>
    <t xml:space="preserve">I have two coworkers that have partners with mental illness. One's partner is being treated for the same illness as me, so he tends to ask me about what he can do to help and comfort his partner. He also confers about what his partner goes though and what advice i can give. The other coworker's partner has an illness that has similar qualities and basically offers help if ever i need it and is a very non-judgemental individual that I feel comfortable talking to. </t>
  </si>
  <si>
    <t>One coworker's family all suffered from mental illness, which made it pretty easy to talk about.</t>
  </si>
  <si>
    <t>Same as the previous answer for L. except he brought his family's MI up first.</t>
  </si>
  <si>
    <t>They don't need to know, but I'd consider speaking about it if there are responsibilities i may not be able to accomplish.</t>
  </si>
  <si>
    <t>I feel I would be judged and rejected even if I was the best candidate otherwise.</t>
  </si>
  <si>
    <t>My wife worked for the same employer and has borderline + cptsd. She was told to be 'happier' at work and was poorly treated by her supervisors - she was basically pushed out.</t>
  </si>
  <si>
    <t>They really need to make mental health awareness a required training for managers and up.</t>
  </si>
  <si>
    <t>Said I had mood swings</t>
  </si>
  <si>
    <t>I probably won't get the job. No one want to hire someone sick.</t>
  </si>
  <si>
    <t>Poland</t>
  </si>
  <si>
    <t>Generally, it's a fairness consideration. If I may need to be gone excessively or otherwise handle issues related to a physical problem, that should be a fair notice.</t>
  </si>
  <si>
    <t>Again, if it may become an issue that affects how I work, or my general ability to work at all, then it should be fairly noted for consideration</t>
  </si>
  <si>
    <t>Coworker described anxiety caused by impossible demands.</t>
  </si>
  <si>
    <t>Need to arrange accommodation up front.</t>
  </si>
  <si>
    <t>Discuss mental health preservation in project planning and team management.</t>
  </si>
  <si>
    <t>Asian</t>
  </si>
  <si>
    <t xml:space="preserve">They weren‚Äôt surprised when I mentioned that I have depression and anxiety. Nothing special happened. I don‚Äôt think I was treated any differently. </t>
  </si>
  <si>
    <t xml:space="preserve">We‚Äôve talked about my depression, anxiety, and chronic insomnia. They were concerned but I don‚Äôt think anything was taken badly. I was comfortable discussing it. </t>
  </si>
  <si>
    <t xml:space="preserve">A former coworker told me about her depression and suicide attempts. She knew I also have depression and felt comfortable sharing. I think we bonded a bit and became closer but she doesn‚Äôt work here anymore. Not for anything to do with depression, though. </t>
  </si>
  <si>
    <t xml:space="preserve">Much the same. They reacted with concern and some had some questions. I‚Äôve never had it taken badly. </t>
  </si>
  <si>
    <t xml:space="preserve">I don‚Äôt like surprises in a working environment. If I have a need, I want to address it. </t>
  </si>
  <si>
    <t xml:space="preserve">I don‚Äôt want to be judged before I start working based on a mental condition. Once I have established myself and have a reputation based on my work and my demeanor, then I can be more comfortable that revealing a mental disorder wouldn‚Äôt affect others‚Äô views of me quite so much. </t>
  </si>
  <si>
    <t xml:space="preserve">I‚Äôm not sure. Destigmatize it. Accept it as part of the human condition. Don‚Äôt treat it differently than some physical ailment. </t>
  </si>
  <si>
    <t>I‚Äôve mentioned when I go to therapy or had to take a mental health day, if it has needed to come up. I don‚Äôt try to make out like it‚Äôs out of the ordinary. Or if someone else has inquiered about our mental health benefits, I have talked about what I know and use.</t>
  </si>
  <si>
    <t>Mood Disorder (Depression, Bipolar Disorder, etc), Obsessive-Compulsive Disorder, Anxiety Disorder (Generalized, Social, Phobia, etc)</t>
  </si>
  <si>
    <t>I wouldn‚Äôt see why it wouldn‚Äôt be relevant in an interview.</t>
  </si>
  <si>
    <t>Same reason.</t>
  </si>
  <si>
    <t>Be more organised, less crunch, offer more skill support, let me do my job, and don‚Äôt interfere.</t>
  </si>
  <si>
    <t>General discussion about feeling overwhelmed and needing a mental health day. They were supportive. I took the day off.</t>
  </si>
  <si>
    <t>I said I was attending therapy. They seemed surprised, but supportive.</t>
  </si>
  <si>
    <t>I'm depressed and there's a lot of family loss and trauma happening right now, thanks for being there to talk.</t>
  </si>
  <si>
    <t>Commiserating about anxiety and depression and medication withdrawal.</t>
  </si>
  <si>
    <t>Commiserating about medication withdrawal and difficulty in finding therapists.</t>
  </si>
  <si>
    <t>I don't want it to influence them (even unconscious bias). I don't want them to not hire me because of it.</t>
  </si>
  <si>
    <t>Hours and deadlines seem ridiculous. Work culture of always going 120% isn't helpful. Too competitive. Need more realistic deadlines, proper funding for automation/technology tools that reduce grunt work, better staffed teams, dedicated break-rooms, and at least 10% of the workweek should be mandatory for relevant personal projects or professional development, better mentoring, and mental health support teams.</t>
  </si>
  <si>
    <t>agender</t>
  </si>
  <si>
    <t>Discussed mutual struggle with depression and anxiety.</t>
  </si>
  <si>
    <t>Discussed suicidal ideation.</t>
  </si>
  <si>
    <t>Discussed issues with anxiety and depression.</t>
  </si>
  <si>
    <t>Eating Disorder (Anorexia, Bulimia, etc), Mood Disorder (Depression, Bipolar Disorder, etc), Anxiety Disorder (Generalized, Social, Phobia, etc)</t>
  </si>
  <si>
    <t>In general, I don't think the interview is the right place for this type of discussion unless it would prevent me from performing the job.</t>
  </si>
  <si>
    <t>I would be afraid of not getting the job.</t>
  </si>
  <si>
    <t>More education on mental illness. More consistent coverage for mental health, including therapy, prescriptions, etc.</t>
  </si>
  <si>
    <t>Ohio</t>
  </si>
  <si>
    <t>In the fear that the employer won't choose me</t>
  </si>
  <si>
    <t>In the fear that they won't choose me</t>
  </si>
  <si>
    <t>Decrease working hours and promote work-life balance. Offer professional help as part of benefits package.</t>
  </si>
  <si>
    <t>Spain</t>
  </si>
  <si>
    <t>I will bring up so that in future policy should be created to take care of personnel working for you should also be mentally healthy.</t>
  </si>
  <si>
    <t xml:space="preserve">To save other like me </t>
  </si>
  <si>
    <t>They should have proper training of senior management to timely appreciate there subordinate work and do fair review at work place.</t>
  </si>
  <si>
    <t>Supervisors queries are not added</t>
  </si>
  <si>
    <t>India</t>
  </si>
  <si>
    <t>I've always been self-employed</t>
  </si>
  <si>
    <t>Brazil</t>
  </si>
  <si>
    <t>I have only discussed it with others if they mention their own mental health issues first.</t>
  </si>
  <si>
    <t xml:space="preserve">We discussed that they visited a mental health professional about their anger and anxiety issues. </t>
  </si>
  <si>
    <t>I am diabetic so sometimes having a disability is one of the questions.</t>
  </si>
  <si>
    <t>I don't feel that having a mental health issue is widely accepted.</t>
  </si>
  <si>
    <t>Not sure if it would impact employment decision.</t>
  </si>
  <si>
    <t>It would impact employment decision.</t>
  </si>
  <si>
    <t>I'm a sandwich-caregiver (to both a child and adult) who suffers from chronic stress. Response to requests for support and FMLA are formulaic by HR and "that's sad our hands are tied" along w/suggestions that FMLA is "abused" by undeserving/lazy people, a signal to me it's better to try to "fly under the radar" as I take time off for caregiving (and hope for the best, which of course causes more stress).</t>
  </si>
  <si>
    <t>Provide training to employers on how to materially support caregivers.</t>
  </si>
  <si>
    <t>Caregivers for those w/mental illness often also have mental illness or chronic stress. Their support needs to be part of the "open sourcing".</t>
  </si>
  <si>
    <t>talked about them dealing with a tough family situation</t>
  </si>
  <si>
    <t>only if it was pertinent to performing the described duties</t>
  </si>
  <si>
    <t>only if it was pertinent to the described job duties</t>
  </si>
  <si>
    <t>less pressure to perform.  structure teams to make absence not be an issue</t>
  </si>
  <si>
    <t>I was getting kicked out of my office into an office with no windows, and thus no sunlight at all. I was terrified. I told the head of the department that I'm on antidepressants and having sunlight is crucial for me. He thanked me for telling me and told me he will do his best to work something out. Later, he found me a spot in a different office with windows.</t>
  </si>
  <si>
    <t>We have an WiSE (women in science and engineering) group at my work, and they organize an annual event of open mic - dealing with failure in science and reducing the mental health stigma. Anyone can sign up to tell any story of difficulties they experienced at work or life. It's a safe space created for everyone to share without being judged. I ended up signing up to speak about coping with depression at work. After I was done, multiple people came up to me and thanked me for sharing and told me they dealing with similar things.</t>
  </si>
  <si>
    <t>My coworker and also a good friend who knows about my mental illness confined in me about her struggles with depression at work after her mom had a stroke. I told her that I'm always here for her and if she wants to seek professional help, I can always help her do so.</t>
  </si>
  <si>
    <t>Not sure how that matters me bringing it up.</t>
  </si>
  <si>
    <t>One the one hand, no, because that might ruin my chance of getting hired. On the other hand, yes, because if the employer would not higher me just because of my mental illness, then it's not a good place for me to work at.</t>
  </si>
  <si>
    <t>Things like ‚Äúcoworker X has lost it‚Äù.</t>
  </si>
  <si>
    <t>We talked about anxiety and burn out.</t>
  </si>
  <si>
    <t>Mostly anxiety and aggression episodes.</t>
  </si>
  <si>
    <t>Because it might affect the chances of being hired.</t>
  </si>
  <si>
    <t>Because it surely would affect my chances of being hired.</t>
  </si>
  <si>
    <t>People won‚Äôt look at this issue willingly. Most responsive companies make mandatory some kind of evaluation.</t>
  </si>
  <si>
    <t xml:space="preserve">It would be great if in your research you managed somehow to figure out best practices to handle mental illness in the workplace. </t>
  </si>
  <si>
    <t>Judgemental</t>
  </si>
  <si>
    <t>Would not get job</t>
  </si>
  <si>
    <t>Spoke negatively about them</t>
  </si>
  <si>
    <t>Talk openly and offerhelp</t>
  </si>
  <si>
    <t>Fear of being judged and not get the job</t>
  </si>
  <si>
    <t>Remove the stigma attached to it and treat it like any other ailment</t>
  </si>
  <si>
    <t>New Jersey</t>
  </si>
  <si>
    <t>Delivered a presentation to the whole organisation on mental health first aid and publicly disclosed my own diagnosed condition. Received nothing but support and praise for doing so.</t>
  </si>
  <si>
    <t>I am a mental health first aider, lots of people have spoken to me confidentially about their issues.</t>
  </si>
  <si>
    <t>Signed off work. Given paid time off to see counselor for regular weekly sessions.</t>
  </si>
  <si>
    <t>.</t>
  </si>
  <si>
    <t>Reduce stigma. Break the silence.</t>
  </si>
  <si>
    <t>The stress of the job and the way it manifests in terms of behaviours (people see one thing, but do not make the connection to the cause). In our team we promote "it's OK to not be OK", but so far no one has had the courage to take a mental health day.</t>
  </si>
  <si>
    <t>Someone so stressed that he needed an intervention from management to seek counselling.</t>
  </si>
  <si>
    <t>Don't want to appear as not being fit for work, making an issue of something others might not see as an issue</t>
  </si>
  <si>
    <t>The stigma and the risk of not getting the role, another excuse would be found.</t>
  </si>
  <si>
    <t>More promotion of taking mental health days, more support for remote working (travel budgets are never large enough to truly bring everyone together than needed), more ways to build trust an openness in teams.</t>
  </si>
  <si>
    <t>General discussion about current feelings, about the attitude to work and life-work balance and its influence on my work.</t>
  </si>
  <si>
    <t>Conversation at interview about there being trained mental-health first aiders at the company.</t>
  </si>
  <si>
    <t>Colleague had re-entered the workplace after long-term absence due to paranoia.  Had a series of very uncomfortable conversations being both accused of conspiracy and asked for help to thwart a conspiracy.  They admitted paranoia was an issue but I had nobody to turn to but HR.  I felt awful that I could not do something  apart from listen and hope I wouldn't be reported to HR for misconduct, which is what the person said they would do if I didn't help with their conspiracy. What is the correct way to react?</t>
  </si>
  <si>
    <t>Employer might think you will be off sick too much and not employ you.</t>
  </si>
  <si>
    <t>Employer may think you are unreliable.</t>
  </si>
  <si>
    <t>Colleague with paranoia not supported and the rest of us didn't know what to do.  I know that not having a particular issue means you should do everything in your power to support people with problems but, from the experience of having a chronically depressed parent, I know that caring can absolutely take over.</t>
  </si>
  <si>
    <t>Flexibility in working practices. Not making it an issue to take time off.</t>
  </si>
  <si>
    <t>No. Thank you for your concern.</t>
  </si>
  <si>
    <t>Spoke to my line manager about being overwelmed.  He was sympathetic and spoke to HR who gave me several days of paid leave</t>
  </si>
  <si>
    <t>Over lunch I shared that I was feeling down and underwelmed by work.  They sat and listened to me and suggested some things that I could do</t>
  </si>
  <si>
    <t>They may judge me and not give me a job due to the injury</t>
  </si>
  <si>
    <t xml:space="preserve">I believe mental illness is less understood by employers so if an ongoing issue was revealed at an interview the application would not be carried further </t>
  </si>
  <si>
    <t>I discussed how my anxiety manifests and gave some guidance on what they can do to lessen the impact of it. The reaction was one of support and assistance.</t>
  </si>
  <si>
    <t>I mentioned that I have anxiety and depression, and learned about some of the struggles they have as well. It was a conversation of empathy and sharing.</t>
  </si>
  <si>
    <t>Same as mine, it was the same conversation</t>
  </si>
  <si>
    <t>Again, talked about anxiety and impostor syndrome and found shared experiences.</t>
  </si>
  <si>
    <t>It has no impact on whether or not I can do the job and I don't need accommodations for it.</t>
  </si>
  <si>
    <t>It's not relevant to my ability to do the job. I would ask questions to see if it's a supportive environment, however.</t>
  </si>
  <si>
    <t>We need to fix a lot of things, like bad on-call rotations, deal with stress levels</t>
  </si>
  <si>
    <t>Man</t>
  </si>
  <si>
    <t>describing the reasons for a day off
was acknowledged by select coworkers I spoke to</t>
  </si>
  <si>
    <t>described reasons for a colleague to be on sick leave</t>
  </si>
  <si>
    <t>has nothing to do with the employment</t>
  </si>
  <si>
    <t>Speak about it, take it as a part of life, something to expect to happen at some point in everybody's life</t>
  </si>
  <si>
    <t>It would depend on what it is, I also have chronic back pain but would not bring that up in an interview. If I was diagnosed with cancer or had kidney issues that prevented me from being able to work on a regular basis to get treatment, it would seem relevant.</t>
  </si>
  <si>
    <t>It seems very possible to me that I would be denied an opportunity if I brought that up.</t>
  </si>
  <si>
    <t>I think awareness is key. If we can create an understanding about the conditions that people face, I think it will be much easier to normalize behaviors that support them.</t>
  </si>
  <si>
    <t>How can I get involved??</t>
  </si>
  <si>
    <t>At my old job I told a few people, including one manager I had during my time there. They were generally supportive but it was hard for them to understand unless they had direct experience with mental illness themselves or through someone close to them.</t>
  </si>
  <si>
    <t>In general, these conversations were always confidential and secretive. Not out in the open.</t>
  </si>
  <si>
    <t>I've had to take time off for mental health (usually about 4 weeks) a few times in my career. I usually have to hit the breaking point before changes are made to my workload or anxiety-producing situation. I have also resigned due to mental health (and in one case, returned later).</t>
  </si>
  <si>
    <t>Mostly supportive. People either reveal their own mental health struggles (surprisingly common) or try to understand. Sometimes I end up feeling worse if I can tell they are struggling themselves but act like they've got it all together and seem determined not to show weakness. I've also occasionally had people become very uncomfortable and then withdraw from the relationship.</t>
  </si>
  <si>
    <t>One manager told me about her bipolar disorder. She was a huge support to me at the time.</t>
  </si>
  <si>
    <t>Because I'm almost 50 and I can't take the risk. I can always leave the position if it doesn't work out.</t>
  </si>
  <si>
    <t>I would not trust the hiring manager with this information before I knew them better.</t>
  </si>
  <si>
    <t>Co-worker was bullied by manager and ended up taking stress leave. She had to hand in her laptop before her leave and give her password to the bullying manager. It was appalling, and was supported by HR and the executives. As a person who had previously revealed mental health problems (and had stood up for my co-worker), I knew I could no longer stay at the company and resigned shortly after.</t>
  </si>
  <si>
    <t>Where do I start? Stop overworking people, be more open to 4-day work weeks, give people more control over their deliverables, get serious about stopping bullying, stop rewarding unhealthy behaviour such as extreme competitiveness and overwork. Also fix the diversity problem and bro culture. This industry is brutal for women.</t>
  </si>
  <si>
    <t>It was a passing comment as in they were explaining something/telling a story and told us they had autism but didn't really talk in depth about their struggles regarding their autism.</t>
  </si>
  <si>
    <t>Personality Disorder (Borderline, Antisocial, Paranoid, etc), Attention Deficit Hyperactivity Disorder, Anxiety Disorder (Generalized, Social, Phobia, etc), Mood Disorder (Depression, Bipolar Disorder, etc)</t>
  </si>
  <si>
    <t>If the job if physical then talking about your physical health may prevent me from getting the job</t>
  </si>
  <si>
    <t>I feel as if most employers might feel I won't be able to work effectively and also i think they take it as a precaution to avoid hiring people with mental health disorders as employees who suffer from this will most likely need more time off than others</t>
  </si>
  <si>
    <t>Be more transparent in how the company handles mental health issues and what services (if they have them) they have that can support employees effected by this</t>
  </si>
  <si>
    <t>Just sharing that I have mental health disorders, in response to someone else sharing that. They didn't say anything and looked unsure how to respond to me.</t>
  </si>
  <si>
    <t>Just sharing that they have ADD, and talking about how they can't eat after taking their meds (since the meds induce lack of appetite)</t>
  </si>
  <si>
    <t>We were friends before and after I left, so we talk regularly about our mental health disorders and managing them.</t>
  </si>
  <si>
    <t>I already feel like I have a lot of things going against a hiring manager calling me back, so I don't want to give them another reason to say no.</t>
  </si>
  <si>
    <t>Break down the idea that a good/rock star developer is someone who works 80+ hours a week without complaint, without sleep, and without food. Destroy the idea that developers who don't do all of that are expendable.</t>
  </si>
  <si>
    <t xml:space="preserve">In my experience, my mental health is compounded by others' reactions to portions of my identity -- Black, Queer, and assumed to be a Woman. I often feel like I don't have the space to discuss my mental health because I'm already a minority in so many ways. The undercurrent of needing to prove my ability "in spite" of my identity both contributes to my mental health and my inability to trust that it won't affect my career if I talk about it. </t>
  </si>
  <si>
    <t>Questioning</t>
  </si>
  <si>
    <t>Black or African American</t>
  </si>
  <si>
    <t>No, because it would impact me negatively</t>
  </si>
  <si>
    <t>It would never be to my benefit.</t>
  </si>
  <si>
    <t>cis male</t>
  </si>
  <si>
    <t>I'm a co-founder with two other people and both of them have mental health issues.</t>
  </si>
  <si>
    <t>The one I can think of is now one of my co-founders who also has mental health issues so it wasn't a difficult conversation.</t>
  </si>
  <si>
    <t>The one I did is now another one of my co-founders who has a mental health issue so it wasn't a difficult conversation.</t>
  </si>
  <si>
    <t>It was a good and helpful conversation for all of us.  I feel like we became closer because of it and we understand each other better.</t>
  </si>
  <si>
    <t>It might just not be any of their business and not relevant to my job.  If it is relevant then I'm happy to discuss it with them.</t>
  </si>
  <si>
    <t>I might not because of the stigma that some people still have.  It would have to depend on the person and my level of trust with them.</t>
  </si>
  <si>
    <t>People that are naturally inclined to work in our industry are notorious for avoiding things that make them uncomfortable.  We all need to get past that and be more open to people discussing mental health issues around us.</t>
  </si>
  <si>
    <t>was not good</t>
  </si>
  <si>
    <t>Personality Disorder (Borderline, Antisocial, Paranoid, etc), Obsessive-Compulsive Disorder, Stress Response Syndromes, Addictive Disorder, Anxiety Disorder (Generalized, Social, Phobia, etc), Substance Use Disorder, Mood Disorder (Depression, Bipolar Disorder, etc)</t>
  </si>
  <si>
    <t>no obvious reason to do so</t>
  </si>
  <si>
    <t>"I am about to tip over into a depression, Theo." "We've got your back covered. Go, take therapy and do everything you need to do; in the mean time your job is here for you."</t>
  </si>
  <si>
    <t>"Pete, I've tipped over into a depression." "Aw, that sucks. Can we help you in any way ?"</t>
  </si>
  <si>
    <t>This is Austria, a country with state-provided health care and state-regulated access to jobs, and to the job market, for anyone, including the disabled. Why wouldn't I bring it up ? This place has laws, and is a social-democratic paradise.</t>
  </si>
  <si>
    <t>Depends. At this stage, you hardly know anything about a potential employer. Although this is a social-democratic paradise, there's - still and even here - a stigma associated with mental health issues. I'd be careful there, and if discussing it, do it in a guarded way.</t>
  </si>
  <si>
    <t>Caveat: I work in the tech industry in Europe, and am a startup co-founder. 
The big danger is Silicon Valley imitation. Silicon Valley, with its cult of over hours and more-than-reasonable dedication to a job (where a job should just be that: a way to creatively express yourself that also pays for your life !) can, and does, drive people into health problems, to put i benignly. 
Still, this is Europe; we have multiple layers of protection: state-provided health insurance, state regulations on what are sane working hours, state -provided emergency services (even for mental health). What helps, too, for sure: the tech industry is rife with highly intelligent people, who are possibly more likely than others to understand and even imagine the mental suffering of a coworker.</t>
  </si>
  <si>
    <t>PLEASE do NOT consider the USA as the template for all the world. I've responded from a European viewpoint, from the position of being a cofounder of and working for a startup in a liberal, social democracy. You SHOULD take into account the fact that the US, with its - in our eyes - perverse "health care" system (between quotation marks as it isn't really a health care system) is not, by far, a benchmark for the rest of the world.</t>
  </si>
  <si>
    <t>Austria</t>
  </si>
  <si>
    <t>I was suffering from fairly serious burnout at a previous company and asked for a lighter workload as well as time off in order to recover in February. It was ignored for several months until I was at a point where I was largely unable to perform my work duties.
I approached a former boss (who still worked at the company) in April who gave me advice on ways to delegate my work and allow myself some time to recover. My current manager felt like I had gone behind their back when in fact I had approached them first. 
In July, things reached a breaking point and I approached my previous manager for advice on how to ask for significant time off for medical reasons. They went with me to my current manager and I received 2.5 weeks off with the promise of more if I needed it.
2 weeks in I asked for additional time off and was instead called into a meeting where I was let go due to performance issues.</t>
  </si>
  <si>
    <t>See above regarding my approaching a previous manager about help with how to handle the burnout as well as my current boss.</t>
  </si>
  <si>
    <t>I was responsible for the hiring of a teammate who was burned out they joined the company. I had hoped that we could mitigate some of the problems by slowing onboarding processes and easing them in, but within a month of them joining the team it became clear that this new employee wouldn't be able to handle the workload given their current mental state. I advocated that they have time off and be able to come back when they were recovered, but they were instead let go.</t>
  </si>
  <si>
    <t>Depending on how well-known the health issue is, it could bias the employer against me due to their thinking that I won't be a reliable employee or that I could be a higher risk.</t>
  </si>
  <si>
    <t>Same as the reason for physical issues -- there's more chance of bias with mental health issues of course, but there's also a risk of being decided against due to misunderstanding of the issues at hand.</t>
  </si>
  <si>
    <t>See above re: when I talked about my burnout issues at a previous job.</t>
  </si>
  <si>
    <t xml:space="preserve">Discussing my lack of productivity due to stressors in my personal live. </t>
  </si>
  <si>
    <t xml:space="preserve">Discussion of depression as a result of home stressors. </t>
  </si>
  <si>
    <t>Obsessive-Compulsive Disorder, Addictive Disorder, Anxiety Disorder (Generalized, Social, Phobia, etc)</t>
  </si>
  <si>
    <t>if asked</t>
  </si>
  <si>
    <t>free therapy</t>
  </si>
  <si>
    <t>Germany</t>
  </si>
  <si>
    <t>Conversation was about going to therapy and challenges I struggle with relating to depression. Generally supportive (e.g., "I'm sorry to hear that,") but no followup or in-depth discussion.</t>
  </si>
  <si>
    <t>Coworker described issues with social abandonment they have last week. I recommended nearby therapy resources and plan to follow up next week to see if they chose to utilize them.</t>
  </si>
  <si>
    <t>Expressed concern that I was struggling. Supervisor retaliated by saying that they didn't know if they would be comfortable letting me travel out of country for a summer fellowship.</t>
  </si>
  <si>
    <t>Talked about challenges re: depression and suicidal ideation, and later on got turned down for a date because, "Why would I want to go out with someone who wants to kill themself?"</t>
  </si>
  <si>
    <t>Talked about the existence of therapy, but not much more. Another coworker opened up about trauma from sexual abuse, I recommended nearby therapy programs that were recommended by my therapist for survivors of abuse. Coworker did not disclose if they followed through.</t>
  </si>
  <si>
    <t>Distrust in integrity of managers. May not hire me because of issue, but say that it was for another spurious reason (e.g., "not enough experience")</t>
  </si>
  <si>
    <t>Supervisor threatened to withdraw support for overseas summer fellowship opportunity.</t>
  </si>
  <si>
    <t>Recognize mental illness as a debilitating condition on par with physical injury. De-stigmatize it by discussing it openly and not in a weird, faux-support manner.</t>
  </si>
  <si>
    <t>Cis Male</t>
  </si>
  <si>
    <t>Maryland</t>
  </si>
  <si>
    <t>I told my manager that a project I was managing was making me anxious. We worked out ways that he could help me change how I thought about it and help me with it to make me less anxious. 
I have also told him about panic attacks I've had in the past, though there was no action there.</t>
  </si>
  <si>
    <t>I've had discussions with coworkers who work at the same company as me but not directly alongside me about mental health issues. I only felt comfortable having the discussions because I was fairly confident that they also struggled with mental health.</t>
  </si>
  <si>
    <t>Some coworkers and I commiserated about mental health issues.</t>
  </si>
  <si>
    <t>Because I'd be afraid of discrimination.</t>
  </si>
  <si>
    <t>Fear of discrimination.</t>
  </si>
  <si>
    <t xml:space="preserve">I was friends with a manager of a different team. He would often talk to me about issues with his reports. He had a report quit because of mental health issues. He didn't believe the reports issues were real and did not respect the report's decision. He complained about the report. </t>
  </si>
  <si>
    <t>There needs to be more widespread knowledge about
1. how pervasive and normal mental health problems are
2. what legal protections exist around people with mental health problems</t>
  </si>
  <si>
    <t xml:space="preserve">To communicate time off. And to share with someone. </t>
  </si>
  <si>
    <t>With a former coworker about therapy</t>
  </si>
  <si>
    <t xml:space="preserve">About therapy. Nothing specific </t>
  </si>
  <si>
    <t xml:space="preserve">Empathy. Flexibility. </t>
  </si>
  <si>
    <t>That I might need some physical thing</t>
  </si>
  <si>
    <t>Unstable. Unreliable. I don‚Äôt trust yet</t>
  </si>
  <si>
    <t xml:space="preserve">We could be more open. </t>
  </si>
  <si>
    <t>Thanks!</t>
  </si>
  <si>
    <t>discrimination</t>
  </si>
  <si>
    <t>give reasonable workload and compensation</t>
  </si>
  <si>
    <t>I told my advisor I was under going a very bad moment kind of depression. He did not change anything in my contract and told me to take the breaks I need.</t>
  </si>
  <si>
    <t>To make sure they can have arrangements</t>
  </si>
  <si>
    <t>To make sure if I'm hired I would not have hidden something important for my productivity</t>
  </si>
  <si>
    <t>Post in their job postings that mental illnesses do not disqualify for employment</t>
  </si>
  <si>
    <t>I have a penis</t>
  </si>
  <si>
    <t xml:space="preserve">I made decisions about which coworkers to discuss mental health with, but I have had conversations over lunch (off-site) about periodic anxiety, as well as conversations with some of my team mates about my misophonia as it has impacts on my focus and concentration in meetings so I like to make people aware of it so I can ask for accommodations when needed. </t>
  </si>
  <si>
    <t xml:space="preserve">Similarly, I have had close colleagues discuss anxiety or depression with me on a personal level over off-site lunches.  </t>
  </si>
  <si>
    <t xml:space="preserve">I spoke openly about my misophonia with anyone I had to share working spaces with.  I also spoke with my direct supervisor about some emotional needs I had periodically, but only after we had developed a trusting working relationship. </t>
  </si>
  <si>
    <t xml:space="preserve">Again the misophonia piece.  Additionally, I had open conversations with select colleagues about my anxiety and depression. </t>
  </si>
  <si>
    <t xml:space="preserve">One of my colleagues had open conversations with me about her PTSD so that we could work together to make accommodations as needed. </t>
  </si>
  <si>
    <t xml:space="preserve">If it had relevance to my work, I would bring it up.  For example, I have knee problems and if the only desks available were standing desks, I would make that known so I could receive accommodations. </t>
  </si>
  <si>
    <t xml:space="preserve">Again, I would only bring it up if it was relevant to my ability to work.  For example, with my misophonia, open/share office spaces can be a challenge for me unless there is a culture that permits noise cancelling headphones.  If this accommodation didn't appear to be explicitly allowed, I would feel the need to bring it up as not being able to have it would make it miserable for me to work there. </t>
  </si>
  <si>
    <t>In a previous job, when I first started taking anti-depressants, I had made it known to the assistant director of the company as well as my direct team mate and worked with both of them to make sure that I could have the accommodations I needed.  However, when the director met with me for an evaluation, he addressed some concerns around breaks I was taking.  It was at this point I shared with him the conversations I had with the other two staff members and how I was addressing these gaps with their support.  His response was "well while I appreciate the whole depression thing, you have to do your job" and from that point forward, I found him treating me differently, for example, scheduling a meeting for a day when I was taking PTO where he shared information that directly impacted my team.</t>
  </si>
  <si>
    <t xml:space="preserve">I think there are a lot of available accommodations that make life easier for people with mental illness, such as ability to work from home or set alternate hours, but I think they are not recognized as mental health accommodations specifically or called out as something that can be meaningfully used in this way. </t>
  </si>
  <si>
    <t>I confided in a close work friend at a time when I was feeling depressed and alone due to a breakup. She helped me get through it to some extent.</t>
  </si>
  <si>
    <t>It feels like admission of flaw or weakness or inferiority.</t>
  </si>
  <si>
    <t>Acknowledge it, that it exists and that it's okay to admit it, even anonymously.</t>
  </si>
  <si>
    <t>Hispanic</t>
  </si>
  <si>
    <t>I do not remember the specifics.</t>
  </si>
  <si>
    <t xml:space="preserve">I don't remember the conversation. </t>
  </si>
  <si>
    <t xml:space="preserve">If I was pregnant, I would not bring it up until an offer was made, because I wouldn't want to be viewed as a liability. </t>
  </si>
  <si>
    <t>Because I believe mental health is misunderstood and it would cost me my role I was interviewing for. "She can't handle this."</t>
  </si>
  <si>
    <t xml:space="preserve">Put it on par with physical health. Have leaders talking about mental health openly. </t>
  </si>
  <si>
    <t>District of Columbia</t>
  </si>
  <si>
    <t>This is still a new discussion happening on our campuses so coworkers are interested in hearing about other people's journey but not necessarily ready to share their own.</t>
  </si>
  <si>
    <t>She shared that based on hearing my story she realized she needed to talk to someone because she thought she may be suffering from anxiety and depression.</t>
  </si>
  <si>
    <t>Because there is still bias against disabled individuals</t>
  </si>
  <si>
    <t>Even bigger stigma around mental health issues</t>
  </si>
  <si>
    <t>We need to keep having the conversation about mental wellness so that the stigma is removed and people will take time to take care of their mental health.</t>
  </si>
  <si>
    <t>Texas</t>
  </si>
  <si>
    <t xml:space="preserve">My supervisor was dumbfounded the first time he observed me during a (job-related) anxiety attack when I completely forgot how to do something simple and routine. He spent two hours asking me leading questions to help me solve my problem instead of gently reminding me. I thought I was going to cry. He said "what can I do to help you", made a few suggestions, faked empathy. And then fired me three months later after creating a performance plan that was impossible to complete successfully. </t>
  </si>
  <si>
    <t xml:space="preserve">Me to my coworker: something about depression, anxiety, imposter syndrome, feeling inadequate, how it physically manifests itself daily. I feel like this job may kill me.
My coworker, back to me: Oh, yes. That happens to me too (anxiety/depression/imposter syndrome/feeling inadequate).
me back to coworker: Boss dishes out the stress, definitely. Can you imagine the insane amount of stress he's under? Does he ever sleep? </t>
  </si>
  <si>
    <t>my coworker/good friend was describing how sad she was feeling after several traumatic events in rapid succession and bad turn of events at work. I finally said, "This is my therapist's number, call her and ask about happy pills. I take them, they help me. I hope they help you too."</t>
  </si>
  <si>
    <t>Explained to my boss that I had to pause in the middle of a late night deployment because I was physically ill with worry that the deploy was going to break in a spectactular manner and I wouldn't be able to quickly fix it. I had no idea at the time that this is anxiety. I'm sure my boss knew.</t>
  </si>
  <si>
    <t xml:space="preserve">Discussing imposter syndrome, feeling like you can't take a break, nothing gets done fast enough.
The response from my coworker was a lot of "oh yea, me too"
</t>
  </si>
  <si>
    <t>Mood Disorder (Depression, Bipolar Disorder, etc), Stress Response Syndromes, Anxiety Disorder (Generalized, Social, Phobia, etc), Substance Use Disorder, Eating Disorder (Anorexia, Bulimia, etc)</t>
  </si>
  <si>
    <t>If it doesn't stop me from doing the job, then it's unimportant. However, I'd be worried about being remembered as the "candidate with the physical issue."</t>
  </si>
  <si>
    <t>I don't want to sound like a problem child!</t>
  </si>
  <si>
    <t xml:space="preserve">Anxiety had taken over, and I could not think straight. I couldn't remember all the extremely different things I needed to know cold for my new job. I had an anxiety attack in front of my boss. 
All this happened AFTER the company I worked for had their annual "year start" gathering in SFO. When it became apparent that I have anxiety, and it was interfering with my ability to complete tasks, my boss put me on a PIP that was impossible to achieve. I missed one task that was unclear the first week, and that was grounds enough for them to fire me. They paid me severance, offered me a "soft landing".
I now realize getting fired was probably a good thing.  However, at the time I made it clear I was not giving up and admitting defeat. The company I worked for, who champions mental health issues! No stigma! Open discussion! When I broke down and told my boss about my anxiety during a 1:1 and several questions had been posed (the answer to most was "because of my anxiety"), he probably made the decision right there that he wasn't going to keep me because I was a pain to deal with. </t>
  </si>
  <si>
    <t xml:space="preserve">Stop CRUSHING PEOPLE WITH RIDICULOUS DEADLINES! </t>
  </si>
  <si>
    <t>I have had to deal with my reaction to my wife's Bipolar/Suicidal Ideation, and had to take time off due to it inflaming my Anxiety and Depression. I received wonderful support.</t>
  </si>
  <si>
    <t>We've talked about our various problems, and people have been very accepting. But I am still somewhat careful. More and more as I get older I've stopped caring about the stigma, but I am worried about consequences. Lately, people have been very supportive.</t>
  </si>
  <si>
    <t>We had a group of friends with mental health issues that would commiserate and cover for one another.</t>
  </si>
  <si>
    <t>We had a group of people who acted as kinda of a support group.</t>
  </si>
  <si>
    <t>We had a nice little support group that we would check on each other.</t>
  </si>
  <si>
    <t>I avoid all topics of health in an interview.</t>
  </si>
  <si>
    <t>I try to avoid all health related topics in interviews</t>
  </si>
  <si>
    <t>I think the high pressure drive in many orgs, like startups, do very poorly. Established companies in the Fortune 500 do better. Fortune 500 companies outside of Tech that have a big tech footprint do the best.</t>
  </si>
  <si>
    <t>In the 20 years or so I've spent in tech I have noticed an improvement. Startups are still bad, but the corporate world is very concerned due to burnout, productivity, and probably lawsuits.</t>
  </si>
  <si>
    <t>Very high level with little details, more just about how it affected them at work</t>
  </si>
  <si>
    <t>It could affect my ability to reach their expectations and make work harder.</t>
  </si>
  <si>
    <t>It could affect my ability to do the work and meet expectations.</t>
  </si>
  <si>
    <t>Stop pushing for insane deadlines and making people stress to extreme levels about everything they do. Push when it is needed, but be flexible. Plan for delays to be possible. Listen to the tech people and their reasonings. Let them find their pace and work to it.</t>
  </si>
  <si>
    <t>I told my team lead that I was feeling overwhelmed. He told me to take the rest of the day off (and the next one if I wanted), and reminded me that we have mental health services available.</t>
  </si>
  <si>
    <t>We discuss the difficulties we've faced, especially regarding pressures around uninformed timelines and lack of support from dependent teams. Reactions are generally supportive, and usually the advice I get/give is to talk to your manager about the workload, raise issues that are impeding the work, and above all, breathe. Work/life balance is tough to achieve, and work and life are not inherently separate, but priorities and boundaries need to be set.</t>
  </si>
  <si>
    <t>I had a coworker confide in me that her manager was being unnecessarily overbearing and that the team wasn't sharing the workload equally. I suggested we get lunch outside of work, and there I asked if she was looking to move to a different team (I'm familiar with the team she was currently on). She has moved to a different team and says she is much more content.</t>
  </si>
  <si>
    <t>Anxiety Disorder (Generalized, Social, Phobia, etc), Major Depressive Disorder</t>
  </si>
  <si>
    <t>I have mild cerebral palsy. It's not obvious, and probably wouldn't come up in an interview. However, if I'm asked about it, I have no problem sharing.</t>
  </si>
  <si>
    <t>I may ask HR about health services offered (mental and physical) but I probably wouldn't ask the person interviewing me, unless at the end of a longer interview process. In my experience, interviews tend to be more about the job role and how my skills and experience relate.</t>
  </si>
  <si>
    <t>I went to a manager at a previous employer with a concern, and I was told it's all in my head and that I should just get over it.</t>
  </si>
  <si>
    <t>Include mental health services in employee benefits if they're not included already, and emphasize them if they are. On a team level, managers should be trained in recognizing and responding to mental health issues in direct reports, and assist them in maintaining a work/life balance. If the budget allows, team bonding events and other breaks are always welcome.</t>
  </si>
  <si>
    <t>Oklahoma</t>
  </si>
  <si>
    <t>Was signed off sick by doctor. Employer just wanted to know when I would be back at work.</t>
  </si>
  <si>
    <t>Threatened with job loss</t>
  </si>
  <si>
    <t>Anxiety Disorder (Generalized, Social, Phobia, etc), Dissociative Disorder, Stress Response Syndromes, Mood Disorder (Depression, Bipolar Disorder, etc), Post-traumatic Stress Disorder</t>
  </si>
  <si>
    <t>Worried it would affect my hiring</t>
  </si>
  <si>
    <t>Person was bullied into leaving</t>
  </si>
  <si>
    <t>treat mental illness like physical illness</t>
  </si>
  <si>
    <t>You've not asked about disabilities such as ASD</t>
  </si>
  <si>
    <t xml:space="preserve">I wrote a blog about mental health and well-being while travelling, and shared it generally, leading to many responses. </t>
  </si>
  <si>
    <t xml:space="preserve">I'm on a mailing list where people share their experiences quite frequently. </t>
  </si>
  <si>
    <t xml:space="preserve">Dealing with stress and burnout. </t>
  </si>
  <si>
    <t>A colleague was suffering from depression and we spent several occasions chatting as part of her support network.</t>
  </si>
  <si>
    <t xml:space="preserve">Not a problem. </t>
  </si>
  <si>
    <t xml:space="preserve">More likely to be stigmatised. </t>
  </si>
  <si>
    <t xml:space="preserve">Talk more, more visibility at conferences. </t>
  </si>
  <si>
    <t>supporting</t>
  </si>
  <si>
    <t>productive</t>
  </si>
  <si>
    <t>why</t>
  </si>
  <si>
    <t>I have an ADHD as well as past with Eating Disorder (treated for about 8 years), they are aware of it, i made them aware of it because i know sometimes it can affect my work so they will know as well as how i cope with my ADHD with their help (work from home, isolated office, etc.)
All of my ex-employees were aware of it and all of them really accepted it with no problems at all.</t>
  </si>
  <si>
    <t>How ADHD affect me and my past with Eating Disorder and how i manage it those days, those conversations usually comes up around lunch breaks, to my surprise (or not), i wasn't the only one coping with it and also discovered that my ex-boss which i really admire has an ongoing disorder as well, that made me admire him even more.</t>
  </si>
  <si>
    <t>About undiagnosed depression, i felt that something going on and strarted a small chat which lead do it.</t>
  </si>
  <si>
    <t>Same as the one i have now</t>
  </si>
  <si>
    <t>It's an ongoing conversations during lunch breaks mostly, when most of us gather together, it always surprise me how 90% of people cope with some sort of mental health disorders/issues.</t>
  </si>
  <si>
    <t>When one of my ex coworkers has been absent from work for about a month and then came for a visit at the office, like a different person (accompanied by his mother), we all had questions but no one asked him directly about it, we just talked between us</t>
  </si>
  <si>
    <t>Attention Deficit Hyperactivity Disorder, Obsessive-Compulsive Disorder, Eating Disorder (Anorexia, Bulimia, etc)</t>
  </si>
  <si>
    <t>Because i fear this will affect how i look, in an interview i tend to bring my 100% healthy me.</t>
  </si>
  <si>
    <t>I tend to bring my 100% healthy, it might cause me to lose this job if i really want it.
I do know inside that if someone do not accept me for a job because of physical/mental health issue/disorder i would not work for them at all, but still, my instincts will not let me reveal it at that point.</t>
  </si>
  <si>
    <t>More awareness, it's a topic that never being discussed, we know it's there, everyone know, but nobody talks about it, at least not from the management perspective.</t>
  </si>
  <si>
    <t>You guys are awesome :)</t>
  </si>
  <si>
    <t>Israel</t>
  </si>
  <si>
    <t xml:space="preserve">Coworkers were sympathetic when they heard about high stress, lack of sleep, etc. </t>
  </si>
  <si>
    <t>Stress levels, drugs they took for mental health, and their current feelings about work and life.</t>
  </si>
  <si>
    <t>Stress and bad sleep; they were sympathetic and understanding.</t>
  </si>
  <si>
    <t>They described their ability to deal with what life threw at them in terms of work, family, relationships, and friends. This included details about living conditions and running out of money.</t>
  </si>
  <si>
    <t>I would not want to eliminate myself from contention when there is not now any issue.</t>
  </si>
  <si>
    <t>Again, why take the chance you would be eliminated because of your condition. I don't trust HR to hire people even if their mental health condition is treated and stable.</t>
  </si>
  <si>
    <t>I had a colleague with an alcohol problem that I did not recognize for a long time.</t>
  </si>
  <si>
    <t>Raise the issue and reality of the level of mental health problems and the availability of help and treatment.</t>
  </si>
  <si>
    <t>I am not qualified to identify mental health issues, yet I know they are real. I feel uncomfortable speaking to colleagues about their mental health because I am untrained in the best ways to be helpful.</t>
  </si>
  <si>
    <t>Maybe I cannot get the job because in Turkey employers want slaves instead of employees and if you are sick in their eyes your not very efficient</t>
  </si>
  <si>
    <t>same reason with the previous one and moreover in underdeveloped countries you can be judged or labeled as crazy (unfortunately)</t>
  </si>
  <si>
    <t>we talked about what it does to us if we work too much. how we are affected when having a lot of stress</t>
  </si>
  <si>
    <t>i was diagnosed with a boreout. and when i told my empolyer he was very understandable and helpful. we figured out a plan which was good for both</t>
  </si>
  <si>
    <t>as long as it does not affect my work i dont bring it up</t>
  </si>
  <si>
    <t>dont know</t>
  </si>
  <si>
    <t>i dont think it is an industry issue. it is a problem everywhere</t>
  </si>
  <si>
    <t xml:space="preserve">honestly i dont think this survey is very good. a lot of questions are hypothetical and there are too many factors weighing in on giving an accurate answer. </t>
  </si>
  <si>
    <t>I discussed having burnout in the past, but only after having a full time contract (I had a temporary contract before).
No specific follow-up actions.</t>
  </si>
  <si>
    <t>I discussed having burnout in the past.
No special reactions.</t>
  </si>
  <si>
    <t>Not much to say really, discussed about struggling with anxiety, stress or OCD.</t>
  </si>
  <si>
    <t>I discussed being burned-out.
Their reaction was not very supportive, I was once told I should not get myself sick because of work (I associate this for a form of survivor bias).</t>
  </si>
  <si>
    <t>I discussed by burnout.
Their reaction was to realise that they lived through a similar things themselves in the past and somehow managed to fix things.</t>
  </si>
  <si>
    <t>When sharing details about my burnout, they shared details about similar things they experienced in the past, and this allowed them to realise that they themselves burned-out in the past (it was a blind-spot for them until then).</t>
  </si>
  <si>
    <t>Mood Disorder (Depression, Bipolar Disorder, etc), Personality Disorder (Borderline, Antisocial, Paranoid, etc), Obsessive-Compulsive Disorder, Anxiety Disorder (Generalized, Social, Phobia, etc)</t>
  </si>
  <si>
    <t>If could impact negatively my chances of getting a job.</t>
  </si>
  <si>
    <t>I fear it would lower my chances to get a job.  I would however poke at their level of accommodation for mental health issue, and a smart interviewer would understand I need such accommodations.</t>
  </si>
  <si>
    <t>Telling me I should not get myself sick because of work (burnout).  I associate this to a form of survivor bias.</t>
  </si>
  <si>
    <t>Talk about stress in 1-on-1 conversation, especially for on-call people.
Stop bull-shit slogan "fast moving startup and comfort does not go together".</t>
  </si>
  <si>
    <t>Thanks for that great work.</t>
  </si>
  <si>
    <t>we talked about depression, and that I went to counselling, and that I needed time of for that. And that was not a problem, and that I should let them know if there where something they could do to help.</t>
  </si>
  <si>
    <t>Talked about depression and counselling, and that I needed time off for that. That was not a problem for either of my previous employers.</t>
  </si>
  <si>
    <t>Mood Disorder (Depression, Bipolar Disorder, etc), Eating Disorder (Anorexia, Bulimia, etc)</t>
  </si>
  <si>
    <t>I feel it's not relevant for applying jobs, as my work should be what defines my chance for getting a job.</t>
  </si>
  <si>
    <t>It's mostly in normal chats/talks, where people use words that can be hurtful or misused.</t>
  </si>
  <si>
    <t>Talk more about it, but it on the agenda.</t>
  </si>
  <si>
    <t>I described having a tough time for the last months, struggling to sleep, relax and concentrate. Their reactions was supporting and understanding.</t>
  </si>
  <si>
    <t xml:space="preserve">They talked about their own mental health, going to their psychiatrist, burn out and how their recovery was going. </t>
  </si>
  <si>
    <t>It depends on the relation I feel I have with the interviewer.</t>
  </si>
  <si>
    <t>Depends on the relation I have with the interviewer</t>
  </si>
  <si>
    <t>ge</t>
  </si>
  <si>
    <t>dh</t>
  </si>
  <si>
    <t>rshth</t>
  </si>
  <si>
    <t>Stress Response Syndromes, Mood Disorder (Depression, Bipolar Disorder, etc), Psychotic Disorder (Schizophrenia, Schizoaffective, etc), Eating Disorder (Anorexia, Bulimia, etc)</t>
  </si>
  <si>
    <t>chyf</t>
  </si>
  <si>
    <t>chhc</t>
  </si>
  <si>
    <t>cjhh</t>
  </si>
  <si>
    <t>hjhjhhj</t>
  </si>
  <si>
    <t>hjhv</t>
  </si>
  <si>
    <t>rr</t>
  </si>
  <si>
    <t>Botswana</t>
  </si>
  <si>
    <t>Substance Use Disorder, Mood Disorder (Depression, Bipolar Disorder, etc)</t>
  </si>
  <si>
    <t>stigma</t>
  </si>
  <si>
    <t>remove the stigma</t>
  </si>
  <si>
    <t>I would be scared it would result in me not getting the position</t>
  </si>
  <si>
    <t>Shouldn‚Äôt be a factor for employment</t>
  </si>
  <si>
    <t>Awareness of insurance benefits and good policy around mental health communicated</t>
  </si>
  <si>
    <t>Iowa</t>
  </si>
  <si>
    <t>ADA requires accommodations. No need to disclose until after receiving an offer.</t>
  </si>
  <si>
    <t>cis woman</t>
  </si>
  <si>
    <t xml:space="preserve">I mentioned anxiety in passing and they were pretty supportive and even offered me some tips based on what works for them. </t>
  </si>
  <si>
    <t>Mood Disorder (Depression, Bipolar Disorder, etc), Anxiety Disorder (Generalized, Social, Phobia, etc), Eating Disorder (Anorexia, Bulimia, etc)</t>
  </si>
  <si>
    <t>It really depends on what that physical issue is. I have a uterus and would feel uncomfortable bringing up any issues I have related to that in the workplace.</t>
  </si>
  <si>
    <t>I would be worried that it would affect my ability to get a job.</t>
  </si>
  <si>
    <t>I think that the industry could offer more resources for mental health support. The industry could also just talk more about it, in order to break stigma.</t>
  </si>
  <si>
    <t>Intimate details that I would never consider sharing with a coworker</t>
  </si>
  <si>
    <t>Fear of potential employment due to pre-existing health problems. Working in the US sucks</t>
  </si>
  <si>
    <t>Again, potential loss of employment</t>
  </si>
  <si>
    <t>I don't really know specifically in the Tech industry, since I work in health care, I feel it is approached in the right way if that makes sense?</t>
  </si>
  <si>
    <t>During my interview I mentioned that I have ADHD and that I consider it well controlled. There was no significant reaction or follow-up as I recall.</t>
  </si>
  <si>
    <t>Have casually mentioned having ADHD on a couple of occasions. Very little reaction.</t>
  </si>
  <si>
    <t>Brief mentions that I have ADHD. Occasionally I thought I picked up on a sense that I was using that as an excuse, but if that attitude was actually present nobody ever said it explicitly.</t>
  </si>
  <si>
    <t>Once a coworker told me about some difficulties he was having that reminded me of some issues I've struggled with and I suggested he get evaluated for ADHD. I don't know if he did.</t>
  </si>
  <si>
    <t>Once a coworker described some issues he was having that reminded me of some things I've dealt with and I suggested he get evaluated for ADHD. I don't know whether he did.</t>
  </si>
  <si>
    <t>It would depend on what the issue was, how likely I thought it was to impact my job performance, and whether I thought discussing it would damage my chances to get the job.</t>
  </si>
  <si>
    <t>I try to mention ADHD during interviews just to get that information out there. It also helps fill in some gaps in my education and job history.</t>
  </si>
  <si>
    <t>We could stop fetishizing unhealthy behaviors that seem productive in the short term.</t>
  </si>
  <si>
    <t>Talk more opening and remove some of the stigma behind it.</t>
  </si>
  <si>
    <t>it was quite casual, my employer found several options for me to consider, but neither of them were satisfactory. he was understanding, and professional. we haven't spoken about it again in about a year, but I haven't felt the need to.</t>
  </si>
  <si>
    <t>i was just talking about my anxiety, they were understanding and kind, and have somewhat helped me.</t>
  </si>
  <si>
    <t>we talked about their anxiety and depression, I hope I were supportive enough</t>
  </si>
  <si>
    <t>i don't know</t>
  </si>
  <si>
    <t>it's more stigma attached, and I don't want to deal with that</t>
  </si>
  <si>
    <t>more openness, and that leaders/hr/those in charge learn more about mental health issues, that way they can help spread information and support.</t>
  </si>
  <si>
    <t>I've talked a bit with my manager about my neurodivergence (ADHD) and its impacts, and have offered to be a resource on these issues for my team. I'm also a chapter leader in our employee resource group for folks with mental health issues and disorders</t>
  </si>
  <si>
    <t xml:space="preserve">I talk about my mental health with co-workers frequently, in my role as a chapter leader for the employee resource group devoted to supporting employees with MHIs and MHDs. Reactions have overall been very positive and affirming, and sometimes curious or in need. </t>
  </si>
  <si>
    <t xml:space="preserve">I have sometimes provided support for co-workers struggling with their mental health. They have generally been grateful or appreciative of having someone around who "gets it." </t>
  </si>
  <si>
    <t xml:space="preserve">I was struggling mightily, pre-diagnosis. I was encouraged by my employer to seek treatment, and provided generous resources for doing so. </t>
  </si>
  <si>
    <t>My previous career was not necessarily in tech, and was very supportive of mental health, in general. My co-workers and I discussed it extensively, and were very supportive of one another.</t>
  </si>
  <si>
    <t>See above. =)</t>
  </si>
  <si>
    <t>Depending on the issue and the role, because it's none of their dang business.</t>
  </si>
  <si>
    <t xml:space="preserve">If I were to bring up my mental health issues, it would be as a set of "bonus features." I have ADHD, which suits me especially well for high-speed environments with lots of incomings/inputs, and am particularly good at creative/out-of-the-box thinking, which may be germane to my job role. </t>
  </si>
  <si>
    <t xml:space="preserve">Part of my mental health history included an anxious/depressive crash, which was handled very poorly by me, but also by some supervisors and leaders. There was a strong sense of questioning my fitness for that career, which contributed to a shift in career. The failure of leadership to provide meaningful help in that case was very distressing. </t>
  </si>
  <si>
    <t xml:space="preserve">More awareness, more acceptance. More understanding of how some MHIs and MHDs can be competitive advantages, and how building products that support folks with the above can ALSO be a competitive advantage. </t>
  </si>
  <si>
    <t>I hope that your work will start to include some of the conversation around neurodiversity, and that we can build more bridges around those ideas!</t>
  </si>
  <si>
    <t>They are very supportive and my direct supervisor has shared some of his own struggles</t>
  </si>
  <si>
    <t>I have mostly spoken about my own struggle with ADHD</t>
  </si>
  <si>
    <t>Another co-worker asked me about how a medication I take has worked for me. They were really seeking advice.</t>
  </si>
  <si>
    <t>Disclosed my ADHD</t>
  </si>
  <si>
    <t>It depends on the issue. But having been involved in the hiring process myself, I know it can be a factor in being hired</t>
  </si>
  <si>
    <t>ADHD is still very misunderstood, stigmatized, dismissed, etc.</t>
  </si>
  <si>
    <t>Mostly gossip. People still want to stigmatize mental illness.</t>
  </si>
  <si>
    <t>I think in my segment of the industry, more of us have had problems or continue to suffer from mental illness. I think the fact that the other people that you work with have dealt with their own issues, the general high intelligence level and the openness to learn helps</t>
  </si>
  <si>
    <t>Recognizing, sharing and getting actively treated my several great mental health professionals for my ADHD has been life changing. It has helped me to really be who I want to be more consistently. I would not be where I am today if I did not seek help. Stigma around ADHD and mental health in general really angers me and I think it needs to end. I think it is a huge problem for us men.</t>
  </si>
  <si>
    <t>Forced to talk to them about it as I had to occasionally be out. Implemented FMLA. Forced to speak more about it as I had to take an extended leave that then resulted in leaving/losing my job,</t>
  </si>
  <si>
    <t>My manager was somewhat supportive. She wanted to be accommodating but the position didn‚Äôt allow for it. She was left having to be the bad guy in enforcing company rules and policies.</t>
  </si>
  <si>
    <t>If it was visible I‚Äôd have to. Otherwise not in an interview due to the likelihood of discrimination. It probably wouldn‚Äôt be consciously done but definitely subconsciously.</t>
  </si>
  <si>
    <t xml:space="preserve">Discrimination </t>
  </si>
  <si>
    <t>I opened up to my new direct report after two years of hiding about my mental health disorders with my previous boss. I told my knew direct report that I am diagnosed with generalized anxiety disorder, social anxiety and depression. I wanted to make him aware because I focus so much on hiding it that impairs me and makes me less engaged at work and instead I am accepting, acknowledging and sharing with him because it is very real. I also asked if we could do a 5 min mental health check in on our 1 on 1 weekly to hold myself accountable. He thought it was a great idea but rather we do it separately from our 1 on 1 to give me 15 min rather than 5. It helped me so much just by breaking the silence.</t>
  </si>
  <si>
    <t>I opened up about anxiety and shared that I do a mental health check in weekly with my direct report. People closer in my rank were supportive and excited.</t>
  </si>
  <si>
    <t>Once I was open with my struggles, others opened up to me. I have coworkers tell me about their past struggles with suicidal thoughts, depression and dealing with people dying by suicide close to them. I listened, supported and when necessary encouraged them to seek counseling or other professional help.</t>
  </si>
  <si>
    <t xml:space="preserve">I had a mental health break down while I was working at my previous employer (food and beverage). I told them I was quitting and instead said I could take the time I needed and come back when I was ready. </t>
  </si>
  <si>
    <t>I talked about my substance use disorder, depression, and anxiety.</t>
  </si>
  <si>
    <t>Mood Disorder (Depression, Bipolar Disorder, etc), Anxiety Disorder (Generalized, Social, Phobia, etc), Substance Use Disorder</t>
  </si>
  <si>
    <t>If it's unnecessary to bring up, I wouldn't.</t>
  </si>
  <si>
    <t>I believe the stigma is very real in the professional work setting with mental health issues.</t>
  </si>
  <si>
    <t>Judging and talking behind my back, not thinking I am able to handle a task because of it</t>
  </si>
  <si>
    <t xml:space="preserve">The industry can discuss mental health - have conversations and end stigma. Also, boundaries need to be set in tech industries from the first interview. A job description with distinct responsibilities and roles should be a must. Pay should be respectful. The bullying and gossiping must stop. </t>
  </si>
  <si>
    <t xml:space="preserve">Sexism in the tech industry is real. This affects mental health and should be address. </t>
  </si>
  <si>
    <t>I told him I was suffering depression. It seem that he understand this situation and he just told me that if I needed help, just ask him</t>
  </si>
  <si>
    <t>I told them that I was suffering depression and they told me to just not worry about it</t>
  </si>
  <si>
    <t>Anxiety Disorder (Generalized, Social, Phobia, etc), Mood Disorder (Depression, Bipolar Disorder, etc), Obsessive-Compulsive Disorder, Psychotic Disorder (Schizophrenia, Schizoaffective, etc)</t>
  </si>
  <si>
    <t>Because it's something important to discuss about</t>
  </si>
  <si>
    <t>Because it's pretty important to talk it and it can avoid to don¬¥t be misjudged</t>
  </si>
  <si>
    <t>Not treating us as coding machines and put worker's health before market trends</t>
  </si>
  <si>
    <t>I think is fine</t>
  </si>
  <si>
    <t>Mexico</t>
  </si>
  <si>
    <t>I was in a difficult situation where the clinic where I was being treated for my eating disorder had changed its clinical model, making me ineligible for care. 
I was dealing with a lot of stress and sat down with my boss to let him know what was going on.
He was very supportive, telling me to take the time I needed to get things sorted out, and let me cry in his office.
I felt very supported and safe.</t>
  </si>
  <si>
    <t>I've mentioned that I have mental illness and am in therapy, and they have always been very supportive.
Once I had to advocate for myself in regards to my anxiety, and they were very accommodating. They related to what I was telling them and asked some questions to understand.</t>
  </si>
  <si>
    <t>A coworker once confided in me about some struggles he was going through with his depression, and we talked about it together and went over some strategies. I mostly just listened and gave him support.</t>
  </si>
  <si>
    <t>When first entering treatment for my eating disorder I told my boss that I was taking the day off for a medical intake. She asked what kind of intake.
I wasn't really comfortable talking about it with her, but told her anyway because I was worried it would look badly to not share.
She became very awkward and stiff.</t>
  </si>
  <si>
    <t>At one job I told a coworker about how the work was negatively affecting my mental health. She was very concerned and encouraged me to reach out to my boss/HR and to seek help. She was very supportive, even if the environment we were in was not.</t>
  </si>
  <si>
    <t>Mood Disorder (Depression, Bipolar Disorder, etc), Post-traumatic Stress Disorder, Obsessive-Compulsive Disorder, Anxiety Disorder (Generalized, Social, Phobia, etc), Eating Disorder (Anorexia, Bulimia, etc)</t>
  </si>
  <si>
    <t>that is confidential information and none of their business</t>
  </si>
  <si>
    <t>confidential; not their business</t>
  </si>
  <si>
    <t>-better awareness of what individuals can do to support mental health (and alternatively how things they do can negatively affect mental health)
-be more receptive to feedback without being defensive
-be more receptive to change
-stop promoting perfectionism or "rockstar" programmers
-be more flexible with work schedules/independent needs</t>
  </si>
  <si>
    <t>Mental health open discussion among several employees, talking about what issues we face and what helps us through these issues</t>
  </si>
  <si>
    <t>Anxiety Disorder (Generalized, Social, Phobia, etc), Attention Deficit Hyperactivity Disorder</t>
  </si>
  <si>
    <t xml:space="preserve">Set realistic expectations for availability &amp; work schedule ‚Äî in case I have a lot of medical appointments </t>
  </si>
  <si>
    <t xml:space="preserve">Set realistic expectations for accommodations I might need ‚Äî E.g. a day each week to work remotely </t>
  </si>
  <si>
    <t>More open discussion and willingness to accommodate the needs of folks with mental health issues</t>
  </si>
  <si>
    <t>Agender trans woman</t>
  </si>
  <si>
    <t>Generally discussed my routine therapy visits</t>
  </si>
  <si>
    <t>Several coworkers have disclosed diagnoses and treatments to me</t>
  </si>
  <si>
    <t>Depends on if I felt it would have a bearing on what I needed from the employer</t>
  </si>
  <si>
    <t>Depends on whether I felt it would have bearing on what I needed from the employer</t>
  </si>
  <si>
    <t>Increase awareness, provide support resources</t>
  </si>
  <si>
    <t>80% work schedule to accommodate various appointments</t>
  </si>
  <si>
    <t>Generally sympathetic and supportive</t>
  </si>
  <si>
    <t>I'd rather not.</t>
  </si>
  <si>
    <t>Depends whether the job has any physical requirements.</t>
  </si>
  <si>
    <t>I have recurring schedule requirements that may not be compatible with every job.  If there is a strict M-F 9-5 schedule, I would need an accommodation.  Depending on the job, that may not be possible.</t>
  </si>
  <si>
    <t xml:space="preserve">I told them I was on medication for anxiety and nobody reacted particularly positively or negatively </t>
  </si>
  <si>
    <t>She told me she was on medication for depression</t>
  </si>
  <si>
    <t>I told them I had to take a leave because of my mental health, they offered me an unpaid leave but I ended up quitting</t>
  </si>
  <si>
    <t>Many conversations that were very open and candid. Some of those conversations were about how our employer didn't put enough stake in our mental health</t>
  </si>
  <si>
    <t>They told me everything and we talked about him going to therapy, which he eventually did</t>
  </si>
  <si>
    <t>Anxiety Disorder (Generalized, Social, Phobia, etc), Eating Disorder (Anorexia, Bulimia, etc), Mood Disorder (Depression, Bipolar Disorder, etc), Obsessive-Compulsive Disorder</t>
  </si>
  <si>
    <t>If it's something that is diagnosed and might impact my work there in some way, I'd like to be transparent about it.</t>
  </si>
  <si>
    <t>I'd like to think I would but THE STIGMA. I don't want them to think I'm crazy.</t>
  </si>
  <si>
    <t>I was basically told to take a leave of absence unpaid or to quit my job.</t>
  </si>
  <si>
    <t>We should just have more open and honest conversations about it.</t>
  </si>
  <si>
    <t>Attention Deficit Hyperactivity Disorder, Mood Disorder (Depression, Bipolar Disorder, etc), Post-traumatic Stress Disorder, Eating Disorder (Anorexia, Bulimia, etc)</t>
  </si>
  <si>
    <t>not a deal for a dev</t>
  </si>
  <si>
    <t xml:space="preserve"> I will be rejected</t>
  </si>
  <si>
    <t xml:space="preserve">inadequate support structures.
A psychological unit is in place but uneffective, just for display. No power neither competence. </t>
  </si>
  <si>
    <t>Accept diversity, change culture.</t>
  </si>
  <si>
    <t>Initiated by me. I said I sometimes suffer from depression, that it rarely gets so bad I have to take time off, but that sometimes my capacity to handle certain aspects of the role are reduced. She told me that others she had managed before had shared their problems, and she was grateful to me for doing so.</t>
  </si>
  <si>
    <t>Normally a little vague, using euphemisms such as 'sometimes I struggle'. Almost always limited to other colleagues I know well and consider to be friends, or - more rarely - when trying to demonstrate to more junior colleagues that they should feel able to share their mental health problems</t>
  </si>
  <si>
    <t xml:space="preserve">One colleague confided that his persona at work (bubbly, very talkative) is a bit of a front, and in fact he suffers from a lot of anxiety. Another - whom I line manage - is often quite open about her anxiety &amp; depression </t>
  </si>
  <si>
    <t>The law protects me from discrimination</t>
  </si>
  <si>
    <t>I suppose, honestly, I fear prejudice more than I would for physical health, even though the law is the same</t>
  </si>
  <si>
    <t>I was clearly suffering from the stress of the role, but the pressure to deliver, and something not dissimilar to gaslighting (i.e. making me question the legitimacy of beliefs that I was being overworked) was applied by the tech lead on the project</t>
  </si>
  <si>
    <t>Acknowledge that - probably more than many careers - tech work is something that employees often take home with them, and work to improve work/life balance</t>
  </si>
  <si>
    <t>Negatively</t>
  </si>
  <si>
    <t xml:space="preserve">Tough to explain in writing, they offered me some support and ultimately made me redundant then sent me on a course </t>
  </si>
  <si>
    <t xml:space="preserve">Would take too long in writing </t>
  </si>
  <si>
    <t xml:space="preserve">Again too long to write </t>
  </si>
  <si>
    <t xml:space="preserve">If it interfered with a job, I wouldn‚Äôt apply for it. Also, I‚Äôm happy being self-employed </t>
  </si>
  <si>
    <t xml:space="preserve">I‚Äôm self-employed and wouldn‚Äôt go for an interview and maybe it‚Äôs one of the reasons why I‚Äôm self-employed. I don‚Äôt want to have to explain any issues </t>
  </si>
  <si>
    <t xml:space="preserve">Terminal illness and subsequent death of my ex husband and son‚Äôs father and death of my father. Lost my job, twice </t>
  </si>
  <si>
    <t xml:space="preserve">That it‚Äôs human to have mental health issues throughout our lifetime and there are certain circumstances where it‚Äôs likely to happen and so they should have an easy way to take up support </t>
  </si>
  <si>
    <t xml:space="preserve">A lot of the questions in this survey are for employees even when you answer that you‚Äôre self-employed </t>
  </si>
  <si>
    <t xml:space="preserve">Female </t>
  </si>
  <si>
    <t>Mental health issues arising from parenting struggles.  Generally reciprocal and empathetic.</t>
  </si>
  <si>
    <t>Colleague disclosed that he was seeking therapy for anxiety.</t>
  </si>
  <si>
    <t>I disclosed that I had in the past sought therapy for depression.  Their reaction was neutral.</t>
  </si>
  <si>
    <t>Supervisor asked me if I was willing to help support a colleague who was going through something rough.</t>
  </si>
  <si>
    <t>I have well-controlled epilepsy and need an employer to understand that minor schedule accommodations may be necessary due to infrequent but potential driving prohibitions.  I wouldn't want to work for a company that could not support its employees with reasonable accommodations for health issues.</t>
  </si>
  <si>
    <t>If I had a diagnosed mental health disorder, I'd want to disclose that.  If the company is going to treat that as a liability, they're not going to be a great fit for me.</t>
  </si>
  <si>
    <t>That colleague's need for a short absence was spoken about in the same manner as a poorly-performing employee, rather than an employee who was suffering a short-term disabling physical illness.</t>
  </si>
  <si>
    <t>Talk about and normalize mental health issues.  Help employees understand they should be met with the same understanding as a short-term disabling illness (pneumonia, bad car accident, etc).  Provide guidance to leadership on how to treat mental health issues that affect work schedule or performance.  Give resources to help leaders accommodate, support, and mitigate effects on productivity (generally what they care about most, rather than long-term health).</t>
  </si>
  <si>
    <t>I told them my anxiety was so severe I had to quit and they offered me some accommodations but it was not enough</t>
  </si>
  <si>
    <t>I said I was quitting work due to anxiety disorders and they talked about people they knew who had mental health problems</t>
  </si>
  <si>
    <t>Multiple people told me about how they were burned out</t>
  </si>
  <si>
    <t>Obsessive-Compulsive Disorder, Anxiety Disorder (Generalized, Social, Phobia, etc)</t>
  </si>
  <si>
    <t>I feel potential employers would look down on individuals with medical problems</t>
  </si>
  <si>
    <t>I feel potential employers would look down on individuals with mental health issues</t>
  </si>
  <si>
    <t>Lobby for a single payer healthcare system</t>
  </si>
  <si>
    <t>I have back problems and I worry they would think I would not be able to perform my job duties.</t>
  </si>
  <si>
    <t>I am afraid they would be someone who does not understand and judge me.</t>
  </si>
  <si>
    <t xml:space="preserve">To inform employees it is ok to talk about this and that it is as important or even more important than physical health. I don't think anyone unhealthy mentally is going to be motivated to become physically healthy. I know I am not. </t>
  </si>
  <si>
    <t>talking about this in workplace regard is new to me so I don't have much to say.</t>
  </si>
  <si>
    <t>femmina</t>
  </si>
  <si>
    <t>Italy</t>
  </si>
  <si>
    <t>I was more or less accused of faking depression, which led me to contact HR directly.</t>
  </si>
  <si>
    <t>Coworkers were empathetic, far more so than my supervisor.</t>
  </si>
  <si>
    <t>General anxiety and depression venting; very cathartic and mutual.</t>
  </si>
  <si>
    <t>There's no big stigma that comes along with physical issues.</t>
  </si>
  <si>
    <t>You must be your STRONGEST AND MOST PERFECT SELF when job-hunting. No weaknesses allowed, least of all BRAIN weaknesses.</t>
  </si>
  <si>
    <t>Open discussion of mental issues, pre-emptive language to reassure employees who may be struggling.</t>
  </si>
  <si>
    <t>fear of being discriminated against</t>
  </si>
  <si>
    <t>same - do not want to be discriminated against</t>
  </si>
  <si>
    <t>workshops / open discussion</t>
  </si>
  <si>
    <t>Maine</t>
  </si>
  <si>
    <t xml:space="preserve">I have taken time off at a previous employer for burnout, and also grief. At my current employer I took leave post accident/concussion but the trauma was mental health, that was difficult </t>
  </si>
  <si>
    <t>I‚Äôm an oversharer by nature. I know I should keep some of it to myself and not trust as many people as I do. I feel like it could come back to bite me.</t>
  </si>
  <si>
    <t>Colleague talked of depression issues, another was on suicide watch for their partner.</t>
  </si>
  <si>
    <t>It was very much put back on me. Not saying something sooner (bullshit) and very ass covering. Not great support. My doctor was amazing.</t>
  </si>
  <si>
    <t xml:space="preserve">I took time off for grief counseling after a tragedy and I was told off for working remotely because despite my out of office, other colleagues did not see I was on leave and responding to the odd email. It was a disgusting support and led me to leave. </t>
  </si>
  <si>
    <t>Depression, how they were coping</t>
  </si>
  <si>
    <t xml:space="preserve">Because I am able bodied and do not think any issues would need to be brought up that would hinder my ability to do a job </t>
  </si>
  <si>
    <t xml:space="preserve">Because I am being treated, have had a years worth of business development coaching, and don‚Äôt see why it would be required to be brought attention to </t>
  </si>
  <si>
    <t>Just untrustworthyness</t>
  </si>
  <si>
    <t>Rather than having self service assistance programs, actually bring this more into tech forums, people talking about their own journeys and success stories. Not overstigmatising or self diagnosing. There is a spectrum of mental health and allowing people access to work through the journey rather than leaving them to sort themselves would be helpful.
More awareness of mental illness forums at tech such as Ignote to ITSMFX</t>
  </si>
  <si>
    <t>New Zealand</t>
  </si>
  <si>
    <t>mostly venting about anxiety regarding company actions directly affecting my work. Reactions were usually understanding and relatable.</t>
  </si>
  <si>
    <t>If it affects the work, the employer should know.</t>
  </si>
  <si>
    <t>If the issue is related to work, the problem will hopefully not exist at a new workplace</t>
  </si>
  <si>
    <t>quarterly "wellness" checks?</t>
  </si>
  <si>
    <t>Arizona</t>
  </si>
  <si>
    <t xml:space="preserve">I am a female and approached another female who was also a mom.  Just looking for support around how to handle all of the responsibilities.  </t>
  </si>
  <si>
    <t>Attention Deficit Hyperactivity Disorder, Stress Response Syndromes</t>
  </si>
  <si>
    <t>There would be less stigma discussing a physical health issue.</t>
  </si>
  <si>
    <t xml:space="preserve">No way. </t>
  </si>
  <si>
    <t>no.</t>
  </si>
  <si>
    <t>Private, I choose with who I share that info</t>
  </si>
  <si>
    <t>It was kind of a monolog. The employer isn't really able to handle it.</t>
  </si>
  <si>
    <t>Same as with the employer</t>
  </si>
  <si>
    <t>I would have the fear to not get the job</t>
  </si>
  <si>
    <t>Same reason as for the physical issue</t>
  </si>
  <si>
    <t>I really have no idea</t>
  </si>
  <si>
    <t>At one company, I had a co-worker who was very open about his past experiences, so I felt comfortable sharing my own. It helps if you feel the co-worker is a friend, not just a fellow employee. Shared experiences also provide common ground.</t>
  </si>
  <si>
    <t>I have a co-worker who was in an abusive relationship. He was (and is) very open about the experience, his therapy, his personal growth, and helping friends and co-workers to understand their own situations.</t>
  </si>
  <si>
    <t xml:space="preserve">I have learned that it's best not to bring up ANY issues in an interview. </t>
  </si>
  <si>
    <t>Stop valuing work over non-work time. Stop counting cars in the parking lot after 5pm, Stop scheduling all-hands mandatory meetings for Friday afternoon. Provide more PTO and make sure employees believe that it's important to take. Get rid of "at will" employment. Value sensible work practices over "burning the midnight oil"</t>
  </si>
  <si>
    <t>When Marissa Mayer came to Yahoo!, she effectively canceled all "work from home" policies (they were informal to begin with) and insisted that "satellite" employees come back to the central office, even if they lived 90 miles or more away. She counted cars in the parking lot at 6pm. She scheduled mandatory all hands meetings for 4:30 pm on Friday. I wked at Y! pre-Marissa. Had I worked there when she came in, I would have quit.</t>
  </si>
  <si>
    <t>Most physical issues are clearly visible and have ways to fix. Splint for a broken leg. Larger fonts for eyes. Mental is just too unspecific.</t>
  </si>
  <si>
    <t>Too easy to be disqualified as a candidate for unspecified and unproveable reasons.</t>
  </si>
  <si>
    <t>Lead said why would I need/want to have training. Isn't it obvious</t>
  </si>
  <si>
    <t>Kinder gentler approach. OCD-like issues are great thing as a skill/trait for employers but can be a downer for the employee</t>
  </si>
  <si>
    <t>NA</t>
  </si>
  <si>
    <t>Just mentioning that they have therapist appointments. Encouraging people to take care of mental and physical health.</t>
  </si>
  <si>
    <t>Depends on if it affects my ability to work.</t>
  </si>
  <si>
    <t>More awareness maybe</t>
  </si>
  <si>
    <t xml:space="preserve">I want to believe I would have no problem bringing something up but depending on the person I still might not </t>
  </si>
  <si>
    <t>I would be more prone to explain a physical injury. Even though I work for a mental health company, I would still be hesitant as interviewers I believe would easily judge. I would wait till interview 3 if I knew I would need accommodation for my illness</t>
  </si>
  <si>
    <t xml:space="preserve">not handling it was the worst part. That the employee reached out that they were struggling, some conversations were had but no additional support was given or accommodations were made. They were frozen by not knowing and just let is fizzle </t>
  </si>
  <si>
    <t>To continue speaking honestly when going through something, especially as a boss. To recognize when they are working long hours, and sending high demands with no space for air/time off. The boss sets the culture and if they continue to just say "take care of yourself" but don't make the actions for their team to do so or for their selves to do so, nothing will change. And to make sure the support resources available to them are actually working. That employees know where to go, can afford them and enjoy the care provided. I see to often money being thrown at services that are not properly audited or communicated to the team.</t>
  </si>
  <si>
    <t>Just as an fyi, I work for a tech - mental health company. Which is a big reason the beginning of the survey is so positive. We are a startup though so we do have grind times, with high stress and low sleep but have made sure we practice what we preach which is amazing.</t>
  </si>
  <si>
    <t>Stress Response Syndromes, Anxiety Disorder (Generalized, Social, Phobia, etc)</t>
  </si>
  <si>
    <t>Trans man</t>
  </si>
  <si>
    <t>Dissociative Disorder</t>
  </si>
  <si>
    <t>Because in my experience there is no real awareness so mental healt  is seing as being weird</t>
  </si>
  <si>
    <t>Lack of awareness means that work place is not predisposed to host a person with mental illness and you have to explaing 200 times same things that are not understood and this makes you feel bad</t>
  </si>
  <si>
    <t>Create a real pragmatic awareness when  it is possible and presidpose structures</t>
  </si>
  <si>
    <t>Ireland</t>
  </si>
  <si>
    <t>Because I know employers in my area have trouble recruiting, so they are forced to be more open to individuals &amp; life constraints</t>
  </si>
  <si>
    <t>Even if employers have trouble recruiting, mental issues can be seen as potentially troubling overall organization, while physical issues are seen as "incapaciting 1 person"; the risk is seen as lower</t>
  </si>
  <si>
    <t>A co-worker described as "kind of weak" regarding "where society goes" (I don't have details on the situation though)</t>
  </si>
  <si>
    <t>Less working time per person.</t>
  </si>
  <si>
    <t>France</t>
  </si>
  <si>
    <t>Would just saying "I'm having a hard time and am not up to my game today"</t>
  </si>
  <si>
    <t>"They'd just say they weren't feeling welll</t>
  </si>
  <si>
    <t>It would depend on whether I thought it relevant to my job.</t>
  </si>
  <si>
    <t>I would want to know if it affected my work or not.</t>
  </si>
  <si>
    <t>More and more people are talking about it including luminaries.  I applaud these efforts.  Setting better examples is really important.  Mental health is health and should be treated just the same by employers taking a responsibility for their workers' well being.</t>
  </si>
  <si>
    <t>suicidal, astronomical pressure and stress, wanted to kill people, constant state of anger+aggressiveness, if it was discovered she had a mental health problem, then it is career ending and job ending. The liability of employing an unstable person is too high. No one wants to work with "weird people". Promotion is a no go since you've just proven to others that you can't handle it.</t>
  </si>
  <si>
    <t>Stress Response Syndromes, Mood Disorder (Depression, Bipolar Disorder, etc), Post-traumatic Stress Disorder, Addictive Disorder, Personality Disorder (Borderline, Antisocial, Paranoid, etc), Obsessive-Compulsive Disorder, Psychotic Disorder (Schizophrenia, Schizoaffective, etc), Anxiety Disorder (Generalized, Social, Phobia, etc), Substance Use Disorder, Eating Disorder (Anorexia, Bulimia, etc)</t>
  </si>
  <si>
    <t>To get accomodation ie larger desks, ergonomic keyboards, closer parking spots if you are mobility impaired</t>
  </si>
  <si>
    <t>this would disqualify you as a candidate immediately. Liability of you going postal is too high. People who have mental disorders/issues come into work and start shooting people.</t>
  </si>
  <si>
    <t xml:space="preserve">When the person confessed he had an issue, he was fired within the day. An email went out to all employees telling us his name and his disorder and that he is not welcome onsite. The guy reacted badly to being fired on the spot publicly. Security was called, tackled him, fought with him in the office, tables/computers were destroyed, they tazered him, it was a mess. </t>
  </si>
  <si>
    <t>better training, education, awareness campaigns</t>
  </si>
  <si>
    <t>In one situation, several VCs got together to intentionally increase stress+pressure to induce a the founder's suicide. It was easier and cheaper this way to take over the company. VC's also have a role to play.</t>
  </si>
  <si>
    <t>nan</t>
  </si>
  <si>
    <t>man</t>
  </si>
  <si>
    <t>Algeria</t>
  </si>
  <si>
    <t>Hong Kong</t>
  </si>
  <si>
    <t>It's not relevant to whether or not I can do the job.</t>
  </si>
  <si>
    <t>More in - office resources/counselors. Training for managers and leaders. More recognition/discussion in business conversation.</t>
  </si>
  <si>
    <t>If it was relevant because of a gap of employment, but I struggle to see how it would be relevant to an interview otherwise.</t>
  </si>
  <si>
    <t>Generally an interview is about selling yourself and that may make them receive you negatively. However the optimist in me would hope they would see it as a sign of strength, openness, and healthiness.</t>
  </si>
  <si>
    <t>Open communication about it, no barriers/ease of access</t>
  </si>
  <si>
    <t>I think a lot of people would be open to discussing mental health, but I'd free how their perception changed about me. I think they would also struggle to know how best to respond, but would try their best.</t>
  </si>
  <si>
    <t>Discussed with my manager that the stress was not good for my mental health, and some days I need to recharge by working from home. I was emotional during this conversation but he understood. If at anytime I need a mental health day, i just let him know.</t>
  </si>
  <si>
    <t>We were discussing about genetics and I told them my Major depression disorder was inherited from my father. They were a little surprised but understood why I had strange mood swings</t>
  </si>
  <si>
    <t>That they were having a hard time focusing on their work, and asked me how i did it.</t>
  </si>
  <si>
    <t>I couldn't come into work that day, because I was in a depressed state and I lied, saying I was sick with something. When that coworker asked me if I was still sick, I told her that I was just cleaning to help get me out of my depression rut. She was surprised i was dealing with depression.</t>
  </si>
  <si>
    <t>Physical is something that they might be more aware of.</t>
  </si>
  <si>
    <t>They might think I'm disabled and not think I would be a good candidate</t>
  </si>
  <si>
    <t>I was told I would get written up and potentially fired if I took a mental health day.</t>
  </si>
  <si>
    <t>Be more open and inclusive. Create safe spaces where people with mental health issues feel like they can openly talk about their issues without feeling stigmatized.</t>
  </si>
  <si>
    <t>Concern that the person was unable to cope with workload</t>
  </si>
  <si>
    <t>Bullying</t>
  </si>
  <si>
    <t>I might need additional support</t>
  </si>
  <si>
    <t>It might prejudice the interview</t>
  </si>
  <si>
    <t>Tell em its ok.</t>
  </si>
  <si>
    <t>He said that he was going through a rough phase and even contemplated suicide</t>
  </si>
  <si>
    <t>Would be better to be honest so that I can specify what kind of support I would need</t>
  </si>
  <si>
    <t>It might affect my work</t>
  </si>
  <si>
    <t>People talking more openly about it and giving the same importance as physical health</t>
  </si>
  <si>
    <t>If there were accessibility issues that I would need help with, I would bring it up. If not and especially if it was an embarrassing issue, I wouldn't bring it up.</t>
  </si>
  <si>
    <t>I would if trying to understand the company's culture and policy around mental health and PTO.</t>
  </si>
  <si>
    <t>It's hard for me to say as someone fairly neurotypical, but actively encouraging awareness and respect is good.</t>
  </si>
  <si>
    <t xml:space="preserve">Someone in our company attempted to commit suicide at work and it happened to coincide with my own thoughts of suicide. Seeing someone actually try to go through with something like that made me realize how close I was to doing something like that. I messaged my boss and told her exactly what I was thinking. She asked what she could do to help me, told me specifically to stay home whenever I needed to, offered to call someone for me and then made a plan with me to get help.  She said my mental health was far more important than anything having to do with work. She was open to letting me making a work goal for the quarter to put my mental health first and checked in with me at intervals we agreed on. </t>
  </si>
  <si>
    <t xml:space="preserve">I've shared my journey with finding a new psychiatrist with a coworker who was very supportive and checked in with me on how things were going as time went on. </t>
  </si>
  <si>
    <t>My manager was being empathetic with me and told me her mental health story when we were talking about my stuff.</t>
  </si>
  <si>
    <t>My old boss was in HR and she would tell me about things she's learn about other employees to "keep me updated" on situation, but I'm pretty sure it was actually just to gossip.</t>
  </si>
  <si>
    <t>It would actually depend on what kind of physical health issue it is. If I needed accommodations such as an ergonomic keyboard or mouse or something, then I'd definitely tell them. If it was something that didn't interfere with my work, I wouldn't talk about it.  I don't want people to know things about me that they don't need to know.</t>
  </si>
  <si>
    <t>I think there's still a huge stigma about mental health and even if they didn't try, a new employer would use that against me in the interview process. They'd think I was being dramatic or setting things up so I could take time off or use it as an excuse in the future. They'd also look at me differently and with a cloud of "is this part of her disorder?"</t>
  </si>
  <si>
    <t xml:space="preserve">This is a bit tricky. Someone didn't come to work for a few months while having mental issues, but when, legally, it was obvious that they actually couldn't work anymore, my company let them go. I guess it was fine and was definitely legal, but it put a bad taste in my mouth.  It would have been the same situation if someone became unable to work due to a physical illness, but that wasn't the circumstance. </t>
  </si>
  <si>
    <t xml:space="preserve">I think talking about it more in general would be helpful so that it makes it more common and therefore more acceptable to talk about.  </t>
  </si>
  <si>
    <t>In one word, it was awkward.  After the fact I regretted having this discussion</t>
  </si>
  <si>
    <t>It was suggested I take a leave of absence, which I did. 
 I was terminated 3 weeks after my return.</t>
  </si>
  <si>
    <t>I would bring up a physical issue as most are socially acceptable to talk about.</t>
  </si>
  <si>
    <t>There is such a stigma with mental illness, I would be fearful to bring it up</t>
  </si>
  <si>
    <t>Increase awareness and bring there topic of mental health into the light</t>
  </si>
  <si>
    <t xml:space="preserve">I've talked about my ADHD with two different managers. With one, it was a fantastic conversation and we restructured my job to play to my strengths. With the other, it was a horrible experience where any time something didn't go the way that my manager wanted, he blamed it on my ADHD (even when it was completely unrelated). It got to the point where I had to quit that job and find another. </t>
  </si>
  <si>
    <t xml:space="preserve">I've talked to a number of people about my ADHD. Honestly, I'm less comfortable talking about my depression. </t>
  </si>
  <si>
    <t xml:space="preserve">I've talked with co-workers about their own depression, ADHD, ... and usually that results in my sending them to OSMI for more resources, talking about the services available from our employer and so on. </t>
  </si>
  <si>
    <t xml:space="preserve">I have diabetes. It's a big scary word that doesn't affect my work. </t>
  </si>
  <si>
    <t xml:space="preserve">ADHD - yes
Depression - probably not unfortunately. </t>
  </si>
  <si>
    <t xml:space="preserve">Described earlier. </t>
  </si>
  <si>
    <t xml:space="preserve">We're starting the conversation at this point but there's still a ton of stigma around it. Especially the bro-culture in SF is heavily negative on it. That comes across in jokes about ADHD and more. </t>
  </si>
  <si>
    <t xml:space="preserve">There are some things, such as ADHD, that I'm more open about than depression. It'd be interesting to make that separation in your survey. </t>
  </si>
  <si>
    <t>Someone was off sick long term and I was told it was due to mental health problems.</t>
  </si>
  <si>
    <t>I was off ill with depression.</t>
  </si>
  <si>
    <t>Just general.</t>
  </si>
  <si>
    <t>Mood Disorder (Depression, Bipolar Disorder, etc), Psychotic Disorder (Schizophrenia, Schizoaffective, etc), Anxiety Disorder (Generalized, Social, Phobia, etc)</t>
  </si>
  <si>
    <t>May not get the job.</t>
  </si>
  <si>
    <t>Worried about long term suitability for the job.</t>
  </si>
  <si>
    <t>Limit peoples stress and working hours.</t>
  </si>
  <si>
    <t>Disabilities</t>
  </si>
  <si>
    <t>He/She was stressed with work and had to seek help.</t>
  </si>
  <si>
    <t>It might affect their recruitment considerations</t>
  </si>
  <si>
    <t>Similar like physical health, they might be judgemental when scoring me.</t>
  </si>
  <si>
    <t>In my previous workplace, I was informed about good performance during my follow up meetings, however, they kept extending my probation and later on did not make me permanent.</t>
  </si>
  <si>
    <t>I did not see any steps to prioritise mental health wellbeing for IT workers. I had to go through hundreds of policy files, but none of them were related to mental health issues or disorder. Even one of my employer would not allow taking time off for GP appointments. We have to take A/L for the time spent for the appointments. Which, even for physical health, is not helpful at all.</t>
  </si>
  <si>
    <t>It should be turn into a law to add more details on mental health issues and to make employers more flexible about it.</t>
  </si>
  <si>
    <t>Mood Disorder (Depression, Bipolar Disorder, etc), Personality Disorder (Borderline, Antisocial, Paranoid, etc), Obsessive-Compulsive Disorder, Addictive Disorder, Anxiety Disorder (Generalized, Social, Phobia, etc)</t>
  </si>
  <si>
    <t>Fear of rejection</t>
  </si>
  <si>
    <t xml:space="preserve">I would discuss my physical health issues for my well-being and safety. I am a diab√©tiques and people around me should know that in case of any emergency. </t>
  </si>
  <si>
    <t xml:space="preserve">If I have stress or anxiety then I will discuss it just fleetingly, not in detail. </t>
  </si>
  <si>
    <t xml:space="preserve">There should be a mental health professional who can deal with day to day stresses of the employees. </t>
  </si>
  <si>
    <t>I am incorporating my personal story into discussions around workplace changes and how they affect employees' mental health.</t>
  </si>
  <si>
    <t>Generally speaking there are few physical health issues that would affect my ability to perform my job.</t>
  </si>
  <si>
    <t>I work in a cognitive field and I believe it would affect the hiring decision.</t>
  </si>
  <si>
    <t>I'd like to see us provide better support for people who work in higher-stress environments such as on-call support.  We're starting to see people discuss the negative effects of long hours and stressful situations... but we should double down on that.</t>
  </si>
  <si>
    <t>South Carolina</t>
  </si>
  <si>
    <t>I spoke with my director at length about grief and my experience with it. Their reaction was sympathetic and comforting and they suggested a mental health professional they knew personally that I could talk to. It should be noted that I have a very close relationship with my director and would not have felt comfortable having a conversation like it with any other leader or manager in the company.</t>
  </si>
  <si>
    <t xml:space="preserve">I am very close with many members of my small team. We are really open with each other and spend a lot of time together outside of work. During these extracurriculars, we discuss personal matters at length. I've discussed grief, depression, focus issues, anxiety, and many other mental health related issues I have experienced. We seek out these kinds of meaningful conversations with each other and comfort each other when appropriate. I feel as comfortable discussing these subjects with my smaller team and I do with my closest friends. </t>
  </si>
  <si>
    <t xml:space="preserve">I have had a handful of co-workers tell me about their struggles with depression. I am aware of several of my co-workers taking prescription medication to help with their mental health disorders. They have openly discussed this with me. Not all my co-workers would feel comfortable with this but my closest team members have a pretty healthy culture. </t>
  </si>
  <si>
    <t>Attention Deficit Hyperactivity Disorder, Mood Disorder (Depression, Bipolar Disorder, etc)</t>
  </si>
  <si>
    <t xml:space="preserve">It benefits both me and my employer to disclose a physical health issue that I may require special assistance with in order do do my work or to get around safely. </t>
  </si>
  <si>
    <t xml:space="preserve">As ridiculous as it sounds after the answer to the previous question about physical conditions, I would not disclose any mental health issues in an interview because a potential employer may think I will not be capable of doing the work if they perceive me to be troubled. I believe a physical condition, which is visible and can be easily understood, would be more acceptable than an illness or disorder that cannot be seen and that potential employers may not even believe I actually have. </t>
  </si>
  <si>
    <t xml:space="preserve">Tech is an industry that I believe neuro-diversr people are given more opportunities to thrive in than many other industries. I wish that that same acceptance and attitude was directed at individuals suffering from disorders and mental health issues. </t>
  </si>
  <si>
    <t>White Hispanic</t>
  </si>
  <si>
    <t>cannot show weakness</t>
  </si>
  <si>
    <t>have some periodic func activities. And have an doctor one to one meeting with an employee , once per year</t>
  </si>
  <si>
    <t>I will be intersted on share a phisical health problems if i need some adaptations to execute the work.</t>
  </si>
  <si>
    <t>I will became a little bit ashamed of potential missunderstood interpretations of my problem and the capabilities to execute the work</t>
  </si>
  <si>
    <t>make discussions about that. provide a balanced rythm of workers with mental health disorder/issues</t>
  </si>
  <si>
    <t>I talked (superficially) about my concerns and how I have not felt so well in recent weeks, very stressed and with many sad moments, frustrated with my professional position and financial problems. The person that I spoke, said understand me and tried to help me relax and control the situation, he told that I needed professional help.</t>
  </si>
  <si>
    <t>Mood Disorder (Depression, Bipolar Disorder, etc), Attention Deficit Hyperactivity Disorder, Autism Spectrum Disorder</t>
  </si>
  <si>
    <t>Depends how I feeling in the moment</t>
  </si>
  <si>
    <t>Again, depends, principally how the interviewer is leading the conversation</t>
  </si>
  <si>
    <t>We must not forget that maybe tech / IT is the industry that has the most workers with some mental issue, e.g TDHD and Autism, because there are advantages in some of these disorders, making people more efficient in some functions than in this industry, that requires such skills.</t>
  </si>
  <si>
    <t>would have to read the room</t>
  </si>
  <si>
    <t>have to read the room</t>
  </si>
  <si>
    <t xml:space="preserve">durante o feedback falei para ele que estava passando por problemas pessoais e quando comecei a falar mais sobre ele me interrompeu. E ent√£o a conversa sobre acabou </t>
  </si>
  <si>
    <t>Um colega foi diagnosticado com TDHA e ficou afastado um per√≠odo, quando voltou ele sempre usa do humor para falar do assunto parece um mecanismo de defesa. A maioria dos colegas ignora mas alguns que entende um pouco sobre o assunto conversa brevemente.</t>
  </si>
  <si>
    <t>relatei a ele que estava com problema de ansiedade e ele fez quest√£o de compartilhar suas vivencias na √°rea para me auxiliar.</t>
  </si>
  <si>
    <t>n√£o apresentaria porque poderia me prejudicar muito.</t>
  </si>
  <si>
    <t>porque poderia me prejudicar muito, nessa vaga ou nas futuras</t>
  </si>
  <si>
    <t>poderiam nos tratar menos como maquinas e mais como pessoas. O capitalismo no geral nos for√ßa a ser extremamente produtivo e nas √°reas de TI essa press√£o √© ainda maior</t>
  </si>
  <si>
    <t>n√£o tenho</t>
  </si>
  <si>
    <t>masculino</t>
  </si>
  <si>
    <t>it would look bad</t>
  </si>
  <si>
    <t>Probably they won't accept it</t>
  </si>
  <si>
    <t>When there's an elephant in the room introduce him. The industry has to look at it, not avoid talking about it. Meanwhile, i think people have to  strengthen personality. Maybe when we feel stronger we will change environment around. At last, we are humans not machines.</t>
  </si>
  <si>
    <t>I had anxiety crisis</t>
  </si>
  <si>
    <t>The importance of playing sports, being with the family, practicing yoga, meditation, psychoanalysis and, if necessary, getting medication prescribed by a good doctor.</t>
  </si>
  <si>
    <t>anxiety, attention deficit</t>
  </si>
  <si>
    <t>Anxiety in general people are unaware of the subject.</t>
  </si>
  <si>
    <t xml:space="preserve">
anxiety, panic syndrome</t>
  </si>
  <si>
    <t>I think it's important to know what the employer will have to support if I need it.</t>
  </si>
  <si>
    <t>I believe companies are not prepared.</t>
  </si>
  <si>
    <t>When I had an anxiety attack and was away from work for a week</t>
  </si>
  <si>
    <t>Talking about, always</t>
  </si>
  <si>
    <t>Thank you so much for knowing your work. Please speak at events around the world, including Brazil. In Brazil count on me to talk about. This subject matters a lot</t>
  </si>
  <si>
    <t>I said that I was facing some problems. I said I needed an therapy about my time management. My employer just said I needed relax. I felt that he wanted to say I was just overstating</t>
  </si>
  <si>
    <t>I said my body was reacting  (blood pressure) my mental problems. They were just  surprised</t>
  </si>
  <si>
    <t xml:space="preserve">as a matter of fact, we don't had a discuss, they just did some jokes about it, and I stayed shut up because discuss at that moment wouldn't solve anything </t>
  </si>
  <si>
    <t xml:space="preserve">if that issue would interfere in my work, i will be willing to do that </t>
  </si>
  <si>
    <t>because I don't have the sufficient familiarity with that interviewer to do that</t>
  </si>
  <si>
    <t>they just made some jokes about the person who had mental disorder</t>
  </si>
  <si>
    <t>Talk about anxiety and work pressure relation that lead him to depression</t>
  </si>
  <si>
    <t>The only place i felt comfortable to talk, they gave me a 2 month paid leave to recover and made sure that what caused the stress was solved</t>
  </si>
  <si>
    <t>Supportive as they had gone through something similar</t>
  </si>
  <si>
    <t>Well, at least here in Brazil there are an amount of positions for people with physical issues, so companies tend to take that well</t>
  </si>
  <si>
    <t>It's still something that most people don't understand and tend to judge</t>
  </si>
  <si>
    <t>Got fired</t>
  </si>
  <si>
    <t>IT in general is a Very demanding area, and specially on some cases having no work/life balance is mandatory</t>
  </si>
  <si>
    <t>Personality Disorder (Borderline, Antisocial, Paranoid, etc), Anxiety Disorder (Generalized, Social, Phobia, etc)</t>
  </si>
  <si>
    <t>Not all of us can have enough empathy to understand each other vulnerabilitys</t>
  </si>
  <si>
    <t>Not all of us have enough empathy and openness to understand in a interview this kind of problems</t>
  </si>
  <si>
    <t>I think that's openness and liberty to bring up those kind of conversation is a great way to start this support</t>
  </si>
  <si>
    <t xml:space="preserve">I told about my tdah condition. It was received naturally. </t>
  </si>
  <si>
    <t xml:space="preserve">It‚Äôs required by law and might require adaptations to the workplace. </t>
  </si>
  <si>
    <t>Might not be nicely received.</t>
  </si>
  <si>
    <t xml:space="preserve">Understand each case and seek the best options. </t>
  </si>
  <si>
    <t>Personality Disorder (Borderline, Antisocial, Paranoid, etc), Stress Response Syndromes, Anxiety Disorder (Generalized, Social, Phobia, etc)</t>
  </si>
  <si>
    <t>Obviously they will not hire me</t>
  </si>
  <si>
    <t>They wil not hire me</t>
  </si>
  <si>
    <t>Home office, life quality</t>
  </si>
  <si>
    <t>Stress Response Syndromes, Anxiety Disorder (Generalized, Social, Phobia, etc), Eating Disorder (Anorexia, Bulimia, etc), Mood Disorder (Depression, Bipolar Disorder, etc), Post-traumatic Stress Disorder, Personality Disorder (Borderline, Antisocial, Paranoid, etc)</t>
  </si>
  <si>
    <t>i am afraid it'll be affected to myself in workplace</t>
  </si>
  <si>
    <t>i'm afraid it'll be affected to me in workplace</t>
  </si>
  <si>
    <t>-</t>
  </si>
  <si>
    <t>Indonesia</t>
  </si>
  <si>
    <t>I told my manager I was going to therapy. He was supportive, and didn't spread the information without considering my feelings. He made sure I knew what the boundaries were so I didn't put him in a position where he would have to tell our management team.</t>
  </si>
  <si>
    <t>I told my coworker that I was going to therapy for anxiety, and I told that same coworker my therapist had been suggestion I might have Generalized Anxiety Disorder. He was mostly supportive. He did seem surprised that I was suffering and tried to comfort me.</t>
  </si>
  <si>
    <t>I had told my soon to be engineering manager that I had a lot of anxiety and had been stressing myself out to the point of not being able to produce anything anymore. He encouraged me to relax and take time off. This was before I started therapy, so it seemed to be a one off thing for them, even though I knew it wasn't the first tim.e</t>
  </si>
  <si>
    <t>Physical health is a lot easier to explain, and have sympathy for. Mental health may or may not be treated with fairness from my experience.</t>
  </si>
  <si>
    <t>At this point, my mental health is more important than my career. I think if I needed to discuss why mental health at all during an interview, I would talk about my own experiences.</t>
  </si>
  <si>
    <t xml:space="preserve">Make psychological safety more important than producing results, and take time to check in with employees to see if they need help or breaks. </t>
  </si>
  <si>
    <t>n/a</t>
  </si>
  <si>
    <t>Mood Disorder (Depression, Bipolar Disorder, etc), Post-traumatic Stress Disorder, Personality Disorder (Borderline, Antisocial, Paranoid, etc), Obsessive-Compulsive Disorder, Anxiety Disorder (Generalized, Social, Phobia, etc)</t>
  </si>
  <si>
    <t>Negative effect</t>
  </si>
  <si>
    <t>Supportive talks</t>
  </si>
  <si>
    <t>I told my coworker that I was going through depression and that he was very supportive of the medication that I was undertaking at that time.</t>
  </si>
  <si>
    <t>Did not speak of it clearly but left slight hints in the conversations we would have during lunch or short breaks</t>
  </si>
  <si>
    <t>They may not take it positively and my chances of getting the job mey be hampered</t>
  </si>
  <si>
    <t>Chances of getting the job may be hampered</t>
  </si>
  <si>
    <t>The person was layed off the company stating rubbish reasons</t>
  </si>
  <si>
    <t>Make sure that the person is not burdened with too much work and the expectations are set real while helping him grow in the desired field</t>
  </si>
  <si>
    <t>South Africa</t>
  </si>
  <si>
    <t xml:space="preserve">issue is about promotion. they make me work more and pay less. this been years which had eventually made this happening. also, racism and visible biase - are few reasons i see. </t>
  </si>
  <si>
    <t>physical issue is considered okay and drags sympathy. while mental illness is a taboo.</t>
  </si>
  <si>
    <t>nobody wants to work with mad ppl who, as portrayed in arts and movies as eccentrics who breaks things, tvs, glasses and what not.</t>
  </si>
  <si>
    <t xml:space="preserve">i was found drunk in office and i was not allowed to capture a pic in an office. both were not supported since i was in the same manic episode. </t>
  </si>
  <si>
    <t>better time and money management. less racism overall and particularly indian brahmin concepts. if girls could fake love boys for some time with the contract signed, that too will help.</t>
  </si>
  <si>
    <t xml:space="preserve">denial of a role change or promotion is something my company is doing on this behalf. they make me work like hell, but pays sad. you havent asked about sleep patterns yet. you should cover that. </t>
  </si>
  <si>
    <t>Stigmatized. No idea what bipolar really meant. Judgemental, brushed it off.</t>
  </si>
  <si>
    <t>Mood Disorder (Depression, Bipolar Disorder, etc), Post-traumatic Stress Disorder, Psychotic Disorder (Schizophrenia, Schizoaffective, etc), Anxiety Disorder (Generalized, Social, Phobia, etc), Dissociative Disorder, Eating Disorder (Anorexia, Bulimia, etc)</t>
  </si>
  <si>
    <t xml:space="preserve">I need a weight limit for lifting. </t>
  </si>
  <si>
    <t xml:space="preserve">Too stigmatized </t>
  </si>
  <si>
    <t>Didnt care</t>
  </si>
  <si>
    <t>No idea</t>
  </si>
  <si>
    <t>Anxiety Disorder (Generalized, Social, Phobia, etc), Mood Disorder (Depression, Bipolar Disorder, etc), Obsessive-Compulsive Disorder</t>
  </si>
  <si>
    <t>Told him I was suicidal</t>
  </si>
  <si>
    <t>Talked about struggle with depression</t>
  </si>
  <si>
    <t>Mood Disorder (Depression, Bipolar Disorder, etc), Personality Disorder (Borderline, Antisocial, Paranoid, etc)</t>
  </si>
  <si>
    <t>It's not their business unless it interferes with my ability to work</t>
  </si>
  <si>
    <t>Not relevant unless it interferes with job ability</t>
  </si>
  <si>
    <t>There are only two broad categorization here which is sad, crazy and normal , if you want a job better not tell</t>
  </si>
  <si>
    <t>I wouldn't want to bring it up because that would result in me not being the Preferred candidate for the job</t>
  </si>
  <si>
    <t>I have no idea.</t>
  </si>
  <si>
    <t>negative emotions and coping behaviors related to acutely stressful incident (divorce)</t>
  </si>
  <si>
    <t>not relevant to the task at hand (evaluating my skills as a data scientist)</t>
  </si>
  <si>
    <t>again, not relevant to my skills as a data scientist</t>
  </si>
  <si>
    <t>be more open and transparent by actively organizing and leading discussion</t>
  </si>
  <si>
    <t>Manager was aware of my issues. That information was used against me later, along with physical health issues. I was fired over asking for time off to recover from a surgery.</t>
  </si>
  <si>
    <t>Anxiety Disorder (Generalized, Social, Phobia, etc), Mood Disorder (Depression, Bipolar Disorder, etc), Personality Disorder (Borderline, Antisocial, Paranoid, etc)</t>
  </si>
  <si>
    <t>Wouldn't want an employer to think it might be a drain on the health benefits or miss work.</t>
  </si>
  <si>
    <t>NO. NEVER. Stigma. Don't want to be asked about it. Don't want it to color their estimation of my work. Don't want, if I miss a day or am late or anything (for whatever reason) it to be construed as being due to mental health.</t>
  </si>
  <si>
    <t>There's a lot of talk about it but _hello?!_ I'm right here - and I have NEVER felt supported. It needs to not just be talk or a press release.</t>
  </si>
  <si>
    <t>The workplace in general still frowns on anyone who isn't 110% able-bodied or dedicated to the company.</t>
  </si>
  <si>
    <t>Anxiety Disorder (Generalized, Social, Phobia, etc), Substance Use Disorder, Personality Disorder (Borderline, Antisocial, Paranoid, etc), Addictive Disorder</t>
  </si>
  <si>
    <t>they dont need to know</t>
  </si>
  <si>
    <t>it√®s none of their business</t>
  </si>
  <si>
    <t>it's over hyped</t>
  </si>
  <si>
    <t>I am a Wookie</t>
  </si>
  <si>
    <t>Afghanistan</t>
  </si>
  <si>
    <t>If it will affect my work, I'll bring it up</t>
  </si>
  <si>
    <t>There's too much of a stigma against mental illness</t>
  </si>
  <si>
    <t xml:space="preserve">Many of the staff are overworked and burning out with no support to mental wellbeing </t>
  </si>
  <si>
    <t>Stop glorifying overwork and stress</t>
  </si>
  <si>
    <t>They pulled me aside to chat about how I was doing and they brought up that they had dealt with depression.</t>
  </si>
  <si>
    <t>If this is something major that will affect my work then I would tell them.</t>
  </si>
  <si>
    <t>I feel like if I brought up a mental health issue, this would decrease my chances of getting the job.</t>
  </si>
  <si>
    <t>I think there should be groups dedicated to supporting mental health in the workplace, like how there are groups to address diversity and inclusion. There should be sessions to inform employees of mental health issues and go over what the company offers to help with these issues. Mental health should be brought up more so it‚Äôs not so taboo.</t>
  </si>
  <si>
    <t>The survey asked if I had a mental health disorder which I don‚Äôt since I haven‚Äôt been diagnosed, but it should ask if I think I might have a mental health issue which is more likely.</t>
  </si>
  <si>
    <t>I revealed that I was having daily panic attacks on the way to work and having a difficult time coming in. They were not very understanding. Henceforth, I've never mentioned mental health issues specifically when needing time off for it.</t>
  </si>
  <si>
    <t>Mentioned a family member's depression.</t>
  </si>
  <si>
    <t>Chronic pain can be perceived negatively, but it also requires physical accommodation.</t>
  </si>
  <si>
    <t>I would be perceived negatively.</t>
  </si>
  <si>
    <t>The situation I described earlier, where daily panic attacks interfering with my ability to get to work were viewed as an inconvenience to my employer.</t>
  </si>
  <si>
    <t>Tech industry work culture is at its basis still a machismo culture. If you can't pull your capitalist weight at all times, you aren't valuef. Unless this fundamentally shifts, the environment will remain unsupportive.</t>
  </si>
  <si>
    <t>My employer got acquired by a corporation that doesn't provide separate sick leave and vacation time, only a reduced pool of combined PTO hours, so I'm thinking of leaving this job.</t>
  </si>
  <si>
    <t>I made an allusion to ADHD, and she made a similar, equally non-committal response.</t>
  </si>
  <si>
    <t>I explained to my supervisor that I have severe depression, and she thanked me for telling her. There was no other action taken regarding the matter. It was not ever discussed with me again.</t>
  </si>
  <si>
    <t>Mood Disorder (Depression, Bipolar Disorder, etc), Attention Deficit Hyperactivity Disorder, Post-traumatic Stress Disorder, Anxiety Disorder (Generalized, Social, Phobia, etc)</t>
  </si>
  <si>
    <t>If I felt that there was an issue that might interfere with my being able to do the job.</t>
  </si>
  <si>
    <t>I do not think that I would get hired if I brought it up.</t>
  </si>
  <si>
    <t>Over the years I've heard a number of disparaging or mocking comments made regarding people with mental health issues, and seen a general lack of understanding from people who don't have to deal with these illnesses.</t>
  </si>
  <si>
    <t>I am not certain.</t>
  </si>
  <si>
    <t>If the physical issue would actually impact my job performance</t>
  </si>
  <si>
    <t xml:space="preserve">If the issue might affect job performance </t>
  </si>
  <si>
    <t>Send out an email to all with info on ombr√© yo contact HR</t>
  </si>
  <si>
    <t>European American</t>
  </si>
  <si>
    <t xml:space="preserve">It‚Äôs really been indecental. Not official. So, understanding. And personally supportive. </t>
  </si>
  <si>
    <t xml:space="preserve">As before, incidental discussion - as opposed to official. </t>
  </si>
  <si>
    <t xml:space="preserve">Despite legal protection, disclosing such a thing in an interview would lessen my chances of hire. </t>
  </si>
  <si>
    <t xml:space="preserve">Same deal. If they thought I was crazy (heh), I‚Äôd be less likely to get an offer. </t>
  </si>
  <si>
    <t xml:space="preserve">All too often, there is confusion and an aura of distrust surrounding. </t>
  </si>
  <si>
    <t xml:space="preserve">A way to reduce blame. It‚Äôs not my fault. And I‚Äôm doing the best I can. </t>
  </si>
  <si>
    <t xml:space="preserve">Often, the difficulty also stems from being able to discuss similar issues regarding my family with coworkers or supervisors. </t>
  </si>
  <si>
    <t>Make</t>
  </si>
  <si>
    <t>would depend on how relevant it was to performing the job.</t>
  </si>
  <si>
    <t>I don't know.</t>
  </si>
  <si>
    <t>nothing.</t>
  </si>
  <si>
    <t>With a coworker who is also a close friend, I've discussed how depression is making it hard for me to go about my daily business.</t>
  </si>
  <si>
    <t xml:space="preserve">Generally physical health issues feel easier to justify and explain. </t>
  </si>
  <si>
    <t>Mental health issues are less tangible, but usually feel like they affect my work more than physical issues. I'd be afraid of the health issue skewing the interviewer against me.</t>
  </si>
  <si>
    <t>A person who exhibited several signs of bipolar disorder was treated as if she were crazy, and she was the subject of a lot jokes behind her back.</t>
  </si>
  <si>
    <t>Stop treating mental illness like it's a plague when it's actually very common.</t>
  </si>
  <si>
    <t>I honestly don't really recall. It was several years ago.</t>
  </si>
  <si>
    <t>It depends upon how relevant the physical illness is to the job or my ability to perform the job.</t>
  </si>
  <si>
    <t>Probably not, mostly because of stigma. But if a mental health issue would affect my work directly, I might bring it up.</t>
  </si>
  <si>
    <t>I think the issue is farther reaching than just the tech industry. I don't think we're any better or worse at it than the greater global ciommunity.</t>
  </si>
  <si>
    <t>Trans non-binary/genderfluid</t>
  </si>
  <si>
    <t>Post-traumatic Stress Disorder</t>
  </si>
  <si>
    <t>I personally know people who were discriminated against for physical health issues</t>
  </si>
  <si>
    <t>I know it would hurt me in an interview from the way I've seen employers engage their workforce overall</t>
  </si>
  <si>
    <t xml:space="preserve">Provide meaningful access to mental health care (as part of broader health care access) AND stop discriminating/firing employees based on mental health issues alone. </t>
  </si>
  <si>
    <t>Mental health access or struggles should not excuse abuse or harassment by management. Its a double-standard for employees to get fired or passed over for having such problems, but for managers or higher-up ranking supervisors/C-suite members to use a mental health struggle narrative to excuse and diminish their behavior harming employees</t>
  </si>
  <si>
    <t xml:space="preserve">A subordinate expressing environment needs to assist with disorders they have/ make their workdays more manageable. </t>
  </si>
  <si>
    <t xml:space="preserve">Expressing their need for slightly different work accommodations so they can perform at their best in relation to their needs. </t>
  </si>
  <si>
    <t>Post-traumatic Stress Disorder, Anxiety Disorder (Generalized, Social, Phobia, etc), Dissociative Disorder</t>
  </si>
  <si>
    <t xml:space="preserve">Would not want to miss out on the job opportunity due to a limitation. </t>
  </si>
  <si>
    <t xml:space="preserve">would not want to miss out on the job opportunity. </t>
  </si>
  <si>
    <t xml:space="preserve">Upper level management criticizing (generally) those with disorders and trivializing their symptoms. </t>
  </si>
  <si>
    <t xml:space="preserve">Ensure teams have access to adequate stress relief programs, have open dialogue with team members (as managers/ leaders) about mental health needs, have an HR section during on-boarding specifically about how we handle mental health, accommodations examples we've made, instructions on how to best talk about mental health. </t>
  </si>
  <si>
    <t>could prejudice them against hiring me</t>
  </si>
  <si>
    <t xml:space="preserve">too prejudicial </t>
  </si>
  <si>
    <t xml:space="preserve">be forward solution focused instead of punitive </t>
  </si>
  <si>
    <t>Depends on the interview and how the discussion goes.</t>
  </si>
  <si>
    <t>Depends on the interview</t>
  </si>
  <si>
    <t>The support should be there and it should be treated the same way as any other health problem.</t>
  </si>
  <si>
    <t>I don't have anything to add.</t>
  </si>
  <si>
    <t>Estonia</t>
  </si>
  <si>
    <t>Anxiety disorder - given space and support</t>
  </si>
  <si>
    <t>Shared my story to my colleagues ina presentation about mental health</t>
  </si>
  <si>
    <t>I am a workplace mental Health first aider - have had numerous instances</t>
  </si>
  <si>
    <t>Colleague had been sectioned under the mental health act and was returning to work</t>
  </si>
  <si>
    <t>It shouldn't be relvant for the type of roles I do.</t>
  </si>
  <si>
    <t>They may not understand.</t>
  </si>
  <si>
    <t>Remove stigma</t>
  </si>
  <si>
    <t>Thank you for doing this :)</t>
  </si>
  <si>
    <t xml:space="preserve">I checked into psych unit right after I started to work there. A coworker let me stay with him for a few days after the hospital. Some of my other coworkers know about my depression and anxiety. They were understanding of the situation. </t>
  </si>
  <si>
    <t xml:space="preserve">I had co-workers telling me about their medication or people in their family with a history of mental illness. </t>
  </si>
  <si>
    <t xml:space="preserve">I don't know if it's appropriate or not. </t>
  </si>
  <si>
    <t xml:space="preserve">I may feel the need to discuss it to clarify requests or possible behaviors. </t>
  </si>
  <si>
    <t xml:space="preserve">I have been told to keep my "energy levels" in check in my annual reviews, referring to the days I don't act like a circus monkey and want to be left alone. </t>
  </si>
  <si>
    <t>They could try to improve the interviewing process.</t>
  </si>
  <si>
    <t>Caucasian</t>
  </si>
  <si>
    <t>only the colleagues I consider friends understood. The others were wary</t>
  </si>
  <si>
    <t>A relative was a victim of depression and committed suicide. The colleague understood then how important mental health is</t>
  </si>
  <si>
    <t>Prejudice against differently abled</t>
  </si>
  <si>
    <t>It would show as a sign of weakness and that I would not be able to handle stressful situations</t>
  </si>
  <si>
    <t>Encourage understanding mental health and sensitize employees</t>
  </si>
  <si>
    <t xml:space="preserve">talking about my diagnosed depression and symptoms </t>
  </si>
  <si>
    <t xml:space="preserve">About their anxiety , meds and treatment </t>
  </si>
  <si>
    <t>discrimitation</t>
  </si>
  <si>
    <t xml:space="preserve">taking periodic surveys and taking actions </t>
  </si>
  <si>
    <t>country , age , technology , more like stack overflow survey</t>
  </si>
  <si>
    <t>Discussed that the unhealthy culture and distrust at work affects my performance and wanted to quit.</t>
  </si>
  <si>
    <t>We discussed the ways to deal with the situation and often contemplated quitting the workplace because of constant issues.</t>
  </si>
  <si>
    <t>I don't want the issue to become a factor in decision process.</t>
  </si>
  <si>
    <t>It might affect the outcome negatively.</t>
  </si>
  <si>
    <t>Offer support and counselling</t>
  </si>
  <si>
    <t>axsdsa</t>
  </si>
  <si>
    <t>bfdzd</t>
  </si>
  <si>
    <t>trdhtyh</t>
  </si>
  <si>
    <t>After a colleague passed away suddenly, there were a number of conversations about mental health that came up - how we were doing day to day, and so on - and we brought in a specialist from our benefits team to discuss the available options for mental health resources.</t>
  </si>
  <si>
    <t>I have talked generically about having conversations with my therapist with coworkers, and they've generally been receptive/relieved to learn that I'm (also) in therapy.</t>
  </si>
  <si>
    <t>I've had many conversations with coworkers about their mental health, usually as it relates to the resources they need at work - flexibility, time off, a particular kind of project to focus on. The goal of these conversations is always to make it feel as normal as a discussion about accommodations for a broken leg.</t>
  </si>
  <si>
    <t>If I felt that it would impact the job, or was unsure on whether the org would provide the accommodations that I'd need in order to do the job, I would bring it up. If I felt that it wouldn't be an issue in terms of my job performance, I wouldn't bring it up.</t>
  </si>
  <si>
    <t>There's a level of established trust that I need before I'm willing to discuss mental health with a new person, and a potential employer wouldn't have established that level of trust yet.</t>
  </si>
  <si>
    <t>I observed a situation where a mental health issue wasn't communicated and was treated as a performance issue, where the person wasn't given the resources they needed to succeed.</t>
  </si>
  <si>
    <t>Normalizing the idea of mental health as a priority for the company - making it clear that the company can only thrive if its employees can.</t>
  </si>
  <si>
    <t>I told them that felt like I was an impostor, that I was stealing a living because I was unable to concentrate and focus on my job. Thoughts and concerns about my family were constantly distracting me. They were supportive and revealed that they themselves were dealing with depression and had been for years, the medication they were taking dulled the anxiety but also their ability to concentrate and focus so it took them longer to complete tasks. It made me feel better that I wasn't alone in what I was experiencing but also more determined to not look to medication for a solution.</t>
  </si>
  <si>
    <t>A colleague once told me that they had almost committed suicide on the way to work that morning when they were crossing a bridge. It came as a complete shock to me to learn that they had been dealing with depression for longer than I had known them (6+ years) and such thoughts were a regular occurrence for them but this was the first time they had acted upon them. If it hadn't been for the intervention of a passerby they would have thrown themselves into the river.</t>
  </si>
  <si>
    <t>I suffer from tinnitus in my right ear and it drowns out people's voices if they speak at a low volume. Certain sounds like the humming sound in a server room or the high pitched sounds from some electronic devices aggravate the issue. I also like to wear headphones and listen to sounds that numb the condition. In my experience it's best to make people aware of the issue so that they don't think I'm not listening to them if the environment sounds are drowning out their voice or that I'm ignoring them and want to be left alone simply because I'm wearing headphones.</t>
  </si>
  <si>
    <t>Personally I would like to think that I would be open to discussing a mental health issue with a future employer. It would all depend on the individual(s) I was facing and whether I thought they were comfortable with hearing about it. My wife has been dealing with a mental health issue since childhood and has hidden it from her own family. I have tried to talk to some of her siblings regarding the issue and they don't really want to know or aren't comfortable with the subject and shut down the conversation immediately. This experience has made me keenly aware that it isn't a subject matter that everyone is happy to hear about and I wouldn't expect an interviewer to be different.</t>
  </si>
  <si>
    <t>A colleague who had just volunteered the fact that they almost ended their life on the way to work was basically told "Well you're here now so you might as well get on with the job."</t>
  </si>
  <si>
    <t>Take an active interest in the person and tailor the approach to the needs of the individual. One size fits all offerings of gym membership and health insurance is nothing more than a HR box ticking exercise. Providing access to counseling services would probably be more beneficial. In 26 years of being in the industry I have never once availed of the services of a gym. I used to cycle to work every day and it was great physical exercise and also a chance to clear my mind. In the past year I have attended a counselor and have found it very beneficial, my only regret is that I didn't have the opportunity or wasn't aware of it's benefits 20+ years ago. Helping people identify and deal with issues they are experiencing would be of huge benefit to an organisation. In addition to making the affected individual happier about themselves, they would be more productive in an environment where they felt they as an individual were cared about.</t>
  </si>
  <si>
    <t>Keep up the good work!</t>
  </si>
  <si>
    <t>After the death of my ex husband and father of my child, I said that I was finding it difficult to deal with pressures at home and at work and feel in control of my work. He was surprised at the admittance and agreed that he felt that I was not in control of what I needed to do at work. The upshot was that after a few weeks I was made redundant and given redundancy counselling which also happened to help with dealing with the bereavement</t>
  </si>
  <si>
    <t>I described how I had been feeling and she suggested that I was depressed and that she shared that she was or had been on antidepressants and that I should go to the doctor and do the same</t>
  </si>
  <si>
    <t>That they had also had a period of depression and had been or are on antidepressants</t>
  </si>
  <si>
    <t>Post-traumatic Stress Disorder, Dissociative Disorder, Stress Response Syndromes, Eating Disorder (Anorexia, Bulimia, etc), Mood Disorder (Depression, Bipolar Disorder, etc)</t>
  </si>
  <si>
    <t>Depends on its possible impact</t>
  </si>
  <si>
    <t>Fear of its possible impact</t>
  </si>
  <si>
    <t>Lost my job</t>
  </si>
  <si>
    <t>Create an atmosphere where it feels normal to have some issues</t>
  </si>
  <si>
    <t>I feel that there should be an easy and obvious initial port of call to have an anonymous and unbiased conversation and pre-agreed process to handle thereafter</t>
  </si>
  <si>
    <t>ADHD was written off as an excuse.</t>
  </si>
  <si>
    <t>Attention Deficit Hyperactivity Disorder, Post-traumatic Stress Disorder, Anxiety Disorder (Generalized, Social, Phobia, etc)</t>
  </si>
  <si>
    <t>Never want to disclose deficits</t>
  </si>
  <si>
    <t>If I knew they encouraged it</t>
  </si>
  <si>
    <t>I‚Äôve been told and made fun that I can‚Äôt stay focused to save my life. Everyone laughed. I wanted to die.</t>
  </si>
  <si>
    <t>Ask... encourage. Give an actual shit.</t>
  </si>
  <si>
    <t>Being different is difficult. Being me is worse.</t>
  </si>
  <si>
    <t>Support was offered</t>
  </si>
  <si>
    <t>Stressed out.</t>
  </si>
  <si>
    <t>Was grieving because of death in the family.</t>
  </si>
  <si>
    <t>Grieving for lost parent.</t>
  </si>
  <si>
    <t>Depressed and stressed. Anxious a lot.</t>
  </si>
  <si>
    <t>Why would it be relevant.</t>
  </si>
  <si>
    <t>I would want to see how supportive they are.</t>
  </si>
  <si>
    <t>Awareness, advocacy ,</t>
  </si>
  <si>
    <t>Mental health issue was taken seriosly and managment immediatly put measures in place to protect my mental health from further damange and took steps to help improve it overall.</t>
  </si>
  <si>
    <t>They had an understanding as some of them had gone through it themselves, no one had a bad stigma about it</t>
  </si>
  <si>
    <t>Discussed their current battle with depression and other issues caused by stress from home</t>
  </si>
  <si>
    <t>My physical health issues are already managed by doctors, do not not want special treatment or a bias affecting interviewers opinion.</t>
  </si>
  <si>
    <t>Fear that they would not want to hire someone with a mental health issue</t>
  </si>
  <si>
    <t>I think that they could be more supportive, clear up any misconceptions that other employees might have and activly look for employees that may be suffering a mental health issue such as depression to get them help before it's too late</t>
  </si>
  <si>
    <t>1) We shared we were both in therapy; met each other with care &amp; understanding. 2) Told coworker I was in therapy; coworker said they were considering therapy too. Generaly feel of openness, understanding.</t>
  </si>
  <si>
    <t>Generally shared they were in therapy, struggle with confidence/anxiety/depressive symptoms.</t>
  </si>
  <si>
    <t>Mentioned I had started therapy. Supervisor said they had done therapy too at various points and said if there was anything work-related to let them know.</t>
  </si>
  <si>
    <t>Shared generally about anxiety, depression, difficult moments in our lives.</t>
  </si>
  <si>
    <t>General conversations about anxiety, depression, PTSD symptoms, difficult moments in our lives.</t>
  </si>
  <si>
    <t>I assume you mean a job interview - I wouldn't want to deal with any ramifications, like not getting hired because of it, treated differently if I did get hired, trying to decide if I should pursue legal action...it would potentially complicate things too much, and I would worry about it.</t>
  </si>
  <si>
    <t>People not being treated well by their supervisors  
 and having emotional reactions to their treatment were not believed, supported, or cared for. People with power laughed, brushed off issues, and/or got defensive.</t>
  </si>
  <si>
    <t>More awareness and support for mental health at industry events and conferences (quiet/recharge rooms, information on who you could contact if you're experiencing overwhelm and just need to talk)</t>
  </si>
  <si>
    <t>none</t>
  </si>
  <si>
    <t>Anxiety Disorder (Generalized, Social, Phobia, etc), Attention Deficit Hyperactivity Disorder, Post-traumatic Stress Disorder</t>
  </si>
  <si>
    <t>CIS Male</t>
  </si>
  <si>
    <t>Coworkers have come to me to vent/talk-through their feelings and/or ongoing states of stress, anxiety, melancholy, anger, worry, doubt, excitement, joy, and triumphs.</t>
  </si>
  <si>
    <t>Mood Disorder (Depression, Bipolar Disorder, etc), Attention Deficit Hyperactivity Disorder, Obsessive-Compulsive Disorder</t>
  </si>
  <si>
    <t>it may be seen as a potential unwanted burden by the employer, and be a disqualifying negative held against my candidacy by the interviewer (whether subconsciously and/or consciously). a company's policies don't matter during a one-on-one interview. the interviewer's biases, regardless if they're realized or not, will always be the first and harshest decider.</t>
  </si>
  <si>
    <t>Again... [REPEAT OF LAST RESPONSE]:it may be seen as a potential unwanted burden by the employer, and be a disqualifying negative held against my candidacy by the interviewer (whether subconsciously and/or consciously). a company's policies don't matter during a one-on-one interview. the interviewer's biases, regardless if they're realized or not, will always be the first and harshest decider.</t>
  </si>
  <si>
    <t>bipolar disorder often gets blamed for mercuric personality disorders. as a result, while common mood disorders like depression are now openly acknowledged, they have become the universal label for all mental health disorders, combinations of and violent behaviors, including psychopathy.</t>
  </si>
  <si>
    <t>employee mental health needs to become part of the culture to be effective and valued. since people management is the center of culture, all industry needs to treat mental health support as it is: a transformative and additional value for the employer.</t>
  </si>
  <si>
    <t>EEOO surveys include bipolar disorder as a disability.</t>
  </si>
  <si>
    <t>My direct reporting colleague informed me that he has been undergoing treatment by physiologist for Anxiety attacks from last 1 year. He asked if i being his boss will be able to help him  if any situation arrises and he needs long leave.</t>
  </si>
  <si>
    <t>To keep openness as i might need help from employer in case need arrises in future</t>
  </si>
  <si>
    <t>As its not that easy still to digest the fact that employee can still perform even if he or she is getting treated for mental issue like physical</t>
  </si>
  <si>
    <t>Awareness campaigns. Build trust of acceptance for such employees.
Explain provisions of support policies for such situations</t>
  </si>
  <si>
    <t>Depends on the issue. If it is not significantly impeditive, I would not bring it up.</t>
  </si>
  <si>
    <t>To avoid judgement on my ability to perform my duties based on the condition.</t>
  </si>
  <si>
    <t>My impression is that the subject is avoided. Deadlines and requirements could be less strict to promote overall better health.</t>
  </si>
  <si>
    <t>It appeared that they were not very well informed about the issues and yet there was some understanding. I chose to reveal the extent of my problems slowly. I also only spoke about these to my direct superior leaving other coworkers somewhat in the dark and not discussing about my disorder and any mental aspects with them. They seemed to have a hunch that something was wrong, though. 
So I only opened up about the disorder/disorders I  have after I left the job a couple of years ago. PS. Since there was no option in the survey to be on benefit support I chose to write about my last employment.</t>
  </si>
  <si>
    <t>At times there was understanding, at others it took me to the brink and I had to bail out of the job since it started to appear to me that people took either advantage of me via gaslighting or began to poke and see how I felt and how I would react to various tests. The stress at times became unbearable. Though through the years it has become easier and more acceptable at least somewhat.</t>
  </si>
  <si>
    <t>They spoke of their own depression and it seemed to me that it was to elicit my own story so that I would open up. I saw little point in that. Another time I struck up a short lived friendship and lost it as I moved jobs.
There have been numerous times when I have been taken advantage of financially by employers.</t>
  </si>
  <si>
    <t>I do not think they took much note of the mental disorders, as I usually did not talk about them much.</t>
  </si>
  <si>
    <t>Already mentioned.</t>
  </si>
  <si>
    <t>They would speak about Asperger's or depression at times I did not relate much but it was more fun to hang with them than with neurotypicals.</t>
  </si>
  <si>
    <t>Psychotic Disorder (Schizophrenia, Schizoaffective, etc)</t>
  </si>
  <si>
    <t>It would be a lie not to tell that I have maximum weight lifting limit of 10 kg or that I have a flat foot.</t>
  </si>
  <si>
    <t>I fear that it may exacerbate my symptoms and that nothing positive could possibly come of it unless I know the person to be very positive about mental health and neurodiversity issues.</t>
  </si>
  <si>
    <t>It was over 15 years ago, I cannot remember and feel that has been a good thing not to.</t>
  </si>
  <si>
    <t>I would only meantion it if i was asked about it</t>
  </si>
  <si>
    <t>I would fear it would hinder me getting the job</t>
  </si>
  <si>
    <t>Be more open about mental health and allow employees the time off to seek help</t>
  </si>
  <si>
    <t>We had a conversation about a potential burn-out situation of mine because of too much workload. The reactions were showing sympathy but no actions were taken towards a potential stress relieve.</t>
  </si>
  <si>
    <t>Discussion about a potential burn-out situation of mine because of too much workload. Reactions showed sympathy and some people felt the same.</t>
  </si>
  <si>
    <t>Some coworkers talked to me about burn-out, stress, anxiety and psychosomatic issues related to work.</t>
  </si>
  <si>
    <t>Eating Disorder (Anorexia, Bulimia, etc), Mood Disorder (Depression, Bipolar Disorder, etc), Stress Response Syndromes</t>
  </si>
  <si>
    <t>It depends on my feeling of the openness of the employer regarding physical health issues and it depends on how much this issue could influence my work.</t>
  </si>
  <si>
    <t>It depends on my subjective feeling of the potential employers openness towards mental health issues and it depends on how much this issue could potentially influence my work.</t>
  </si>
  <si>
    <t>A couple of coworkers including myself were reaching out to get help in a potential burn-out situation but were "talked out" of our stress by our boss.</t>
  </si>
  <si>
    <t>Tech industry sometimes tends to be less open for people's weaknesses and individual strength because of a high level of abstraction in our daily work. It would help to actively see people as people and not as some kind of technical translator.</t>
  </si>
  <si>
    <t>I explained my issue to relate to them and help them not feel alone after they had brought up their issue.  I feel it helped.</t>
  </si>
  <si>
    <t>They were struggling with anxiety and depression and expressed the difficulty they were having at work.</t>
  </si>
  <si>
    <t>I mentioned that I was struggling with depression.  My boss changed the way he acted towards me and seemed to question my performance and effectiveness after that.  That was the first and last time I brought that up at work.</t>
  </si>
  <si>
    <t>I would not want them to question my ability to do the job.  I would not be interviewing for a job that I did not have the physical capability for, and beyond that, I don't feel it is relevant.</t>
  </si>
  <si>
    <t>Same reason as not discussing physical issues.  It's not relevant.  I suppose it might be different if I needed special accommodations but with treatment, my issues are few and do not interfere with my work.</t>
  </si>
  <si>
    <t>A previous boss had a terrible reaction.  He started treating me so badly that I quit.</t>
  </si>
  <si>
    <t>Talk about it more.  Have leadership share their issues to help de-stigmatize it.</t>
  </si>
  <si>
    <t>Attention Deficit Hyperactivity Disorder, Mood Disorder (Depression, Bipolar Disorder, etc), Anxiety Disorder (Generalized, Social, Phobia, etc)</t>
  </si>
  <si>
    <t>Just talked about anxiety and how it was impacting my work. They were pretty good about it but not really accommodating.</t>
  </si>
  <si>
    <t>just anxiety - I suffer from anxiety pretty hard.</t>
  </si>
  <si>
    <t>anxiety</t>
  </si>
  <si>
    <t>it was good reactions - I think everyone knew I had pretty bad anxiety</t>
  </si>
  <si>
    <t>I wouldn't want them to make their decisions based on it.</t>
  </si>
  <si>
    <t>I wouldn't want them to judge me for it</t>
  </si>
  <si>
    <t>awareness</t>
  </si>
  <si>
    <t>nope</t>
  </si>
  <si>
    <t>anxiety issues, perfectionism issues</t>
  </si>
  <si>
    <t>to be honest these coworkers turned into friends. I would not talk about it with any coworker</t>
  </si>
  <si>
    <t>Same, with people who turned into friends and disconnected from the workplace</t>
  </si>
  <si>
    <t>It seems appropriate</t>
  </si>
  <si>
    <t>It seems inappropriate to me</t>
  </si>
  <si>
    <t>A CEO reacting to someone burning out by saying "if he is stressed I should be under my bed with a gun in my mouth".</t>
  </si>
  <si>
    <t>A lot. Especially in the US.</t>
  </si>
  <si>
    <t>I am from Europe and living in the US now. There are big differences. In Europe the work arena seems for everyone and in the US the work arena seems to be for individuals that hide their mental struggles and take mediocre care of their bodies. I feel blessed for being "smart enough" to be productive enough so I can take time for my mental health. This is not true for a lot of my coworkers.</t>
  </si>
  <si>
    <t>Contributing factors that were leading to burnout</t>
  </si>
  <si>
    <t>Felt burned out and not sure what to do. Asked about what I‚Äôve tried so far and gave no additional support</t>
  </si>
  <si>
    <t>Signals that I felt were leading to burnout. Sympathized and felt the same way so we could commiserate together</t>
  </si>
  <si>
    <t>It would have a negative effect to any perception that I can perform the duties of the job</t>
  </si>
  <si>
    <t>Mental health issues tend to be environmental or situational based and can be overcome with accommodations</t>
  </si>
  <si>
    <t>Disregarded, ignored, opportunities taken away from them</t>
  </si>
  <si>
    <t>Make it less taboo and provide explicit activities to combat it. Pressures of the industry force people to overly exert and stress which leads to lake of sleep, less exercise, less time away, and more burnout</t>
  </si>
  <si>
    <t>I am paranoid and wouldn't want it to be a thing until‚Ä¶it was a thing.</t>
  </si>
  <si>
    <t>I would want to be judged free and clear on my job performance.</t>
  </si>
  <si>
    <t>I have personally witnessed the CTO of a multi-thousand person company absolutely lose his shit on the phone and scream at a woman I knew to be suffering.  I deeply, deeply hate him to this day and wish him nothing but ill will.</t>
  </si>
  <si>
    <t>It begins with banishing a toxic culture that has deep, deep roots.</t>
  </si>
  <si>
    <t>Was having a very hard time with burnout/emotional exhaustion. Was offered time off and team was generally empathetic - but not much changed. Eventually changed teams.</t>
  </si>
  <si>
    <t>Put better systems in place to prevent burnout due to systemic emotional labor forced onto URMs</t>
  </si>
  <si>
    <t>Having experienced issues myself, Open source maintainer mental health is a serious concern in this industry that deserves direct research.</t>
  </si>
  <si>
    <t>Mood Disorder (Depression, Bipolar Disorder, etc), Post-traumatic Stress Disorder, Anxiety Disorder (Generalized, Social, Phobia, etc), Eating Disorder (Anorexia, Bulimia, etc)</t>
  </si>
  <si>
    <t>Would depend on if/how much it could affect my ability to do my job.</t>
  </si>
  <si>
    <t>People who haven't experienced mental illness often misunderstand it, and I couldn't be sure they wouldn't hold it against me.</t>
  </si>
  <si>
    <t>Burnout is a huge issue. There needs to be better encouragement or even incentive for work-life balance.</t>
  </si>
  <si>
    <t>Idaho</t>
  </si>
  <si>
    <t>I am cofounder. I discussed my clinical OCD with my cofounder to make sure he understood it. I have some accommodations around travel.</t>
  </si>
  <si>
    <t>I have told them my OCD and experiences and given them advice.</t>
  </si>
  <si>
    <t>They have adhd and we‚Äôre having trouble with concentration. We talked about treatment options.</t>
  </si>
  <si>
    <t>I discussed anxiety issues I was having.</t>
  </si>
  <si>
    <t>Because it‚Äôs not appropriate for them to hire bard on a health issue.</t>
  </si>
  <si>
    <t>All areas</t>
  </si>
  <si>
    <t>While I preserve the right to privacy if a physical health issue might affect my job directly or indirectly, I beleive the employer should know and accept in advance</t>
  </si>
  <si>
    <t>Mental health issues are taboo and vast majority would not understand its seriousness and probably make the assumption of a "lunatic" or even worse of a dangerous person</t>
  </si>
  <si>
    <t>Educate themselves, invest on stress relieving activities, accept health leave just because "I am not feeling mentally well"</t>
  </si>
  <si>
    <t>Make the previous reports available to public and suggest techniques for workspace stress revieling actions</t>
  </si>
  <si>
    <t>Greece</t>
  </si>
  <si>
    <t>Discussed being burned out and unable to sleep well. They were understanding</t>
  </si>
  <si>
    <t>If it could interfere with my job and is obvious (they can see it anyway) - like a broken arm</t>
  </si>
  <si>
    <t>I believe it would be used against me in a hiring decision.</t>
  </si>
  <si>
    <t>Talk about it, offer benefits, and normalize it.</t>
  </si>
  <si>
    <t>i have severe ADHD, and it's important to discuss this with my direct manager.  he was very understanding and told me that if i ever needed anything that he'd be there to help.</t>
  </si>
  <si>
    <t>i have a pretty close relationship with some of my co-workers, and have discussed my ADHD with them.  they were supportive, and didn't pry too deeply.</t>
  </si>
  <si>
    <t>one of my reports was under a lot of stress this past year, and approached me to discuss this and his resulting poor behavior.  i told him that i'd noticed, and that he should take as much time as he needs to get himself centered.  i also voiced my support if he were to seek help (which he declined).</t>
  </si>
  <si>
    <t>my previous employer was not supportive at all regarding my mental health and ADHD.  it was so bad, that i will never ever forget what my manager said:  "ADHD?  that's what my little brother had as a kid."</t>
  </si>
  <si>
    <t>i only discussed my ADHD with co-workers i trusted, and the conversations generally went well.</t>
  </si>
  <si>
    <t>even though it's against the law to discriminate, i feel that people will judge and apply that to a hiring decision.</t>
  </si>
  <si>
    <t>much like judging people for physical issues, mental health issues are seen as more severe and a liability.</t>
  </si>
  <si>
    <t>my manager at my previous job scoffed at my admission to him about having ADHD:  "that's something my brother had as a little kid".</t>
  </si>
  <si>
    <t>stop judging, offer better insurance coverage and offer in-house counseling.</t>
  </si>
  <si>
    <t>To avoid any risk of unequal treatment</t>
  </si>
  <si>
    <t>At least to start caring about mental health</t>
  </si>
  <si>
    <t>One co-worker had a colleague that they could see really needed counseling and help. But that person was fearful of speaking up and asking for help. They asked me where to go for resources. The mental health stigma and lack of awareness of options held them back.</t>
  </si>
  <si>
    <t>Usually they are obvious. Not bringing them up would be odd.</t>
  </si>
  <si>
    <t>Fear of reprisal.</t>
  </si>
  <si>
    <t>1) Awareness. Start discussing it more. 
2) Support. Offer onsite counseling. Offer online counseling. 
3) Make all of these available with anonymity.</t>
  </si>
  <si>
    <t>I answered using your ‚Äúdisordered = doctor diagnosed‚Äù so I said no to some questions. But I surely have ‚Äúmental health issues‚Äù and would have answered yes to those questions. But you only asked about diagnoses disorders. You are leaving out a big pool of folks like me who just want go see the doctor or mental help professional.</t>
  </si>
  <si>
    <t>It was about anxiety and depression and pretty awkward</t>
  </si>
  <si>
    <t>They talked about their anxiety</t>
  </si>
  <si>
    <t>No thanks</t>
  </si>
  <si>
    <t>It was around anxiety and depression and it was an ok talk</t>
  </si>
  <si>
    <t>Mood Disorder (Depression, Bipolar Disorder, etc), Attention Deficit Hyperactivity Disorder, Stress Response Syndromes, Post-traumatic Stress Disorder, Anxiety Disorder (Generalized, Social, Phobia, etc), Dissociative Disorder</t>
  </si>
  <si>
    <t>People are really fatphobic, so I'd rather not, as someone that's fat.</t>
  </si>
  <si>
    <t>Hiring and interviewing already sucks ‚òπÔ∏è</t>
  </si>
  <si>
    <t>Clearly defined policies, unquestionable time off paid, more awareness, less "cute washing" (pet a dog, do some yoga, color a picture) and more understanding that a lot of people are dealing with issues that can't be solved by petting a dog. Free employer paid subscription to apps such as Sanvello.</t>
  </si>
  <si>
    <t>Non-binary and gender fluid</t>
  </si>
  <si>
    <t>Louisiana</t>
  </si>
  <si>
    <t>We thought that mental health issues were private  and we had to keep them secret.</t>
  </si>
  <si>
    <t>The person had a kind of mental illness.</t>
  </si>
  <si>
    <t>We discussed a person who had mental illness.</t>
  </si>
  <si>
    <t>I may need some help from the employer on a physical health issue.</t>
  </si>
  <si>
    <t>I may lose the opportunity.</t>
  </si>
  <si>
    <t>The industry should know what kind of stress/problems happens at the workplace.</t>
  </si>
  <si>
    <t>Japan</t>
  </si>
  <si>
    <t>Stress at work / anxiety, leading to need for a CBT course</t>
  </si>
  <si>
    <t>No stigma / embarrassment involved.</t>
  </si>
  <si>
    <t>Embarrassment</t>
  </si>
  <si>
    <t>More openess</t>
  </si>
  <si>
    <t>no</t>
  </si>
  <si>
    <t>General discussion about being in low spirits</t>
  </si>
  <si>
    <t>To notify them of how it may interfere with my work</t>
  </si>
  <si>
    <t>Stigma around mental health</t>
  </si>
  <si>
    <t>Treat mental illness with as much sensitivity as a physical illness is treated.</t>
  </si>
  <si>
    <t>uncomfortable</t>
  </si>
  <si>
    <t>They may not hire me</t>
  </si>
  <si>
    <t>Mentioned diagnosis for depression, not dismissive, no actions taken.</t>
  </si>
  <si>
    <t>Had to take day off recently, no will to get out of bed. Spoke to coworkers, who were understanding and supportive.</t>
  </si>
  <si>
    <t>Anxiety caused from excessive pressure from work, sleeplessness, restlessness, general mood decline.</t>
  </si>
  <si>
    <t>Anxiety Disorder (Generalized, Social, Phobia, etc), Mood Disorder (Depression, Bipolar Disorder, etc), Post-traumatic Stress Disorder</t>
  </si>
  <si>
    <t>People relate to physical health issues more easily</t>
  </si>
  <si>
    <t>There is a stigma around hiring someone with mental health, the feeling that they may resent hiring me</t>
  </si>
  <si>
    <t>... I'm not sure</t>
  </si>
  <si>
    <t>It empowered others to open up. Stigma was applied but I confronted it as a sub-conscious bias</t>
  </si>
  <si>
    <t>Not relevant to forming the professional relationship.</t>
  </si>
  <si>
    <t>Had someone tell me I needed to quit taking meds for voodoo stuff</t>
  </si>
  <si>
    <t>Fix the damn cultures. stay true to cultural values that support humanity</t>
  </si>
  <si>
    <t>It depends on the issue</t>
  </si>
  <si>
    <t>It would be too stigmatizing</t>
  </si>
  <si>
    <t>Not sure</t>
  </si>
  <si>
    <t>Femile</t>
  </si>
  <si>
    <t>I do not know about potential employer and his views regarding mental health issues so will not take a chance in start but gradually will inform him ,if mental health issues exists.</t>
  </si>
  <si>
    <t>same as before</t>
  </si>
  <si>
    <t>Supervisors should try and break the ice with employees for such discussions so that employee gets the comfort to share his issues with his manager.</t>
  </si>
  <si>
    <t>reasons for mental health issues should be covered</t>
  </si>
  <si>
    <t>would depend on issue and to what degree it would effect performance and/or their perception</t>
  </si>
  <si>
    <t>same as with the physical issue, but here depends even more on how I perceive their potential reaction</t>
  </si>
  <si>
    <t>employee was ostracized and employer discussed some details with key employees which spun up the rumor mill</t>
  </si>
  <si>
    <t>IDK</t>
  </si>
  <si>
    <t>dhdhdthhusshshshdhkhsdhsdljsdkhsdskh</t>
  </si>
  <si>
    <t>dksdhdkjhwkdhkhwkwhkwhwke</t>
  </si>
  <si>
    <t>sdsdsdsdsdsd</t>
  </si>
  <si>
    <t>not comfortable</t>
  </si>
  <si>
    <t>raise awareness</t>
  </si>
  <si>
    <t>My current manager will be retiring in the next few months. We've talked about my mental illness and related mental health issues, but I'd be a lot less comfortable talking about it with my new/next manager. During a period when I wasn't doing well, my manager didn't feel like they could ask about how I was doing, or about what kind of support would be helpful. They were relieved when I (without a direct ask from them) let them know that I was not actively suicidal. They talked through some options with me, and expressed that it would be okay for me to take a leave-of-absence for a mental illness (with proper documentation). 
I navigated setting up intermittent FMLA leave on my own, with the LOA company that our company outsources all LOA-related info to. Several months into this, my manager and my future manager let me know that HR is hustling to make an intermittent-LOA policy because no one else in the company of 10,000+ people has ever taken FMLA leave on an intermittent basis. I let them know that $outsource_company has been tracking my leave, and that they had no problems setting it up under the existing FMLA policies. 
I'm seriously considering negotiating down to part time work because I don't want to spend my energy navigating the medical/legal parts of the healthcare/leave system. I'd rather get paid for the work I can do well then fight for accommodation.</t>
  </si>
  <si>
    <t>I've discussed mental illness with coworkers not in my business unit whom I have a primarily social relationship with. Even then I speak in very vague terms ("I'm not doing great this week", "have some mental health stuff going on"). One of the coworkers I play board games with during lunch on Fridays has expressed concern when I'm not in the office for board games or for the weekly catered lunch. 
They've been supportive, but also had the deer-in-headlights "I have no clue what to say here" look that makes me hesitant to share in the future. 
I'm not comfortable sharing information about my mental health with the folks I work with on a daily basis.</t>
  </si>
  <si>
    <t>This was in a residential youth camp, and it was important for the folks working directly with me to know that I had an anxiety disorder that was (at the time) fairly well managed. When I told my co-facilitator about my asthma, I'd also fill them in on the basics of my anxiety, and how both of those things could affect my ability to function optimally.</t>
  </si>
  <si>
    <t>my physical health issues do not affect my ability to show up to work on time and focus during he day</t>
  </si>
  <si>
    <t>I would bring it up so that I could negotiate for part time work at the offer phase. I would rather work part  time than try to fight my way through the medical/legal system</t>
  </si>
  <si>
    <t>reduce stigma. offer options for part time work. not use an EAP as their only mental health coverage.</t>
  </si>
  <si>
    <t>I've had to drive all of the progress in mental health insurance coverage at my workplace. Before I joined they only offer short term EAP help (designed for grief or a stressful event), and did not offer coverage for an ongoing mental illness. My office visit was in network if I saw a doctor without a MH specialty to prescribe my medication, but was out-of network if I saw a psychiatrist or other provider who specialized in mental health</t>
  </si>
  <si>
    <t>Female (cis)</t>
  </si>
  <si>
    <t>Describe the conversation your coworker had with you about their mental health (please do not use names).2</t>
  </si>
  <si>
    <t>Why or why not?3</t>
  </si>
  <si>
    <t>x</t>
  </si>
  <si>
    <t>Domain</t>
  </si>
  <si>
    <t>Variables</t>
  </si>
  <si>
    <t>have_mental_health_disorder</t>
  </si>
  <si>
    <t xml:space="preserve">treatment </t>
  </si>
  <si>
    <t>Count</t>
  </si>
  <si>
    <t>treatment</t>
  </si>
  <si>
    <t xml:space="preserve"> No</t>
  </si>
  <si>
    <t>mental_health_disclosure</t>
  </si>
  <si>
    <t>yes</t>
  </si>
  <si>
    <t>mental_health_support</t>
  </si>
  <si>
    <t>Diagnosed_with_mental_health</t>
  </si>
  <si>
    <t>Unknown</t>
  </si>
  <si>
    <t xml:space="preserve">had_mental_health_disorder </t>
  </si>
  <si>
    <t xml:space="preserve">Don't Know </t>
  </si>
  <si>
    <t>age</t>
  </si>
  <si>
    <t>0~20</t>
  </si>
  <si>
    <t>21~40</t>
  </si>
  <si>
    <t>41+</t>
  </si>
  <si>
    <t>gender</t>
  </si>
  <si>
    <t>I prefer not to answer and others</t>
  </si>
  <si>
    <t>Race</t>
  </si>
  <si>
    <t>race</t>
  </si>
  <si>
    <t>Fair-hypothesis</t>
  </si>
  <si>
    <t>Bias-hypothesis</t>
  </si>
  <si>
    <t>original data set</t>
  </si>
  <si>
    <t>reduced data set</t>
  </si>
  <si>
    <t>total</t>
  </si>
  <si>
    <t>median pos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</si>
</sst>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
      <b/>
      <i/>
      <sz val="12"/>
      <color theme="0"/>
      <name val="Calibri"/>
      <family val="2"/>
      <scheme val="minor"/>
    </font>
    <font>
      <sz val="12"/>
      <color rgb="FF000000"/>
      <name val="Calibri"/>
      <family val="2"/>
      <scheme val="minor"/>
    </font>
    <font>
      <b/>
      <sz val="12"/>
      <color rgb="FFFFFFFF"/>
      <name val="Calibri"/>
      <family val="2"/>
      <scheme val="minor"/>
    </font>
  </fonts>
  <fills count="4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theme="4"/>
        <bgColor theme="4"/>
      </patternFill>
    </fill>
    <fill>
      <patternFill patternType="solid">
        <fgColor theme="0"/>
        <bgColor theme="4"/>
      </patternFill>
    </fill>
    <fill>
      <patternFill patternType="solid">
        <fgColor theme="0"/>
        <bgColor indexed="64"/>
      </patternFill>
    </fill>
    <fill>
      <patternFill patternType="solid">
        <fgColor theme="9" tint="-0.249977111117893"/>
        <bgColor indexed="64"/>
      </patternFill>
    </fill>
    <fill>
      <patternFill patternType="solid">
        <fgColor theme="0"/>
        <bgColor theme="4" tint="0.79998168889431442"/>
      </patternFill>
    </fill>
    <fill>
      <patternFill patternType="solid">
        <fgColor theme="5" tint="0.39997558519241921"/>
        <bgColor indexed="64"/>
      </patternFill>
    </fill>
    <fill>
      <patternFill patternType="solid">
        <fgColor theme="7" tint="0.39997558519241921"/>
        <bgColor indexed="64"/>
      </patternFill>
    </fill>
    <fill>
      <patternFill patternType="solid">
        <fgColor theme="3" tint="0.39997558519241921"/>
        <bgColor indexed="64"/>
      </patternFill>
    </fill>
    <fill>
      <patternFill patternType="solid">
        <fgColor rgb="FFD9E1F2"/>
        <bgColor rgb="FFD9E1F2"/>
      </patternFill>
    </fill>
    <fill>
      <patternFill patternType="solid">
        <fgColor theme="4" tint="-0.249977111117893"/>
        <bgColor indexed="64"/>
      </patternFill>
    </fill>
    <fill>
      <patternFill patternType="solid">
        <fgColor rgb="FF4472C4"/>
        <bgColor rgb="FF4472C4"/>
      </patternFill>
    </fill>
  </fills>
  <borders count="28">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end/>
      <top style="thin">
        <color theme="4" tint="0.39997558519241921"/>
      </top>
      <bottom/>
      <diagonal/>
    </border>
    <border>
      <start style="thin">
        <color theme="4" tint="0.39997558519241921"/>
      </start>
      <end/>
      <top style="thin">
        <color theme="4" tint="0.39997558519241921"/>
      </top>
      <bottom style="thin">
        <color theme="4" tint="0.39997558519241921"/>
      </bottom>
      <diagonal/>
    </border>
    <border>
      <start/>
      <end/>
      <top style="thin">
        <color theme="4" tint="0.39997558519241921"/>
      </top>
      <bottom style="thin">
        <color theme="4" tint="0.39997558519241921"/>
      </bottom>
      <diagonal/>
    </border>
    <border>
      <start/>
      <end style="thin">
        <color theme="4" tint="0.39997558519241921"/>
      </end>
      <top style="thin">
        <color theme="4" tint="0.39997558519241921"/>
      </top>
      <bottom style="thin">
        <color theme="4" tint="0.39997558519241921"/>
      </bottom>
      <diagonal/>
    </border>
    <border>
      <start/>
      <end/>
      <top style="thin">
        <color rgb="FF8EA9DB"/>
      </top>
      <bottom style="thin">
        <color rgb="FF8EA9DB"/>
      </bottom>
      <diagonal/>
    </border>
    <border>
      <start style="thin">
        <color indexed="64"/>
      </start>
      <end/>
      <top/>
      <bottom/>
      <diagonal/>
    </border>
    <border>
      <start/>
      <end/>
      <top style="thin">
        <color indexed="64"/>
      </top>
      <bottom/>
      <diagonal/>
    </border>
    <border>
      <start style="thin">
        <color theme="4" tint="0.39997558519241921"/>
      </start>
      <end/>
      <top style="thin">
        <color indexed="64"/>
      </top>
      <bottom style="thin">
        <color theme="4" tint="0.39997558519241921"/>
      </bottom>
      <diagonal/>
    </border>
    <border>
      <start/>
      <end/>
      <top style="thin">
        <color indexed="64"/>
      </top>
      <bottom style="thin">
        <color theme="4" tint="0.39997558519241921"/>
      </bottom>
      <diagonal/>
    </border>
    <border>
      <start/>
      <end style="thin">
        <color theme="4" tint="0.39997558519241921"/>
      </end>
      <top style="thin">
        <color indexed="64"/>
      </top>
      <bottom style="thin">
        <color theme="4" tint="0.39997558519241921"/>
      </bottom>
      <diagonal/>
    </border>
    <border>
      <start style="thin">
        <color theme="4" tint="0.39997558519241921"/>
      </start>
      <end/>
      <top style="thin">
        <color theme="4" tint="0.39997558519241921"/>
      </top>
      <bottom/>
      <diagonal/>
    </border>
    <border>
      <start/>
      <end style="thin">
        <color theme="4" tint="0.39997558519241921"/>
      </end>
      <top style="thin">
        <color theme="4" tint="0.39997558519241921"/>
      </top>
      <bottom/>
      <diagonal/>
    </border>
    <border>
      <start/>
      <end style="thin">
        <color indexed="64"/>
      </end>
      <top/>
      <bottom/>
      <diagonal/>
    </border>
    <border>
      <start style="thin">
        <color rgb="FF8EA9DB"/>
      </start>
      <end/>
      <top style="thin">
        <color rgb="FF8EA9DB"/>
      </top>
      <bottom style="thin">
        <color rgb="FF8EA9DB"/>
      </bottom>
      <diagonal/>
    </border>
    <border>
      <start/>
      <end style="thin">
        <color rgb="FF8EA9DB"/>
      </end>
      <top style="thin">
        <color rgb="FF8EA9DB"/>
      </top>
      <bottom style="thin">
        <color rgb="FF8EA9DB"/>
      </bottom>
      <diagonal/>
    </border>
    <border>
      <start style="thin">
        <color rgb="FF8EA9DB"/>
      </start>
      <end/>
      <top/>
      <bottom style="thin">
        <color rgb="FF8EA9DB"/>
      </bottom>
      <diagonal/>
    </border>
    <border>
      <start/>
      <end/>
      <top/>
      <bottom style="thin">
        <color rgb="FF8EA9DB"/>
      </bottom>
      <diagonal/>
    </border>
    <border>
      <start/>
      <end style="thin">
        <color rgb="FF8EA9DB"/>
      </end>
      <top/>
      <bottom style="thin">
        <color rgb="FF8EA9D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1">
    <xf numFmtId="0" fontId="0" fillId="0" borderId="0" xfId="0"/>
    <xf numFmtId="16" fontId="0" fillId="0" borderId="0" xfId="0" applyNumberFormat="1"/>
    <xf numFmtId="0" fontId="0" fillId="0" borderId="0" xfId="0" applyAlignment="1">
      <alignment wrapText="1"/>
    </xf>
    <xf numFmtId="0" fontId="0" fillId="33" borderId="11" xfId="0" applyFill="1" applyBorder="1"/>
    <xf numFmtId="0" fontId="0" fillId="0" borderId="11" xfId="0" applyBorder="1"/>
    <xf numFmtId="0" fontId="0" fillId="33" borderId="13" xfId="0" applyFill="1" applyBorder="1"/>
    <xf numFmtId="0" fontId="0" fillId="0" borderId="13" xfId="0" applyBorder="1"/>
    <xf numFmtId="0" fontId="16" fillId="35" borderId="11" xfId="0" applyFont="1" applyFill="1" applyBorder="1"/>
    <xf numFmtId="0" fontId="16" fillId="35" borderId="12" xfId="0" applyFont="1" applyFill="1" applyBorder="1"/>
    <xf numFmtId="0" fontId="0" fillId="0" borderId="15" xfId="0" applyBorder="1"/>
    <xf numFmtId="0" fontId="0" fillId="36" borderId="15" xfId="0" applyFill="1" applyBorder="1"/>
    <xf numFmtId="0" fontId="0" fillId="0" borderId="0" xfId="0" applyAlignment="1">
      <alignment horizontal="left" vertical="center"/>
    </xf>
    <xf numFmtId="0" fontId="17" fillId="37" borderId="0" xfId="0" applyFont="1" applyFill="1" applyAlignment="1">
      <alignment horizontal="left" vertical="center"/>
    </xf>
    <xf numFmtId="49" fontId="0" fillId="0" borderId="0" xfId="0" applyNumberFormat="1"/>
    <xf numFmtId="0" fontId="18" fillId="0" borderId="0" xfId="0" applyFont="1"/>
    <xf numFmtId="49" fontId="0" fillId="33" borderId="11" xfId="0" applyNumberFormat="1" applyFill="1" applyBorder="1"/>
    <xf numFmtId="49" fontId="0" fillId="38" borderId="11" xfId="0" applyNumberFormat="1" applyFill="1" applyBorder="1"/>
    <xf numFmtId="0" fontId="18" fillId="0" borderId="0" xfId="0" applyFont="1" applyAlignment="1">
      <alignment horizontal="left" vertical="center"/>
    </xf>
    <xf numFmtId="49" fontId="0" fillId="0" borderId="16" xfId="0" applyNumberFormat="1" applyBorder="1"/>
    <xf numFmtId="0" fontId="0" fillId="0" borderId="16" xfId="0" applyBorder="1" applyAlignment="1">
      <alignment horizontal="left" vertical="center"/>
    </xf>
    <xf numFmtId="0" fontId="0" fillId="0" borderId="16" xfId="0" applyBorder="1"/>
    <xf numFmtId="49" fontId="0" fillId="0" borderId="20" xfId="0" applyNumberFormat="1" applyBorder="1"/>
    <xf numFmtId="49" fontId="0" fillId="38" borderId="17" xfId="0" applyNumberFormat="1" applyFill="1" applyBorder="1"/>
    <xf numFmtId="49" fontId="0" fillId="33" borderId="17" xfId="0" applyNumberFormat="1" applyFill="1" applyBorder="1"/>
    <xf numFmtId="0" fontId="19" fillId="34" borderId="11" xfId="0" applyFont="1" applyFill="1" applyBorder="1"/>
    <xf numFmtId="0" fontId="0" fillId="33" borderId="12" xfId="0" applyFill="1" applyBorder="1" applyAlignment="1">
      <alignment horizontal="left" vertical="center"/>
    </xf>
    <xf numFmtId="0" fontId="0" fillId="0" borderId="12" xfId="0" applyBorder="1" applyAlignment="1">
      <alignment horizontal="left" vertical="center"/>
    </xf>
    <xf numFmtId="0" fontId="17" fillId="39" borderId="0" xfId="0" applyFont="1" applyFill="1"/>
    <xf numFmtId="0" fontId="17" fillId="40" borderId="0" xfId="0" applyFont="1" applyFill="1"/>
    <xf numFmtId="0" fontId="17" fillId="41" borderId="0" xfId="0" applyFont="1" applyFill="1"/>
    <xf numFmtId="0" fontId="0" fillId="0" borderId="17" xfId="0" applyBorder="1"/>
    <xf numFmtId="0" fontId="0" fillId="0" borderId="18" xfId="0" applyBorder="1" applyAlignment="1">
      <alignment horizontal="left" vertical="center"/>
    </xf>
    <xf numFmtId="0" fontId="0" fillId="0" borderId="19" xfId="0" applyBorder="1"/>
    <xf numFmtId="0" fontId="0" fillId="0" borderId="20" xfId="0" applyBorder="1"/>
    <xf numFmtId="0" fontId="0" fillId="0" borderId="10" xfId="0" applyBorder="1" applyAlignment="1">
      <alignment horizontal="left" vertical="center"/>
    </xf>
    <xf numFmtId="0" fontId="0" fillId="0" borderId="21" xfId="0" applyBorder="1"/>
    <xf numFmtId="0" fontId="0" fillId="33" borderId="17" xfId="0" applyFill="1" applyBorder="1"/>
    <xf numFmtId="0" fontId="0" fillId="33" borderId="18" xfId="0" applyFill="1" applyBorder="1" applyAlignment="1">
      <alignment horizontal="left" vertical="center"/>
    </xf>
    <xf numFmtId="0" fontId="0" fillId="33" borderId="19" xfId="0" applyFill="1" applyBorder="1"/>
    <xf numFmtId="0" fontId="0" fillId="38" borderId="12" xfId="0" applyFill="1" applyBorder="1" applyAlignment="1">
      <alignment horizontal="left" vertical="center"/>
    </xf>
    <xf numFmtId="0" fontId="20" fillId="42" borderId="14" xfId="0" applyFont="1" applyFill="1" applyBorder="1" applyAlignment="1">
      <alignment horizontal="left" vertical="center"/>
    </xf>
    <xf numFmtId="0" fontId="20" fillId="0" borderId="14" xfId="0" applyFont="1" applyBorder="1" applyAlignment="1">
      <alignment horizontal="left" vertical="center"/>
    </xf>
    <xf numFmtId="0" fontId="17" fillId="43" borderId="0" xfId="0" applyFont="1" applyFill="1"/>
    <xf numFmtId="0" fontId="0" fillId="33" borderId="10" xfId="0" applyFill="1" applyBorder="1" applyAlignment="1">
      <alignment horizontal="left" vertical="center"/>
    </xf>
    <xf numFmtId="0" fontId="0" fillId="33" borderId="20" xfId="0" applyFill="1" applyBorder="1"/>
    <xf numFmtId="0" fontId="0" fillId="33" borderId="0" xfId="0" applyFill="1"/>
    <xf numFmtId="0" fontId="0" fillId="0" borderId="22" xfId="0" applyBorder="1"/>
    <xf numFmtId="0" fontId="0" fillId="33" borderId="13" xfId="0" applyFont="1" applyFill="1" applyBorder="1"/>
    <xf numFmtId="0" fontId="0" fillId="0" borderId="13" xfId="0" applyFont="1" applyBorder="1"/>
    <xf numFmtId="0" fontId="0" fillId="0" borderId="11" xfId="0" applyFont="1" applyBorder="1"/>
    <xf numFmtId="0" fontId="0" fillId="33" borderId="11" xfId="0" applyFont="1" applyFill="1" applyBorder="1"/>
    <xf numFmtId="0" fontId="0" fillId="33" borderId="12" xfId="0" applyFont="1" applyFill="1" applyBorder="1" applyAlignment="1">
      <alignment horizontal="left" vertical="center"/>
    </xf>
    <xf numFmtId="0" fontId="0" fillId="0" borderId="12" xfId="0" applyFont="1" applyBorder="1" applyAlignment="1">
      <alignment horizontal="left" vertical="center"/>
    </xf>
    <xf numFmtId="0" fontId="0" fillId="33" borderId="12" xfId="0" applyFont="1" applyFill="1" applyBorder="1" applyAlignment="1">
      <alignment horizontal="center" vertical="center"/>
    </xf>
    <xf numFmtId="0" fontId="0" fillId="0" borderId="0" xfId="0" applyAlignment="1">
      <alignment horizontal="center"/>
    </xf>
    <xf numFmtId="0" fontId="0" fillId="0" borderId="11" xfId="0" applyFont="1" applyBorder="1" applyAlignment="1">
      <alignment horizontal="center"/>
    </xf>
    <xf numFmtId="0" fontId="0" fillId="0" borderId="12" xfId="0" applyFont="1" applyBorder="1" applyAlignment="1">
      <alignment horizontal="center" vertical="center"/>
    </xf>
    <xf numFmtId="0" fontId="0" fillId="0" borderId="0" xfId="0" applyAlignment="1">
      <alignment horizontal="right" vertical="center"/>
    </xf>
    <xf numFmtId="0" fontId="21" fillId="44" borderId="23" xfId="0" applyFont="1" applyFill="1" applyBorder="1"/>
    <xf numFmtId="0" fontId="21" fillId="44" borderId="14" xfId="0" applyFont="1" applyFill="1" applyBorder="1"/>
    <xf numFmtId="0" fontId="21" fillId="44" borderId="24" xfId="0" applyFont="1" applyFill="1" applyBorder="1"/>
    <xf numFmtId="0" fontId="20" fillId="42" borderId="23" xfId="0" applyFont="1" applyFill="1" applyBorder="1"/>
    <xf numFmtId="0" fontId="20" fillId="42" borderId="24" xfId="0" applyFont="1" applyFill="1" applyBorder="1"/>
    <xf numFmtId="0" fontId="20" fillId="0" borderId="23" xfId="0" applyFont="1" applyBorder="1"/>
    <xf numFmtId="0" fontId="20" fillId="0" borderId="24" xfId="0" applyFont="1" applyBorder="1"/>
    <xf numFmtId="0" fontId="20" fillId="42" borderId="25" xfId="0" applyFont="1" applyFill="1" applyBorder="1"/>
    <xf numFmtId="0" fontId="20" fillId="42" borderId="26" xfId="0" applyFont="1" applyFill="1" applyBorder="1" applyAlignment="1">
      <alignment horizontal="left" vertical="center"/>
    </xf>
    <xf numFmtId="0" fontId="20" fillId="42" borderId="27" xfId="0" applyFont="1" applyFill="1" applyBorder="1"/>
    <xf numFmtId="0" fontId="20" fillId="0" borderId="25" xfId="0" applyFont="1" applyBorder="1"/>
    <xf numFmtId="0" fontId="20" fillId="0" borderId="26" xfId="0" applyFont="1" applyBorder="1" applyAlignment="1">
      <alignment horizontal="left" vertical="center"/>
    </xf>
    <xf numFmtId="0" fontId="20" fillId="0" borderId="27" xfId="0"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0">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strike val="0"/>
        <outline val="0"/>
        <shadow val="0"/>
        <u val="none"/>
        <vertAlign val="baseline"/>
        <sz val="12"/>
        <color theme="1"/>
        <name val="Calibri"/>
        <family val="2"/>
        <scheme val="minor"/>
      </font>
      <fill>
        <patternFill patternType="solid">
          <fgColor indexed="64"/>
          <bgColor theme="0"/>
        </patternFill>
      </fill>
      <border diagonalUp="0" diagonalDown="0">
        <start style="thin">
          <color indexed="64"/>
        </start>
        <end/>
        <top/>
        <bottom/>
        <vertical/>
        <horizontal/>
      </border>
    </dxf>
    <dxf>
      <font>
        <b/>
        <i val="0"/>
        <strike val="0"/>
        <condense val="0"/>
        <extend val="0"/>
        <outline val="0"/>
        <shadow val="0"/>
        <u val="none"/>
        <vertAlign val="baseline"/>
        <sz val="12"/>
        <color theme="1"/>
        <name val="Calibri"/>
        <family val="2"/>
        <scheme val="minor"/>
      </font>
      <fill>
        <patternFill patternType="solid">
          <fgColor theme="4"/>
          <bgColor theme="0"/>
        </patternFill>
      </fill>
      <border diagonalUp="0" diagonalDown="0" outline="0">
        <start/>
        <end/>
        <top style="thin">
          <color theme="4" tint="0.39997558519241921"/>
        </top>
        <bottom style="thin">
          <color theme="4" tint="0.39997558519241921"/>
        </bottom>
      </border>
    </dxf>
    <dxf>
      <numFmt numFmtId="0" formatCode="General"/>
    </dxf>
    <dxf>
      <alignment horizontal="left"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0" formatCode="@"/>
      <fill>
        <patternFill patternType="solid">
          <fgColor theme="4" tint="0.79998168889431442"/>
          <bgColor theme="4" tint="0.79998168889431442"/>
        </patternFill>
      </fill>
      <border diagonalUp="0" diagonalDown="0" outline="0">
        <start style="thin">
          <color theme="4" tint="0.39997558519241921"/>
        </start>
        <end/>
        <top style="thin">
          <color theme="4" tint="0.39997558519241921"/>
        </top>
        <bottom style="thin">
          <color theme="4" tint="0.39997558519241921"/>
        </bottom>
      </border>
    </dxf>
    <dxf>
      <font>
        <i/>
      </font>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alignment horizontal="left" vertical="center" textRotation="0" wrapText="0" indent="0" justifyLastLine="0" shrinkToFit="0" readingOrder="0"/>
      <border diagonalUp="0" diagonalDown="0">
        <start/>
        <end/>
        <top style="thin">
          <color theme="4" tint="0.39997558519241921"/>
        </top>
        <bottom style="thin">
          <color theme="4" tint="0.39997558519241921"/>
        </bottom>
        <vertical/>
        <horizontal/>
      </border>
    </dxf>
    <dxf>
      <font>
        <b val="0"/>
        <i/>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alignment horizontal="left" vertical="center" textRotation="0" wrapText="0" indent="0" justifyLastLine="0" shrinkToFit="0" readingOrder="0"/>
      <border diagonalUp="0" diagonalDown="0">
        <start/>
        <end/>
        <top style="thin">
          <color theme="4" tint="0.39997558519241921"/>
        </top>
        <bottom style="thin">
          <color theme="4" tint="0.39997558519241921"/>
        </bottom>
        <vertical/>
        <horizontal/>
      </border>
    </dxf>
    <dxf>
      <font>
        <b val="0"/>
        <i/>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alignment horizontal="left" vertical="center" textRotation="0" wrapText="0" indent="0" justifyLastLine="0" shrinkToFit="0" readingOrder="0"/>
      <border diagonalUp="0" diagonalDown="0">
        <start/>
        <end/>
        <top style="thin">
          <color theme="4" tint="0.39997558519241921"/>
        </top>
        <bottom style="thin">
          <color theme="4" tint="0.39997558519241921"/>
        </bottom>
        <vertical/>
        <horizontal/>
      </border>
    </dxf>
    <dxf>
      <font>
        <b val="0"/>
        <i/>
        <strike val="0"/>
        <condense val="0"/>
        <extend val="0"/>
        <outline val="0"/>
        <shadow val="0"/>
        <u val="none"/>
        <vertAlign val="baseline"/>
        <sz val="12"/>
        <color theme="1"/>
        <name val="Calibri"/>
        <family val="2"/>
        <scheme val="minor"/>
      </font>
    </dxf>
    <dxf>
      <border outline="0">
        <bottom style="thin">
          <color theme="4" tint="0.39997558519241921"/>
        </bottom>
      </border>
    </dxf>
    <dxf>
      <font>
        <b val="0"/>
        <i val="0"/>
        <strike val="0"/>
        <condense val="0"/>
        <extend val="0"/>
        <outline val="0"/>
        <shadow val="0"/>
        <u val="none"/>
        <vertAlign val="baseline"/>
        <sz val="12"/>
        <color theme="1"/>
        <name val="Calibri"/>
        <family val="2"/>
        <scheme val="minor"/>
      </font>
      <alignment horizontal="left" vertical="center" textRotation="0" wrapText="0" indent="0" justifyLastLine="0" shrinkToFit="0" readingOrder="0"/>
      <border diagonalUp="0" diagonalDown="0">
        <start/>
        <end/>
        <top style="thin">
          <color theme="4" tint="0.39997558519241921"/>
        </top>
        <bottom style="thin">
          <color theme="4" tint="0.39997558519241921"/>
        </bottom>
        <vertical/>
        <horizontal/>
      </border>
    </dxf>
    <dxf>
      <font>
        <b val="0"/>
        <i/>
        <strike val="0"/>
        <condense val="0"/>
        <extend val="0"/>
        <outline val="0"/>
        <shadow val="0"/>
        <u val="none"/>
        <vertAlign val="baseline"/>
        <sz val="12"/>
        <color theme="1"/>
        <name val="Calibri"/>
        <family val="2"/>
        <scheme val="minor"/>
      </font>
    </dxf>
    <dxf>
      <numFmt numFmtId="0" formatCode="General"/>
    </dxf>
    <dxf>
      <alignment horizontal="left" vertical="center" textRotation="0" wrapText="0" indent="0" justifyLastLine="0" shrinkToFit="0" readingOrder="0"/>
    </dxf>
    <dxf>
      <font>
        <i/>
      </font>
    </dxf>
    <dxf>
      <numFmt numFmtId="0" formatCode="General"/>
    </dxf>
    <dxf>
      <alignment horizontal="left"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0" formatCode="@"/>
      <fill>
        <patternFill patternType="solid">
          <fgColor theme="4" tint="0.79998168889431442"/>
          <bgColor theme="4" tint="0.79998168889431442"/>
        </patternFill>
      </fill>
      <border diagonalUp="0" diagonalDown="0" outline="0">
        <start style="thin">
          <color theme="4" tint="0.39997558519241921"/>
        </start>
        <end/>
        <top style="thin">
          <color theme="4" tint="0.39997558519241921"/>
        </top>
        <bottom style="thin">
          <color theme="4" tint="0.39997558519241921"/>
        </bottom>
      </border>
    </dxf>
    <dxf>
      <font>
        <i/>
      </font>
    </dxf>
    <dxf>
      <alignment horizontal="left" vertical="center" textRotation="0" wrapText="0" indent="0" justifyLastLine="0" shrinkToFit="0" readingOrder="0"/>
    </dxf>
    <dxf>
      <font>
        <b val="0"/>
        <i/>
        <strike val="0"/>
        <condense val="0"/>
        <extend val="0"/>
        <outline val="0"/>
        <shadow val="0"/>
        <u val="none"/>
        <vertAlign val="baseline"/>
        <sz val="12"/>
        <color theme="1"/>
        <name val="Calibri"/>
        <family val="2"/>
        <scheme val="minor"/>
      </font>
    </dxf>
    <dxf>
      <numFmt numFmtId="0" formatCode="General"/>
    </dxf>
    <dxf>
      <alignment horizontal="left" vertical="center" textRotation="0" wrapText="0" indent="0" justifyLastLine="0" shrinkToFit="0" readingOrder="0"/>
    </dxf>
    <dxf>
      <font>
        <i/>
      </font>
    </dxf>
    <dxf>
      <alignment horizontal="left" vertical="center" textRotation="0" wrapText="0" indent="0" justifyLastLine="0" shrinkToFit="0" readingOrder="0"/>
    </dxf>
    <dxf>
      <font>
        <b val="0"/>
        <i/>
        <strike val="0"/>
        <condense val="0"/>
        <extend val="0"/>
        <outline val="0"/>
        <shadow val="0"/>
        <u val="none"/>
        <vertAlign val="baseline"/>
        <sz val="12"/>
        <color theme="1"/>
        <name val="Calibri"/>
        <family val="2"/>
        <scheme val="minor"/>
      </font>
    </dxf>
    <dxf>
      <font>
        <strike val="0"/>
        <outline val="0"/>
        <shadow val="0"/>
        <u val="none"/>
        <vertAlign val="baseline"/>
        <sz val="12"/>
        <color theme="0"/>
        <name val="Calibri"/>
        <family val="2"/>
        <scheme val="minor"/>
      </font>
      <fill>
        <patternFill patternType="solid">
          <fgColor indexed="64"/>
          <bgColor theme="4" tint="-0.249977111117893"/>
        </patternFill>
      </fill>
    </dxf>
    <dxf>
      <font>
        <strike val="0"/>
        <outline val="0"/>
        <shadow val="0"/>
        <u val="none"/>
        <vertAlign val="baseline"/>
        <sz val="12"/>
        <color theme="0"/>
        <name val="Calibri"/>
        <family val="2"/>
        <scheme val="minor"/>
      </font>
      <fill>
        <patternFill patternType="solid">
          <fgColor indexed="64"/>
          <bgColor theme="7" tint="0.39997558519241921"/>
        </patternFill>
      </fill>
    </dxf>
    <dxf>
      <font>
        <strike val="0"/>
        <outline val="0"/>
        <shadow val="0"/>
        <u val="none"/>
        <vertAlign val="baseline"/>
        <sz val="12"/>
        <color theme="0"/>
        <name val="Calibri"/>
        <family val="2"/>
        <scheme val="minor"/>
      </font>
      <fill>
        <patternFill patternType="solid">
          <fgColor indexed="64"/>
          <bgColor theme="3" tint="0.39997558519241921"/>
        </patternFill>
      </fill>
    </dxf>
    <dxf>
      <font>
        <strike val="0"/>
        <outline val="0"/>
        <shadow val="0"/>
        <u val="none"/>
        <vertAlign val="baseline"/>
        <sz val="12"/>
        <color theme="0"/>
        <name val="Calibri"/>
        <family val="2"/>
        <scheme val="minor"/>
      </font>
      <fill>
        <patternFill patternType="solid">
          <fgColor indexed="64"/>
          <bgColor theme="4" tint="-0.249977111117893"/>
        </patternFill>
      </fill>
    </dxf>
    <dxf>
      <font>
        <strike val="0"/>
        <outline val="0"/>
        <shadow val="0"/>
        <u val="none"/>
        <vertAlign val="baseline"/>
        <sz val="12"/>
        <color theme="0"/>
        <name val="Calibri"/>
        <family val="2"/>
        <scheme val="minor"/>
      </font>
      <fill>
        <patternFill patternType="solid">
          <fgColor indexed="64"/>
          <bgColor theme="5" tint="0.39997558519241921"/>
        </patternFill>
      </fill>
    </dxf>
    <dxf>
      <font>
        <strike val="0"/>
        <outline val="0"/>
        <shadow val="0"/>
        <u val="none"/>
        <vertAlign val="baseline"/>
        <sz val="12"/>
        <color theme="0"/>
        <name val="Calibri"/>
        <family val="2"/>
        <scheme val="minor"/>
      </font>
      <fill>
        <patternFill patternType="solid">
          <fgColor indexed="64"/>
          <bgColor theme="3" tint="0.39997558519241921"/>
        </patternFill>
      </fill>
    </dxf>
    <dxf>
      <font>
        <strike val="0"/>
        <outline val="0"/>
        <shadow val="0"/>
        <u val="none"/>
        <vertAlign val="baseline"/>
        <sz val="12"/>
        <color theme="0"/>
        <name val="Calibri"/>
        <family val="2"/>
        <scheme val="minor"/>
      </font>
      <fill>
        <patternFill patternType="solid">
          <fgColor indexed="64"/>
          <bgColor theme="9" tint="-0.249977111117893"/>
        </patternFill>
      </fill>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calcChain" Target="calcChain.xml"/><Relationship Id="rId3" Type="http://purl.oclc.org/ooxml/officeDocument/relationships/worksheet" Target="worksheets/sheet3.xml"/><Relationship Id="rId7" Type="http://purl.oclc.org/ooxml/officeDocument/relationships/sharedStrings" Target="sharedStrings.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tyles" Target="styles.xml"/><Relationship Id="rId5" Type="http://purl.oclc.org/ooxml/officeDocument/relationships/theme" Target="theme/theme1.xml"/><Relationship Id="rId4" Type="http://purl.oclc.org/ooxml/officeDocument/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1" u="none" strike="noStrike" kern="1200" spc="0" baseline="0%">
                <a:solidFill>
                  <a:schemeClr val="tx1">
                    <a:lumMod val="65%"/>
                    <a:lumOff val="35%"/>
                  </a:schemeClr>
                </a:solidFill>
                <a:latin typeface="+mn-lt"/>
                <a:ea typeface="+mn-ea"/>
                <a:cs typeface="+mn-cs"/>
              </a:defRPr>
            </a:pPr>
            <a:r>
              <a:rPr lang="en-US" sz="1100" i="1"/>
              <a:t>have_mental_health_disorder </a:t>
            </a:r>
            <a:r>
              <a:rPr lang="en-US" sz="1100" i="0"/>
              <a:t>VS</a:t>
            </a:r>
            <a:r>
              <a:rPr lang="en-US" sz="1100" i="1"/>
              <a:t> treatment</a:t>
            </a:r>
          </a:p>
        </c:rich>
      </c:tx>
      <c:overlay val="0"/>
      <c:spPr>
        <a:noFill/>
        <a:ln>
          <a:noFill/>
        </a:ln>
        <a:effectLst/>
      </c:spPr>
      <c:txPr>
        <a:bodyPr rot="0" spcFirstLastPara="1" vertOverflow="ellipsis" vert="horz" wrap="square" anchor="ctr" anchorCtr="1"/>
        <a:lstStyle/>
        <a:p>
          <a:pPr>
            <a:defRPr sz="1100" b="0" i="1" u="none" strike="noStrike" kern="1200" spc="0" baseline="0%">
              <a:solidFill>
                <a:schemeClr val="tx1">
                  <a:lumMod val="65%"/>
                  <a:lumOff val="35%"/>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Pt>
            <c:idx val="2"/>
            <c:invertIfNegative val="0"/>
            <c:bubble3D val="0"/>
            <c:spPr>
              <a:solidFill>
                <a:schemeClr val="accent2"/>
              </a:solidFill>
              <a:ln>
                <a:noFill/>
              </a:ln>
              <a:effectLst/>
            </c:spPr>
            <c:extLst>
              <c:ext xmlns:c16="http://schemas.microsoft.com/office/drawing/2014/chart" uri="{C3380CC4-5D6E-409C-BE32-E72D297353CC}">
                <c16:uniqueId val="{00000001-0CDC-6746-B911-8EA975EC8ADE}"/>
              </c:ext>
            </c:extLst>
          </c:dPt>
          <c:dPt>
            <c:idx val="3"/>
            <c:invertIfNegative val="0"/>
            <c:bubble3D val="0"/>
            <c:spPr>
              <a:solidFill>
                <a:schemeClr val="accent2"/>
              </a:solidFill>
              <a:ln>
                <a:noFill/>
              </a:ln>
              <a:effectLst/>
            </c:spPr>
            <c:extLst>
              <c:ext xmlns:c16="http://schemas.microsoft.com/office/drawing/2014/chart" uri="{C3380CC4-5D6E-409C-BE32-E72D297353CC}">
                <c16:uniqueId val="{00000002-0CDC-6746-B911-8EA975EC8ADE}"/>
              </c:ext>
            </c:extLst>
          </c:dPt>
          <c:dPt>
            <c:idx val="4"/>
            <c:invertIfNegative val="0"/>
            <c:bubble3D val="0"/>
            <c:spPr>
              <a:solidFill>
                <a:schemeClr val="accent3"/>
              </a:solidFill>
              <a:ln>
                <a:noFill/>
              </a:ln>
              <a:effectLst/>
            </c:spPr>
            <c:extLst>
              <c:ext xmlns:c16="http://schemas.microsoft.com/office/drawing/2014/chart" uri="{C3380CC4-5D6E-409C-BE32-E72D297353CC}">
                <c16:uniqueId val="{00000003-0CDC-6746-B911-8EA975EC8ADE}"/>
              </c:ext>
            </c:extLst>
          </c:dPt>
          <c:dPt>
            <c:idx val="5"/>
            <c:invertIfNegative val="0"/>
            <c:bubble3D val="0"/>
            <c:spPr>
              <a:solidFill>
                <a:schemeClr val="accent3"/>
              </a:solidFill>
              <a:ln>
                <a:noFill/>
              </a:ln>
              <a:effectLst/>
            </c:spPr>
            <c:extLst>
              <c:ext xmlns:c16="http://schemas.microsoft.com/office/drawing/2014/chart" uri="{C3380CC4-5D6E-409C-BE32-E72D297353CC}">
                <c16:uniqueId val="{00000004-0CDC-6746-B911-8EA975EC8ADE}"/>
              </c:ext>
            </c:extLst>
          </c:dPt>
          <c:val>
            <c:numRef>
              <c:f>relationships!$E$15:$E$20</c:f>
              <c:numCache>
                <c:formatCode>General</c:formatCode>
                <c:ptCount val="6"/>
                <c:pt idx="0">
                  <c:v>7</c:v>
                </c:pt>
                <c:pt idx="1">
                  <c:v>140</c:v>
                </c:pt>
                <c:pt idx="2">
                  <c:v>71</c:v>
                </c:pt>
                <c:pt idx="3">
                  <c:v>33</c:v>
                </c:pt>
                <c:pt idx="4">
                  <c:v>37</c:v>
                </c:pt>
                <c:pt idx="5">
                  <c:v>38</c:v>
                </c:pt>
              </c:numCache>
            </c:numRef>
          </c:val>
          <c:extLst>
            <c:ext xmlns:c16="http://schemas.microsoft.com/office/drawing/2014/chart" uri="{C3380CC4-5D6E-409C-BE32-E72D297353CC}">
              <c16:uniqueId val="{00000000-0CDC-6746-B911-8EA975EC8ADE}"/>
            </c:ext>
          </c:extLst>
        </c:ser>
        <c:dLbls>
          <c:showLegendKey val="0"/>
          <c:showVal val="0"/>
          <c:showCatName val="0"/>
          <c:showSerName val="0"/>
          <c:showPercent val="0"/>
          <c:showBubbleSize val="0"/>
        </c:dLbls>
        <c:gapWidth val="219"/>
        <c:overlap val="-27"/>
        <c:axId val="597436399"/>
        <c:axId val="597438047"/>
      </c:barChart>
      <c:catAx>
        <c:axId val="597436399"/>
        <c:scaling>
          <c:orientation val="minMax"/>
        </c:scaling>
        <c:delete val="1"/>
        <c:axPos val="b"/>
        <c:majorTickMark val="none"/>
        <c:minorTickMark val="none"/>
        <c:tickLblPos val="nextTo"/>
        <c:crossAx val="597438047"/>
        <c:crosses val="autoZero"/>
        <c:auto val="1"/>
        <c:lblAlgn val="ctr"/>
        <c:lblOffset val="100"/>
        <c:noMultiLvlLbl val="0"/>
      </c:catAx>
      <c:valAx>
        <c:axId val="597438047"/>
        <c:scaling>
          <c:orientation val="minMax"/>
          <c:max val="14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5974363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1" u="none" strike="noStrike" kern="1200" spc="0" baseline="0%">
                <a:solidFill>
                  <a:schemeClr val="tx1">
                    <a:lumMod val="65%"/>
                    <a:lumOff val="35%"/>
                  </a:schemeClr>
                </a:solidFill>
                <a:latin typeface="+mn-lt"/>
                <a:ea typeface="+mn-ea"/>
                <a:cs typeface="+mn-cs"/>
              </a:defRPr>
            </a:pPr>
            <a:r>
              <a:rPr lang="en-US" sz="1100" i="1"/>
              <a:t>Diagnosed_with_mental_health VS Treatment </a:t>
            </a:r>
          </a:p>
        </c:rich>
      </c:tx>
      <c:overlay val="0"/>
      <c:spPr>
        <a:noFill/>
        <a:ln>
          <a:noFill/>
        </a:ln>
        <a:effectLst/>
      </c:spPr>
      <c:txPr>
        <a:bodyPr rot="0" spcFirstLastPara="1" vertOverflow="ellipsis" vert="horz" wrap="square" anchor="ctr" anchorCtr="1"/>
        <a:lstStyle/>
        <a:p>
          <a:pPr>
            <a:defRPr sz="1400" b="0" i="1" u="none" strike="noStrike" kern="1200" spc="0" baseline="0%">
              <a:solidFill>
                <a:schemeClr val="tx1">
                  <a:lumMod val="65%"/>
                  <a:lumOff val="35%"/>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Pt>
            <c:idx val="3"/>
            <c:invertIfNegative val="0"/>
            <c:bubble3D val="0"/>
            <c:spPr>
              <a:solidFill>
                <a:schemeClr val="accent2"/>
              </a:solidFill>
              <a:ln>
                <a:noFill/>
              </a:ln>
              <a:effectLst/>
            </c:spPr>
            <c:extLst>
              <c:ext xmlns:c16="http://schemas.microsoft.com/office/drawing/2014/chart" uri="{C3380CC4-5D6E-409C-BE32-E72D297353CC}">
                <c16:uniqueId val="{00000001-3816-E94D-B150-95063842EDBD}"/>
              </c:ext>
            </c:extLst>
          </c:dPt>
          <c:dPt>
            <c:idx val="4"/>
            <c:invertIfNegative val="0"/>
            <c:bubble3D val="0"/>
            <c:spPr>
              <a:solidFill>
                <a:schemeClr val="accent3"/>
              </a:solidFill>
              <a:ln>
                <a:noFill/>
              </a:ln>
              <a:effectLst/>
            </c:spPr>
            <c:extLst>
              <c:ext xmlns:c16="http://schemas.microsoft.com/office/drawing/2014/chart" uri="{C3380CC4-5D6E-409C-BE32-E72D297353CC}">
                <c16:uniqueId val="{00000002-3816-E94D-B150-95063842EDBD}"/>
              </c:ext>
            </c:extLst>
          </c:dPt>
          <c:dPt>
            <c:idx val="5"/>
            <c:invertIfNegative val="0"/>
            <c:bubble3D val="0"/>
            <c:spPr>
              <a:solidFill>
                <a:schemeClr val="accent3"/>
              </a:solidFill>
              <a:ln>
                <a:noFill/>
              </a:ln>
              <a:effectLst/>
            </c:spPr>
            <c:extLst>
              <c:ext xmlns:c16="http://schemas.microsoft.com/office/drawing/2014/chart" uri="{C3380CC4-5D6E-409C-BE32-E72D297353CC}">
                <c16:uniqueId val="{00000003-3816-E94D-B150-95063842EDBD}"/>
              </c:ext>
            </c:extLst>
          </c:dPt>
          <c:val>
            <c:numRef>
              <c:f>relationships!$E$43:$E$48</c:f>
              <c:numCache>
                <c:formatCode>General</c:formatCode>
                <c:ptCount val="6"/>
                <c:pt idx="0">
                  <c:v>7</c:v>
                </c:pt>
                <c:pt idx="1">
                  <c:v>137</c:v>
                </c:pt>
                <c:pt idx="2">
                  <c:v>0</c:v>
                </c:pt>
                <c:pt idx="3">
                  <c:v>3</c:v>
                </c:pt>
                <c:pt idx="4">
                  <c:v>128</c:v>
                </c:pt>
                <c:pt idx="5">
                  <c:v>77</c:v>
                </c:pt>
              </c:numCache>
            </c:numRef>
          </c:val>
          <c:extLst>
            <c:ext xmlns:c16="http://schemas.microsoft.com/office/drawing/2014/chart" uri="{C3380CC4-5D6E-409C-BE32-E72D297353CC}">
              <c16:uniqueId val="{00000000-3816-E94D-B150-95063842EDBD}"/>
            </c:ext>
          </c:extLst>
        </c:ser>
        <c:dLbls>
          <c:showLegendKey val="0"/>
          <c:showVal val="0"/>
          <c:showCatName val="0"/>
          <c:showSerName val="0"/>
          <c:showPercent val="0"/>
          <c:showBubbleSize val="0"/>
        </c:dLbls>
        <c:gapWidth val="219"/>
        <c:overlap val="-27"/>
        <c:axId val="597482287"/>
        <c:axId val="597117231"/>
      </c:barChart>
      <c:catAx>
        <c:axId val="597482287"/>
        <c:scaling>
          <c:orientation val="minMax"/>
        </c:scaling>
        <c:delete val="1"/>
        <c:axPos val="b"/>
        <c:majorTickMark val="none"/>
        <c:minorTickMark val="none"/>
        <c:tickLblPos val="nextTo"/>
        <c:crossAx val="597117231"/>
        <c:crosses val="autoZero"/>
        <c:auto val="1"/>
        <c:lblAlgn val="ctr"/>
        <c:lblOffset val="100"/>
        <c:noMultiLvlLbl val="0"/>
      </c:catAx>
      <c:valAx>
        <c:axId val="59711723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5974822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1" u="none" strike="noStrike" kern="1200" spc="0" baseline="0%">
                <a:solidFill>
                  <a:schemeClr val="tx1">
                    <a:lumMod val="65%"/>
                    <a:lumOff val="35%"/>
                  </a:schemeClr>
                </a:solidFill>
                <a:latin typeface="+mn-lt"/>
                <a:ea typeface="+mn-ea"/>
                <a:cs typeface="+mn-cs"/>
              </a:defRPr>
            </a:pPr>
            <a:r>
              <a:rPr lang="en-US" sz="1100" i="1"/>
              <a:t>had_mental_health_disorder  VS</a:t>
            </a:r>
            <a:r>
              <a:rPr lang="en-US" sz="1100" i="1" baseline="0%"/>
              <a:t> treatment</a:t>
            </a:r>
            <a:endParaRPr lang="en-US" sz="1100" i="1"/>
          </a:p>
        </c:rich>
      </c:tx>
      <c:overlay val="0"/>
      <c:spPr>
        <a:noFill/>
        <a:ln>
          <a:noFill/>
        </a:ln>
        <a:effectLst/>
      </c:spPr>
      <c:txPr>
        <a:bodyPr rot="0" spcFirstLastPara="1" vertOverflow="ellipsis" vert="horz" wrap="square" anchor="ctr" anchorCtr="1"/>
        <a:lstStyle/>
        <a:p>
          <a:pPr>
            <a:defRPr sz="1100" b="0" i="1" u="none" strike="noStrike" kern="1200" spc="0" baseline="0%">
              <a:solidFill>
                <a:schemeClr val="tx1">
                  <a:lumMod val="65%"/>
                  <a:lumOff val="35%"/>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Pt>
            <c:idx val="2"/>
            <c:invertIfNegative val="0"/>
            <c:bubble3D val="0"/>
            <c:spPr>
              <a:solidFill>
                <a:schemeClr val="accent2"/>
              </a:solidFill>
              <a:ln>
                <a:noFill/>
              </a:ln>
              <a:effectLst/>
            </c:spPr>
            <c:extLst>
              <c:ext xmlns:c16="http://schemas.microsoft.com/office/drawing/2014/chart" uri="{C3380CC4-5D6E-409C-BE32-E72D297353CC}">
                <c16:uniqueId val="{00000001-CD12-1A47-A48C-1A380A872969}"/>
              </c:ext>
            </c:extLst>
          </c:dPt>
          <c:dPt>
            <c:idx val="3"/>
            <c:invertIfNegative val="0"/>
            <c:bubble3D val="0"/>
            <c:spPr>
              <a:solidFill>
                <a:schemeClr val="accent2"/>
              </a:solidFill>
              <a:ln>
                <a:noFill/>
              </a:ln>
              <a:effectLst/>
            </c:spPr>
            <c:extLst>
              <c:ext xmlns:c16="http://schemas.microsoft.com/office/drawing/2014/chart" uri="{C3380CC4-5D6E-409C-BE32-E72D297353CC}">
                <c16:uniqueId val="{00000002-CD12-1A47-A48C-1A380A872969}"/>
              </c:ext>
            </c:extLst>
          </c:dPt>
          <c:dPt>
            <c:idx val="4"/>
            <c:invertIfNegative val="0"/>
            <c:bubble3D val="0"/>
            <c:spPr>
              <a:solidFill>
                <a:schemeClr val="accent3"/>
              </a:solidFill>
              <a:ln>
                <a:noFill/>
              </a:ln>
              <a:effectLst/>
            </c:spPr>
            <c:extLst>
              <c:ext xmlns:c16="http://schemas.microsoft.com/office/drawing/2014/chart" uri="{C3380CC4-5D6E-409C-BE32-E72D297353CC}">
                <c16:uniqueId val="{00000003-CD12-1A47-A48C-1A380A872969}"/>
              </c:ext>
            </c:extLst>
          </c:dPt>
          <c:dPt>
            <c:idx val="5"/>
            <c:invertIfNegative val="0"/>
            <c:bubble3D val="0"/>
            <c:spPr>
              <a:solidFill>
                <a:schemeClr val="accent3"/>
              </a:solidFill>
              <a:ln>
                <a:noFill/>
              </a:ln>
              <a:effectLst/>
            </c:spPr>
            <c:extLst>
              <c:ext xmlns:c16="http://schemas.microsoft.com/office/drawing/2014/chart" uri="{C3380CC4-5D6E-409C-BE32-E72D297353CC}">
                <c16:uniqueId val="{00000004-CD12-1A47-A48C-1A380A872969}"/>
              </c:ext>
            </c:extLst>
          </c:dPt>
          <c:dPt>
            <c:idx val="6"/>
            <c:invertIfNegative val="0"/>
            <c:bubble3D val="0"/>
            <c:spPr>
              <a:solidFill>
                <a:schemeClr val="accent4"/>
              </a:solidFill>
              <a:ln>
                <a:noFill/>
              </a:ln>
              <a:effectLst/>
            </c:spPr>
            <c:extLst>
              <c:ext xmlns:c16="http://schemas.microsoft.com/office/drawing/2014/chart" uri="{C3380CC4-5D6E-409C-BE32-E72D297353CC}">
                <c16:uniqueId val="{00000005-CD12-1A47-A48C-1A380A872969}"/>
              </c:ext>
            </c:extLst>
          </c:dPt>
          <c:dPt>
            <c:idx val="7"/>
            <c:invertIfNegative val="0"/>
            <c:bubble3D val="0"/>
            <c:spPr>
              <a:solidFill>
                <a:schemeClr val="accent4"/>
              </a:solidFill>
              <a:ln>
                <a:noFill/>
              </a:ln>
              <a:effectLst/>
            </c:spPr>
            <c:extLst>
              <c:ext xmlns:c16="http://schemas.microsoft.com/office/drawing/2014/chart" uri="{C3380CC4-5D6E-409C-BE32-E72D297353CC}">
                <c16:uniqueId val="{00000006-CD12-1A47-A48C-1A380A872969}"/>
              </c:ext>
            </c:extLst>
          </c:dPt>
          <c:val>
            <c:numRef>
              <c:f>relationships!$E$72:$E$79</c:f>
              <c:numCache>
                <c:formatCode>General</c:formatCode>
                <c:ptCount val="8"/>
                <c:pt idx="0">
                  <c:v>5</c:v>
                </c:pt>
                <c:pt idx="1">
                  <c:v>141</c:v>
                </c:pt>
                <c:pt idx="2">
                  <c:v>90</c:v>
                </c:pt>
                <c:pt idx="3">
                  <c:v>17</c:v>
                </c:pt>
                <c:pt idx="4">
                  <c:v>26</c:v>
                </c:pt>
                <c:pt idx="5">
                  <c:v>46</c:v>
                </c:pt>
                <c:pt idx="6">
                  <c:v>14</c:v>
                </c:pt>
                <c:pt idx="7">
                  <c:v>10</c:v>
                </c:pt>
              </c:numCache>
            </c:numRef>
          </c:val>
          <c:extLst>
            <c:ext xmlns:c16="http://schemas.microsoft.com/office/drawing/2014/chart" uri="{C3380CC4-5D6E-409C-BE32-E72D297353CC}">
              <c16:uniqueId val="{00000000-CD12-1A47-A48C-1A380A872969}"/>
            </c:ext>
          </c:extLst>
        </c:ser>
        <c:dLbls>
          <c:showLegendKey val="0"/>
          <c:showVal val="0"/>
          <c:showCatName val="0"/>
          <c:showSerName val="0"/>
          <c:showPercent val="0"/>
          <c:showBubbleSize val="0"/>
        </c:dLbls>
        <c:gapWidth val="219"/>
        <c:overlap val="-27"/>
        <c:axId val="235276192"/>
        <c:axId val="234975952"/>
      </c:barChart>
      <c:catAx>
        <c:axId val="235276192"/>
        <c:scaling>
          <c:orientation val="minMax"/>
        </c:scaling>
        <c:delete val="1"/>
        <c:axPos val="b"/>
        <c:majorTickMark val="none"/>
        <c:minorTickMark val="none"/>
        <c:tickLblPos val="nextTo"/>
        <c:crossAx val="234975952"/>
        <c:crosses val="autoZero"/>
        <c:auto val="1"/>
        <c:lblAlgn val="ctr"/>
        <c:lblOffset val="100"/>
        <c:noMultiLvlLbl val="0"/>
      </c:catAx>
      <c:valAx>
        <c:axId val="23497595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235276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1" u="none" strike="noStrike" kern="1200" spc="0" baseline="0%">
                <a:solidFill>
                  <a:schemeClr val="tx1">
                    <a:lumMod val="65%"/>
                    <a:lumOff val="35%"/>
                  </a:schemeClr>
                </a:solidFill>
                <a:latin typeface="+mn-lt"/>
                <a:ea typeface="+mn-ea"/>
                <a:cs typeface="+mn-cs"/>
              </a:defRPr>
            </a:pPr>
            <a:r>
              <a:rPr lang="en-US" sz="1100" i="1"/>
              <a:t>have_mental_health_disorder VS mental_health_disclosure</a:t>
            </a:r>
          </a:p>
        </c:rich>
      </c:tx>
      <c:overlay val="0"/>
      <c:spPr>
        <a:noFill/>
        <a:ln>
          <a:noFill/>
        </a:ln>
        <a:effectLst/>
      </c:spPr>
      <c:txPr>
        <a:bodyPr rot="0" spcFirstLastPara="1" vertOverflow="ellipsis" vert="horz" wrap="square" anchor="ctr" anchorCtr="1"/>
        <a:lstStyle/>
        <a:p>
          <a:pPr>
            <a:defRPr sz="1100" b="0" i="1" u="none" strike="noStrike" kern="1200" spc="0" baseline="0%">
              <a:solidFill>
                <a:schemeClr val="tx1">
                  <a:lumMod val="65%"/>
                  <a:lumOff val="35%"/>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Pt>
            <c:idx val="3"/>
            <c:invertIfNegative val="0"/>
            <c:bubble3D val="0"/>
            <c:spPr>
              <a:solidFill>
                <a:schemeClr val="accent2"/>
              </a:solidFill>
              <a:ln>
                <a:noFill/>
              </a:ln>
              <a:effectLst/>
            </c:spPr>
            <c:extLst>
              <c:ext xmlns:c16="http://schemas.microsoft.com/office/drawing/2014/chart" uri="{C3380CC4-5D6E-409C-BE32-E72D297353CC}">
                <c16:uniqueId val="{00000001-771D-3D4A-883E-18CD8257A810}"/>
              </c:ext>
            </c:extLst>
          </c:dPt>
          <c:dPt>
            <c:idx val="4"/>
            <c:invertIfNegative val="0"/>
            <c:bubble3D val="0"/>
            <c:spPr>
              <a:solidFill>
                <a:schemeClr val="accent2"/>
              </a:solidFill>
              <a:ln>
                <a:noFill/>
              </a:ln>
              <a:effectLst/>
            </c:spPr>
            <c:extLst>
              <c:ext xmlns:c16="http://schemas.microsoft.com/office/drawing/2014/chart" uri="{C3380CC4-5D6E-409C-BE32-E72D297353CC}">
                <c16:uniqueId val="{00000002-771D-3D4A-883E-18CD8257A810}"/>
              </c:ext>
            </c:extLst>
          </c:dPt>
          <c:dPt>
            <c:idx val="5"/>
            <c:invertIfNegative val="0"/>
            <c:bubble3D val="0"/>
            <c:spPr>
              <a:solidFill>
                <a:schemeClr val="accent2"/>
              </a:solidFill>
              <a:ln>
                <a:noFill/>
              </a:ln>
              <a:effectLst/>
            </c:spPr>
            <c:extLst>
              <c:ext xmlns:c16="http://schemas.microsoft.com/office/drawing/2014/chart" uri="{C3380CC4-5D6E-409C-BE32-E72D297353CC}">
                <c16:uniqueId val="{00000003-771D-3D4A-883E-18CD8257A810}"/>
              </c:ext>
            </c:extLst>
          </c:dPt>
          <c:dPt>
            <c:idx val="6"/>
            <c:invertIfNegative val="0"/>
            <c:bubble3D val="0"/>
            <c:spPr>
              <a:solidFill>
                <a:schemeClr val="accent3"/>
              </a:solidFill>
              <a:ln>
                <a:noFill/>
              </a:ln>
              <a:effectLst/>
            </c:spPr>
            <c:extLst>
              <c:ext xmlns:c16="http://schemas.microsoft.com/office/drawing/2014/chart" uri="{C3380CC4-5D6E-409C-BE32-E72D297353CC}">
                <c16:uniqueId val="{00000004-771D-3D4A-883E-18CD8257A810}"/>
              </c:ext>
            </c:extLst>
          </c:dPt>
          <c:dPt>
            <c:idx val="7"/>
            <c:invertIfNegative val="0"/>
            <c:bubble3D val="0"/>
            <c:spPr>
              <a:solidFill>
                <a:schemeClr val="accent3"/>
              </a:solidFill>
              <a:ln>
                <a:noFill/>
              </a:ln>
              <a:effectLst/>
            </c:spPr>
            <c:extLst>
              <c:ext xmlns:c16="http://schemas.microsoft.com/office/drawing/2014/chart" uri="{C3380CC4-5D6E-409C-BE32-E72D297353CC}">
                <c16:uniqueId val="{00000005-771D-3D4A-883E-18CD8257A810}"/>
              </c:ext>
            </c:extLst>
          </c:dPt>
          <c:dPt>
            <c:idx val="8"/>
            <c:invertIfNegative val="0"/>
            <c:bubble3D val="0"/>
            <c:spPr>
              <a:solidFill>
                <a:schemeClr val="accent3"/>
              </a:solidFill>
              <a:ln>
                <a:noFill/>
              </a:ln>
              <a:effectLst/>
            </c:spPr>
            <c:extLst>
              <c:ext xmlns:c16="http://schemas.microsoft.com/office/drawing/2014/chart" uri="{C3380CC4-5D6E-409C-BE32-E72D297353CC}">
                <c16:uniqueId val="{00000006-771D-3D4A-883E-18CD8257A810}"/>
              </c:ext>
            </c:extLst>
          </c:dPt>
          <c:val>
            <c:numRef>
              <c:f>relationships!$I$15:$I$23</c:f>
              <c:numCache>
                <c:formatCode>General</c:formatCode>
                <c:ptCount val="9"/>
                <c:pt idx="0">
                  <c:v>48</c:v>
                </c:pt>
                <c:pt idx="1">
                  <c:v>47</c:v>
                </c:pt>
                <c:pt idx="2">
                  <c:v>36</c:v>
                </c:pt>
                <c:pt idx="3">
                  <c:v>37</c:v>
                </c:pt>
                <c:pt idx="4">
                  <c:v>27</c:v>
                </c:pt>
                <c:pt idx="5">
                  <c:v>24</c:v>
                </c:pt>
                <c:pt idx="6">
                  <c:v>23</c:v>
                </c:pt>
                <c:pt idx="7">
                  <c:v>17</c:v>
                </c:pt>
                <c:pt idx="8">
                  <c:v>24</c:v>
                </c:pt>
              </c:numCache>
            </c:numRef>
          </c:val>
          <c:extLst>
            <c:ext xmlns:c16="http://schemas.microsoft.com/office/drawing/2014/chart" uri="{C3380CC4-5D6E-409C-BE32-E72D297353CC}">
              <c16:uniqueId val="{00000000-771D-3D4A-883E-18CD8257A810}"/>
            </c:ext>
          </c:extLst>
        </c:ser>
        <c:dLbls>
          <c:showLegendKey val="0"/>
          <c:showVal val="0"/>
          <c:showCatName val="0"/>
          <c:showSerName val="0"/>
          <c:showPercent val="0"/>
          <c:showBubbleSize val="0"/>
        </c:dLbls>
        <c:gapWidth val="219"/>
        <c:overlap val="-27"/>
        <c:axId val="480235824"/>
        <c:axId val="407719280"/>
      </c:barChart>
      <c:catAx>
        <c:axId val="480235824"/>
        <c:scaling>
          <c:orientation val="minMax"/>
        </c:scaling>
        <c:delete val="1"/>
        <c:axPos val="b"/>
        <c:majorTickMark val="none"/>
        <c:minorTickMark val="none"/>
        <c:tickLblPos val="nextTo"/>
        <c:crossAx val="407719280"/>
        <c:crosses val="autoZero"/>
        <c:auto val="1"/>
        <c:lblAlgn val="ctr"/>
        <c:lblOffset val="100"/>
        <c:noMultiLvlLbl val="0"/>
      </c:catAx>
      <c:valAx>
        <c:axId val="407719280"/>
        <c:scaling>
          <c:orientation val="minMax"/>
          <c:max val="5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480235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0" u="none" strike="noStrike" kern="1200" spc="0" baseline="0%">
                <a:solidFill>
                  <a:schemeClr val="tx1">
                    <a:lumMod val="65%"/>
                    <a:lumOff val="35%"/>
                  </a:schemeClr>
                </a:solidFill>
                <a:latin typeface="+mn-lt"/>
                <a:ea typeface="+mn-ea"/>
                <a:cs typeface="+mn-cs"/>
              </a:defRPr>
            </a:pPr>
            <a:r>
              <a:rPr lang="en-US" sz="1100"/>
              <a:t>have_mental_health_disorder VS mental_health_support</a:t>
            </a:r>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
                  <a:lumOff val="35%"/>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Pt>
            <c:idx val="5"/>
            <c:invertIfNegative val="0"/>
            <c:bubble3D val="0"/>
            <c:spPr>
              <a:solidFill>
                <a:schemeClr val="accent2"/>
              </a:solidFill>
              <a:ln>
                <a:noFill/>
              </a:ln>
              <a:effectLst/>
            </c:spPr>
            <c:extLst>
              <c:ext xmlns:c16="http://schemas.microsoft.com/office/drawing/2014/chart" uri="{C3380CC4-5D6E-409C-BE32-E72D297353CC}">
                <c16:uniqueId val="{00000001-3047-8140-A177-60C6C4BD20C9}"/>
              </c:ext>
            </c:extLst>
          </c:dPt>
          <c:dPt>
            <c:idx val="6"/>
            <c:invertIfNegative val="0"/>
            <c:bubble3D val="0"/>
            <c:spPr>
              <a:solidFill>
                <a:schemeClr val="accent2"/>
              </a:solidFill>
              <a:ln>
                <a:noFill/>
              </a:ln>
              <a:effectLst/>
            </c:spPr>
            <c:extLst>
              <c:ext xmlns:c16="http://schemas.microsoft.com/office/drawing/2014/chart" uri="{C3380CC4-5D6E-409C-BE32-E72D297353CC}">
                <c16:uniqueId val="{00000002-3047-8140-A177-60C6C4BD20C9}"/>
              </c:ext>
            </c:extLst>
          </c:dPt>
          <c:dPt>
            <c:idx val="7"/>
            <c:invertIfNegative val="0"/>
            <c:bubble3D val="0"/>
            <c:spPr>
              <a:solidFill>
                <a:schemeClr val="accent2"/>
              </a:solidFill>
              <a:ln>
                <a:noFill/>
              </a:ln>
              <a:effectLst/>
            </c:spPr>
            <c:extLst>
              <c:ext xmlns:c16="http://schemas.microsoft.com/office/drawing/2014/chart" uri="{C3380CC4-5D6E-409C-BE32-E72D297353CC}">
                <c16:uniqueId val="{00000003-3047-8140-A177-60C6C4BD20C9}"/>
              </c:ext>
            </c:extLst>
          </c:dPt>
          <c:dPt>
            <c:idx val="8"/>
            <c:invertIfNegative val="0"/>
            <c:bubble3D val="0"/>
            <c:spPr>
              <a:solidFill>
                <a:schemeClr val="accent2"/>
              </a:solidFill>
              <a:ln>
                <a:noFill/>
              </a:ln>
              <a:effectLst/>
            </c:spPr>
            <c:extLst>
              <c:ext xmlns:c16="http://schemas.microsoft.com/office/drawing/2014/chart" uri="{C3380CC4-5D6E-409C-BE32-E72D297353CC}">
                <c16:uniqueId val="{00000004-3047-8140-A177-60C6C4BD20C9}"/>
              </c:ext>
            </c:extLst>
          </c:dPt>
          <c:dPt>
            <c:idx val="9"/>
            <c:invertIfNegative val="0"/>
            <c:bubble3D val="0"/>
            <c:spPr>
              <a:solidFill>
                <a:schemeClr val="accent2"/>
              </a:solidFill>
              <a:ln>
                <a:noFill/>
              </a:ln>
              <a:effectLst/>
            </c:spPr>
            <c:extLst>
              <c:ext xmlns:c16="http://schemas.microsoft.com/office/drawing/2014/chart" uri="{C3380CC4-5D6E-409C-BE32-E72D297353CC}">
                <c16:uniqueId val="{00000005-3047-8140-A177-60C6C4BD20C9}"/>
              </c:ext>
            </c:extLst>
          </c:dPt>
          <c:dPt>
            <c:idx val="10"/>
            <c:invertIfNegative val="0"/>
            <c:bubble3D val="0"/>
            <c:spPr>
              <a:solidFill>
                <a:schemeClr val="accent3"/>
              </a:solidFill>
              <a:ln>
                <a:noFill/>
              </a:ln>
              <a:effectLst/>
            </c:spPr>
            <c:extLst>
              <c:ext xmlns:c16="http://schemas.microsoft.com/office/drawing/2014/chart" uri="{C3380CC4-5D6E-409C-BE32-E72D297353CC}">
                <c16:uniqueId val="{00000006-3047-8140-A177-60C6C4BD20C9}"/>
              </c:ext>
            </c:extLst>
          </c:dPt>
          <c:dPt>
            <c:idx val="11"/>
            <c:invertIfNegative val="0"/>
            <c:bubble3D val="0"/>
            <c:spPr>
              <a:solidFill>
                <a:schemeClr val="accent3"/>
              </a:solidFill>
              <a:ln>
                <a:noFill/>
              </a:ln>
              <a:effectLst/>
            </c:spPr>
            <c:extLst>
              <c:ext xmlns:c16="http://schemas.microsoft.com/office/drawing/2014/chart" uri="{C3380CC4-5D6E-409C-BE32-E72D297353CC}">
                <c16:uniqueId val="{00000007-3047-8140-A177-60C6C4BD20C9}"/>
              </c:ext>
            </c:extLst>
          </c:dPt>
          <c:dPt>
            <c:idx val="12"/>
            <c:invertIfNegative val="0"/>
            <c:bubble3D val="0"/>
            <c:spPr>
              <a:solidFill>
                <a:schemeClr val="accent3"/>
              </a:solidFill>
              <a:ln>
                <a:noFill/>
              </a:ln>
              <a:effectLst/>
            </c:spPr>
            <c:extLst>
              <c:ext xmlns:c16="http://schemas.microsoft.com/office/drawing/2014/chart" uri="{C3380CC4-5D6E-409C-BE32-E72D297353CC}">
                <c16:uniqueId val="{00000008-3047-8140-A177-60C6C4BD20C9}"/>
              </c:ext>
            </c:extLst>
          </c:dPt>
          <c:dPt>
            <c:idx val="13"/>
            <c:invertIfNegative val="0"/>
            <c:bubble3D val="0"/>
            <c:spPr>
              <a:solidFill>
                <a:schemeClr val="accent3"/>
              </a:solidFill>
              <a:ln>
                <a:noFill/>
              </a:ln>
              <a:effectLst/>
            </c:spPr>
            <c:extLst>
              <c:ext xmlns:c16="http://schemas.microsoft.com/office/drawing/2014/chart" uri="{C3380CC4-5D6E-409C-BE32-E72D297353CC}">
                <c16:uniqueId val="{00000009-3047-8140-A177-60C6C4BD20C9}"/>
              </c:ext>
            </c:extLst>
          </c:dPt>
          <c:val>
            <c:numRef>
              <c:f>relationships!$M$15:$M$29</c:f>
              <c:numCache>
                <c:formatCode>General</c:formatCode>
                <c:ptCount val="15"/>
                <c:pt idx="0">
                  <c:v>23</c:v>
                </c:pt>
                <c:pt idx="1">
                  <c:v>50</c:v>
                </c:pt>
                <c:pt idx="2">
                  <c:v>53</c:v>
                </c:pt>
                <c:pt idx="3">
                  <c:v>19</c:v>
                </c:pt>
                <c:pt idx="4">
                  <c:v>2</c:v>
                </c:pt>
                <c:pt idx="5">
                  <c:v>10</c:v>
                </c:pt>
                <c:pt idx="6">
                  <c:v>24</c:v>
                </c:pt>
                <c:pt idx="7">
                  <c:v>51</c:v>
                </c:pt>
                <c:pt idx="8">
                  <c:v>15</c:v>
                </c:pt>
                <c:pt idx="9">
                  <c:v>4</c:v>
                </c:pt>
                <c:pt idx="10">
                  <c:v>12</c:v>
                </c:pt>
                <c:pt idx="11">
                  <c:v>28</c:v>
                </c:pt>
                <c:pt idx="12">
                  <c:v>28</c:v>
                </c:pt>
                <c:pt idx="13">
                  <c:v>7</c:v>
                </c:pt>
                <c:pt idx="14">
                  <c:v>0</c:v>
                </c:pt>
              </c:numCache>
            </c:numRef>
          </c:val>
          <c:extLst>
            <c:ext xmlns:c16="http://schemas.microsoft.com/office/drawing/2014/chart" uri="{C3380CC4-5D6E-409C-BE32-E72D297353CC}">
              <c16:uniqueId val="{00000000-3047-8140-A177-60C6C4BD20C9}"/>
            </c:ext>
          </c:extLst>
        </c:ser>
        <c:dLbls>
          <c:showLegendKey val="0"/>
          <c:showVal val="0"/>
          <c:showCatName val="0"/>
          <c:showSerName val="0"/>
          <c:showPercent val="0"/>
          <c:showBubbleSize val="0"/>
        </c:dLbls>
        <c:gapWidth val="219"/>
        <c:overlap val="-27"/>
        <c:axId val="573701056"/>
        <c:axId val="662551568"/>
      </c:barChart>
      <c:catAx>
        <c:axId val="573701056"/>
        <c:scaling>
          <c:orientation val="minMax"/>
        </c:scaling>
        <c:delete val="1"/>
        <c:axPos val="b"/>
        <c:majorTickMark val="none"/>
        <c:minorTickMark val="none"/>
        <c:tickLblPos val="nextTo"/>
        <c:crossAx val="662551568"/>
        <c:crosses val="autoZero"/>
        <c:auto val="1"/>
        <c:lblAlgn val="ctr"/>
        <c:lblOffset val="100"/>
        <c:noMultiLvlLbl val="0"/>
      </c:catAx>
      <c:valAx>
        <c:axId val="662551568"/>
        <c:scaling>
          <c:orientation val="minMax"/>
          <c:max val="5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5737010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0" u="none" strike="noStrike" kern="1200" spc="0" baseline="0%">
                <a:solidFill>
                  <a:schemeClr val="tx1">
                    <a:lumMod val="65%"/>
                    <a:lumOff val="35%"/>
                  </a:schemeClr>
                </a:solidFill>
                <a:latin typeface="+mn-lt"/>
                <a:ea typeface="+mn-ea"/>
                <a:cs typeface="+mn-cs"/>
              </a:defRPr>
            </a:pPr>
            <a:r>
              <a:rPr lang="en-US" sz="1100"/>
              <a:t>Diagnosed_with_mental_health VS mental_health_disclosure</a:t>
            </a:r>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
                  <a:lumOff val="35%"/>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Pt>
            <c:idx val="3"/>
            <c:invertIfNegative val="0"/>
            <c:bubble3D val="0"/>
            <c:spPr>
              <a:solidFill>
                <a:schemeClr val="accent2"/>
              </a:solidFill>
              <a:ln>
                <a:noFill/>
              </a:ln>
              <a:effectLst/>
            </c:spPr>
            <c:extLst>
              <c:ext xmlns:c16="http://schemas.microsoft.com/office/drawing/2014/chart" uri="{C3380CC4-5D6E-409C-BE32-E72D297353CC}">
                <c16:uniqueId val="{00000008-9C2E-984D-97F4-65823477D8ED}"/>
              </c:ext>
            </c:extLst>
          </c:dPt>
          <c:dPt>
            <c:idx val="5"/>
            <c:invertIfNegative val="0"/>
            <c:bubble3D val="0"/>
            <c:spPr>
              <a:solidFill>
                <a:schemeClr val="accent2"/>
              </a:solidFill>
              <a:ln>
                <a:noFill/>
              </a:ln>
              <a:effectLst/>
            </c:spPr>
            <c:extLst>
              <c:ext xmlns:c16="http://schemas.microsoft.com/office/drawing/2014/chart" uri="{C3380CC4-5D6E-409C-BE32-E72D297353CC}">
                <c16:uniqueId val="{00000007-9C2E-984D-97F4-65823477D8ED}"/>
              </c:ext>
            </c:extLst>
          </c:dPt>
          <c:dPt>
            <c:idx val="6"/>
            <c:invertIfNegative val="0"/>
            <c:bubble3D val="0"/>
            <c:spPr>
              <a:solidFill>
                <a:schemeClr val="accent3"/>
              </a:solidFill>
              <a:ln>
                <a:noFill/>
              </a:ln>
              <a:effectLst/>
            </c:spPr>
            <c:extLst>
              <c:ext xmlns:c16="http://schemas.microsoft.com/office/drawing/2014/chart" uri="{C3380CC4-5D6E-409C-BE32-E72D297353CC}">
                <c16:uniqueId val="{00000003-9C2E-984D-97F4-65823477D8ED}"/>
              </c:ext>
            </c:extLst>
          </c:dPt>
          <c:dPt>
            <c:idx val="7"/>
            <c:invertIfNegative val="0"/>
            <c:bubble3D val="0"/>
            <c:spPr>
              <a:solidFill>
                <a:schemeClr val="accent3"/>
              </a:solidFill>
              <a:ln>
                <a:noFill/>
              </a:ln>
              <a:effectLst/>
            </c:spPr>
            <c:extLst>
              <c:ext xmlns:c16="http://schemas.microsoft.com/office/drawing/2014/chart" uri="{C3380CC4-5D6E-409C-BE32-E72D297353CC}">
                <c16:uniqueId val="{00000004-9C2E-984D-97F4-65823477D8ED}"/>
              </c:ext>
            </c:extLst>
          </c:dPt>
          <c:dPt>
            <c:idx val="8"/>
            <c:invertIfNegative val="0"/>
            <c:bubble3D val="0"/>
            <c:spPr>
              <a:solidFill>
                <a:schemeClr val="accent3"/>
              </a:solidFill>
              <a:ln>
                <a:noFill/>
              </a:ln>
              <a:effectLst/>
            </c:spPr>
            <c:extLst>
              <c:ext xmlns:c16="http://schemas.microsoft.com/office/drawing/2014/chart" uri="{C3380CC4-5D6E-409C-BE32-E72D297353CC}">
                <c16:uniqueId val="{00000006-9C2E-984D-97F4-65823477D8ED}"/>
              </c:ext>
            </c:extLst>
          </c:dPt>
          <c:val>
            <c:numRef>
              <c:f>relationships!$I$43:$I$51</c:f>
              <c:numCache>
                <c:formatCode>General</c:formatCode>
                <c:ptCount val="9"/>
                <c:pt idx="0">
                  <c:v>47</c:v>
                </c:pt>
                <c:pt idx="1">
                  <c:v>47</c:v>
                </c:pt>
                <c:pt idx="2">
                  <c:v>34</c:v>
                </c:pt>
                <c:pt idx="3">
                  <c:v>1</c:v>
                </c:pt>
                <c:pt idx="4">
                  <c:v>0</c:v>
                </c:pt>
                <c:pt idx="5">
                  <c:v>2</c:v>
                </c:pt>
                <c:pt idx="6">
                  <c:v>69</c:v>
                </c:pt>
                <c:pt idx="7">
                  <c:v>48</c:v>
                </c:pt>
                <c:pt idx="8">
                  <c:v>56</c:v>
                </c:pt>
              </c:numCache>
            </c:numRef>
          </c:val>
          <c:extLst>
            <c:ext xmlns:c16="http://schemas.microsoft.com/office/drawing/2014/chart" uri="{C3380CC4-5D6E-409C-BE32-E72D297353CC}">
              <c16:uniqueId val="{00000000-9C2E-984D-97F4-65823477D8ED}"/>
            </c:ext>
          </c:extLst>
        </c:ser>
        <c:dLbls>
          <c:showLegendKey val="0"/>
          <c:showVal val="0"/>
          <c:showCatName val="0"/>
          <c:showSerName val="0"/>
          <c:showPercent val="0"/>
          <c:showBubbleSize val="0"/>
        </c:dLbls>
        <c:gapWidth val="219"/>
        <c:overlap val="-27"/>
        <c:axId val="696668096"/>
        <c:axId val="696687792"/>
      </c:barChart>
      <c:catAx>
        <c:axId val="696668096"/>
        <c:scaling>
          <c:orientation val="minMax"/>
        </c:scaling>
        <c:delete val="1"/>
        <c:axPos val="b"/>
        <c:majorTickMark val="none"/>
        <c:minorTickMark val="none"/>
        <c:tickLblPos val="nextTo"/>
        <c:crossAx val="696687792"/>
        <c:crosses val="autoZero"/>
        <c:auto val="1"/>
        <c:lblAlgn val="ctr"/>
        <c:lblOffset val="100"/>
        <c:noMultiLvlLbl val="0"/>
      </c:catAx>
      <c:valAx>
        <c:axId val="696687792"/>
        <c:scaling>
          <c:orientation val="minMax"/>
          <c:max val="7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966680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0" u="none" strike="noStrike" kern="1200" spc="0" baseline="0%">
                <a:solidFill>
                  <a:schemeClr val="tx1">
                    <a:lumMod val="65%"/>
                    <a:lumOff val="35%"/>
                  </a:schemeClr>
                </a:solidFill>
                <a:latin typeface="+mn-lt"/>
                <a:ea typeface="+mn-ea"/>
                <a:cs typeface="+mn-cs"/>
              </a:defRPr>
            </a:pPr>
            <a:r>
              <a:rPr lang="en-US" sz="1100"/>
              <a:t>Diagnosed_with_mental_health VS mental_health_support</a:t>
            </a:r>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
                  <a:lumOff val="35%"/>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Pt>
            <c:idx val="5"/>
            <c:invertIfNegative val="0"/>
            <c:bubble3D val="0"/>
            <c:spPr>
              <a:solidFill>
                <a:schemeClr val="accent2"/>
              </a:solidFill>
              <a:ln>
                <a:noFill/>
              </a:ln>
              <a:effectLst/>
            </c:spPr>
            <c:extLst>
              <c:ext xmlns:c16="http://schemas.microsoft.com/office/drawing/2014/chart" uri="{C3380CC4-5D6E-409C-BE32-E72D297353CC}">
                <c16:uniqueId val="{00000001-84BA-DF44-B4B0-B76610263DF6}"/>
              </c:ext>
            </c:extLst>
          </c:dPt>
          <c:dPt>
            <c:idx val="6"/>
            <c:invertIfNegative val="0"/>
            <c:bubble3D val="0"/>
            <c:spPr>
              <a:solidFill>
                <a:schemeClr val="accent2"/>
              </a:solidFill>
              <a:ln>
                <a:noFill/>
              </a:ln>
              <a:effectLst/>
            </c:spPr>
            <c:extLst>
              <c:ext xmlns:c16="http://schemas.microsoft.com/office/drawing/2014/chart" uri="{C3380CC4-5D6E-409C-BE32-E72D297353CC}">
                <c16:uniqueId val="{00000002-84BA-DF44-B4B0-B76610263DF6}"/>
              </c:ext>
            </c:extLst>
          </c:dPt>
          <c:dPt>
            <c:idx val="10"/>
            <c:invertIfNegative val="0"/>
            <c:bubble3D val="0"/>
            <c:spPr>
              <a:solidFill>
                <a:schemeClr val="accent3"/>
              </a:solidFill>
              <a:ln>
                <a:noFill/>
              </a:ln>
              <a:effectLst/>
            </c:spPr>
            <c:extLst>
              <c:ext xmlns:c16="http://schemas.microsoft.com/office/drawing/2014/chart" uri="{C3380CC4-5D6E-409C-BE32-E72D297353CC}">
                <c16:uniqueId val="{00000003-84BA-DF44-B4B0-B76610263DF6}"/>
              </c:ext>
            </c:extLst>
          </c:dPt>
          <c:dPt>
            <c:idx val="11"/>
            <c:invertIfNegative val="0"/>
            <c:bubble3D val="0"/>
            <c:spPr>
              <a:solidFill>
                <a:schemeClr val="accent3"/>
              </a:solidFill>
              <a:ln>
                <a:noFill/>
              </a:ln>
              <a:effectLst/>
            </c:spPr>
            <c:extLst>
              <c:ext xmlns:c16="http://schemas.microsoft.com/office/drawing/2014/chart" uri="{C3380CC4-5D6E-409C-BE32-E72D297353CC}">
                <c16:uniqueId val="{00000004-84BA-DF44-B4B0-B76610263DF6}"/>
              </c:ext>
            </c:extLst>
          </c:dPt>
          <c:dPt>
            <c:idx val="12"/>
            <c:invertIfNegative val="0"/>
            <c:bubble3D val="0"/>
            <c:spPr>
              <a:solidFill>
                <a:schemeClr val="accent3"/>
              </a:solidFill>
              <a:ln>
                <a:noFill/>
              </a:ln>
              <a:effectLst/>
            </c:spPr>
            <c:extLst>
              <c:ext xmlns:c16="http://schemas.microsoft.com/office/drawing/2014/chart" uri="{C3380CC4-5D6E-409C-BE32-E72D297353CC}">
                <c16:uniqueId val="{00000005-84BA-DF44-B4B0-B76610263DF6}"/>
              </c:ext>
            </c:extLst>
          </c:dPt>
          <c:dPt>
            <c:idx val="13"/>
            <c:invertIfNegative val="0"/>
            <c:bubble3D val="0"/>
            <c:spPr>
              <a:solidFill>
                <a:schemeClr val="accent3"/>
              </a:solidFill>
              <a:ln>
                <a:noFill/>
              </a:ln>
              <a:effectLst/>
            </c:spPr>
            <c:extLst>
              <c:ext xmlns:c16="http://schemas.microsoft.com/office/drawing/2014/chart" uri="{C3380CC4-5D6E-409C-BE32-E72D297353CC}">
                <c16:uniqueId val="{00000006-84BA-DF44-B4B0-B76610263DF6}"/>
              </c:ext>
            </c:extLst>
          </c:dPt>
          <c:dPt>
            <c:idx val="14"/>
            <c:invertIfNegative val="0"/>
            <c:bubble3D val="0"/>
            <c:spPr>
              <a:solidFill>
                <a:schemeClr val="accent3"/>
              </a:solidFill>
              <a:ln>
                <a:noFill/>
              </a:ln>
              <a:effectLst/>
            </c:spPr>
            <c:extLst>
              <c:ext xmlns:c16="http://schemas.microsoft.com/office/drawing/2014/chart" uri="{C3380CC4-5D6E-409C-BE32-E72D297353CC}">
                <c16:uniqueId val="{00000007-84BA-DF44-B4B0-B76610263DF6}"/>
              </c:ext>
            </c:extLst>
          </c:dPt>
          <c:val>
            <c:numRef>
              <c:f>relationships!$M$43:$M$57</c:f>
              <c:numCache>
                <c:formatCode>General</c:formatCode>
                <c:ptCount val="15"/>
                <c:pt idx="0">
                  <c:v>21</c:v>
                </c:pt>
                <c:pt idx="1">
                  <c:v>49</c:v>
                </c:pt>
                <c:pt idx="2">
                  <c:v>53</c:v>
                </c:pt>
                <c:pt idx="3">
                  <c:v>19</c:v>
                </c:pt>
                <c:pt idx="4">
                  <c:v>2</c:v>
                </c:pt>
                <c:pt idx="5">
                  <c:v>2</c:v>
                </c:pt>
                <c:pt idx="6">
                  <c:v>1</c:v>
                </c:pt>
                <c:pt idx="7">
                  <c:v>0</c:v>
                </c:pt>
                <c:pt idx="8">
                  <c:v>0</c:v>
                </c:pt>
                <c:pt idx="9">
                  <c:v>0</c:v>
                </c:pt>
                <c:pt idx="10">
                  <c:v>26</c:v>
                </c:pt>
                <c:pt idx="11">
                  <c:v>56</c:v>
                </c:pt>
                <c:pt idx="12">
                  <c:v>88</c:v>
                </c:pt>
                <c:pt idx="13">
                  <c:v>29</c:v>
                </c:pt>
                <c:pt idx="14">
                  <c:v>6</c:v>
                </c:pt>
              </c:numCache>
            </c:numRef>
          </c:val>
          <c:extLst>
            <c:ext xmlns:c16="http://schemas.microsoft.com/office/drawing/2014/chart" uri="{C3380CC4-5D6E-409C-BE32-E72D297353CC}">
              <c16:uniqueId val="{00000000-84BA-DF44-B4B0-B76610263DF6}"/>
            </c:ext>
          </c:extLst>
        </c:ser>
        <c:dLbls>
          <c:showLegendKey val="0"/>
          <c:showVal val="0"/>
          <c:showCatName val="0"/>
          <c:showSerName val="0"/>
          <c:showPercent val="0"/>
          <c:showBubbleSize val="0"/>
        </c:dLbls>
        <c:gapWidth val="219"/>
        <c:overlap val="-27"/>
        <c:axId val="696656400"/>
        <c:axId val="696543408"/>
      </c:barChart>
      <c:catAx>
        <c:axId val="696656400"/>
        <c:scaling>
          <c:orientation val="minMax"/>
        </c:scaling>
        <c:delete val="1"/>
        <c:axPos val="b"/>
        <c:majorTickMark val="none"/>
        <c:minorTickMark val="none"/>
        <c:tickLblPos val="nextTo"/>
        <c:crossAx val="696543408"/>
        <c:crosses val="autoZero"/>
        <c:auto val="1"/>
        <c:lblAlgn val="ctr"/>
        <c:lblOffset val="100"/>
        <c:noMultiLvlLbl val="0"/>
      </c:catAx>
      <c:valAx>
        <c:axId val="696543408"/>
        <c:scaling>
          <c:orientation val="minMax"/>
          <c:max val="90"/>
          <c:min val="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966564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sz="1100"/>
              <a:t>had_mental_health_disorder VS</a:t>
            </a:r>
            <a:r>
              <a:rPr lang="en-US" sz="1100" baseline="0%"/>
              <a:t> mental_health_disclosure</a:t>
            </a:r>
            <a:endParaRPr lang="en-US" sz="11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Pt>
            <c:idx val="3"/>
            <c:invertIfNegative val="0"/>
            <c:bubble3D val="0"/>
            <c:spPr>
              <a:solidFill>
                <a:schemeClr val="accent2"/>
              </a:solidFill>
              <a:ln>
                <a:noFill/>
              </a:ln>
              <a:effectLst/>
            </c:spPr>
            <c:extLst>
              <c:ext xmlns:c16="http://schemas.microsoft.com/office/drawing/2014/chart" uri="{C3380CC4-5D6E-409C-BE32-E72D297353CC}">
                <c16:uniqueId val="{00000001-9844-2D43-95D7-138FBB627787}"/>
              </c:ext>
            </c:extLst>
          </c:dPt>
          <c:dPt>
            <c:idx val="4"/>
            <c:invertIfNegative val="0"/>
            <c:bubble3D val="0"/>
            <c:spPr>
              <a:solidFill>
                <a:schemeClr val="accent2"/>
              </a:solidFill>
              <a:ln>
                <a:noFill/>
              </a:ln>
              <a:effectLst/>
            </c:spPr>
            <c:extLst>
              <c:ext xmlns:c16="http://schemas.microsoft.com/office/drawing/2014/chart" uri="{C3380CC4-5D6E-409C-BE32-E72D297353CC}">
                <c16:uniqueId val="{00000002-9844-2D43-95D7-138FBB627787}"/>
              </c:ext>
            </c:extLst>
          </c:dPt>
          <c:dPt>
            <c:idx val="5"/>
            <c:invertIfNegative val="0"/>
            <c:bubble3D val="0"/>
            <c:spPr>
              <a:solidFill>
                <a:schemeClr val="accent2"/>
              </a:solidFill>
              <a:ln>
                <a:noFill/>
              </a:ln>
              <a:effectLst/>
            </c:spPr>
            <c:extLst>
              <c:ext xmlns:c16="http://schemas.microsoft.com/office/drawing/2014/chart" uri="{C3380CC4-5D6E-409C-BE32-E72D297353CC}">
                <c16:uniqueId val="{00000003-9844-2D43-95D7-138FBB627787}"/>
              </c:ext>
            </c:extLst>
          </c:dPt>
          <c:dPt>
            <c:idx val="6"/>
            <c:invertIfNegative val="0"/>
            <c:bubble3D val="0"/>
            <c:spPr>
              <a:solidFill>
                <a:schemeClr val="accent3"/>
              </a:solidFill>
              <a:ln>
                <a:noFill/>
              </a:ln>
              <a:effectLst/>
            </c:spPr>
            <c:extLst>
              <c:ext xmlns:c16="http://schemas.microsoft.com/office/drawing/2014/chart" uri="{C3380CC4-5D6E-409C-BE32-E72D297353CC}">
                <c16:uniqueId val="{00000004-9844-2D43-95D7-138FBB627787}"/>
              </c:ext>
            </c:extLst>
          </c:dPt>
          <c:dPt>
            <c:idx val="7"/>
            <c:invertIfNegative val="0"/>
            <c:bubble3D val="0"/>
            <c:spPr>
              <a:solidFill>
                <a:schemeClr val="accent3"/>
              </a:solidFill>
              <a:ln>
                <a:noFill/>
              </a:ln>
              <a:effectLst/>
            </c:spPr>
            <c:extLst>
              <c:ext xmlns:c16="http://schemas.microsoft.com/office/drawing/2014/chart" uri="{C3380CC4-5D6E-409C-BE32-E72D297353CC}">
                <c16:uniqueId val="{00000005-9844-2D43-95D7-138FBB627787}"/>
              </c:ext>
            </c:extLst>
          </c:dPt>
          <c:dPt>
            <c:idx val="8"/>
            <c:invertIfNegative val="0"/>
            <c:bubble3D val="0"/>
            <c:spPr>
              <a:solidFill>
                <a:schemeClr val="accent3"/>
              </a:solidFill>
              <a:ln>
                <a:noFill/>
              </a:ln>
              <a:effectLst/>
            </c:spPr>
            <c:extLst>
              <c:ext xmlns:c16="http://schemas.microsoft.com/office/drawing/2014/chart" uri="{C3380CC4-5D6E-409C-BE32-E72D297353CC}">
                <c16:uniqueId val="{00000006-9844-2D43-95D7-138FBB627787}"/>
              </c:ext>
            </c:extLst>
          </c:dPt>
          <c:dPt>
            <c:idx val="9"/>
            <c:invertIfNegative val="0"/>
            <c:bubble3D val="0"/>
            <c:spPr>
              <a:solidFill>
                <a:schemeClr val="accent4"/>
              </a:solidFill>
              <a:ln>
                <a:noFill/>
              </a:ln>
              <a:effectLst/>
            </c:spPr>
            <c:extLst>
              <c:ext xmlns:c16="http://schemas.microsoft.com/office/drawing/2014/chart" uri="{C3380CC4-5D6E-409C-BE32-E72D297353CC}">
                <c16:uniqueId val="{00000007-9844-2D43-95D7-138FBB627787}"/>
              </c:ext>
            </c:extLst>
          </c:dPt>
          <c:dPt>
            <c:idx val="10"/>
            <c:invertIfNegative val="0"/>
            <c:bubble3D val="0"/>
            <c:spPr>
              <a:solidFill>
                <a:schemeClr val="accent4"/>
              </a:solidFill>
              <a:ln>
                <a:noFill/>
              </a:ln>
              <a:effectLst/>
            </c:spPr>
            <c:extLst>
              <c:ext xmlns:c16="http://schemas.microsoft.com/office/drawing/2014/chart" uri="{C3380CC4-5D6E-409C-BE32-E72D297353CC}">
                <c16:uniqueId val="{00000008-9844-2D43-95D7-138FBB627787}"/>
              </c:ext>
            </c:extLst>
          </c:dPt>
          <c:dPt>
            <c:idx val="11"/>
            <c:invertIfNegative val="0"/>
            <c:bubble3D val="0"/>
            <c:spPr>
              <a:solidFill>
                <a:schemeClr val="accent4"/>
              </a:solidFill>
              <a:ln>
                <a:noFill/>
              </a:ln>
              <a:effectLst/>
            </c:spPr>
            <c:extLst>
              <c:ext xmlns:c16="http://schemas.microsoft.com/office/drawing/2014/chart" uri="{C3380CC4-5D6E-409C-BE32-E72D297353CC}">
                <c16:uniqueId val="{00000009-9844-2D43-95D7-138FBB627787}"/>
              </c:ext>
            </c:extLst>
          </c:dPt>
          <c:val>
            <c:numRef>
              <c:f>relationships!$I$72:$I$83</c:f>
              <c:numCache>
                <c:formatCode>General</c:formatCode>
                <c:ptCount val="12"/>
                <c:pt idx="0">
                  <c:v>50</c:v>
                </c:pt>
                <c:pt idx="1">
                  <c:v>46</c:v>
                </c:pt>
                <c:pt idx="2">
                  <c:v>33</c:v>
                </c:pt>
                <c:pt idx="3">
                  <c:v>39</c:v>
                </c:pt>
                <c:pt idx="4">
                  <c:v>24</c:v>
                </c:pt>
                <c:pt idx="5">
                  <c:v>28</c:v>
                </c:pt>
                <c:pt idx="6">
                  <c:v>21</c:v>
                </c:pt>
                <c:pt idx="7">
                  <c:v>18</c:v>
                </c:pt>
                <c:pt idx="8">
                  <c:v>22</c:v>
                </c:pt>
                <c:pt idx="9">
                  <c:v>6</c:v>
                </c:pt>
                <c:pt idx="10">
                  <c:v>7</c:v>
                </c:pt>
                <c:pt idx="11">
                  <c:v>7</c:v>
                </c:pt>
              </c:numCache>
            </c:numRef>
          </c:val>
          <c:extLst>
            <c:ext xmlns:c16="http://schemas.microsoft.com/office/drawing/2014/chart" uri="{C3380CC4-5D6E-409C-BE32-E72D297353CC}">
              <c16:uniqueId val="{00000000-9844-2D43-95D7-138FBB627787}"/>
            </c:ext>
          </c:extLst>
        </c:ser>
        <c:dLbls>
          <c:showLegendKey val="0"/>
          <c:showVal val="0"/>
          <c:showCatName val="0"/>
          <c:showSerName val="0"/>
          <c:showPercent val="0"/>
          <c:showBubbleSize val="0"/>
        </c:dLbls>
        <c:gapWidth val="219"/>
        <c:overlap val="-27"/>
        <c:axId val="665347792"/>
        <c:axId val="666570400"/>
      </c:barChart>
      <c:catAx>
        <c:axId val="665347792"/>
        <c:scaling>
          <c:orientation val="minMax"/>
        </c:scaling>
        <c:delete val="1"/>
        <c:axPos val="b"/>
        <c:majorTickMark val="none"/>
        <c:minorTickMark val="none"/>
        <c:tickLblPos val="nextTo"/>
        <c:crossAx val="666570400"/>
        <c:crosses val="autoZero"/>
        <c:auto val="1"/>
        <c:lblAlgn val="ctr"/>
        <c:lblOffset val="100"/>
        <c:noMultiLvlLbl val="0"/>
      </c:catAx>
      <c:valAx>
        <c:axId val="666570400"/>
        <c:scaling>
          <c:orientation val="minMax"/>
          <c:max val="5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653477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0" u="none" strike="noStrike" kern="1200" spc="0" baseline="0%">
                <a:solidFill>
                  <a:schemeClr val="tx1">
                    <a:lumMod val="65%"/>
                    <a:lumOff val="35%"/>
                  </a:schemeClr>
                </a:solidFill>
                <a:latin typeface="+mn-lt"/>
                <a:ea typeface="+mn-ea"/>
                <a:cs typeface="+mn-cs"/>
              </a:defRPr>
            </a:pPr>
            <a:r>
              <a:rPr lang="en-US" sz="1100"/>
              <a:t>had_mental_health_disorder  VS mental_health_support</a:t>
            </a:r>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
                  <a:lumOff val="35%"/>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Pt>
            <c:idx val="5"/>
            <c:invertIfNegative val="0"/>
            <c:bubble3D val="0"/>
            <c:spPr>
              <a:solidFill>
                <a:schemeClr val="accent2"/>
              </a:solidFill>
              <a:ln>
                <a:noFill/>
              </a:ln>
              <a:effectLst/>
            </c:spPr>
            <c:extLst>
              <c:ext xmlns:c16="http://schemas.microsoft.com/office/drawing/2014/chart" uri="{C3380CC4-5D6E-409C-BE32-E72D297353CC}">
                <c16:uniqueId val="{00000001-16CD-1B47-B4C9-206C6524438E}"/>
              </c:ext>
            </c:extLst>
          </c:dPt>
          <c:dPt>
            <c:idx val="6"/>
            <c:invertIfNegative val="0"/>
            <c:bubble3D val="0"/>
            <c:spPr>
              <a:solidFill>
                <a:schemeClr val="accent2"/>
              </a:solidFill>
              <a:ln>
                <a:noFill/>
              </a:ln>
              <a:effectLst/>
            </c:spPr>
            <c:extLst>
              <c:ext xmlns:c16="http://schemas.microsoft.com/office/drawing/2014/chart" uri="{C3380CC4-5D6E-409C-BE32-E72D297353CC}">
                <c16:uniqueId val="{00000002-16CD-1B47-B4C9-206C6524438E}"/>
              </c:ext>
            </c:extLst>
          </c:dPt>
          <c:dPt>
            <c:idx val="7"/>
            <c:invertIfNegative val="0"/>
            <c:bubble3D val="0"/>
            <c:spPr>
              <a:solidFill>
                <a:schemeClr val="accent2"/>
              </a:solidFill>
              <a:ln>
                <a:noFill/>
              </a:ln>
              <a:effectLst/>
            </c:spPr>
            <c:extLst>
              <c:ext xmlns:c16="http://schemas.microsoft.com/office/drawing/2014/chart" uri="{C3380CC4-5D6E-409C-BE32-E72D297353CC}">
                <c16:uniqueId val="{00000003-16CD-1B47-B4C9-206C6524438E}"/>
              </c:ext>
            </c:extLst>
          </c:dPt>
          <c:dPt>
            <c:idx val="8"/>
            <c:invertIfNegative val="0"/>
            <c:bubble3D val="0"/>
            <c:spPr>
              <a:solidFill>
                <a:schemeClr val="accent2"/>
              </a:solidFill>
              <a:ln>
                <a:noFill/>
              </a:ln>
              <a:effectLst/>
            </c:spPr>
            <c:extLst>
              <c:ext xmlns:c16="http://schemas.microsoft.com/office/drawing/2014/chart" uri="{C3380CC4-5D6E-409C-BE32-E72D297353CC}">
                <c16:uniqueId val="{00000004-16CD-1B47-B4C9-206C6524438E}"/>
              </c:ext>
            </c:extLst>
          </c:dPt>
          <c:dPt>
            <c:idx val="9"/>
            <c:invertIfNegative val="0"/>
            <c:bubble3D val="0"/>
            <c:spPr>
              <a:solidFill>
                <a:schemeClr val="accent2"/>
              </a:solidFill>
              <a:ln>
                <a:noFill/>
              </a:ln>
              <a:effectLst/>
            </c:spPr>
            <c:extLst>
              <c:ext xmlns:c16="http://schemas.microsoft.com/office/drawing/2014/chart" uri="{C3380CC4-5D6E-409C-BE32-E72D297353CC}">
                <c16:uniqueId val="{00000005-16CD-1B47-B4C9-206C6524438E}"/>
              </c:ext>
            </c:extLst>
          </c:dPt>
          <c:dPt>
            <c:idx val="10"/>
            <c:invertIfNegative val="0"/>
            <c:bubble3D val="0"/>
            <c:spPr>
              <a:solidFill>
                <a:schemeClr val="accent3"/>
              </a:solidFill>
              <a:ln>
                <a:noFill/>
              </a:ln>
              <a:effectLst/>
            </c:spPr>
            <c:extLst>
              <c:ext xmlns:c16="http://schemas.microsoft.com/office/drawing/2014/chart" uri="{C3380CC4-5D6E-409C-BE32-E72D297353CC}">
                <c16:uniqueId val="{00000006-16CD-1B47-B4C9-206C6524438E}"/>
              </c:ext>
            </c:extLst>
          </c:dPt>
          <c:dPt>
            <c:idx val="11"/>
            <c:invertIfNegative val="0"/>
            <c:bubble3D val="0"/>
            <c:spPr>
              <a:solidFill>
                <a:schemeClr val="accent3"/>
              </a:solidFill>
              <a:ln>
                <a:noFill/>
              </a:ln>
              <a:effectLst/>
            </c:spPr>
            <c:extLst>
              <c:ext xmlns:c16="http://schemas.microsoft.com/office/drawing/2014/chart" uri="{C3380CC4-5D6E-409C-BE32-E72D297353CC}">
                <c16:uniqueId val="{00000007-16CD-1B47-B4C9-206C6524438E}"/>
              </c:ext>
            </c:extLst>
          </c:dPt>
          <c:dPt>
            <c:idx val="12"/>
            <c:invertIfNegative val="0"/>
            <c:bubble3D val="0"/>
            <c:spPr>
              <a:solidFill>
                <a:schemeClr val="accent3"/>
              </a:solidFill>
              <a:ln>
                <a:noFill/>
              </a:ln>
              <a:effectLst/>
            </c:spPr>
            <c:extLst>
              <c:ext xmlns:c16="http://schemas.microsoft.com/office/drawing/2014/chart" uri="{C3380CC4-5D6E-409C-BE32-E72D297353CC}">
                <c16:uniqueId val="{00000008-16CD-1B47-B4C9-206C6524438E}"/>
              </c:ext>
            </c:extLst>
          </c:dPt>
          <c:dPt>
            <c:idx val="13"/>
            <c:invertIfNegative val="0"/>
            <c:bubble3D val="0"/>
            <c:spPr>
              <a:solidFill>
                <a:schemeClr val="accent3"/>
              </a:solidFill>
              <a:ln>
                <a:noFill/>
              </a:ln>
              <a:effectLst/>
            </c:spPr>
            <c:extLst>
              <c:ext xmlns:c16="http://schemas.microsoft.com/office/drawing/2014/chart" uri="{C3380CC4-5D6E-409C-BE32-E72D297353CC}">
                <c16:uniqueId val="{00000009-16CD-1B47-B4C9-206C6524438E}"/>
              </c:ext>
            </c:extLst>
          </c:dPt>
          <c:val>
            <c:numRef>
              <c:f>relationships!$M$72:$M$91</c:f>
              <c:numCache>
                <c:formatCode>General</c:formatCode>
                <c:ptCount val="20"/>
                <c:pt idx="0">
                  <c:v>23</c:v>
                </c:pt>
                <c:pt idx="1">
                  <c:v>57</c:v>
                </c:pt>
                <c:pt idx="2">
                  <c:v>51</c:v>
                </c:pt>
                <c:pt idx="3">
                  <c:v>13</c:v>
                </c:pt>
                <c:pt idx="4">
                  <c:v>2</c:v>
                </c:pt>
                <c:pt idx="5">
                  <c:v>11</c:v>
                </c:pt>
                <c:pt idx="6">
                  <c:v>20</c:v>
                </c:pt>
                <c:pt idx="7">
                  <c:v>47</c:v>
                </c:pt>
                <c:pt idx="8">
                  <c:v>25</c:v>
                </c:pt>
                <c:pt idx="9">
                  <c:v>4</c:v>
                </c:pt>
                <c:pt idx="10">
                  <c:v>7</c:v>
                </c:pt>
                <c:pt idx="11">
                  <c:v>24</c:v>
                </c:pt>
                <c:pt idx="12">
                  <c:v>33</c:v>
                </c:pt>
                <c:pt idx="13">
                  <c:v>8</c:v>
                </c:pt>
                <c:pt idx="14">
                  <c:v>0</c:v>
                </c:pt>
                <c:pt idx="15">
                  <c:v>0</c:v>
                </c:pt>
                <c:pt idx="16">
                  <c:v>0</c:v>
                </c:pt>
                <c:pt idx="17">
                  <c:v>0</c:v>
                </c:pt>
                <c:pt idx="18">
                  <c:v>0</c:v>
                </c:pt>
                <c:pt idx="19">
                  <c:v>0</c:v>
                </c:pt>
              </c:numCache>
            </c:numRef>
          </c:val>
          <c:extLst>
            <c:ext xmlns:c16="http://schemas.microsoft.com/office/drawing/2014/chart" uri="{C3380CC4-5D6E-409C-BE32-E72D297353CC}">
              <c16:uniqueId val="{00000000-16CD-1B47-B4C9-206C6524438E}"/>
            </c:ext>
          </c:extLst>
        </c:ser>
        <c:dLbls>
          <c:showLegendKey val="0"/>
          <c:showVal val="0"/>
          <c:showCatName val="0"/>
          <c:showSerName val="0"/>
          <c:showPercent val="0"/>
          <c:showBubbleSize val="0"/>
        </c:dLbls>
        <c:gapWidth val="219"/>
        <c:overlap val="-27"/>
        <c:axId val="400046735"/>
        <c:axId val="399910911"/>
      </c:barChart>
      <c:catAx>
        <c:axId val="400046735"/>
        <c:scaling>
          <c:orientation val="minMax"/>
        </c:scaling>
        <c:delete val="1"/>
        <c:axPos val="b"/>
        <c:majorTickMark val="none"/>
        <c:minorTickMark val="none"/>
        <c:tickLblPos val="nextTo"/>
        <c:crossAx val="399910911"/>
        <c:crosses val="autoZero"/>
        <c:auto val="1"/>
        <c:lblAlgn val="ctr"/>
        <c:lblOffset val="100"/>
        <c:noMultiLvlLbl val="0"/>
      </c:catAx>
      <c:valAx>
        <c:axId val="399910911"/>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4000467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1" u="none" strike="noStrike" kern="1200" spc="0" baseline="0%">
                <a:solidFill>
                  <a:schemeClr val="tx1">
                    <a:lumMod val="65%"/>
                    <a:lumOff val="35%"/>
                  </a:schemeClr>
                </a:solidFill>
                <a:latin typeface="+mn-lt"/>
                <a:ea typeface="+mn-ea"/>
                <a:cs typeface="+mn-cs"/>
              </a:defRPr>
            </a:pPr>
            <a:r>
              <a:rPr lang="en-US" sz="1100" i="1"/>
              <a:t>age VS treatment</a:t>
            </a:r>
          </a:p>
        </c:rich>
      </c:tx>
      <c:overlay val="0"/>
      <c:spPr>
        <a:noFill/>
        <a:ln>
          <a:noFill/>
        </a:ln>
        <a:effectLst/>
      </c:spPr>
      <c:txPr>
        <a:bodyPr rot="0" spcFirstLastPara="1" vertOverflow="ellipsis" vert="horz" wrap="square" anchor="ctr" anchorCtr="1"/>
        <a:lstStyle/>
        <a:p>
          <a:pPr>
            <a:defRPr sz="1100" b="0" i="1" u="none" strike="noStrike" kern="1200" spc="0" baseline="0%">
              <a:solidFill>
                <a:schemeClr val="tx1">
                  <a:lumMod val="65%"/>
                  <a:lumOff val="35%"/>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Pt>
            <c:idx val="2"/>
            <c:invertIfNegative val="0"/>
            <c:bubble3D val="0"/>
            <c:spPr>
              <a:solidFill>
                <a:schemeClr val="accent2"/>
              </a:solidFill>
              <a:ln>
                <a:noFill/>
              </a:ln>
              <a:effectLst/>
            </c:spPr>
            <c:extLst>
              <c:ext xmlns:c16="http://schemas.microsoft.com/office/drawing/2014/chart" uri="{C3380CC4-5D6E-409C-BE32-E72D297353CC}">
                <c16:uniqueId val="{00000001-99FE-0840-9945-3573CF5DF997}"/>
              </c:ext>
            </c:extLst>
          </c:dPt>
          <c:dPt>
            <c:idx val="3"/>
            <c:invertIfNegative val="0"/>
            <c:bubble3D val="0"/>
            <c:spPr>
              <a:solidFill>
                <a:schemeClr val="accent2"/>
              </a:solidFill>
              <a:ln>
                <a:noFill/>
              </a:ln>
              <a:effectLst/>
            </c:spPr>
            <c:extLst>
              <c:ext xmlns:c16="http://schemas.microsoft.com/office/drawing/2014/chart" uri="{C3380CC4-5D6E-409C-BE32-E72D297353CC}">
                <c16:uniqueId val="{00000002-99FE-0840-9945-3573CF5DF997}"/>
              </c:ext>
            </c:extLst>
          </c:dPt>
          <c:dPt>
            <c:idx val="4"/>
            <c:invertIfNegative val="0"/>
            <c:bubble3D val="0"/>
            <c:spPr>
              <a:solidFill>
                <a:schemeClr val="accent3"/>
              </a:solidFill>
              <a:ln>
                <a:noFill/>
              </a:ln>
              <a:effectLst/>
            </c:spPr>
            <c:extLst>
              <c:ext xmlns:c16="http://schemas.microsoft.com/office/drawing/2014/chart" uri="{C3380CC4-5D6E-409C-BE32-E72D297353CC}">
                <c16:uniqueId val="{00000003-99FE-0840-9945-3573CF5DF997}"/>
              </c:ext>
            </c:extLst>
          </c:dPt>
          <c:dPt>
            <c:idx val="5"/>
            <c:invertIfNegative val="0"/>
            <c:bubble3D val="0"/>
            <c:spPr>
              <a:solidFill>
                <a:schemeClr val="accent3"/>
              </a:solidFill>
              <a:ln>
                <a:noFill/>
              </a:ln>
              <a:effectLst/>
            </c:spPr>
            <c:extLst>
              <c:ext xmlns:c16="http://schemas.microsoft.com/office/drawing/2014/chart" uri="{C3380CC4-5D6E-409C-BE32-E72D297353CC}">
                <c16:uniqueId val="{00000004-99FE-0840-9945-3573CF5DF997}"/>
              </c:ext>
            </c:extLst>
          </c:dPt>
          <c:val>
            <c:numRef>
              <c:f>relationships!$R$15:$R$20</c:f>
              <c:numCache>
                <c:formatCode>General</c:formatCode>
                <c:ptCount val="6"/>
                <c:pt idx="0">
                  <c:v>3</c:v>
                </c:pt>
                <c:pt idx="1">
                  <c:v>3</c:v>
                </c:pt>
                <c:pt idx="2">
                  <c:v>100</c:v>
                </c:pt>
                <c:pt idx="3">
                  <c:v>154</c:v>
                </c:pt>
                <c:pt idx="4">
                  <c:v>32</c:v>
                </c:pt>
                <c:pt idx="5">
                  <c:v>60</c:v>
                </c:pt>
              </c:numCache>
            </c:numRef>
          </c:val>
          <c:extLst>
            <c:ext xmlns:c16="http://schemas.microsoft.com/office/drawing/2014/chart" uri="{C3380CC4-5D6E-409C-BE32-E72D297353CC}">
              <c16:uniqueId val="{00000000-99FE-0840-9945-3573CF5DF997}"/>
            </c:ext>
          </c:extLst>
        </c:ser>
        <c:dLbls>
          <c:showLegendKey val="0"/>
          <c:showVal val="0"/>
          <c:showCatName val="0"/>
          <c:showSerName val="0"/>
          <c:showPercent val="0"/>
          <c:showBubbleSize val="0"/>
        </c:dLbls>
        <c:gapWidth val="219"/>
        <c:overlap val="-27"/>
        <c:axId val="949049296"/>
        <c:axId val="929818384"/>
      </c:barChart>
      <c:catAx>
        <c:axId val="949049296"/>
        <c:scaling>
          <c:orientation val="minMax"/>
        </c:scaling>
        <c:delete val="1"/>
        <c:axPos val="b"/>
        <c:majorTickMark val="none"/>
        <c:minorTickMark val="none"/>
        <c:tickLblPos val="nextTo"/>
        <c:crossAx val="929818384"/>
        <c:crosses val="autoZero"/>
        <c:auto val="1"/>
        <c:lblAlgn val="ctr"/>
        <c:lblOffset val="100"/>
        <c:noMultiLvlLbl val="0"/>
      </c:catAx>
      <c:valAx>
        <c:axId val="929818384"/>
        <c:scaling>
          <c:orientation val="minMax"/>
          <c:max val="150"/>
          <c:min val="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9490492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1" u="none" strike="noStrike" kern="1200" spc="0" baseline="0%">
                <a:solidFill>
                  <a:schemeClr val="tx1">
                    <a:lumMod val="65%"/>
                    <a:lumOff val="35%"/>
                  </a:schemeClr>
                </a:solidFill>
                <a:latin typeface="+mn-lt"/>
                <a:ea typeface="+mn-ea"/>
                <a:cs typeface="+mn-cs"/>
              </a:defRPr>
            </a:pPr>
            <a:r>
              <a:rPr lang="en-US" sz="1100" i="1"/>
              <a:t>age</a:t>
            </a:r>
            <a:r>
              <a:rPr lang="en-US" sz="1100" i="1" baseline="0%"/>
              <a:t> VS mental_health_disclosure</a:t>
            </a:r>
            <a:endParaRPr lang="en-US" sz="1100" i="1"/>
          </a:p>
        </c:rich>
      </c:tx>
      <c:overlay val="0"/>
      <c:spPr>
        <a:noFill/>
        <a:ln>
          <a:noFill/>
        </a:ln>
        <a:effectLst/>
      </c:spPr>
      <c:txPr>
        <a:bodyPr rot="0" spcFirstLastPara="1" vertOverflow="ellipsis" vert="horz" wrap="square" anchor="ctr" anchorCtr="1"/>
        <a:lstStyle/>
        <a:p>
          <a:pPr>
            <a:defRPr sz="1100" b="0" i="1" u="none" strike="noStrike" kern="1200" spc="0" baseline="0%">
              <a:solidFill>
                <a:schemeClr val="tx1">
                  <a:lumMod val="65%"/>
                  <a:lumOff val="35%"/>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Pt>
            <c:idx val="3"/>
            <c:invertIfNegative val="0"/>
            <c:bubble3D val="0"/>
            <c:spPr>
              <a:solidFill>
                <a:schemeClr val="accent2"/>
              </a:solidFill>
              <a:ln>
                <a:noFill/>
              </a:ln>
              <a:effectLst/>
            </c:spPr>
            <c:extLst>
              <c:ext xmlns:c16="http://schemas.microsoft.com/office/drawing/2014/chart" uri="{C3380CC4-5D6E-409C-BE32-E72D297353CC}">
                <c16:uniqueId val="{00000001-CF39-3144-B557-363595BE6A94}"/>
              </c:ext>
            </c:extLst>
          </c:dPt>
          <c:dPt>
            <c:idx val="4"/>
            <c:invertIfNegative val="0"/>
            <c:bubble3D val="0"/>
            <c:spPr>
              <a:solidFill>
                <a:schemeClr val="accent2"/>
              </a:solidFill>
              <a:ln>
                <a:noFill/>
              </a:ln>
              <a:effectLst/>
            </c:spPr>
            <c:extLst>
              <c:ext xmlns:c16="http://schemas.microsoft.com/office/drawing/2014/chart" uri="{C3380CC4-5D6E-409C-BE32-E72D297353CC}">
                <c16:uniqueId val="{00000002-CF39-3144-B557-363595BE6A94}"/>
              </c:ext>
            </c:extLst>
          </c:dPt>
          <c:dPt>
            <c:idx val="5"/>
            <c:invertIfNegative val="0"/>
            <c:bubble3D val="0"/>
            <c:spPr>
              <a:solidFill>
                <a:schemeClr val="accent2"/>
              </a:solidFill>
              <a:ln>
                <a:noFill/>
              </a:ln>
              <a:effectLst/>
            </c:spPr>
            <c:extLst>
              <c:ext xmlns:c16="http://schemas.microsoft.com/office/drawing/2014/chart" uri="{C3380CC4-5D6E-409C-BE32-E72D297353CC}">
                <c16:uniqueId val="{00000003-CF39-3144-B557-363595BE6A94}"/>
              </c:ext>
            </c:extLst>
          </c:dPt>
          <c:dPt>
            <c:idx val="6"/>
            <c:invertIfNegative val="0"/>
            <c:bubble3D val="0"/>
            <c:spPr>
              <a:solidFill>
                <a:schemeClr val="accent3"/>
              </a:solidFill>
              <a:ln>
                <a:noFill/>
              </a:ln>
              <a:effectLst/>
            </c:spPr>
            <c:extLst>
              <c:ext xmlns:c16="http://schemas.microsoft.com/office/drawing/2014/chart" uri="{C3380CC4-5D6E-409C-BE32-E72D297353CC}">
                <c16:uniqueId val="{00000004-CF39-3144-B557-363595BE6A94}"/>
              </c:ext>
            </c:extLst>
          </c:dPt>
          <c:dPt>
            <c:idx val="7"/>
            <c:invertIfNegative val="0"/>
            <c:bubble3D val="0"/>
            <c:spPr>
              <a:solidFill>
                <a:schemeClr val="accent3"/>
              </a:solidFill>
              <a:ln>
                <a:noFill/>
              </a:ln>
              <a:effectLst/>
            </c:spPr>
            <c:extLst>
              <c:ext xmlns:c16="http://schemas.microsoft.com/office/drawing/2014/chart" uri="{C3380CC4-5D6E-409C-BE32-E72D297353CC}">
                <c16:uniqueId val="{00000005-CF39-3144-B557-363595BE6A94}"/>
              </c:ext>
            </c:extLst>
          </c:dPt>
          <c:dPt>
            <c:idx val="8"/>
            <c:invertIfNegative val="0"/>
            <c:bubble3D val="0"/>
            <c:spPr>
              <a:solidFill>
                <a:schemeClr val="accent3"/>
              </a:solidFill>
              <a:ln>
                <a:noFill/>
              </a:ln>
              <a:effectLst/>
            </c:spPr>
            <c:extLst>
              <c:ext xmlns:c16="http://schemas.microsoft.com/office/drawing/2014/chart" uri="{C3380CC4-5D6E-409C-BE32-E72D297353CC}">
                <c16:uniqueId val="{00000006-CF39-3144-B557-363595BE6A94}"/>
              </c:ext>
            </c:extLst>
          </c:dPt>
          <c:val>
            <c:numRef>
              <c:f>relationships!$V$15:$V$23</c:f>
              <c:numCache>
                <c:formatCode>General</c:formatCode>
                <c:ptCount val="9"/>
                <c:pt idx="0">
                  <c:v>1</c:v>
                </c:pt>
                <c:pt idx="1">
                  <c:v>1</c:v>
                </c:pt>
                <c:pt idx="2">
                  <c:v>2</c:v>
                </c:pt>
                <c:pt idx="3">
                  <c:v>89</c:v>
                </c:pt>
                <c:pt idx="4">
                  <c:v>68</c:v>
                </c:pt>
                <c:pt idx="5">
                  <c:v>69</c:v>
                </c:pt>
                <c:pt idx="6">
                  <c:v>27</c:v>
                </c:pt>
                <c:pt idx="7">
                  <c:v>26</c:v>
                </c:pt>
                <c:pt idx="8">
                  <c:v>21</c:v>
                </c:pt>
              </c:numCache>
            </c:numRef>
          </c:val>
          <c:extLst>
            <c:ext xmlns:c16="http://schemas.microsoft.com/office/drawing/2014/chart" uri="{C3380CC4-5D6E-409C-BE32-E72D297353CC}">
              <c16:uniqueId val="{00000000-CF39-3144-B557-363595BE6A94}"/>
            </c:ext>
          </c:extLst>
        </c:ser>
        <c:dLbls>
          <c:showLegendKey val="0"/>
          <c:showVal val="0"/>
          <c:showCatName val="0"/>
          <c:showSerName val="0"/>
          <c:showPercent val="0"/>
          <c:showBubbleSize val="0"/>
        </c:dLbls>
        <c:gapWidth val="219"/>
        <c:overlap val="-27"/>
        <c:axId val="874405168"/>
        <c:axId val="917715584"/>
      </c:barChart>
      <c:catAx>
        <c:axId val="874405168"/>
        <c:scaling>
          <c:orientation val="minMax"/>
        </c:scaling>
        <c:delete val="1"/>
        <c:axPos val="b"/>
        <c:majorTickMark val="none"/>
        <c:minorTickMark val="none"/>
        <c:tickLblPos val="nextTo"/>
        <c:crossAx val="917715584"/>
        <c:crosses val="autoZero"/>
        <c:auto val="1"/>
        <c:lblAlgn val="ctr"/>
        <c:lblOffset val="100"/>
        <c:noMultiLvlLbl val="0"/>
      </c:catAx>
      <c:valAx>
        <c:axId val="917715584"/>
        <c:scaling>
          <c:orientation val="minMax"/>
          <c:max val="9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8744051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0" u="none" strike="noStrike" kern="1200" spc="0" baseline="0%">
                <a:solidFill>
                  <a:schemeClr val="tx1">
                    <a:lumMod val="65%"/>
                    <a:lumOff val="35%"/>
                  </a:schemeClr>
                </a:solidFill>
                <a:latin typeface="+mn-lt"/>
                <a:ea typeface="+mn-ea"/>
                <a:cs typeface="+mn-cs"/>
              </a:defRPr>
            </a:pPr>
            <a:r>
              <a:rPr lang="en-US" sz="1100"/>
              <a:t>age</a:t>
            </a:r>
            <a:r>
              <a:rPr lang="en-US" sz="1100" baseline="0%"/>
              <a:t> VS mental_health_support</a:t>
            </a:r>
            <a:endParaRPr lang="en-US" sz="1100"/>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
                  <a:lumOff val="35%"/>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Pt>
            <c:idx val="5"/>
            <c:invertIfNegative val="0"/>
            <c:bubble3D val="0"/>
            <c:spPr>
              <a:solidFill>
                <a:schemeClr val="accent2"/>
              </a:solidFill>
              <a:ln>
                <a:noFill/>
              </a:ln>
              <a:effectLst/>
            </c:spPr>
            <c:extLst>
              <c:ext xmlns:c16="http://schemas.microsoft.com/office/drawing/2014/chart" uri="{C3380CC4-5D6E-409C-BE32-E72D297353CC}">
                <c16:uniqueId val="{00000001-87B0-274C-A378-1DEDDEA1DCD6}"/>
              </c:ext>
            </c:extLst>
          </c:dPt>
          <c:dPt>
            <c:idx val="6"/>
            <c:invertIfNegative val="0"/>
            <c:bubble3D val="0"/>
            <c:spPr>
              <a:solidFill>
                <a:schemeClr val="accent2"/>
              </a:solidFill>
              <a:ln>
                <a:noFill/>
              </a:ln>
              <a:effectLst/>
            </c:spPr>
            <c:extLst>
              <c:ext xmlns:c16="http://schemas.microsoft.com/office/drawing/2014/chart" uri="{C3380CC4-5D6E-409C-BE32-E72D297353CC}">
                <c16:uniqueId val="{00000002-87B0-274C-A378-1DEDDEA1DCD6}"/>
              </c:ext>
            </c:extLst>
          </c:dPt>
          <c:dPt>
            <c:idx val="7"/>
            <c:invertIfNegative val="0"/>
            <c:bubble3D val="0"/>
            <c:spPr>
              <a:solidFill>
                <a:schemeClr val="accent2"/>
              </a:solidFill>
              <a:ln>
                <a:noFill/>
              </a:ln>
              <a:effectLst/>
            </c:spPr>
            <c:extLst>
              <c:ext xmlns:c16="http://schemas.microsoft.com/office/drawing/2014/chart" uri="{C3380CC4-5D6E-409C-BE32-E72D297353CC}">
                <c16:uniqueId val="{00000003-87B0-274C-A378-1DEDDEA1DCD6}"/>
              </c:ext>
            </c:extLst>
          </c:dPt>
          <c:dPt>
            <c:idx val="8"/>
            <c:invertIfNegative val="0"/>
            <c:bubble3D val="0"/>
            <c:spPr>
              <a:solidFill>
                <a:schemeClr val="accent2"/>
              </a:solidFill>
              <a:ln>
                <a:noFill/>
              </a:ln>
              <a:effectLst/>
            </c:spPr>
            <c:extLst>
              <c:ext xmlns:c16="http://schemas.microsoft.com/office/drawing/2014/chart" uri="{C3380CC4-5D6E-409C-BE32-E72D297353CC}">
                <c16:uniqueId val="{00000004-87B0-274C-A378-1DEDDEA1DCD6}"/>
              </c:ext>
            </c:extLst>
          </c:dPt>
          <c:dPt>
            <c:idx val="9"/>
            <c:invertIfNegative val="0"/>
            <c:bubble3D val="0"/>
            <c:spPr>
              <a:solidFill>
                <a:schemeClr val="accent2"/>
              </a:solidFill>
              <a:ln>
                <a:noFill/>
              </a:ln>
              <a:effectLst/>
            </c:spPr>
            <c:extLst>
              <c:ext xmlns:c16="http://schemas.microsoft.com/office/drawing/2014/chart" uri="{C3380CC4-5D6E-409C-BE32-E72D297353CC}">
                <c16:uniqueId val="{00000005-87B0-274C-A378-1DEDDEA1DCD6}"/>
              </c:ext>
            </c:extLst>
          </c:dPt>
          <c:dPt>
            <c:idx val="10"/>
            <c:invertIfNegative val="0"/>
            <c:bubble3D val="0"/>
            <c:spPr>
              <a:solidFill>
                <a:schemeClr val="accent3"/>
              </a:solidFill>
              <a:ln>
                <a:noFill/>
              </a:ln>
              <a:effectLst/>
            </c:spPr>
            <c:extLst>
              <c:ext xmlns:c16="http://schemas.microsoft.com/office/drawing/2014/chart" uri="{C3380CC4-5D6E-409C-BE32-E72D297353CC}">
                <c16:uniqueId val="{00000006-87B0-274C-A378-1DEDDEA1DCD6}"/>
              </c:ext>
            </c:extLst>
          </c:dPt>
          <c:dPt>
            <c:idx val="11"/>
            <c:invertIfNegative val="0"/>
            <c:bubble3D val="0"/>
            <c:spPr>
              <a:solidFill>
                <a:schemeClr val="accent3"/>
              </a:solidFill>
              <a:ln>
                <a:noFill/>
              </a:ln>
              <a:effectLst/>
            </c:spPr>
            <c:extLst>
              <c:ext xmlns:c16="http://schemas.microsoft.com/office/drawing/2014/chart" uri="{C3380CC4-5D6E-409C-BE32-E72D297353CC}">
                <c16:uniqueId val="{00000007-87B0-274C-A378-1DEDDEA1DCD6}"/>
              </c:ext>
            </c:extLst>
          </c:dPt>
          <c:dPt>
            <c:idx val="12"/>
            <c:invertIfNegative val="0"/>
            <c:bubble3D val="0"/>
            <c:spPr>
              <a:solidFill>
                <a:schemeClr val="accent3"/>
              </a:solidFill>
              <a:ln>
                <a:noFill/>
              </a:ln>
              <a:effectLst/>
            </c:spPr>
            <c:extLst>
              <c:ext xmlns:c16="http://schemas.microsoft.com/office/drawing/2014/chart" uri="{C3380CC4-5D6E-409C-BE32-E72D297353CC}">
                <c16:uniqueId val="{00000008-87B0-274C-A378-1DEDDEA1DCD6}"/>
              </c:ext>
            </c:extLst>
          </c:dPt>
          <c:dPt>
            <c:idx val="13"/>
            <c:invertIfNegative val="0"/>
            <c:bubble3D val="0"/>
            <c:spPr>
              <a:solidFill>
                <a:schemeClr val="accent3"/>
              </a:solidFill>
              <a:ln>
                <a:noFill/>
              </a:ln>
              <a:effectLst/>
            </c:spPr>
            <c:extLst>
              <c:ext xmlns:c16="http://schemas.microsoft.com/office/drawing/2014/chart" uri="{C3380CC4-5D6E-409C-BE32-E72D297353CC}">
                <c16:uniqueId val="{00000009-87B0-274C-A378-1DEDDEA1DCD6}"/>
              </c:ext>
            </c:extLst>
          </c:dPt>
          <c:dPt>
            <c:idx val="14"/>
            <c:invertIfNegative val="0"/>
            <c:bubble3D val="0"/>
            <c:spPr>
              <a:solidFill>
                <a:schemeClr val="accent3"/>
              </a:solidFill>
              <a:ln>
                <a:noFill/>
              </a:ln>
              <a:effectLst/>
            </c:spPr>
            <c:extLst>
              <c:ext xmlns:c16="http://schemas.microsoft.com/office/drawing/2014/chart" uri="{C3380CC4-5D6E-409C-BE32-E72D297353CC}">
                <c16:uniqueId val="{0000000A-87B0-274C-A378-1DEDDEA1DCD6}"/>
              </c:ext>
            </c:extLst>
          </c:dPt>
          <c:val>
            <c:numRef>
              <c:f>relationships!$Z$15:$Z$29</c:f>
              <c:numCache>
                <c:formatCode>General</c:formatCode>
                <c:ptCount val="15"/>
                <c:pt idx="0">
                  <c:v>0</c:v>
                </c:pt>
                <c:pt idx="1">
                  <c:v>0</c:v>
                </c:pt>
                <c:pt idx="2">
                  <c:v>0</c:v>
                </c:pt>
                <c:pt idx="3">
                  <c:v>0</c:v>
                </c:pt>
                <c:pt idx="4">
                  <c:v>0</c:v>
                </c:pt>
                <c:pt idx="5">
                  <c:v>29</c:v>
                </c:pt>
                <c:pt idx="6">
                  <c:v>80</c:v>
                </c:pt>
                <c:pt idx="7">
                  <c:v>102</c:v>
                </c:pt>
                <c:pt idx="8">
                  <c:v>37</c:v>
                </c:pt>
                <c:pt idx="9">
                  <c:v>6</c:v>
                </c:pt>
                <c:pt idx="10">
                  <c:v>19</c:v>
                </c:pt>
                <c:pt idx="11">
                  <c:v>25</c:v>
                </c:pt>
                <c:pt idx="12">
                  <c:v>37</c:v>
                </c:pt>
                <c:pt idx="13">
                  <c:v>10</c:v>
                </c:pt>
                <c:pt idx="14">
                  <c:v>1</c:v>
                </c:pt>
              </c:numCache>
            </c:numRef>
          </c:val>
          <c:extLst>
            <c:ext xmlns:c16="http://schemas.microsoft.com/office/drawing/2014/chart" uri="{C3380CC4-5D6E-409C-BE32-E72D297353CC}">
              <c16:uniqueId val="{00000000-87B0-274C-A378-1DEDDEA1DCD6}"/>
            </c:ext>
          </c:extLst>
        </c:ser>
        <c:dLbls>
          <c:showLegendKey val="0"/>
          <c:showVal val="0"/>
          <c:showCatName val="0"/>
          <c:showSerName val="0"/>
          <c:showPercent val="0"/>
          <c:showBubbleSize val="0"/>
        </c:dLbls>
        <c:gapWidth val="219"/>
        <c:overlap val="-27"/>
        <c:axId val="1991470688"/>
        <c:axId val="1991472336"/>
      </c:barChart>
      <c:catAx>
        <c:axId val="1991470688"/>
        <c:scaling>
          <c:orientation val="minMax"/>
        </c:scaling>
        <c:delete val="1"/>
        <c:axPos val="b"/>
        <c:majorTickMark val="none"/>
        <c:minorTickMark val="none"/>
        <c:tickLblPos val="nextTo"/>
        <c:crossAx val="1991472336"/>
        <c:crosses val="autoZero"/>
        <c:auto val="1"/>
        <c:lblAlgn val="ctr"/>
        <c:lblOffset val="100"/>
        <c:noMultiLvlLbl val="0"/>
      </c:catAx>
      <c:valAx>
        <c:axId val="1991472336"/>
        <c:scaling>
          <c:orientation val="minMax"/>
          <c:max val="110"/>
          <c:min val="0"/>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991470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1" u="none" strike="noStrike" kern="1200" spc="0" baseline="0%">
                <a:solidFill>
                  <a:schemeClr val="tx1">
                    <a:lumMod val="65%"/>
                    <a:lumOff val="35%"/>
                  </a:schemeClr>
                </a:solidFill>
                <a:latin typeface="+mn-lt"/>
                <a:ea typeface="+mn-ea"/>
                <a:cs typeface="+mn-cs"/>
              </a:defRPr>
            </a:pPr>
            <a:r>
              <a:rPr lang="en-US" sz="1100" i="1"/>
              <a:t>gender</a:t>
            </a:r>
            <a:r>
              <a:rPr lang="en-US" sz="1100" i="1" baseline="0%"/>
              <a:t> VS treatment</a:t>
            </a:r>
            <a:endParaRPr lang="en-US" sz="1100" i="1"/>
          </a:p>
        </c:rich>
      </c:tx>
      <c:overlay val="0"/>
      <c:spPr>
        <a:noFill/>
        <a:ln>
          <a:noFill/>
        </a:ln>
        <a:effectLst/>
      </c:spPr>
      <c:txPr>
        <a:bodyPr rot="0" spcFirstLastPara="1" vertOverflow="ellipsis" vert="horz" wrap="square" anchor="ctr" anchorCtr="1"/>
        <a:lstStyle/>
        <a:p>
          <a:pPr>
            <a:defRPr sz="1100" b="0" i="1" u="none" strike="noStrike" kern="1200" spc="0" baseline="0%">
              <a:solidFill>
                <a:schemeClr val="tx1">
                  <a:lumMod val="65%"/>
                  <a:lumOff val="35%"/>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Pt>
            <c:idx val="2"/>
            <c:invertIfNegative val="0"/>
            <c:bubble3D val="0"/>
            <c:spPr>
              <a:solidFill>
                <a:schemeClr val="accent2"/>
              </a:solidFill>
              <a:ln>
                <a:noFill/>
              </a:ln>
              <a:effectLst/>
            </c:spPr>
            <c:extLst>
              <c:ext xmlns:c16="http://schemas.microsoft.com/office/drawing/2014/chart" uri="{C3380CC4-5D6E-409C-BE32-E72D297353CC}">
                <c16:uniqueId val="{00000001-4E12-5C4E-AE74-ABF226D951DE}"/>
              </c:ext>
            </c:extLst>
          </c:dPt>
          <c:dPt>
            <c:idx val="3"/>
            <c:invertIfNegative val="0"/>
            <c:bubble3D val="0"/>
            <c:spPr>
              <a:solidFill>
                <a:schemeClr val="accent2"/>
              </a:solidFill>
              <a:ln>
                <a:noFill/>
              </a:ln>
              <a:effectLst/>
            </c:spPr>
            <c:extLst>
              <c:ext xmlns:c16="http://schemas.microsoft.com/office/drawing/2014/chart" uri="{C3380CC4-5D6E-409C-BE32-E72D297353CC}">
                <c16:uniqueId val="{00000002-4E12-5C4E-AE74-ABF226D951DE}"/>
              </c:ext>
            </c:extLst>
          </c:dPt>
          <c:dPt>
            <c:idx val="4"/>
            <c:invertIfNegative val="0"/>
            <c:bubble3D val="0"/>
            <c:spPr>
              <a:solidFill>
                <a:schemeClr val="accent3"/>
              </a:solidFill>
              <a:ln>
                <a:noFill/>
              </a:ln>
              <a:effectLst/>
            </c:spPr>
            <c:extLst>
              <c:ext xmlns:c16="http://schemas.microsoft.com/office/drawing/2014/chart" uri="{C3380CC4-5D6E-409C-BE32-E72D297353CC}">
                <c16:uniqueId val="{00000003-4E12-5C4E-AE74-ABF226D951DE}"/>
              </c:ext>
            </c:extLst>
          </c:dPt>
          <c:dPt>
            <c:idx val="5"/>
            <c:invertIfNegative val="0"/>
            <c:bubble3D val="0"/>
            <c:spPr>
              <a:solidFill>
                <a:schemeClr val="accent3"/>
              </a:solidFill>
              <a:ln>
                <a:noFill/>
              </a:ln>
              <a:effectLst/>
            </c:spPr>
            <c:extLst>
              <c:ext xmlns:c16="http://schemas.microsoft.com/office/drawing/2014/chart" uri="{C3380CC4-5D6E-409C-BE32-E72D297353CC}">
                <c16:uniqueId val="{00000004-4E12-5C4E-AE74-ABF226D951DE}"/>
              </c:ext>
            </c:extLst>
          </c:dPt>
          <c:val>
            <c:numRef>
              <c:f>relationships!$R$43:$R$48</c:f>
              <c:numCache>
                <c:formatCode>General</c:formatCode>
                <c:ptCount val="6"/>
                <c:pt idx="0">
                  <c:v>83</c:v>
                </c:pt>
                <c:pt idx="1">
                  <c:v>112</c:v>
                </c:pt>
                <c:pt idx="2">
                  <c:v>15</c:v>
                </c:pt>
                <c:pt idx="3">
                  <c:v>61</c:v>
                </c:pt>
                <c:pt idx="4">
                  <c:v>37</c:v>
                </c:pt>
                <c:pt idx="5">
                  <c:v>44</c:v>
                </c:pt>
              </c:numCache>
            </c:numRef>
          </c:val>
          <c:extLst>
            <c:ext xmlns:c16="http://schemas.microsoft.com/office/drawing/2014/chart" uri="{C3380CC4-5D6E-409C-BE32-E72D297353CC}">
              <c16:uniqueId val="{00000000-4E12-5C4E-AE74-ABF226D951DE}"/>
            </c:ext>
          </c:extLst>
        </c:ser>
        <c:dLbls>
          <c:showLegendKey val="0"/>
          <c:showVal val="0"/>
          <c:showCatName val="0"/>
          <c:showSerName val="0"/>
          <c:showPercent val="0"/>
          <c:showBubbleSize val="0"/>
        </c:dLbls>
        <c:gapWidth val="219"/>
        <c:overlap val="-27"/>
        <c:axId val="65432943"/>
        <c:axId val="65434591"/>
      </c:barChart>
      <c:catAx>
        <c:axId val="65432943"/>
        <c:scaling>
          <c:orientation val="minMax"/>
        </c:scaling>
        <c:delete val="1"/>
        <c:axPos val="b"/>
        <c:majorTickMark val="none"/>
        <c:minorTickMark val="none"/>
        <c:tickLblPos val="nextTo"/>
        <c:crossAx val="65434591"/>
        <c:crosses val="autoZero"/>
        <c:auto val="1"/>
        <c:lblAlgn val="ctr"/>
        <c:lblOffset val="100"/>
        <c:noMultiLvlLbl val="0"/>
      </c:catAx>
      <c:valAx>
        <c:axId val="65434591"/>
        <c:scaling>
          <c:orientation val="minMax"/>
          <c:max val="110"/>
          <c:min val="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54329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sz="1100" i="1"/>
              <a:t>race</a:t>
            </a:r>
            <a:r>
              <a:rPr lang="en-US" sz="1100" i="1" baseline="0%"/>
              <a:t> VS treatment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Pt>
            <c:idx val="2"/>
            <c:invertIfNegative val="0"/>
            <c:bubble3D val="0"/>
            <c:spPr>
              <a:solidFill>
                <a:schemeClr val="accent2"/>
              </a:solidFill>
              <a:ln>
                <a:noFill/>
              </a:ln>
              <a:effectLst/>
            </c:spPr>
            <c:extLst>
              <c:ext xmlns:c16="http://schemas.microsoft.com/office/drawing/2014/chart" uri="{C3380CC4-5D6E-409C-BE32-E72D297353CC}">
                <c16:uniqueId val="{00000001-0048-9041-AD78-7DD98A91B2FD}"/>
              </c:ext>
            </c:extLst>
          </c:dPt>
          <c:dPt>
            <c:idx val="3"/>
            <c:invertIfNegative val="0"/>
            <c:bubble3D val="0"/>
            <c:spPr>
              <a:solidFill>
                <a:schemeClr val="accent2"/>
              </a:solidFill>
              <a:ln>
                <a:noFill/>
              </a:ln>
              <a:effectLst/>
            </c:spPr>
            <c:extLst>
              <c:ext xmlns:c16="http://schemas.microsoft.com/office/drawing/2014/chart" uri="{C3380CC4-5D6E-409C-BE32-E72D297353CC}">
                <c16:uniqueId val="{00000002-0048-9041-AD78-7DD98A91B2FD}"/>
              </c:ext>
            </c:extLst>
          </c:dPt>
          <c:dPt>
            <c:idx val="5"/>
            <c:invertIfNegative val="0"/>
            <c:bubble3D val="0"/>
            <c:spPr>
              <a:solidFill>
                <a:schemeClr val="accent3"/>
              </a:solidFill>
              <a:ln>
                <a:noFill/>
              </a:ln>
              <a:effectLst/>
            </c:spPr>
            <c:extLst>
              <c:ext xmlns:c16="http://schemas.microsoft.com/office/drawing/2014/chart" uri="{C3380CC4-5D6E-409C-BE32-E72D297353CC}">
                <c16:uniqueId val="{00000003-0048-9041-AD78-7DD98A91B2FD}"/>
              </c:ext>
            </c:extLst>
          </c:dPt>
          <c:dPt>
            <c:idx val="6"/>
            <c:invertIfNegative val="0"/>
            <c:bubble3D val="0"/>
            <c:spPr>
              <a:solidFill>
                <a:schemeClr val="accent4"/>
              </a:solidFill>
              <a:ln>
                <a:noFill/>
              </a:ln>
              <a:effectLst/>
            </c:spPr>
            <c:extLst>
              <c:ext xmlns:c16="http://schemas.microsoft.com/office/drawing/2014/chart" uri="{C3380CC4-5D6E-409C-BE32-E72D297353CC}">
                <c16:uniqueId val="{00000004-0048-9041-AD78-7DD98A91B2FD}"/>
              </c:ext>
            </c:extLst>
          </c:dPt>
          <c:dPt>
            <c:idx val="8"/>
            <c:invertIfNegative val="0"/>
            <c:bubble3D val="0"/>
            <c:spPr>
              <a:solidFill>
                <a:schemeClr val="accent5"/>
              </a:solidFill>
              <a:ln>
                <a:noFill/>
              </a:ln>
              <a:effectLst/>
            </c:spPr>
            <c:extLst>
              <c:ext xmlns:c16="http://schemas.microsoft.com/office/drawing/2014/chart" uri="{C3380CC4-5D6E-409C-BE32-E72D297353CC}">
                <c16:uniqueId val="{00000005-0048-9041-AD78-7DD98A91B2FD}"/>
              </c:ext>
            </c:extLst>
          </c:dPt>
          <c:dPt>
            <c:idx val="11"/>
            <c:invertIfNegative val="0"/>
            <c:bubble3D val="0"/>
            <c:spPr>
              <a:solidFill>
                <a:schemeClr val="tx2"/>
              </a:solidFill>
              <a:ln>
                <a:noFill/>
              </a:ln>
              <a:effectLst/>
            </c:spPr>
            <c:extLst>
              <c:ext xmlns:c16="http://schemas.microsoft.com/office/drawing/2014/chart" uri="{C3380CC4-5D6E-409C-BE32-E72D297353CC}">
                <c16:uniqueId val="{00000008-0048-9041-AD78-7DD98A91B2FD}"/>
              </c:ext>
            </c:extLst>
          </c:dPt>
          <c:dPt>
            <c:idx val="12"/>
            <c:invertIfNegative val="0"/>
            <c:bubble3D val="0"/>
            <c:spPr>
              <a:solidFill>
                <a:schemeClr val="accent6"/>
              </a:solidFill>
              <a:ln>
                <a:noFill/>
              </a:ln>
              <a:effectLst/>
            </c:spPr>
            <c:extLst>
              <c:ext xmlns:c16="http://schemas.microsoft.com/office/drawing/2014/chart" uri="{C3380CC4-5D6E-409C-BE32-E72D297353CC}">
                <c16:uniqueId val="{00000006-0048-9041-AD78-7DD98A91B2FD}"/>
              </c:ext>
            </c:extLst>
          </c:dPt>
          <c:dPt>
            <c:idx val="13"/>
            <c:invertIfNegative val="0"/>
            <c:bubble3D val="0"/>
            <c:spPr>
              <a:solidFill>
                <a:schemeClr val="accent6"/>
              </a:solidFill>
              <a:ln>
                <a:noFill/>
              </a:ln>
              <a:effectLst/>
            </c:spPr>
            <c:extLst>
              <c:ext xmlns:c16="http://schemas.microsoft.com/office/drawing/2014/chart" uri="{C3380CC4-5D6E-409C-BE32-E72D297353CC}">
                <c16:uniqueId val="{00000007-0048-9041-AD78-7DD98A91B2FD}"/>
              </c:ext>
            </c:extLst>
          </c:dPt>
          <c:val>
            <c:numRef>
              <c:f>relationships!$R$72:$R$85</c:f>
              <c:numCache>
                <c:formatCode>General</c:formatCode>
                <c:ptCount val="14"/>
                <c:pt idx="0">
                  <c:v>46</c:v>
                </c:pt>
                <c:pt idx="1">
                  <c:v>127</c:v>
                </c:pt>
                <c:pt idx="2">
                  <c:v>6</c:v>
                </c:pt>
                <c:pt idx="3">
                  <c:v>3</c:v>
                </c:pt>
                <c:pt idx="4">
                  <c:v>0</c:v>
                </c:pt>
                <c:pt idx="5">
                  <c:v>1</c:v>
                </c:pt>
                <c:pt idx="6">
                  <c:v>1</c:v>
                </c:pt>
                <c:pt idx="7">
                  <c:v>0</c:v>
                </c:pt>
                <c:pt idx="8">
                  <c:v>1</c:v>
                </c:pt>
                <c:pt idx="9">
                  <c:v>0</c:v>
                </c:pt>
                <c:pt idx="10">
                  <c:v>0</c:v>
                </c:pt>
                <c:pt idx="11">
                  <c:v>4</c:v>
                </c:pt>
                <c:pt idx="12">
                  <c:v>81</c:v>
                </c:pt>
                <c:pt idx="13">
                  <c:v>82</c:v>
                </c:pt>
              </c:numCache>
            </c:numRef>
          </c:val>
          <c:extLst>
            <c:ext xmlns:c16="http://schemas.microsoft.com/office/drawing/2014/chart" uri="{C3380CC4-5D6E-409C-BE32-E72D297353CC}">
              <c16:uniqueId val="{00000000-0048-9041-AD78-7DD98A91B2FD}"/>
            </c:ext>
          </c:extLst>
        </c:ser>
        <c:dLbls>
          <c:showLegendKey val="0"/>
          <c:showVal val="0"/>
          <c:showCatName val="0"/>
          <c:showSerName val="0"/>
          <c:showPercent val="0"/>
          <c:showBubbleSize val="0"/>
        </c:dLbls>
        <c:gapWidth val="219"/>
        <c:overlap val="-27"/>
        <c:axId val="1209330256"/>
        <c:axId val="1138080816"/>
      </c:barChart>
      <c:catAx>
        <c:axId val="1209330256"/>
        <c:scaling>
          <c:orientation val="minMax"/>
        </c:scaling>
        <c:delete val="1"/>
        <c:axPos val="b"/>
        <c:majorTickMark val="none"/>
        <c:minorTickMark val="none"/>
        <c:tickLblPos val="nextTo"/>
        <c:crossAx val="1138080816"/>
        <c:crosses val="autoZero"/>
        <c:auto val="1"/>
        <c:lblAlgn val="ctr"/>
        <c:lblOffset val="100"/>
        <c:noMultiLvlLbl val="0"/>
      </c:catAx>
      <c:valAx>
        <c:axId val="1138080816"/>
        <c:scaling>
          <c:orientation val="minMax"/>
          <c:max val="130"/>
          <c:min val="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2093302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1" u="none" strike="noStrike" kern="1200" spc="0" baseline="0%">
                <a:solidFill>
                  <a:schemeClr val="tx1">
                    <a:lumMod val="65%"/>
                    <a:lumOff val="35%"/>
                  </a:schemeClr>
                </a:solidFill>
                <a:latin typeface="+mn-lt"/>
                <a:ea typeface="+mn-ea"/>
                <a:cs typeface="+mn-cs"/>
              </a:defRPr>
            </a:pPr>
            <a:r>
              <a:rPr lang="en-US" sz="1100" i="1"/>
              <a:t>gender VS mental_health_disclosure</a:t>
            </a:r>
          </a:p>
        </c:rich>
      </c:tx>
      <c:overlay val="0"/>
      <c:spPr>
        <a:noFill/>
        <a:ln>
          <a:noFill/>
        </a:ln>
        <a:effectLst/>
      </c:spPr>
      <c:txPr>
        <a:bodyPr rot="0" spcFirstLastPara="1" vertOverflow="ellipsis" vert="horz" wrap="square" anchor="ctr" anchorCtr="1"/>
        <a:lstStyle/>
        <a:p>
          <a:pPr>
            <a:defRPr sz="1100" b="0" i="1" u="none" strike="noStrike" kern="1200" spc="0" baseline="0%">
              <a:solidFill>
                <a:schemeClr val="tx1">
                  <a:lumMod val="65%"/>
                  <a:lumOff val="35%"/>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Pt>
            <c:idx val="3"/>
            <c:invertIfNegative val="0"/>
            <c:bubble3D val="0"/>
            <c:spPr>
              <a:solidFill>
                <a:schemeClr val="accent2"/>
              </a:solidFill>
              <a:ln>
                <a:noFill/>
              </a:ln>
              <a:effectLst/>
            </c:spPr>
            <c:extLst>
              <c:ext xmlns:c16="http://schemas.microsoft.com/office/drawing/2014/chart" uri="{C3380CC4-5D6E-409C-BE32-E72D297353CC}">
                <c16:uniqueId val="{00000001-6A2A-3B49-ADEA-F0953B892A50}"/>
              </c:ext>
            </c:extLst>
          </c:dPt>
          <c:dPt>
            <c:idx val="4"/>
            <c:invertIfNegative val="0"/>
            <c:bubble3D val="0"/>
            <c:spPr>
              <a:solidFill>
                <a:schemeClr val="accent2"/>
              </a:solidFill>
              <a:ln>
                <a:noFill/>
              </a:ln>
              <a:effectLst/>
            </c:spPr>
            <c:extLst>
              <c:ext xmlns:c16="http://schemas.microsoft.com/office/drawing/2014/chart" uri="{C3380CC4-5D6E-409C-BE32-E72D297353CC}">
                <c16:uniqueId val="{00000002-6A2A-3B49-ADEA-F0953B892A50}"/>
              </c:ext>
            </c:extLst>
          </c:dPt>
          <c:dPt>
            <c:idx val="5"/>
            <c:invertIfNegative val="0"/>
            <c:bubble3D val="0"/>
            <c:spPr>
              <a:solidFill>
                <a:schemeClr val="accent2"/>
              </a:solidFill>
              <a:ln>
                <a:noFill/>
              </a:ln>
              <a:effectLst/>
            </c:spPr>
            <c:extLst>
              <c:ext xmlns:c16="http://schemas.microsoft.com/office/drawing/2014/chart" uri="{C3380CC4-5D6E-409C-BE32-E72D297353CC}">
                <c16:uniqueId val="{00000003-6A2A-3B49-ADEA-F0953B892A50}"/>
              </c:ext>
            </c:extLst>
          </c:dPt>
          <c:dPt>
            <c:idx val="6"/>
            <c:invertIfNegative val="0"/>
            <c:bubble3D val="0"/>
            <c:spPr>
              <a:solidFill>
                <a:schemeClr val="accent3"/>
              </a:solidFill>
              <a:ln>
                <a:noFill/>
              </a:ln>
              <a:effectLst/>
            </c:spPr>
            <c:extLst>
              <c:ext xmlns:c16="http://schemas.microsoft.com/office/drawing/2014/chart" uri="{C3380CC4-5D6E-409C-BE32-E72D297353CC}">
                <c16:uniqueId val="{00000004-6A2A-3B49-ADEA-F0953B892A50}"/>
              </c:ext>
            </c:extLst>
          </c:dPt>
          <c:dPt>
            <c:idx val="7"/>
            <c:invertIfNegative val="0"/>
            <c:bubble3D val="0"/>
            <c:spPr>
              <a:solidFill>
                <a:schemeClr val="accent3"/>
              </a:solidFill>
              <a:ln>
                <a:noFill/>
              </a:ln>
              <a:effectLst/>
            </c:spPr>
            <c:extLst>
              <c:ext xmlns:c16="http://schemas.microsoft.com/office/drawing/2014/chart" uri="{C3380CC4-5D6E-409C-BE32-E72D297353CC}">
                <c16:uniqueId val="{00000005-6A2A-3B49-ADEA-F0953B892A50}"/>
              </c:ext>
            </c:extLst>
          </c:dPt>
          <c:dPt>
            <c:idx val="8"/>
            <c:invertIfNegative val="0"/>
            <c:bubble3D val="0"/>
            <c:spPr>
              <a:solidFill>
                <a:schemeClr val="accent3"/>
              </a:solidFill>
              <a:ln>
                <a:noFill/>
              </a:ln>
              <a:effectLst/>
            </c:spPr>
            <c:extLst>
              <c:ext xmlns:c16="http://schemas.microsoft.com/office/drawing/2014/chart" uri="{C3380CC4-5D6E-409C-BE32-E72D297353CC}">
                <c16:uniqueId val="{00000006-6A2A-3B49-ADEA-F0953B892A50}"/>
              </c:ext>
            </c:extLst>
          </c:dPt>
          <c:val>
            <c:numRef>
              <c:f>relationships!$V$43:$V$52</c:f>
              <c:numCache>
                <c:formatCode>General</c:formatCode>
                <c:ptCount val="10"/>
                <c:pt idx="0">
                  <c:v>74</c:v>
                </c:pt>
                <c:pt idx="1">
                  <c:v>55</c:v>
                </c:pt>
                <c:pt idx="2">
                  <c:v>40</c:v>
                </c:pt>
                <c:pt idx="3">
                  <c:v>21</c:v>
                </c:pt>
                <c:pt idx="4">
                  <c:v>18</c:v>
                </c:pt>
                <c:pt idx="5">
                  <c:v>26</c:v>
                </c:pt>
                <c:pt idx="6">
                  <c:v>22</c:v>
                </c:pt>
                <c:pt idx="7">
                  <c:v>22</c:v>
                </c:pt>
                <c:pt idx="8">
                  <c:v>26</c:v>
                </c:pt>
              </c:numCache>
            </c:numRef>
          </c:val>
          <c:extLst>
            <c:ext xmlns:c16="http://schemas.microsoft.com/office/drawing/2014/chart" uri="{C3380CC4-5D6E-409C-BE32-E72D297353CC}">
              <c16:uniqueId val="{00000000-6A2A-3B49-ADEA-F0953B892A50}"/>
            </c:ext>
          </c:extLst>
        </c:ser>
        <c:dLbls>
          <c:showLegendKey val="0"/>
          <c:showVal val="0"/>
          <c:showCatName val="0"/>
          <c:showSerName val="0"/>
          <c:showPercent val="0"/>
          <c:showBubbleSize val="0"/>
        </c:dLbls>
        <c:gapWidth val="219"/>
        <c:overlap val="-27"/>
        <c:axId val="1991465232"/>
        <c:axId val="1991480640"/>
      </c:barChart>
      <c:catAx>
        <c:axId val="1991465232"/>
        <c:scaling>
          <c:orientation val="minMax"/>
        </c:scaling>
        <c:delete val="1"/>
        <c:axPos val="b"/>
        <c:majorTickMark val="none"/>
        <c:minorTickMark val="none"/>
        <c:tickLblPos val="nextTo"/>
        <c:crossAx val="1991480640"/>
        <c:crosses val="autoZero"/>
        <c:auto val="1"/>
        <c:lblAlgn val="ctr"/>
        <c:lblOffset val="100"/>
        <c:noMultiLvlLbl val="0"/>
      </c:catAx>
      <c:valAx>
        <c:axId val="1991480640"/>
        <c:scaling>
          <c:orientation val="minMax"/>
          <c:max val="75"/>
          <c:min val="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991465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1" u="none" strike="noStrike" kern="1200" spc="0" baseline="0%">
                <a:solidFill>
                  <a:schemeClr val="tx1">
                    <a:lumMod val="65%"/>
                    <a:lumOff val="35%"/>
                  </a:schemeClr>
                </a:solidFill>
                <a:latin typeface="+mn-lt"/>
                <a:ea typeface="+mn-ea"/>
                <a:cs typeface="+mn-cs"/>
              </a:defRPr>
            </a:pPr>
            <a:r>
              <a:rPr lang="en-US" sz="1100" i="1"/>
              <a:t>race</a:t>
            </a:r>
            <a:r>
              <a:rPr lang="en-US" sz="1100" i="1" baseline="0%"/>
              <a:t> VS mental_health_disclosure</a:t>
            </a:r>
            <a:endParaRPr lang="en-US" sz="1100" i="1"/>
          </a:p>
        </c:rich>
      </c:tx>
      <c:overlay val="0"/>
      <c:spPr>
        <a:noFill/>
        <a:ln>
          <a:noFill/>
        </a:ln>
        <a:effectLst/>
      </c:spPr>
      <c:txPr>
        <a:bodyPr rot="0" spcFirstLastPara="1" vertOverflow="ellipsis" vert="horz" wrap="square" anchor="ctr" anchorCtr="1"/>
        <a:lstStyle/>
        <a:p>
          <a:pPr>
            <a:defRPr sz="1100" b="0" i="1" u="none" strike="noStrike" kern="1200" spc="0" baseline="0%">
              <a:solidFill>
                <a:schemeClr val="tx1">
                  <a:lumMod val="65%"/>
                  <a:lumOff val="35%"/>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Pt>
            <c:idx val="3"/>
            <c:invertIfNegative val="0"/>
            <c:bubble3D val="0"/>
            <c:spPr>
              <a:solidFill>
                <a:schemeClr val="accent2"/>
              </a:solidFill>
              <a:ln>
                <a:noFill/>
              </a:ln>
              <a:effectLst/>
            </c:spPr>
            <c:extLst>
              <c:ext xmlns:c16="http://schemas.microsoft.com/office/drawing/2014/chart" uri="{C3380CC4-5D6E-409C-BE32-E72D297353CC}">
                <c16:uniqueId val="{00000001-E5C6-3748-B03E-68DCECCD2053}"/>
              </c:ext>
            </c:extLst>
          </c:dPt>
          <c:dPt>
            <c:idx val="4"/>
            <c:invertIfNegative val="0"/>
            <c:bubble3D val="0"/>
            <c:spPr>
              <a:solidFill>
                <a:schemeClr val="accent2"/>
              </a:solidFill>
              <a:ln>
                <a:noFill/>
              </a:ln>
              <a:effectLst/>
            </c:spPr>
            <c:extLst>
              <c:ext xmlns:c16="http://schemas.microsoft.com/office/drawing/2014/chart" uri="{C3380CC4-5D6E-409C-BE32-E72D297353CC}">
                <c16:uniqueId val="{00000002-E5C6-3748-B03E-68DCECCD2053}"/>
              </c:ext>
            </c:extLst>
          </c:dPt>
          <c:dPt>
            <c:idx val="5"/>
            <c:invertIfNegative val="0"/>
            <c:bubble3D val="0"/>
            <c:spPr>
              <a:solidFill>
                <a:schemeClr val="accent2"/>
              </a:solidFill>
              <a:ln>
                <a:noFill/>
              </a:ln>
              <a:effectLst/>
            </c:spPr>
            <c:extLst>
              <c:ext xmlns:c16="http://schemas.microsoft.com/office/drawing/2014/chart" uri="{C3380CC4-5D6E-409C-BE32-E72D297353CC}">
                <c16:uniqueId val="{00000003-E5C6-3748-B03E-68DCECCD2053}"/>
              </c:ext>
            </c:extLst>
          </c:dPt>
          <c:dPt>
            <c:idx val="8"/>
            <c:invertIfNegative val="0"/>
            <c:bubble3D val="0"/>
            <c:spPr>
              <a:solidFill>
                <a:schemeClr val="accent3"/>
              </a:solidFill>
              <a:ln>
                <a:noFill/>
              </a:ln>
              <a:effectLst/>
            </c:spPr>
            <c:extLst>
              <c:ext xmlns:c16="http://schemas.microsoft.com/office/drawing/2014/chart" uri="{C3380CC4-5D6E-409C-BE32-E72D297353CC}">
                <c16:uniqueId val="{00000004-E5C6-3748-B03E-68DCECCD2053}"/>
              </c:ext>
            </c:extLst>
          </c:dPt>
          <c:dPt>
            <c:idx val="13"/>
            <c:invertIfNegative val="0"/>
            <c:bubble3D val="0"/>
            <c:spPr>
              <a:solidFill>
                <a:schemeClr val="accent5"/>
              </a:solidFill>
              <a:ln>
                <a:noFill/>
              </a:ln>
              <a:effectLst/>
            </c:spPr>
            <c:extLst>
              <c:ext xmlns:c16="http://schemas.microsoft.com/office/drawing/2014/chart" uri="{C3380CC4-5D6E-409C-BE32-E72D297353CC}">
                <c16:uniqueId val="{00000006-E5C6-3748-B03E-68DCECCD2053}"/>
              </c:ext>
            </c:extLst>
          </c:dPt>
          <c:dPt>
            <c:idx val="16"/>
            <c:invertIfNegative val="0"/>
            <c:bubble3D val="0"/>
            <c:spPr>
              <a:solidFill>
                <a:schemeClr val="tx2"/>
              </a:solidFill>
              <a:ln>
                <a:noFill/>
              </a:ln>
              <a:effectLst/>
            </c:spPr>
            <c:extLst>
              <c:ext xmlns:c16="http://schemas.microsoft.com/office/drawing/2014/chart" uri="{C3380CC4-5D6E-409C-BE32-E72D297353CC}">
                <c16:uniqueId val="{00000005-E5C6-3748-B03E-68DCECCD2053}"/>
              </c:ext>
            </c:extLst>
          </c:dPt>
          <c:dPt>
            <c:idx val="18"/>
            <c:invertIfNegative val="0"/>
            <c:bubble3D val="0"/>
            <c:spPr>
              <a:solidFill>
                <a:schemeClr val="accent6"/>
              </a:solidFill>
              <a:ln>
                <a:noFill/>
              </a:ln>
              <a:effectLst/>
            </c:spPr>
            <c:extLst>
              <c:ext xmlns:c16="http://schemas.microsoft.com/office/drawing/2014/chart" uri="{C3380CC4-5D6E-409C-BE32-E72D297353CC}">
                <c16:uniqueId val="{00000007-E5C6-3748-B03E-68DCECCD2053}"/>
              </c:ext>
            </c:extLst>
          </c:dPt>
          <c:dPt>
            <c:idx val="19"/>
            <c:invertIfNegative val="0"/>
            <c:bubble3D val="0"/>
            <c:spPr>
              <a:solidFill>
                <a:schemeClr val="accent6"/>
              </a:solidFill>
              <a:ln>
                <a:noFill/>
              </a:ln>
              <a:effectLst/>
            </c:spPr>
            <c:extLst>
              <c:ext xmlns:c16="http://schemas.microsoft.com/office/drawing/2014/chart" uri="{C3380CC4-5D6E-409C-BE32-E72D297353CC}">
                <c16:uniqueId val="{00000008-E5C6-3748-B03E-68DCECCD2053}"/>
              </c:ext>
            </c:extLst>
          </c:dPt>
          <c:dPt>
            <c:idx val="20"/>
            <c:invertIfNegative val="0"/>
            <c:bubble3D val="0"/>
            <c:spPr>
              <a:solidFill>
                <a:schemeClr val="accent6"/>
              </a:solidFill>
              <a:ln>
                <a:noFill/>
              </a:ln>
              <a:effectLst/>
            </c:spPr>
            <c:extLst>
              <c:ext xmlns:c16="http://schemas.microsoft.com/office/drawing/2014/chart" uri="{C3380CC4-5D6E-409C-BE32-E72D297353CC}">
                <c16:uniqueId val="{00000009-E5C6-3748-B03E-68DCECCD2053}"/>
              </c:ext>
            </c:extLst>
          </c:dPt>
          <c:val>
            <c:numRef>
              <c:f>relationships!$V$72:$V$92</c:f>
              <c:numCache>
                <c:formatCode>General</c:formatCode>
                <c:ptCount val="21"/>
                <c:pt idx="0">
                  <c:v>69</c:v>
                </c:pt>
                <c:pt idx="1">
                  <c:v>48</c:v>
                </c:pt>
                <c:pt idx="2">
                  <c:v>40</c:v>
                </c:pt>
                <c:pt idx="3">
                  <c:v>2</c:v>
                </c:pt>
                <c:pt idx="4">
                  <c:v>4</c:v>
                </c:pt>
                <c:pt idx="5">
                  <c:v>3</c:v>
                </c:pt>
                <c:pt idx="6">
                  <c:v>0</c:v>
                </c:pt>
                <c:pt idx="7">
                  <c:v>0</c:v>
                </c:pt>
                <c:pt idx="8">
                  <c:v>1</c:v>
                </c:pt>
                <c:pt idx="9">
                  <c:v>0</c:v>
                </c:pt>
                <c:pt idx="10">
                  <c:v>0</c:v>
                </c:pt>
                <c:pt idx="11">
                  <c:v>0</c:v>
                </c:pt>
                <c:pt idx="12">
                  <c:v>0</c:v>
                </c:pt>
                <c:pt idx="13">
                  <c:v>1</c:v>
                </c:pt>
                <c:pt idx="14">
                  <c:v>0</c:v>
                </c:pt>
                <c:pt idx="15">
                  <c:v>0</c:v>
                </c:pt>
                <c:pt idx="16">
                  <c:v>2</c:v>
                </c:pt>
                <c:pt idx="17">
                  <c:v>0</c:v>
                </c:pt>
                <c:pt idx="18">
                  <c:v>46</c:v>
                </c:pt>
                <c:pt idx="19">
                  <c:v>40</c:v>
                </c:pt>
                <c:pt idx="20">
                  <c:v>48</c:v>
                </c:pt>
              </c:numCache>
            </c:numRef>
          </c:val>
          <c:extLst>
            <c:ext xmlns:c16="http://schemas.microsoft.com/office/drawing/2014/chart" uri="{C3380CC4-5D6E-409C-BE32-E72D297353CC}">
              <c16:uniqueId val="{00000000-E5C6-3748-B03E-68DCECCD2053}"/>
            </c:ext>
          </c:extLst>
        </c:ser>
        <c:dLbls>
          <c:showLegendKey val="0"/>
          <c:showVal val="0"/>
          <c:showCatName val="0"/>
          <c:showSerName val="0"/>
          <c:showPercent val="0"/>
          <c:showBubbleSize val="0"/>
        </c:dLbls>
        <c:gapWidth val="219"/>
        <c:overlap val="-27"/>
        <c:axId val="597556847"/>
        <c:axId val="597341935"/>
      </c:barChart>
      <c:catAx>
        <c:axId val="597556847"/>
        <c:scaling>
          <c:orientation val="minMax"/>
        </c:scaling>
        <c:delete val="1"/>
        <c:axPos val="b"/>
        <c:majorTickMark val="none"/>
        <c:minorTickMark val="none"/>
        <c:tickLblPos val="nextTo"/>
        <c:crossAx val="597341935"/>
        <c:crosses val="autoZero"/>
        <c:auto val="1"/>
        <c:lblAlgn val="ctr"/>
        <c:lblOffset val="100"/>
        <c:noMultiLvlLbl val="0"/>
      </c:catAx>
      <c:valAx>
        <c:axId val="597341935"/>
        <c:scaling>
          <c:orientation val="minMax"/>
          <c:max val="70"/>
          <c:min val="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5975568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Pt>
            <c:idx val="5"/>
            <c:invertIfNegative val="0"/>
            <c:bubble3D val="0"/>
            <c:spPr>
              <a:solidFill>
                <a:schemeClr val="accent2"/>
              </a:solidFill>
              <a:ln>
                <a:noFill/>
              </a:ln>
              <a:effectLst/>
            </c:spPr>
            <c:extLst>
              <c:ext xmlns:c16="http://schemas.microsoft.com/office/drawing/2014/chart" uri="{C3380CC4-5D6E-409C-BE32-E72D297353CC}">
                <c16:uniqueId val="{00000001-864F-4744-B035-54552535B9C2}"/>
              </c:ext>
            </c:extLst>
          </c:dPt>
          <c:dPt>
            <c:idx val="6"/>
            <c:invertIfNegative val="0"/>
            <c:bubble3D val="0"/>
            <c:spPr>
              <a:solidFill>
                <a:schemeClr val="accent2"/>
              </a:solidFill>
              <a:ln>
                <a:noFill/>
              </a:ln>
              <a:effectLst/>
            </c:spPr>
            <c:extLst>
              <c:ext xmlns:c16="http://schemas.microsoft.com/office/drawing/2014/chart" uri="{C3380CC4-5D6E-409C-BE32-E72D297353CC}">
                <c16:uniqueId val="{00000002-864F-4744-B035-54552535B9C2}"/>
              </c:ext>
            </c:extLst>
          </c:dPt>
          <c:dPt>
            <c:idx val="7"/>
            <c:invertIfNegative val="0"/>
            <c:bubble3D val="0"/>
            <c:spPr>
              <a:solidFill>
                <a:schemeClr val="accent2"/>
              </a:solidFill>
              <a:ln>
                <a:noFill/>
              </a:ln>
              <a:effectLst/>
            </c:spPr>
            <c:extLst>
              <c:ext xmlns:c16="http://schemas.microsoft.com/office/drawing/2014/chart" uri="{C3380CC4-5D6E-409C-BE32-E72D297353CC}">
                <c16:uniqueId val="{00000003-864F-4744-B035-54552535B9C2}"/>
              </c:ext>
            </c:extLst>
          </c:dPt>
          <c:dPt>
            <c:idx val="8"/>
            <c:invertIfNegative val="0"/>
            <c:bubble3D val="0"/>
            <c:spPr>
              <a:solidFill>
                <a:schemeClr val="accent2"/>
              </a:solidFill>
              <a:ln>
                <a:noFill/>
              </a:ln>
              <a:effectLst/>
            </c:spPr>
            <c:extLst>
              <c:ext xmlns:c16="http://schemas.microsoft.com/office/drawing/2014/chart" uri="{C3380CC4-5D6E-409C-BE32-E72D297353CC}">
                <c16:uniqueId val="{00000004-864F-4744-B035-54552535B9C2}"/>
              </c:ext>
            </c:extLst>
          </c:dPt>
          <c:dPt>
            <c:idx val="10"/>
            <c:invertIfNegative val="0"/>
            <c:bubble3D val="0"/>
            <c:spPr>
              <a:solidFill>
                <a:schemeClr val="accent3"/>
              </a:solidFill>
              <a:ln>
                <a:noFill/>
              </a:ln>
              <a:effectLst/>
            </c:spPr>
            <c:extLst>
              <c:ext xmlns:c16="http://schemas.microsoft.com/office/drawing/2014/chart" uri="{C3380CC4-5D6E-409C-BE32-E72D297353CC}">
                <c16:uniqueId val="{00000005-864F-4744-B035-54552535B9C2}"/>
              </c:ext>
            </c:extLst>
          </c:dPt>
          <c:dPt>
            <c:idx val="11"/>
            <c:invertIfNegative val="0"/>
            <c:bubble3D val="0"/>
            <c:spPr>
              <a:solidFill>
                <a:schemeClr val="accent3"/>
              </a:solidFill>
              <a:ln>
                <a:noFill/>
              </a:ln>
              <a:effectLst/>
            </c:spPr>
            <c:extLst>
              <c:ext xmlns:c16="http://schemas.microsoft.com/office/drawing/2014/chart" uri="{C3380CC4-5D6E-409C-BE32-E72D297353CC}">
                <c16:uniqueId val="{00000006-864F-4744-B035-54552535B9C2}"/>
              </c:ext>
            </c:extLst>
          </c:dPt>
          <c:dPt>
            <c:idx val="12"/>
            <c:invertIfNegative val="0"/>
            <c:bubble3D val="0"/>
            <c:spPr>
              <a:solidFill>
                <a:schemeClr val="accent3"/>
              </a:solidFill>
              <a:ln>
                <a:noFill/>
              </a:ln>
              <a:effectLst/>
            </c:spPr>
            <c:extLst>
              <c:ext xmlns:c16="http://schemas.microsoft.com/office/drawing/2014/chart" uri="{C3380CC4-5D6E-409C-BE32-E72D297353CC}">
                <c16:uniqueId val="{00000007-864F-4744-B035-54552535B9C2}"/>
              </c:ext>
            </c:extLst>
          </c:dPt>
          <c:dPt>
            <c:idx val="13"/>
            <c:invertIfNegative val="0"/>
            <c:bubble3D val="0"/>
            <c:spPr>
              <a:solidFill>
                <a:schemeClr val="accent3"/>
              </a:solidFill>
              <a:ln>
                <a:noFill/>
              </a:ln>
              <a:effectLst/>
            </c:spPr>
            <c:extLst>
              <c:ext xmlns:c16="http://schemas.microsoft.com/office/drawing/2014/chart" uri="{C3380CC4-5D6E-409C-BE32-E72D297353CC}">
                <c16:uniqueId val="{00000008-864F-4744-B035-54552535B9C2}"/>
              </c:ext>
            </c:extLst>
          </c:dPt>
          <c:dPt>
            <c:idx val="14"/>
            <c:invertIfNegative val="0"/>
            <c:bubble3D val="0"/>
            <c:spPr>
              <a:solidFill>
                <a:schemeClr val="accent3"/>
              </a:solidFill>
              <a:ln>
                <a:noFill/>
              </a:ln>
              <a:effectLst/>
            </c:spPr>
            <c:extLst>
              <c:ext xmlns:c16="http://schemas.microsoft.com/office/drawing/2014/chart" uri="{C3380CC4-5D6E-409C-BE32-E72D297353CC}">
                <c16:uniqueId val="{00000009-864F-4744-B035-54552535B9C2}"/>
              </c:ext>
            </c:extLst>
          </c:dPt>
          <c:val>
            <c:numRef>
              <c:f>relationships!$Z$43:$Z$57</c:f>
              <c:numCache>
                <c:formatCode>General</c:formatCode>
                <c:ptCount val="15"/>
                <c:pt idx="0">
                  <c:v>27</c:v>
                </c:pt>
                <c:pt idx="1">
                  <c:v>63</c:v>
                </c:pt>
                <c:pt idx="2">
                  <c:v>72</c:v>
                </c:pt>
                <c:pt idx="3">
                  <c:v>29</c:v>
                </c:pt>
                <c:pt idx="4">
                  <c:v>4</c:v>
                </c:pt>
                <c:pt idx="5">
                  <c:v>10</c:v>
                </c:pt>
                <c:pt idx="6">
                  <c:v>19</c:v>
                </c:pt>
                <c:pt idx="7">
                  <c:v>40</c:v>
                </c:pt>
                <c:pt idx="8">
                  <c:v>7</c:v>
                </c:pt>
                <c:pt idx="9">
                  <c:v>0</c:v>
                </c:pt>
                <c:pt idx="10">
                  <c:v>12</c:v>
                </c:pt>
                <c:pt idx="11">
                  <c:v>24</c:v>
                </c:pt>
                <c:pt idx="12">
                  <c:v>29</c:v>
                </c:pt>
                <c:pt idx="13">
                  <c:v>12</c:v>
                </c:pt>
                <c:pt idx="14">
                  <c:v>4</c:v>
                </c:pt>
              </c:numCache>
            </c:numRef>
          </c:val>
          <c:extLst>
            <c:ext xmlns:c16="http://schemas.microsoft.com/office/drawing/2014/chart" uri="{C3380CC4-5D6E-409C-BE32-E72D297353CC}">
              <c16:uniqueId val="{00000000-864F-4744-B035-54552535B9C2}"/>
            </c:ext>
          </c:extLst>
        </c:ser>
        <c:dLbls>
          <c:showLegendKey val="0"/>
          <c:showVal val="0"/>
          <c:showCatName val="0"/>
          <c:showSerName val="0"/>
          <c:showPercent val="0"/>
          <c:showBubbleSize val="0"/>
        </c:dLbls>
        <c:gapWidth val="219"/>
        <c:overlap val="-27"/>
        <c:axId val="400260639"/>
        <c:axId val="400276719"/>
      </c:barChart>
      <c:catAx>
        <c:axId val="400260639"/>
        <c:scaling>
          <c:orientation val="minMax"/>
        </c:scaling>
        <c:delete val="1"/>
        <c:axPos val="b"/>
        <c:majorTickMark val="none"/>
        <c:minorTickMark val="none"/>
        <c:tickLblPos val="nextTo"/>
        <c:crossAx val="400276719"/>
        <c:crosses val="autoZero"/>
        <c:auto val="1"/>
        <c:lblAlgn val="ctr"/>
        <c:lblOffset val="100"/>
        <c:noMultiLvlLbl val="0"/>
      </c:catAx>
      <c:valAx>
        <c:axId val="400276719"/>
        <c:scaling>
          <c:orientation val="minMax"/>
          <c:max val="7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4002606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1" u="none" strike="noStrike" kern="1200" spc="0" baseline="0%">
                <a:solidFill>
                  <a:schemeClr val="tx1">
                    <a:lumMod val="65%"/>
                    <a:lumOff val="35%"/>
                  </a:schemeClr>
                </a:solidFill>
                <a:latin typeface="+mn-lt"/>
                <a:ea typeface="+mn-ea"/>
                <a:cs typeface="+mn-cs"/>
              </a:defRPr>
            </a:pPr>
            <a:r>
              <a:rPr lang="en-US" sz="1100" i="1"/>
              <a:t>gender VS mental_health_support</a:t>
            </a:r>
          </a:p>
        </c:rich>
      </c:tx>
      <c:overlay val="0"/>
      <c:spPr>
        <a:noFill/>
        <a:ln>
          <a:noFill/>
        </a:ln>
        <a:effectLst/>
      </c:spPr>
      <c:txPr>
        <a:bodyPr rot="0" spcFirstLastPara="1" vertOverflow="ellipsis" vert="horz" wrap="square" anchor="ctr" anchorCtr="1"/>
        <a:lstStyle/>
        <a:p>
          <a:pPr>
            <a:defRPr sz="1100" b="0" i="1" u="none" strike="noStrike" kern="1200" spc="0" baseline="0%">
              <a:solidFill>
                <a:schemeClr val="tx1">
                  <a:lumMod val="65%"/>
                  <a:lumOff val="35%"/>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Pt>
            <c:idx val="5"/>
            <c:invertIfNegative val="0"/>
            <c:bubble3D val="0"/>
            <c:spPr>
              <a:solidFill>
                <a:schemeClr val="accent2"/>
              </a:solidFill>
              <a:ln>
                <a:noFill/>
              </a:ln>
              <a:effectLst/>
            </c:spPr>
            <c:extLst>
              <c:ext xmlns:c16="http://schemas.microsoft.com/office/drawing/2014/chart" uri="{C3380CC4-5D6E-409C-BE32-E72D297353CC}">
                <c16:uniqueId val="{00000001-F234-AE4F-B95F-A752E27F6847}"/>
              </c:ext>
            </c:extLst>
          </c:dPt>
          <c:dPt>
            <c:idx val="6"/>
            <c:invertIfNegative val="0"/>
            <c:bubble3D val="0"/>
            <c:spPr>
              <a:solidFill>
                <a:schemeClr val="accent2"/>
              </a:solidFill>
              <a:ln>
                <a:noFill/>
              </a:ln>
              <a:effectLst/>
            </c:spPr>
            <c:extLst>
              <c:ext xmlns:c16="http://schemas.microsoft.com/office/drawing/2014/chart" uri="{C3380CC4-5D6E-409C-BE32-E72D297353CC}">
                <c16:uniqueId val="{00000002-F234-AE4F-B95F-A752E27F6847}"/>
              </c:ext>
            </c:extLst>
          </c:dPt>
          <c:dPt>
            <c:idx val="7"/>
            <c:invertIfNegative val="0"/>
            <c:bubble3D val="0"/>
            <c:spPr>
              <a:solidFill>
                <a:schemeClr val="accent2"/>
              </a:solidFill>
              <a:ln>
                <a:noFill/>
              </a:ln>
              <a:effectLst/>
            </c:spPr>
            <c:extLst>
              <c:ext xmlns:c16="http://schemas.microsoft.com/office/drawing/2014/chart" uri="{C3380CC4-5D6E-409C-BE32-E72D297353CC}">
                <c16:uniqueId val="{00000003-F234-AE4F-B95F-A752E27F6847}"/>
              </c:ext>
            </c:extLst>
          </c:dPt>
          <c:dPt>
            <c:idx val="8"/>
            <c:invertIfNegative val="0"/>
            <c:bubble3D val="0"/>
            <c:spPr>
              <a:solidFill>
                <a:schemeClr val="accent2"/>
              </a:solidFill>
              <a:ln>
                <a:noFill/>
              </a:ln>
              <a:effectLst/>
            </c:spPr>
            <c:extLst>
              <c:ext xmlns:c16="http://schemas.microsoft.com/office/drawing/2014/chart" uri="{C3380CC4-5D6E-409C-BE32-E72D297353CC}">
                <c16:uniqueId val="{00000004-F234-AE4F-B95F-A752E27F6847}"/>
              </c:ext>
            </c:extLst>
          </c:dPt>
          <c:dPt>
            <c:idx val="12"/>
            <c:invertIfNegative val="0"/>
            <c:bubble3D val="0"/>
            <c:spPr>
              <a:solidFill>
                <a:schemeClr val="accent3"/>
              </a:solidFill>
              <a:ln>
                <a:noFill/>
              </a:ln>
              <a:effectLst/>
            </c:spPr>
            <c:extLst>
              <c:ext xmlns:c16="http://schemas.microsoft.com/office/drawing/2014/chart" uri="{C3380CC4-5D6E-409C-BE32-E72D297353CC}">
                <c16:uniqueId val="{00000005-F234-AE4F-B95F-A752E27F6847}"/>
              </c:ext>
            </c:extLst>
          </c:dPt>
          <c:dPt>
            <c:idx val="19"/>
            <c:invertIfNegative val="0"/>
            <c:bubble3D val="0"/>
            <c:spPr>
              <a:solidFill>
                <a:schemeClr val="accent4"/>
              </a:solidFill>
              <a:ln>
                <a:noFill/>
              </a:ln>
              <a:effectLst/>
            </c:spPr>
            <c:extLst>
              <c:ext xmlns:c16="http://schemas.microsoft.com/office/drawing/2014/chart" uri="{C3380CC4-5D6E-409C-BE32-E72D297353CC}">
                <c16:uniqueId val="{00000006-F234-AE4F-B95F-A752E27F6847}"/>
              </c:ext>
            </c:extLst>
          </c:dPt>
          <c:dPt>
            <c:idx val="22"/>
            <c:invertIfNegative val="0"/>
            <c:bubble3D val="0"/>
            <c:spPr>
              <a:solidFill>
                <a:schemeClr val="accent5"/>
              </a:solidFill>
              <a:ln>
                <a:noFill/>
              </a:ln>
              <a:effectLst/>
            </c:spPr>
            <c:extLst>
              <c:ext xmlns:c16="http://schemas.microsoft.com/office/drawing/2014/chart" uri="{C3380CC4-5D6E-409C-BE32-E72D297353CC}">
                <c16:uniqueId val="{00000007-F234-AE4F-B95F-A752E27F6847}"/>
              </c:ext>
            </c:extLst>
          </c:dPt>
          <c:dPt>
            <c:idx val="25"/>
            <c:invertIfNegative val="0"/>
            <c:bubble3D val="0"/>
            <c:spPr>
              <a:solidFill>
                <a:schemeClr val="tx2"/>
              </a:solidFill>
              <a:ln>
                <a:noFill/>
              </a:ln>
              <a:effectLst/>
            </c:spPr>
            <c:extLst>
              <c:ext xmlns:c16="http://schemas.microsoft.com/office/drawing/2014/chart" uri="{C3380CC4-5D6E-409C-BE32-E72D297353CC}">
                <c16:uniqueId val="{00000008-F234-AE4F-B95F-A752E27F6847}"/>
              </c:ext>
            </c:extLst>
          </c:dPt>
          <c:dPt>
            <c:idx val="27"/>
            <c:invertIfNegative val="0"/>
            <c:bubble3D val="0"/>
            <c:spPr>
              <a:solidFill>
                <a:schemeClr val="tx2"/>
              </a:solidFill>
              <a:ln>
                <a:noFill/>
              </a:ln>
              <a:effectLst/>
            </c:spPr>
            <c:extLst>
              <c:ext xmlns:c16="http://schemas.microsoft.com/office/drawing/2014/chart" uri="{C3380CC4-5D6E-409C-BE32-E72D297353CC}">
                <c16:uniqueId val="{00000009-F234-AE4F-B95F-A752E27F6847}"/>
              </c:ext>
            </c:extLst>
          </c:dPt>
          <c:dPt>
            <c:idx val="30"/>
            <c:invertIfNegative val="0"/>
            <c:bubble3D val="0"/>
            <c:spPr>
              <a:solidFill>
                <a:schemeClr val="accent6"/>
              </a:solidFill>
              <a:ln>
                <a:noFill/>
              </a:ln>
              <a:effectLst/>
            </c:spPr>
            <c:extLst>
              <c:ext xmlns:c16="http://schemas.microsoft.com/office/drawing/2014/chart" uri="{C3380CC4-5D6E-409C-BE32-E72D297353CC}">
                <c16:uniqueId val="{0000000A-F234-AE4F-B95F-A752E27F6847}"/>
              </c:ext>
            </c:extLst>
          </c:dPt>
          <c:dPt>
            <c:idx val="31"/>
            <c:invertIfNegative val="0"/>
            <c:bubble3D val="0"/>
            <c:spPr>
              <a:solidFill>
                <a:schemeClr val="accent6"/>
              </a:solidFill>
              <a:ln>
                <a:noFill/>
              </a:ln>
              <a:effectLst/>
            </c:spPr>
            <c:extLst>
              <c:ext xmlns:c16="http://schemas.microsoft.com/office/drawing/2014/chart" uri="{C3380CC4-5D6E-409C-BE32-E72D297353CC}">
                <c16:uniqueId val="{0000000B-F234-AE4F-B95F-A752E27F6847}"/>
              </c:ext>
            </c:extLst>
          </c:dPt>
          <c:dPt>
            <c:idx val="32"/>
            <c:invertIfNegative val="0"/>
            <c:bubble3D val="0"/>
            <c:spPr>
              <a:solidFill>
                <a:schemeClr val="accent6"/>
              </a:solidFill>
              <a:ln>
                <a:noFill/>
              </a:ln>
              <a:effectLst/>
            </c:spPr>
            <c:extLst>
              <c:ext xmlns:c16="http://schemas.microsoft.com/office/drawing/2014/chart" uri="{C3380CC4-5D6E-409C-BE32-E72D297353CC}">
                <c16:uniqueId val="{0000000C-F234-AE4F-B95F-A752E27F6847}"/>
              </c:ext>
            </c:extLst>
          </c:dPt>
          <c:dPt>
            <c:idx val="33"/>
            <c:invertIfNegative val="0"/>
            <c:bubble3D val="0"/>
            <c:spPr>
              <a:solidFill>
                <a:schemeClr val="accent6"/>
              </a:solidFill>
              <a:ln>
                <a:noFill/>
              </a:ln>
              <a:effectLst/>
            </c:spPr>
            <c:extLst>
              <c:ext xmlns:c16="http://schemas.microsoft.com/office/drawing/2014/chart" uri="{C3380CC4-5D6E-409C-BE32-E72D297353CC}">
                <c16:uniqueId val="{0000000D-F234-AE4F-B95F-A752E27F6847}"/>
              </c:ext>
            </c:extLst>
          </c:dPt>
          <c:dPt>
            <c:idx val="34"/>
            <c:invertIfNegative val="0"/>
            <c:bubble3D val="0"/>
            <c:spPr>
              <a:solidFill>
                <a:schemeClr val="accent6"/>
              </a:solidFill>
              <a:ln>
                <a:noFill/>
              </a:ln>
              <a:effectLst/>
            </c:spPr>
            <c:extLst>
              <c:ext xmlns:c16="http://schemas.microsoft.com/office/drawing/2014/chart" uri="{C3380CC4-5D6E-409C-BE32-E72D297353CC}">
                <c16:uniqueId val="{0000000E-F234-AE4F-B95F-A752E27F6847}"/>
              </c:ext>
            </c:extLst>
          </c:dPt>
          <c:val>
            <c:numRef>
              <c:f>relationships!$Z$72:$Z$106</c:f>
              <c:numCache>
                <c:formatCode>General</c:formatCode>
                <c:ptCount val="35"/>
                <c:pt idx="0">
                  <c:v>19</c:v>
                </c:pt>
                <c:pt idx="1">
                  <c:v>49</c:v>
                </c:pt>
                <c:pt idx="2">
                  <c:v>77</c:v>
                </c:pt>
                <c:pt idx="3">
                  <c:v>26</c:v>
                </c:pt>
                <c:pt idx="4">
                  <c:v>2</c:v>
                </c:pt>
                <c:pt idx="5">
                  <c:v>2</c:v>
                </c:pt>
                <c:pt idx="6">
                  <c:v>1</c:v>
                </c:pt>
                <c:pt idx="7">
                  <c:v>3</c:v>
                </c:pt>
                <c:pt idx="8">
                  <c:v>3</c:v>
                </c:pt>
                <c:pt idx="9">
                  <c:v>0</c:v>
                </c:pt>
                <c:pt idx="10">
                  <c:v>0</c:v>
                </c:pt>
                <c:pt idx="11">
                  <c:v>0</c:v>
                </c:pt>
                <c:pt idx="12">
                  <c:v>1</c:v>
                </c:pt>
                <c:pt idx="13">
                  <c:v>0</c:v>
                </c:pt>
                <c:pt idx="14">
                  <c:v>0</c:v>
                </c:pt>
                <c:pt idx="15">
                  <c:v>0</c:v>
                </c:pt>
                <c:pt idx="16">
                  <c:v>0</c:v>
                </c:pt>
                <c:pt idx="17">
                  <c:v>0</c:v>
                </c:pt>
                <c:pt idx="18">
                  <c:v>0</c:v>
                </c:pt>
                <c:pt idx="19">
                  <c:v>1</c:v>
                </c:pt>
                <c:pt idx="20">
                  <c:v>0</c:v>
                </c:pt>
                <c:pt idx="21">
                  <c:v>0</c:v>
                </c:pt>
                <c:pt idx="22">
                  <c:v>1</c:v>
                </c:pt>
                <c:pt idx="23">
                  <c:v>0</c:v>
                </c:pt>
                <c:pt idx="24">
                  <c:v>0</c:v>
                </c:pt>
                <c:pt idx="25">
                  <c:v>1</c:v>
                </c:pt>
                <c:pt idx="26">
                  <c:v>0</c:v>
                </c:pt>
                <c:pt idx="27">
                  <c:v>3</c:v>
                </c:pt>
                <c:pt idx="28">
                  <c:v>0</c:v>
                </c:pt>
                <c:pt idx="29">
                  <c:v>0</c:v>
                </c:pt>
                <c:pt idx="30">
                  <c:v>27</c:v>
                </c:pt>
                <c:pt idx="31">
                  <c:v>56</c:v>
                </c:pt>
                <c:pt idx="32">
                  <c:v>56</c:v>
                </c:pt>
                <c:pt idx="33">
                  <c:v>19</c:v>
                </c:pt>
                <c:pt idx="34">
                  <c:v>5</c:v>
                </c:pt>
              </c:numCache>
            </c:numRef>
          </c:val>
          <c:extLst>
            <c:ext xmlns:c16="http://schemas.microsoft.com/office/drawing/2014/chart" uri="{C3380CC4-5D6E-409C-BE32-E72D297353CC}">
              <c16:uniqueId val="{00000000-F234-AE4F-B95F-A752E27F6847}"/>
            </c:ext>
          </c:extLst>
        </c:ser>
        <c:dLbls>
          <c:showLegendKey val="0"/>
          <c:showVal val="0"/>
          <c:showCatName val="0"/>
          <c:showSerName val="0"/>
          <c:showPercent val="0"/>
          <c:showBubbleSize val="0"/>
        </c:dLbls>
        <c:gapWidth val="219"/>
        <c:overlap val="-27"/>
        <c:axId val="597454319"/>
        <c:axId val="597455967"/>
      </c:barChart>
      <c:catAx>
        <c:axId val="597454319"/>
        <c:scaling>
          <c:orientation val="minMax"/>
        </c:scaling>
        <c:delete val="1"/>
        <c:axPos val="b"/>
        <c:majorTickMark val="none"/>
        <c:minorTickMark val="none"/>
        <c:tickLblPos val="nextTo"/>
        <c:crossAx val="597455967"/>
        <c:crosses val="autoZero"/>
        <c:auto val="1"/>
        <c:lblAlgn val="ctr"/>
        <c:lblOffset val="100"/>
        <c:noMultiLvlLbl val="0"/>
      </c:catAx>
      <c:valAx>
        <c:axId val="597455967"/>
        <c:scaling>
          <c:orientation val="minMax"/>
          <c:max val="8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5974543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sz="1400"/>
              <a:t>Difference in mental_health_disclosure Based on Sex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manualLayout>
          <c:layoutTarget val="inner"/>
          <c:xMode val="edge"/>
          <c:yMode val="edge"/>
          <c:x val="6.9016949152542376E-2"/>
          <c:y val="0.12158511783402023"/>
          <c:w val="0.86488135593220328"/>
          <c:h val="0.78094412831532045"/>
        </c:manualLayout>
      </c:layout>
      <c:lineChart>
        <c:grouping val="standard"/>
        <c:varyColors val="0"/>
        <c:ser>
          <c:idx val="0"/>
          <c:order val="0"/>
          <c:spPr>
            <a:ln w="28575" cap="rnd">
              <a:solidFill>
                <a:schemeClr val="accent1"/>
              </a:solidFill>
              <a:round/>
            </a:ln>
            <a:effectLst/>
          </c:spPr>
          <c:marker>
            <c:symbol val="none"/>
          </c:marker>
          <c:cat>
            <c:strRef>
              <c:f>relationships!$T$53:$T$54</c:f>
              <c:strCache>
                <c:ptCount val="2"/>
                <c:pt idx="0">
                  <c:v>Male</c:v>
                </c:pt>
                <c:pt idx="1">
                  <c:v>Female</c:v>
                </c:pt>
              </c:strCache>
            </c:strRef>
          </c:cat>
          <c:val>
            <c:numRef>
              <c:f>relationships!$V$53:$V$54</c:f>
              <c:numCache>
                <c:formatCode>General</c:formatCode>
                <c:ptCount val="2"/>
                <c:pt idx="0">
                  <c:v>0.20963172804532579</c:v>
                </c:pt>
                <c:pt idx="1">
                  <c:v>5.9490084985835696E-2</c:v>
                </c:pt>
              </c:numCache>
            </c:numRef>
          </c:val>
          <c:smooth val="0"/>
          <c:extLst>
            <c:ext xmlns:c16="http://schemas.microsoft.com/office/drawing/2014/chart" uri="{C3380CC4-5D6E-409C-BE32-E72D297353CC}">
              <c16:uniqueId val="{00000000-867C-D545-95A0-2A7A45D06419}"/>
            </c:ext>
          </c:extLst>
        </c:ser>
        <c:dLbls>
          <c:showLegendKey val="0"/>
          <c:showVal val="0"/>
          <c:showCatName val="0"/>
          <c:showSerName val="0"/>
          <c:showPercent val="0"/>
          <c:showBubbleSize val="0"/>
        </c:dLbls>
        <c:smooth val="0"/>
        <c:axId val="1677749376"/>
        <c:axId val="1677825920"/>
      </c:lineChart>
      <c:catAx>
        <c:axId val="1677749376"/>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Sex-Male</a:t>
                </a:r>
                <a:r>
                  <a:rPr lang="en-US" baseline="0%"/>
                  <a:t>                                                                                                     Sex-Female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crossAx val="1677825920"/>
        <c:crosses val="autoZero"/>
        <c:auto val="1"/>
        <c:lblAlgn val="ctr"/>
        <c:lblOffset val="100"/>
        <c:noMultiLvlLbl val="0"/>
      </c:catAx>
      <c:valAx>
        <c:axId val="1677825920"/>
        <c:scaling>
          <c:orientation val="minMax"/>
          <c:max val="30"/>
          <c:min val="-30"/>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6777493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sz="1100" b="0" i="0" baseline="0%">
                <a:effectLst/>
              </a:rPr>
              <a:t>Difference in mental_health_disclosure Based on Sex</a:t>
            </a:r>
            <a:endParaRPr lang="en-CA" sz="11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manualLayout>
          <c:layoutTarget val="inner"/>
          <c:xMode val="edge"/>
          <c:yMode val="edge"/>
          <c:x val="0.13745338212683469"/>
          <c:y val="0.16740850102070576"/>
          <c:w val="0.69319625890411862"/>
          <c:h val="0.79039187809857103"/>
        </c:manualLayout>
      </c:layout>
      <c:barChart>
        <c:barDir val="col"/>
        <c:grouping val="stacked"/>
        <c:varyColors val="0"/>
        <c:ser>
          <c:idx val="0"/>
          <c:order val="0"/>
          <c:tx>
            <c:strRef>
              <c:f>relationships!$AB$27</c:f>
              <c:strCache>
                <c:ptCount val="1"/>
                <c:pt idx="0">
                  <c:v>Female</c:v>
                </c:pt>
              </c:strCache>
            </c:strRef>
          </c:tx>
          <c:spPr>
            <a:solidFill>
              <a:schemeClr val="accent1"/>
            </a:solidFill>
            <a:ln>
              <a:noFill/>
            </a:ln>
            <a:effectLst/>
          </c:spPr>
          <c:invertIfNegative val="0"/>
          <c:val>
            <c:numRef>
              <c:f>relationships!$AB$28:$AB$29</c:f>
              <c:numCache>
                <c:formatCode>General</c:formatCode>
                <c:ptCount val="2"/>
                <c:pt idx="0">
                  <c:v>21</c:v>
                </c:pt>
                <c:pt idx="1">
                  <c:v>26</c:v>
                </c:pt>
              </c:numCache>
            </c:numRef>
          </c:val>
          <c:extLst>
            <c:ext xmlns:c16="http://schemas.microsoft.com/office/drawing/2014/chart" uri="{C3380CC4-5D6E-409C-BE32-E72D297353CC}">
              <c16:uniqueId val="{00000000-B152-2F44-BE33-D70B1E2DF99D}"/>
            </c:ext>
          </c:extLst>
        </c:ser>
        <c:ser>
          <c:idx val="1"/>
          <c:order val="1"/>
          <c:tx>
            <c:strRef>
              <c:f>relationships!$AC$27</c:f>
              <c:strCache>
                <c:ptCount val="1"/>
                <c:pt idx="0">
                  <c:v>Male</c:v>
                </c:pt>
              </c:strCache>
            </c:strRef>
          </c:tx>
          <c:spPr>
            <a:solidFill>
              <a:schemeClr val="accent2"/>
            </a:solidFill>
            <a:ln>
              <a:noFill/>
            </a:ln>
            <a:effectLst/>
          </c:spPr>
          <c:invertIfNegative val="0"/>
          <c:val>
            <c:numRef>
              <c:f>relationships!$AC$28:$AC$29</c:f>
              <c:numCache>
                <c:formatCode>General</c:formatCode>
                <c:ptCount val="2"/>
                <c:pt idx="0">
                  <c:v>74</c:v>
                </c:pt>
                <c:pt idx="1">
                  <c:v>40</c:v>
                </c:pt>
              </c:numCache>
            </c:numRef>
          </c:val>
          <c:extLst>
            <c:ext xmlns:c16="http://schemas.microsoft.com/office/drawing/2014/chart" uri="{C3380CC4-5D6E-409C-BE32-E72D297353CC}">
              <c16:uniqueId val="{00000001-B152-2F44-BE33-D70B1E2DF99D}"/>
            </c:ext>
          </c:extLst>
        </c:ser>
        <c:dLbls>
          <c:showLegendKey val="0"/>
          <c:showVal val="0"/>
          <c:showCatName val="0"/>
          <c:showSerName val="0"/>
          <c:showPercent val="0"/>
          <c:showBubbleSize val="0"/>
        </c:dLbls>
        <c:gapWidth val="150"/>
        <c:overlap val="100"/>
        <c:axId val="1678676992"/>
        <c:axId val="1678131328"/>
      </c:barChart>
      <c:catAx>
        <c:axId val="1678676992"/>
        <c:scaling>
          <c:orientation val="minMax"/>
        </c:scaling>
        <c:delete val="1"/>
        <c:axPos val="b"/>
        <c:majorTickMark val="none"/>
        <c:minorTickMark val="none"/>
        <c:tickLblPos val="nextTo"/>
        <c:crossAx val="1678131328"/>
        <c:crosses val="autoZero"/>
        <c:auto val="1"/>
        <c:lblAlgn val="ctr"/>
        <c:lblOffset val="100"/>
        <c:noMultiLvlLbl val="0"/>
      </c:catAx>
      <c:valAx>
        <c:axId val="1678131328"/>
        <c:scaling>
          <c:orientation val="minMax"/>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CA" sz="1000">
                    <a:effectLst/>
                  </a:rPr>
                  <a:t>Number</a:t>
                </a:r>
                <a:r>
                  <a:rPr lang="en-CA" sz="1000" baseline="0%">
                    <a:effectLst/>
                  </a:rPr>
                  <a:t> of mental_health decisions made</a:t>
                </a:r>
                <a:endParaRPr lang="en-CA" sz="1000">
                  <a:effectLst/>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678676992"/>
        <c:crosses val="autoZero"/>
        <c:crossBetween val="between"/>
      </c:valAx>
      <c:spPr>
        <a:noFill/>
        <a:ln>
          <a:noFill/>
        </a:ln>
        <a:effectLst/>
      </c:spPr>
    </c:plotArea>
    <c:legend>
      <c:legendPos val="b"/>
      <c:layout>
        <c:manualLayout>
          <c:xMode val="edge"/>
          <c:yMode val="edge"/>
          <c:x val="0.84979917362179458"/>
          <c:y val="0.40677055993000882"/>
          <c:w val="0.11094919707199577"/>
          <c:h val="0.1478465106934779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0" u="none" strike="noStrike" kern="1200" spc="0" baseline="0%">
                <a:solidFill>
                  <a:schemeClr val="tx1">
                    <a:lumMod val="65%"/>
                    <a:lumOff val="35%"/>
                  </a:schemeClr>
                </a:solidFill>
                <a:latin typeface="+mn-lt"/>
                <a:ea typeface="+mn-ea"/>
                <a:cs typeface="+mn-cs"/>
              </a:defRPr>
            </a:pPr>
            <a:r>
              <a:rPr lang="en-US" sz="1100" b="0" i="1" baseline="0%">
                <a:effectLst/>
              </a:rPr>
              <a:t>reduced gender VS mental_health_disclosure</a:t>
            </a:r>
            <a:endParaRPr lang="en-CA" sz="1100">
              <a:effectLst/>
            </a:endParaRPr>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
                  <a:lumOff val="35%"/>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Pt>
            <c:idx val="3"/>
            <c:invertIfNegative val="0"/>
            <c:bubble3D val="0"/>
            <c:spPr>
              <a:solidFill>
                <a:schemeClr val="accent2"/>
              </a:solidFill>
              <a:ln>
                <a:noFill/>
              </a:ln>
              <a:effectLst/>
            </c:spPr>
            <c:extLst>
              <c:ext xmlns:c16="http://schemas.microsoft.com/office/drawing/2014/chart" uri="{C3380CC4-5D6E-409C-BE32-E72D297353CC}">
                <c16:uniqueId val="{00000001-666D-D14E-8164-F2CC0F4F7E11}"/>
              </c:ext>
            </c:extLst>
          </c:dPt>
          <c:dPt>
            <c:idx val="4"/>
            <c:invertIfNegative val="0"/>
            <c:bubble3D val="0"/>
            <c:spPr>
              <a:solidFill>
                <a:schemeClr val="accent2"/>
              </a:solidFill>
              <a:ln>
                <a:noFill/>
              </a:ln>
              <a:effectLst/>
            </c:spPr>
            <c:extLst>
              <c:ext xmlns:c16="http://schemas.microsoft.com/office/drawing/2014/chart" uri="{C3380CC4-5D6E-409C-BE32-E72D297353CC}">
                <c16:uniqueId val="{00000002-666D-D14E-8164-F2CC0F4F7E11}"/>
              </c:ext>
            </c:extLst>
          </c:dPt>
          <c:dPt>
            <c:idx val="5"/>
            <c:invertIfNegative val="0"/>
            <c:bubble3D val="0"/>
            <c:spPr>
              <a:solidFill>
                <a:schemeClr val="accent2"/>
              </a:solidFill>
              <a:ln>
                <a:noFill/>
              </a:ln>
              <a:effectLst/>
            </c:spPr>
            <c:extLst>
              <c:ext xmlns:c16="http://schemas.microsoft.com/office/drawing/2014/chart" uri="{C3380CC4-5D6E-409C-BE32-E72D297353CC}">
                <c16:uniqueId val="{00000003-666D-D14E-8164-F2CC0F4F7E11}"/>
              </c:ext>
            </c:extLst>
          </c:dPt>
          <c:dPt>
            <c:idx val="6"/>
            <c:invertIfNegative val="0"/>
            <c:bubble3D val="0"/>
            <c:spPr>
              <a:solidFill>
                <a:schemeClr val="accent3"/>
              </a:solidFill>
              <a:ln>
                <a:noFill/>
              </a:ln>
              <a:effectLst/>
            </c:spPr>
            <c:extLst>
              <c:ext xmlns:c16="http://schemas.microsoft.com/office/drawing/2014/chart" uri="{C3380CC4-5D6E-409C-BE32-E72D297353CC}">
                <c16:uniqueId val="{00000004-666D-D14E-8164-F2CC0F4F7E11}"/>
              </c:ext>
            </c:extLst>
          </c:dPt>
          <c:dPt>
            <c:idx val="7"/>
            <c:invertIfNegative val="0"/>
            <c:bubble3D val="0"/>
            <c:spPr>
              <a:solidFill>
                <a:schemeClr val="accent3"/>
              </a:solidFill>
              <a:ln>
                <a:noFill/>
              </a:ln>
              <a:effectLst/>
            </c:spPr>
            <c:extLst>
              <c:ext xmlns:c16="http://schemas.microsoft.com/office/drawing/2014/chart" uri="{C3380CC4-5D6E-409C-BE32-E72D297353CC}">
                <c16:uniqueId val="{00000005-666D-D14E-8164-F2CC0F4F7E11}"/>
              </c:ext>
            </c:extLst>
          </c:dPt>
          <c:dPt>
            <c:idx val="8"/>
            <c:invertIfNegative val="0"/>
            <c:bubble3D val="0"/>
            <c:spPr>
              <a:solidFill>
                <a:schemeClr val="accent3"/>
              </a:solidFill>
              <a:ln>
                <a:noFill/>
              </a:ln>
              <a:effectLst/>
            </c:spPr>
            <c:extLst>
              <c:ext xmlns:c16="http://schemas.microsoft.com/office/drawing/2014/chart" uri="{C3380CC4-5D6E-409C-BE32-E72D297353CC}">
                <c16:uniqueId val="{00000006-666D-D14E-8164-F2CC0F4F7E11}"/>
              </c:ext>
            </c:extLst>
          </c:dPt>
          <c:val>
            <c:numRef>
              <c:f>'reduced sheet'!$K$30:$K$38</c:f>
              <c:numCache>
                <c:formatCode>General</c:formatCode>
                <c:ptCount val="9"/>
                <c:pt idx="0">
                  <c:v>35</c:v>
                </c:pt>
                <c:pt idx="1">
                  <c:v>25</c:v>
                </c:pt>
                <c:pt idx="2">
                  <c:v>25</c:v>
                </c:pt>
                <c:pt idx="3">
                  <c:v>13</c:v>
                </c:pt>
                <c:pt idx="4">
                  <c:v>7</c:v>
                </c:pt>
                <c:pt idx="5">
                  <c:v>12</c:v>
                </c:pt>
                <c:pt idx="6">
                  <c:v>10</c:v>
                </c:pt>
                <c:pt idx="7">
                  <c:v>13</c:v>
                </c:pt>
                <c:pt idx="8">
                  <c:v>12</c:v>
                </c:pt>
              </c:numCache>
            </c:numRef>
          </c:val>
          <c:extLst>
            <c:ext xmlns:c16="http://schemas.microsoft.com/office/drawing/2014/chart" uri="{C3380CC4-5D6E-409C-BE32-E72D297353CC}">
              <c16:uniqueId val="{00000000-666D-D14E-8164-F2CC0F4F7E11}"/>
            </c:ext>
          </c:extLst>
        </c:ser>
        <c:dLbls>
          <c:showLegendKey val="0"/>
          <c:showVal val="0"/>
          <c:showCatName val="0"/>
          <c:showSerName val="0"/>
          <c:showPercent val="0"/>
          <c:showBubbleSize val="0"/>
        </c:dLbls>
        <c:gapWidth val="219"/>
        <c:overlap val="-27"/>
        <c:axId val="597632623"/>
        <c:axId val="597638751"/>
      </c:barChart>
      <c:catAx>
        <c:axId val="597632623"/>
        <c:scaling>
          <c:orientation val="minMax"/>
        </c:scaling>
        <c:delete val="1"/>
        <c:axPos val="b"/>
        <c:majorTickMark val="none"/>
        <c:minorTickMark val="none"/>
        <c:tickLblPos val="nextTo"/>
        <c:crossAx val="597638751"/>
        <c:crosses val="autoZero"/>
        <c:auto val="1"/>
        <c:lblAlgn val="ctr"/>
        <c:lblOffset val="100"/>
        <c:noMultiLvlLbl val="0"/>
      </c:catAx>
      <c:valAx>
        <c:axId val="597638751"/>
        <c:scaling>
          <c:orientation val="minMax"/>
          <c:max val="35"/>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5976326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5.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6.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7.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8.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9.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0.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5.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6.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7.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8.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9.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0.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purl.oclc.org/ooxml/drawingml/main" id="22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purl.oclc.org/ooxml/drawingml/main" id="29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purl.oclc.org/ooxml/officeDocument/relationships/chart" Target="../charts/chart8.xml"/><Relationship Id="rId13" Type="http://purl.oclc.org/ooxml/officeDocument/relationships/chart" Target="../charts/chart13.xml"/><Relationship Id="rId18" Type="http://purl.oclc.org/ooxml/officeDocument/relationships/chart" Target="../charts/chart18.xml"/><Relationship Id="rId3" Type="http://purl.oclc.org/ooxml/officeDocument/relationships/chart" Target="../charts/chart3.xml"/><Relationship Id="rId7" Type="http://purl.oclc.org/ooxml/officeDocument/relationships/chart" Target="../charts/chart7.xml"/><Relationship Id="rId12" Type="http://purl.oclc.org/ooxml/officeDocument/relationships/chart" Target="../charts/chart12.xml"/><Relationship Id="rId17" Type="http://purl.oclc.org/ooxml/officeDocument/relationships/chart" Target="../charts/chart17.xml"/><Relationship Id="rId2" Type="http://purl.oclc.org/ooxml/officeDocument/relationships/chart" Target="../charts/chart2.xml"/><Relationship Id="rId16" Type="http://purl.oclc.org/ooxml/officeDocument/relationships/chart" Target="../charts/chart16.xml"/><Relationship Id="rId20" Type="http://purl.oclc.org/ooxml/officeDocument/relationships/chart" Target="../charts/chart20.xml"/><Relationship Id="rId1" Type="http://purl.oclc.org/ooxml/officeDocument/relationships/chart" Target="../charts/chart1.xml"/><Relationship Id="rId6" Type="http://purl.oclc.org/ooxml/officeDocument/relationships/chart" Target="../charts/chart6.xml"/><Relationship Id="rId11" Type="http://purl.oclc.org/ooxml/officeDocument/relationships/chart" Target="../charts/chart11.xml"/><Relationship Id="rId5" Type="http://purl.oclc.org/ooxml/officeDocument/relationships/chart" Target="../charts/chart5.xml"/><Relationship Id="rId15" Type="http://purl.oclc.org/ooxml/officeDocument/relationships/chart" Target="../charts/chart15.xml"/><Relationship Id="rId10" Type="http://purl.oclc.org/ooxml/officeDocument/relationships/chart" Target="../charts/chart10.xml"/><Relationship Id="rId19" Type="http://purl.oclc.org/ooxml/officeDocument/relationships/chart" Target="../charts/chart19.xml"/><Relationship Id="rId4" Type="http://purl.oclc.org/ooxml/officeDocument/relationships/chart" Target="../charts/chart4.xml"/><Relationship Id="rId9" Type="http://purl.oclc.org/ooxml/officeDocument/relationships/chart" Target="../charts/chart9.xml"/><Relationship Id="rId14" Type="http://purl.oclc.org/ooxml/officeDocument/relationships/chart" Target="../charts/chart14.xml"/></Relationships>
</file>

<file path=xl/drawings/_rels/drawing2.xml.rels><?xml version="1.0" encoding="UTF-8" standalone="yes"?>
<Relationships xmlns="http://schemas.openxmlformats.org/package/2006/relationships"><Relationship Id="rId1" Type="http://purl.oclc.org/ooxml/officeDocument/relationships/chart" Target="../charts/chart21.xml"/></Relationships>
</file>

<file path=xl/drawings/drawing1.xml><?xml version="1.0" encoding="utf-8"?>
<xdr:wsDr xmlns:xdr="http://purl.oclc.org/ooxml/drawingml/spreadsheetDrawing" xmlns:a="http://purl.oclc.org/ooxml/drawingml/main">
  <xdr:twoCellAnchor>
    <xdr:from>
      <xdr:col>2</xdr:col>
      <xdr:colOff>6350</xdr:colOff>
      <xdr:row>2</xdr:row>
      <xdr:rowOff>190500</xdr:rowOff>
    </xdr:from>
    <xdr:to>
      <xdr:col>5</xdr:col>
      <xdr:colOff>0</xdr:colOff>
      <xdr:row>13</xdr:row>
      <xdr:rowOff>0</xdr:rowOff>
    </xdr:to>
    <xdr:graphicFrame macro="">
      <xdr:nvGraphicFramePr>
        <xdr:cNvPr id="12" name="Chart 11">
          <a:extLst>
            <a:ext uri="{FF2B5EF4-FFF2-40B4-BE49-F238E27FC236}">
              <a16:creationId xmlns:a16="http://schemas.microsoft.com/office/drawing/2014/main" id="{249FBDEA-0157-0FE1-D0A3-80CE0F543729}"/>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2</xdr:col>
      <xdr:colOff>12700</xdr:colOff>
      <xdr:row>31</xdr:row>
      <xdr:rowOff>0</xdr:rowOff>
    </xdr:from>
    <xdr:to>
      <xdr:col>5</xdr:col>
      <xdr:colOff>12700</xdr:colOff>
      <xdr:row>41</xdr:row>
      <xdr:rowOff>0</xdr:rowOff>
    </xdr:to>
    <xdr:graphicFrame macro="">
      <xdr:nvGraphicFramePr>
        <xdr:cNvPr id="13" name="Chart 12">
          <a:extLst>
            <a:ext uri="{FF2B5EF4-FFF2-40B4-BE49-F238E27FC236}">
              <a16:creationId xmlns:a16="http://schemas.microsoft.com/office/drawing/2014/main" id="{6B7ACFD8-C7AE-9533-8BE6-FDE787EBCA39}"/>
            </a:ext>
          </a:extLst>
        </xdr:cNvPr>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2</xdr:col>
      <xdr:colOff>6457</xdr:colOff>
      <xdr:row>59</xdr:row>
      <xdr:rowOff>204490</xdr:rowOff>
    </xdr:from>
    <xdr:to>
      <xdr:col>5</xdr:col>
      <xdr:colOff>21525</xdr:colOff>
      <xdr:row>69</xdr:row>
      <xdr:rowOff>203845</xdr:rowOff>
    </xdr:to>
    <xdr:graphicFrame macro="">
      <xdr:nvGraphicFramePr>
        <xdr:cNvPr id="14" name="Chart 13">
          <a:extLst>
            <a:ext uri="{FF2B5EF4-FFF2-40B4-BE49-F238E27FC236}">
              <a16:creationId xmlns:a16="http://schemas.microsoft.com/office/drawing/2014/main" id="{8B7003D8-7DD9-D618-660E-9751BD6ED0F1}"/>
            </a:ext>
          </a:extLst>
        </xdr:cNvPr>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twoCellAnchor>
    <xdr:from>
      <xdr:col>6</xdr:col>
      <xdr:colOff>11840</xdr:colOff>
      <xdr:row>3</xdr:row>
      <xdr:rowOff>22171</xdr:rowOff>
    </xdr:from>
    <xdr:to>
      <xdr:col>9</xdr:col>
      <xdr:colOff>0</xdr:colOff>
      <xdr:row>13</xdr:row>
      <xdr:rowOff>0</xdr:rowOff>
    </xdr:to>
    <xdr:graphicFrame macro="">
      <xdr:nvGraphicFramePr>
        <xdr:cNvPr id="15" name="Chart 14">
          <a:extLst>
            <a:ext uri="{FF2B5EF4-FFF2-40B4-BE49-F238E27FC236}">
              <a16:creationId xmlns:a16="http://schemas.microsoft.com/office/drawing/2014/main" id="{5D8F5B03-32F8-9866-C302-E0C8648B2F34}"/>
            </a:ext>
          </a:extLst>
        </xdr:cNvPr>
        <xdr:cNvGraphicFramePr/>
      </xdr:nvGraphicFramePr>
      <xdr:xfrm>
        <a:off x="0" y="0"/>
        <a:ext cx="0" cy="0"/>
      </xdr:xfrm>
      <a:graphic>
        <a:graphicData uri="http://purl.oclc.org/ooxml/drawingml/chart">
          <c:chart xmlns:c="http://purl.oclc.org/ooxml/drawingml/chart" xmlns:r="http://purl.oclc.org/ooxml/officeDocument/relationships" r:id="rId4"/>
        </a:graphicData>
      </a:graphic>
    </xdr:graphicFrame>
    <xdr:clientData/>
  </xdr:twoCellAnchor>
  <xdr:twoCellAnchor>
    <xdr:from>
      <xdr:col>10</xdr:col>
      <xdr:colOff>22602</xdr:colOff>
      <xdr:row>3</xdr:row>
      <xdr:rowOff>11408</xdr:rowOff>
    </xdr:from>
    <xdr:to>
      <xdr:col>12</xdr:col>
      <xdr:colOff>1194661</xdr:colOff>
      <xdr:row>13</xdr:row>
      <xdr:rowOff>0</xdr:rowOff>
    </xdr:to>
    <xdr:graphicFrame macro="">
      <xdr:nvGraphicFramePr>
        <xdr:cNvPr id="16" name="Chart 15">
          <a:extLst>
            <a:ext uri="{FF2B5EF4-FFF2-40B4-BE49-F238E27FC236}">
              <a16:creationId xmlns:a16="http://schemas.microsoft.com/office/drawing/2014/main" id="{5476C4F2-7EEB-4F69-AF1A-563161E759C4}"/>
            </a:ext>
          </a:extLst>
        </xdr:cNvPr>
        <xdr:cNvGraphicFramePr/>
      </xdr:nvGraphicFramePr>
      <xdr:xfrm>
        <a:off x="0" y="0"/>
        <a:ext cx="0" cy="0"/>
      </xdr:xfrm>
      <a:graphic>
        <a:graphicData uri="http://purl.oclc.org/ooxml/drawingml/chart">
          <c:chart xmlns:c="http://purl.oclc.org/ooxml/drawingml/chart" xmlns:r="http://purl.oclc.org/ooxml/officeDocument/relationships" r:id="rId5"/>
        </a:graphicData>
      </a:graphic>
    </xdr:graphicFrame>
    <xdr:clientData/>
  </xdr:twoCellAnchor>
  <xdr:twoCellAnchor>
    <xdr:from>
      <xdr:col>6</xdr:col>
      <xdr:colOff>20321</xdr:colOff>
      <xdr:row>31</xdr:row>
      <xdr:rowOff>20321</xdr:rowOff>
    </xdr:from>
    <xdr:to>
      <xdr:col>9</xdr:col>
      <xdr:colOff>1</xdr:colOff>
      <xdr:row>41</xdr:row>
      <xdr:rowOff>20320</xdr:rowOff>
    </xdr:to>
    <xdr:graphicFrame macro="">
      <xdr:nvGraphicFramePr>
        <xdr:cNvPr id="2" name="Chart 1">
          <a:extLst>
            <a:ext uri="{FF2B5EF4-FFF2-40B4-BE49-F238E27FC236}">
              <a16:creationId xmlns:a16="http://schemas.microsoft.com/office/drawing/2014/main" id="{AC7ECE2A-0EAF-DD8E-E371-C75556D62002}"/>
            </a:ext>
          </a:extLst>
        </xdr:cNvPr>
        <xdr:cNvGraphicFramePr/>
      </xdr:nvGraphicFramePr>
      <xdr:xfrm>
        <a:off x="0" y="0"/>
        <a:ext cx="0" cy="0"/>
      </xdr:xfrm>
      <a:graphic>
        <a:graphicData uri="http://purl.oclc.org/ooxml/drawingml/chart">
          <c:chart xmlns:c="http://purl.oclc.org/ooxml/drawingml/chart" xmlns:r="http://purl.oclc.org/ooxml/officeDocument/relationships" r:id="rId6"/>
        </a:graphicData>
      </a:graphic>
    </xdr:graphicFrame>
    <xdr:clientData/>
  </xdr:twoCellAnchor>
  <xdr:twoCellAnchor>
    <xdr:from>
      <xdr:col>10</xdr:col>
      <xdr:colOff>10160</xdr:colOff>
      <xdr:row>31</xdr:row>
      <xdr:rowOff>5080</xdr:rowOff>
    </xdr:from>
    <xdr:to>
      <xdr:col>13</xdr:col>
      <xdr:colOff>10160</xdr:colOff>
      <xdr:row>41</xdr:row>
      <xdr:rowOff>0</xdr:rowOff>
    </xdr:to>
    <xdr:graphicFrame macro="">
      <xdr:nvGraphicFramePr>
        <xdr:cNvPr id="3" name="Chart 2">
          <a:extLst>
            <a:ext uri="{FF2B5EF4-FFF2-40B4-BE49-F238E27FC236}">
              <a16:creationId xmlns:a16="http://schemas.microsoft.com/office/drawing/2014/main" id="{A8368C0D-9CB2-62DE-4E22-A704D7072F1A}"/>
            </a:ext>
          </a:extLst>
        </xdr:cNvPr>
        <xdr:cNvGraphicFramePr/>
      </xdr:nvGraphicFramePr>
      <xdr:xfrm>
        <a:off x="0" y="0"/>
        <a:ext cx="0" cy="0"/>
      </xdr:xfrm>
      <a:graphic>
        <a:graphicData uri="http://purl.oclc.org/ooxml/drawingml/chart">
          <c:chart xmlns:c="http://purl.oclc.org/ooxml/drawingml/chart" xmlns:r="http://purl.oclc.org/ooxml/officeDocument/relationships" r:id="rId7"/>
        </a:graphicData>
      </a:graphic>
    </xdr:graphicFrame>
    <xdr:clientData/>
  </xdr:twoCellAnchor>
  <xdr:twoCellAnchor>
    <xdr:from>
      <xdr:col>6</xdr:col>
      <xdr:colOff>16043</xdr:colOff>
      <xdr:row>60</xdr:row>
      <xdr:rowOff>18716</xdr:rowOff>
    </xdr:from>
    <xdr:to>
      <xdr:col>9</xdr:col>
      <xdr:colOff>0</xdr:colOff>
      <xdr:row>70</xdr:row>
      <xdr:rowOff>22281</xdr:rowOff>
    </xdr:to>
    <xdr:graphicFrame macro="">
      <xdr:nvGraphicFramePr>
        <xdr:cNvPr id="4" name="Chart 3">
          <a:extLst>
            <a:ext uri="{FF2B5EF4-FFF2-40B4-BE49-F238E27FC236}">
              <a16:creationId xmlns:a16="http://schemas.microsoft.com/office/drawing/2014/main" id="{5F972DDE-AA8C-243E-A69E-18AAA6B1BFED}"/>
            </a:ext>
          </a:extLst>
        </xdr:cNvPr>
        <xdr:cNvGraphicFramePr/>
      </xdr:nvGraphicFramePr>
      <xdr:xfrm>
        <a:off x="0" y="0"/>
        <a:ext cx="0" cy="0"/>
      </xdr:xfrm>
      <a:graphic>
        <a:graphicData uri="http://purl.oclc.org/ooxml/drawingml/chart">
          <c:chart xmlns:c="http://purl.oclc.org/ooxml/drawingml/chart" xmlns:r="http://purl.oclc.org/ooxml/officeDocument/relationships" r:id="rId8"/>
        </a:graphicData>
      </a:graphic>
    </xdr:graphicFrame>
    <xdr:clientData/>
  </xdr:twoCellAnchor>
  <xdr:twoCellAnchor>
    <xdr:from>
      <xdr:col>10</xdr:col>
      <xdr:colOff>14483</xdr:colOff>
      <xdr:row>60</xdr:row>
      <xdr:rowOff>9804</xdr:rowOff>
    </xdr:from>
    <xdr:to>
      <xdr:col>13</xdr:col>
      <xdr:colOff>11140</xdr:colOff>
      <xdr:row>70</xdr:row>
      <xdr:rowOff>22281</xdr:rowOff>
    </xdr:to>
    <xdr:graphicFrame macro="">
      <xdr:nvGraphicFramePr>
        <xdr:cNvPr id="5" name="Chart 4">
          <a:extLst>
            <a:ext uri="{FF2B5EF4-FFF2-40B4-BE49-F238E27FC236}">
              <a16:creationId xmlns:a16="http://schemas.microsoft.com/office/drawing/2014/main" id="{B3E009F9-4C31-CD7B-34AC-4C07B496D960}"/>
            </a:ext>
          </a:extLst>
        </xdr:cNvPr>
        <xdr:cNvGraphicFramePr/>
      </xdr:nvGraphicFramePr>
      <xdr:xfrm>
        <a:off x="0" y="0"/>
        <a:ext cx="0" cy="0"/>
      </xdr:xfrm>
      <a:graphic>
        <a:graphicData uri="http://purl.oclc.org/ooxml/drawingml/chart">
          <c:chart xmlns:c="http://purl.oclc.org/ooxml/drawingml/chart" xmlns:r="http://purl.oclc.org/ooxml/officeDocument/relationships" r:id="rId9"/>
        </a:graphicData>
      </a:graphic>
    </xdr:graphicFrame>
    <xdr:clientData/>
  </xdr:twoCellAnchor>
  <xdr:twoCellAnchor>
    <xdr:from>
      <xdr:col>15</xdr:col>
      <xdr:colOff>15905</xdr:colOff>
      <xdr:row>3</xdr:row>
      <xdr:rowOff>5063</xdr:rowOff>
    </xdr:from>
    <xdr:to>
      <xdr:col>18</xdr:col>
      <xdr:colOff>0</xdr:colOff>
      <xdr:row>12</xdr:row>
      <xdr:rowOff>189906</xdr:rowOff>
    </xdr:to>
    <xdr:graphicFrame macro="">
      <xdr:nvGraphicFramePr>
        <xdr:cNvPr id="6" name="Chart 5">
          <a:extLst>
            <a:ext uri="{FF2B5EF4-FFF2-40B4-BE49-F238E27FC236}">
              <a16:creationId xmlns:a16="http://schemas.microsoft.com/office/drawing/2014/main" id="{60E10CC1-4C27-8FD3-FC4C-B1EA5D13270C}"/>
            </a:ext>
          </a:extLst>
        </xdr:cNvPr>
        <xdr:cNvGraphicFramePr/>
      </xdr:nvGraphicFramePr>
      <xdr:xfrm>
        <a:off x="0" y="0"/>
        <a:ext cx="0" cy="0"/>
      </xdr:xfrm>
      <a:graphic>
        <a:graphicData uri="http://purl.oclc.org/ooxml/drawingml/chart">
          <c:chart xmlns:c="http://purl.oclc.org/ooxml/drawingml/chart" xmlns:r="http://purl.oclc.org/ooxml/officeDocument/relationships" r:id="rId10"/>
        </a:graphicData>
      </a:graphic>
    </xdr:graphicFrame>
    <xdr:clientData/>
  </xdr:twoCellAnchor>
  <xdr:twoCellAnchor>
    <xdr:from>
      <xdr:col>19</xdr:col>
      <xdr:colOff>10684</xdr:colOff>
      <xdr:row>3</xdr:row>
      <xdr:rowOff>11157</xdr:rowOff>
    </xdr:from>
    <xdr:to>
      <xdr:col>21</xdr:col>
      <xdr:colOff>1198786</xdr:colOff>
      <xdr:row>13</xdr:row>
      <xdr:rowOff>35608</xdr:rowOff>
    </xdr:to>
    <xdr:graphicFrame macro="">
      <xdr:nvGraphicFramePr>
        <xdr:cNvPr id="7" name="Chart 6">
          <a:extLst>
            <a:ext uri="{FF2B5EF4-FFF2-40B4-BE49-F238E27FC236}">
              <a16:creationId xmlns:a16="http://schemas.microsoft.com/office/drawing/2014/main" id="{FAB2676A-6590-8820-7CA6-19A49162785A}"/>
            </a:ext>
          </a:extLst>
        </xdr:cNvPr>
        <xdr:cNvGraphicFramePr/>
      </xdr:nvGraphicFramePr>
      <xdr:xfrm>
        <a:off x="0" y="0"/>
        <a:ext cx="0" cy="0"/>
      </xdr:xfrm>
      <a:graphic>
        <a:graphicData uri="http://purl.oclc.org/ooxml/drawingml/chart">
          <c:chart xmlns:c="http://purl.oclc.org/ooxml/drawingml/chart" xmlns:r="http://purl.oclc.org/ooxml/officeDocument/relationships" r:id="rId11"/>
        </a:graphicData>
      </a:graphic>
    </xdr:graphicFrame>
    <xdr:clientData/>
  </xdr:twoCellAnchor>
  <xdr:twoCellAnchor>
    <xdr:from>
      <xdr:col>22</xdr:col>
      <xdr:colOff>1209467</xdr:colOff>
      <xdr:row>2</xdr:row>
      <xdr:rowOff>201064</xdr:rowOff>
    </xdr:from>
    <xdr:to>
      <xdr:col>26</xdr:col>
      <xdr:colOff>11870</xdr:colOff>
      <xdr:row>13</xdr:row>
      <xdr:rowOff>35608</xdr:rowOff>
    </xdr:to>
    <xdr:graphicFrame macro="">
      <xdr:nvGraphicFramePr>
        <xdr:cNvPr id="8" name="Chart 7">
          <a:extLst>
            <a:ext uri="{FF2B5EF4-FFF2-40B4-BE49-F238E27FC236}">
              <a16:creationId xmlns:a16="http://schemas.microsoft.com/office/drawing/2014/main" id="{138F3105-6E0F-640A-6787-AB2EC838D2E6}"/>
            </a:ext>
          </a:extLst>
        </xdr:cNvPr>
        <xdr:cNvGraphicFramePr/>
      </xdr:nvGraphicFramePr>
      <xdr:xfrm>
        <a:off x="0" y="0"/>
        <a:ext cx="0" cy="0"/>
      </xdr:xfrm>
      <a:graphic>
        <a:graphicData uri="http://purl.oclc.org/ooxml/drawingml/chart">
          <c:chart xmlns:c="http://purl.oclc.org/ooxml/drawingml/chart" xmlns:r="http://purl.oclc.org/ooxml/officeDocument/relationships" r:id="rId12"/>
        </a:graphicData>
      </a:graphic>
    </xdr:graphicFrame>
    <xdr:clientData/>
  </xdr:twoCellAnchor>
  <xdr:twoCellAnchor>
    <xdr:from>
      <xdr:col>15</xdr:col>
      <xdr:colOff>21167</xdr:colOff>
      <xdr:row>31</xdr:row>
      <xdr:rowOff>25400</xdr:rowOff>
    </xdr:from>
    <xdr:to>
      <xdr:col>18</xdr:col>
      <xdr:colOff>12700</xdr:colOff>
      <xdr:row>41</xdr:row>
      <xdr:rowOff>25400</xdr:rowOff>
    </xdr:to>
    <xdr:graphicFrame macro="">
      <xdr:nvGraphicFramePr>
        <xdr:cNvPr id="9" name="Chart 8">
          <a:extLst>
            <a:ext uri="{FF2B5EF4-FFF2-40B4-BE49-F238E27FC236}">
              <a16:creationId xmlns:a16="http://schemas.microsoft.com/office/drawing/2014/main" id="{723117C2-0594-9872-B18C-42589B14102B}"/>
            </a:ext>
          </a:extLst>
        </xdr:cNvPr>
        <xdr:cNvGraphicFramePr/>
      </xdr:nvGraphicFramePr>
      <xdr:xfrm>
        <a:off x="0" y="0"/>
        <a:ext cx="0" cy="0"/>
      </xdr:xfrm>
      <a:graphic>
        <a:graphicData uri="http://purl.oclc.org/ooxml/drawingml/chart">
          <c:chart xmlns:c="http://purl.oclc.org/ooxml/drawingml/chart" xmlns:r="http://purl.oclc.org/ooxml/officeDocument/relationships" r:id="rId13"/>
        </a:graphicData>
      </a:graphic>
    </xdr:graphicFrame>
    <xdr:clientData/>
  </xdr:twoCellAnchor>
  <xdr:twoCellAnchor>
    <xdr:from>
      <xdr:col>15</xdr:col>
      <xdr:colOff>12700</xdr:colOff>
      <xdr:row>60</xdr:row>
      <xdr:rowOff>6350</xdr:rowOff>
    </xdr:from>
    <xdr:to>
      <xdr:col>18</xdr:col>
      <xdr:colOff>25400</xdr:colOff>
      <xdr:row>70</xdr:row>
      <xdr:rowOff>12700</xdr:rowOff>
    </xdr:to>
    <xdr:graphicFrame macro="">
      <xdr:nvGraphicFramePr>
        <xdr:cNvPr id="10" name="Chart 9">
          <a:extLst>
            <a:ext uri="{FF2B5EF4-FFF2-40B4-BE49-F238E27FC236}">
              <a16:creationId xmlns:a16="http://schemas.microsoft.com/office/drawing/2014/main" id="{C0C18D67-9AA9-85E1-DB79-745DD5AB805C}"/>
            </a:ext>
          </a:extLst>
        </xdr:cNvPr>
        <xdr:cNvGraphicFramePr/>
      </xdr:nvGraphicFramePr>
      <xdr:xfrm>
        <a:off x="0" y="0"/>
        <a:ext cx="0" cy="0"/>
      </xdr:xfrm>
      <a:graphic>
        <a:graphicData uri="http://purl.oclc.org/ooxml/drawingml/chart">
          <c:chart xmlns:c="http://purl.oclc.org/ooxml/drawingml/chart" xmlns:r="http://purl.oclc.org/ooxml/officeDocument/relationships" r:id="rId14"/>
        </a:graphicData>
      </a:graphic>
    </xdr:graphicFrame>
    <xdr:clientData/>
  </xdr:twoCellAnchor>
  <xdr:twoCellAnchor>
    <xdr:from>
      <xdr:col>19</xdr:col>
      <xdr:colOff>12700</xdr:colOff>
      <xdr:row>31</xdr:row>
      <xdr:rowOff>8467</xdr:rowOff>
    </xdr:from>
    <xdr:to>
      <xdr:col>22</xdr:col>
      <xdr:colOff>0</xdr:colOff>
      <xdr:row>41</xdr:row>
      <xdr:rowOff>8467</xdr:rowOff>
    </xdr:to>
    <xdr:graphicFrame macro="">
      <xdr:nvGraphicFramePr>
        <xdr:cNvPr id="11" name="Chart 10">
          <a:extLst>
            <a:ext uri="{FF2B5EF4-FFF2-40B4-BE49-F238E27FC236}">
              <a16:creationId xmlns:a16="http://schemas.microsoft.com/office/drawing/2014/main" id="{6173D76D-D511-2AFB-335B-B9EA6882DEC9}"/>
            </a:ext>
          </a:extLst>
        </xdr:cNvPr>
        <xdr:cNvGraphicFramePr/>
      </xdr:nvGraphicFramePr>
      <xdr:xfrm>
        <a:off x="0" y="0"/>
        <a:ext cx="0" cy="0"/>
      </xdr:xfrm>
      <a:graphic>
        <a:graphicData uri="http://purl.oclc.org/ooxml/drawingml/chart">
          <c:chart xmlns:c="http://purl.oclc.org/ooxml/drawingml/chart" xmlns:r="http://purl.oclc.org/ooxml/officeDocument/relationships" r:id="rId15"/>
        </a:graphicData>
      </a:graphic>
    </xdr:graphicFrame>
    <xdr:clientData/>
  </xdr:twoCellAnchor>
  <xdr:twoCellAnchor>
    <xdr:from>
      <xdr:col>18</xdr:col>
      <xdr:colOff>1210732</xdr:colOff>
      <xdr:row>60</xdr:row>
      <xdr:rowOff>10584</xdr:rowOff>
    </xdr:from>
    <xdr:to>
      <xdr:col>22</xdr:col>
      <xdr:colOff>8466</xdr:colOff>
      <xdr:row>70</xdr:row>
      <xdr:rowOff>25400</xdr:rowOff>
    </xdr:to>
    <xdr:graphicFrame macro="">
      <xdr:nvGraphicFramePr>
        <xdr:cNvPr id="17" name="Chart 16">
          <a:extLst>
            <a:ext uri="{FF2B5EF4-FFF2-40B4-BE49-F238E27FC236}">
              <a16:creationId xmlns:a16="http://schemas.microsoft.com/office/drawing/2014/main" id="{B9F453E8-01C8-C081-AD51-78C0021A7AE5}"/>
            </a:ext>
          </a:extLst>
        </xdr:cNvPr>
        <xdr:cNvGraphicFramePr/>
      </xdr:nvGraphicFramePr>
      <xdr:xfrm>
        <a:off x="0" y="0"/>
        <a:ext cx="0" cy="0"/>
      </xdr:xfrm>
      <a:graphic>
        <a:graphicData uri="http://purl.oclc.org/ooxml/drawingml/chart">
          <c:chart xmlns:c="http://purl.oclc.org/ooxml/drawingml/chart" xmlns:r="http://purl.oclc.org/ooxml/officeDocument/relationships" r:id="rId16"/>
        </a:graphicData>
      </a:graphic>
    </xdr:graphicFrame>
    <xdr:clientData/>
  </xdr:twoCellAnchor>
  <xdr:twoCellAnchor>
    <xdr:from>
      <xdr:col>23</xdr:col>
      <xdr:colOff>4233</xdr:colOff>
      <xdr:row>31</xdr:row>
      <xdr:rowOff>16934</xdr:rowOff>
    </xdr:from>
    <xdr:to>
      <xdr:col>26</xdr:col>
      <xdr:colOff>16933</xdr:colOff>
      <xdr:row>41</xdr:row>
      <xdr:rowOff>16934</xdr:rowOff>
    </xdr:to>
    <xdr:graphicFrame macro="">
      <xdr:nvGraphicFramePr>
        <xdr:cNvPr id="18" name="Chart 17">
          <a:extLst>
            <a:ext uri="{FF2B5EF4-FFF2-40B4-BE49-F238E27FC236}">
              <a16:creationId xmlns:a16="http://schemas.microsoft.com/office/drawing/2014/main" id="{9ED7C611-ED90-C701-8115-4B7F03FEA416}"/>
            </a:ext>
          </a:extLst>
        </xdr:cNvPr>
        <xdr:cNvGraphicFramePr/>
      </xdr:nvGraphicFramePr>
      <xdr:xfrm>
        <a:off x="0" y="0"/>
        <a:ext cx="0" cy="0"/>
      </xdr:xfrm>
      <a:graphic>
        <a:graphicData uri="http://purl.oclc.org/ooxml/drawingml/chart">
          <c:chart xmlns:c="http://purl.oclc.org/ooxml/drawingml/chart" xmlns:r="http://purl.oclc.org/ooxml/officeDocument/relationships" r:id="rId17"/>
        </a:graphicData>
      </a:graphic>
    </xdr:graphicFrame>
    <xdr:clientData/>
  </xdr:twoCellAnchor>
  <xdr:twoCellAnchor>
    <xdr:from>
      <xdr:col>23</xdr:col>
      <xdr:colOff>6412</xdr:colOff>
      <xdr:row>60</xdr:row>
      <xdr:rowOff>19692</xdr:rowOff>
    </xdr:from>
    <xdr:to>
      <xdr:col>26</xdr:col>
      <xdr:colOff>9477</xdr:colOff>
      <xdr:row>70</xdr:row>
      <xdr:rowOff>28434</xdr:rowOff>
    </xdr:to>
    <xdr:graphicFrame macro="">
      <xdr:nvGraphicFramePr>
        <xdr:cNvPr id="19" name="Chart 18">
          <a:extLst>
            <a:ext uri="{FF2B5EF4-FFF2-40B4-BE49-F238E27FC236}">
              <a16:creationId xmlns:a16="http://schemas.microsoft.com/office/drawing/2014/main" id="{89942F26-B56A-21C4-A861-C7CA901A861A}"/>
            </a:ext>
          </a:extLst>
        </xdr:cNvPr>
        <xdr:cNvGraphicFramePr/>
      </xdr:nvGraphicFramePr>
      <xdr:xfrm>
        <a:off x="0" y="0"/>
        <a:ext cx="0" cy="0"/>
      </xdr:xfrm>
      <a:graphic>
        <a:graphicData uri="http://purl.oclc.org/ooxml/drawingml/chart">
          <c:chart xmlns:c="http://purl.oclc.org/ooxml/drawingml/chart" xmlns:r="http://purl.oclc.org/ooxml/officeDocument/relationships" r:id="rId18"/>
        </a:graphicData>
      </a:graphic>
    </xdr:graphicFrame>
    <xdr:clientData/>
  </xdr:twoCellAnchor>
  <xdr:twoCellAnchor>
    <xdr:from>
      <xdr:col>26</xdr:col>
      <xdr:colOff>702734</xdr:colOff>
      <xdr:row>44</xdr:row>
      <xdr:rowOff>59266</xdr:rowOff>
    </xdr:from>
    <xdr:to>
      <xdr:col>32</xdr:col>
      <xdr:colOff>982134</xdr:colOff>
      <xdr:row>65</xdr:row>
      <xdr:rowOff>84666</xdr:rowOff>
    </xdr:to>
    <xdr:graphicFrame macro="">
      <xdr:nvGraphicFramePr>
        <xdr:cNvPr id="20" name="Chart 19">
          <a:extLst>
            <a:ext uri="{FF2B5EF4-FFF2-40B4-BE49-F238E27FC236}">
              <a16:creationId xmlns:a16="http://schemas.microsoft.com/office/drawing/2014/main" id="{843169C7-7392-41E1-B297-2455ED4CB5E8}"/>
            </a:ext>
          </a:extLst>
        </xdr:cNvPr>
        <xdr:cNvGraphicFramePr/>
      </xdr:nvGraphicFramePr>
      <xdr:xfrm>
        <a:off x="0" y="0"/>
        <a:ext cx="0" cy="0"/>
      </xdr:xfrm>
      <a:graphic>
        <a:graphicData uri="http://purl.oclc.org/ooxml/drawingml/chart">
          <c:chart xmlns:c="http://purl.oclc.org/ooxml/drawingml/chart" xmlns:r="http://purl.oclc.org/ooxml/officeDocument/relationships" r:id="rId19"/>
        </a:graphicData>
      </a:graphic>
    </xdr:graphicFrame>
    <xdr:clientData/>
  </xdr:twoCellAnchor>
  <xdr:twoCellAnchor>
    <xdr:from>
      <xdr:col>30</xdr:col>
      <xdr:colOff>320524</xdr:colOff>
      <xdr:row>14</xdr:row>
      <xdr:rowOff>15724</xdr:rowOff>
    </xdr:from>
    <xdr:to>
      <xdr:col>34</xdr:col>
      <xdr:colOff>455991</xdr:colOff>
      <xdr:row>27</xdr:row>
      <xdr:rowOff>117324</xdr:rowOff>
    </xdr:to>
    <xdr:graphicFrame macro="">
      <xdr:nvGraphicFramePr>
        <xdr:cNvPr id="24" name="Chart 23">
          <a:extLst>
            <a:ext uri="{FF2B5EF4-FFF2-40B4-BE49-F238E27FC236}">
              <a16:creationId xmlns:a16="http://schemas.microsoft.com/office/drawing/2014/main" id="{376E0485-7F24-AF7A-654B-2E054A13C0AF}"/>
            </a:ext>
          </a:extLst>
        </xdr:cNvPr>
        <xdr:cNvGraphicFramePr/>
      </xdr:nvGraphicFramePr>
      <xdr:xfrm>
        <a:off x="0" y="0"/>
        <a:ext cx="0" cy="0"/>
      </xdr:xfrm>
      <a:graphic>
        <a:graphicData uri="http://purl.oclc.org/ooxml/drawingml/chart">
          <c:chart xmlns:c="http://purl.oclc.org/ooxml/drawingml/chart" xmlns:r="http://purl.oclc.org/ooxml/officeDocument/relationships" r:id="rId20"/>
        </a:graphicData>
      </a:graphic>
    </xdr:graphicFrame>
    <xdr:clientData/>
  </xdr:twoCellAnchor>
  <xdr:oneCellAnchor>
    <xdr:from>
      <xdr:col>31</xdr:col>
      <xdr:colOff>336248</xdr:colOff>
      <xdr:row>15</xdr:row>
      <xdr:rowOff>82249</xdr:rowOff>
    </xdr:from>
    <xdr:ext cx="378758" cy="264431"/>
    <xdr:sp macro="" textlink="">
      <xdr:nvSpPr>
        <xdr:cNvPr id="25" name="TextBox 24">
          <a:extLst>
            <a:ext uri="{FF2B5EF4-FFF2-40B4-BE49-F238E27FC236}">
              <a16:creationId xmlns:a16="http://schemas.microsoft.com/office/drawing/2014/main" id="{DF91F9C1-2B41-F073-E85E-612F7BED25D6}"/>
            </a:ext>
          </a:extLst>
        </xdr:cNvPr>
        <xdr:cNvSpPr txBox="1"/>
      </xdr:nvSpPr>
      <xdr:spPr>
        <a:xfrm>
          <a:off x="37681505" y="3144763"/>
          <a:ext cx="378758"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Yes</a:t>
          </a:r>
        </a:p>
      </xdr:txBody>
    </xdr:sp>
    <xdr:clientData/>
  </xdr:oneCellAnchor>
  <xdr:oneCellAnchor>
    <xdr:from>
      <xdr:col>32</xdr:col>
      <xdr:colOff>729342</xdr:colOff>
      <xdr:row>15</xdr:row>
      <xdr:rowOff>66525</xdr:rowOff>
    </xdr:from>
    <xdr:ext cx="350096" cy="264431"/>
    <xdr:sp macro="" textlink="">
      <xdr:nvSpPr>
        <xdr:cNvPr id="26" name="TextBox 25">
          <a:extLst>
            <a:ext uri="{FF2B5EF4-FFF2-40B4-BE49-F238E27FC236}">
              <a16:creationId xmlns:a16="http://schemas.microsoft.com/office/drawing/2014/main" id="{31244F09-669B-E94D-857E-13F37581803B}"/>
            </a:ext>
          </a:extLst>
        </xdr:cNvPr>
        <xdr:cNvSpPr txBox="1"/>
      </xdr:nvSpPr>
      <xdr:spPr>
        <a:xfrm>
          <a:off x="39279285" y="3129039"/>
          <a:ext cx="350096"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No</a:t>
          </a:r>
        </a:p>
      </xdr:txBody>
    </xdr:sp>
    <xdr:clientData/>
  </xdr:oneCellAnchor>
</xdr:wsDr>
</file>

<file path=xl/drawings/drawing2.xml><?xml version="1.0" encoding="utf-8"?>
<xdr:wsDr xmlns:xdr="http://purl.oclc.org/ooxml/drawingml/spreadsheetDrawing" xmlns:a="http://purl.oclc.org/ooxml/drawingml/main">
  <xdr:twoCellAnchor>
    <xdr:from>
      <xdr:col>7</xdr:col>
      <xdr:colOff>819150</xdr:colOff>
      <xdr:row>38</xdr:row>
      <xdr:rowOff>190500</xdr:rowOff>
    </xdr:from>
    <xdr:to>
      <xdr:col>10</xdr:col>
      <xdr:colOff>1574800</xdr:colOff>
      <xdr:row>52</xdr:row>
      <xdr:rowOff>12700</xdr:rowOff>
    </xdr:to>
    <xdr:graphicFrame macro="">
      <xdr:nvGraphicFramePr>
        <xdr:cNvPr id="2" name="Chart 1">
          <a:extLst>
            <a:ext uri="{FF2B5EF4-FFF2-40B4-BE49-F238E27FC236}">
              <a16:creationId xmlns:a16="http://schemas.microsoft.com/office/drawing/2014/main" id="{0F5B79D3-3343-459D-343F-95FD91E3D430}"/>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oneCellAnchor>
    <xdr:from>
      <xdr:col>8</xdr:col>
      <xdr:colOff>774700</xdr:colOff>
      <xdr:row>40</xdr:row>
      <xdr:rowOff>25400</xdr:rowOff>
    </xdr:from>
    <xdr:ext cx="475451" cy="264431"/>
    <xdr:sp macro="" textlink="">
      <xdr:nvSpPr>
        <xdr:cNvPr id="3" name="TextBox 2">
          <a:extLst>
            <a:ext uri="{FF2B5EF4-FFF2-40B4-BE49-F238E27FC236}">
              <a16:creationId xmlns:a16="http://schemas.microsoft.com/office/drawing/2014/main" id="{120AFE6F-F493-B4CE-69D6-07A6264ACDF7}"/>
            </a:ext>
          </a:extLst>
        </xdr:cNvPr>
        <xdr:cNvSpPr txBox="1"/>
      </xdr:nvSpPr>
      <xdr:spPr>
        <a:xfrm>
          <a:off x="9664700" y="8153400"/>
          <a:ext cx="475451"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Male</a:t>
          </a:r>
        </a:p>
      </xdr:txBody>
    </xdr:sp>
    <xdr:clientData/>
  </xdr:oneCellAnchor>
  <xdr:oneCellAnchor>
    <xdr:from>
      <xdr:col>9</xdr:col>
      <xdr:colOff>558800</xdr:colOff>
      <xdr:row>40</xdr:row>
      <xdr:rowOff>38100</xdr:rowOff>
    </xdr:from>
    <xdr:ext cx="602537" cy="264431"/>
    <xdr:sp macro="" textlink="">
      <xdr:nvSpPr>
        <xdr:cNvPr id="4" name="TextBox 3">
          <a:extLst>
            <a:ext uri="{FF2B5EF4-FFF2-40B4-BE49-F238E27FC236}">
              <a16:creationId xmlns:a16="http://schemas.microsoft.com/office/drawing/2014/main" id="{B5DFA6FB-324D-9742-AB97-0C486BDD55C0}"/>
            </a:ext>
          </a:extLst>
        </xdr:cNvPr>
        <xdr:cNvSpPr txBox="1"/>
      </xdr:nvSpPr>
      <xdr:spPr>
        <a:xfrm>
          <a:off x="11036300" y="8166100"/>
          <a:ext cx="602537"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Female</a:t>
          </a:r>
        </a:p>
      </xdr:txBody>
    </xdr:sp>
    <xdr:clientData/>
  </xdr:oneCellAnchor>
  <xdr:oneCellAnchor>
    <xdr:from>
      <xdr:col>10</xdr:col>
      <xdr:colOff>457200</xdr:colOff>
      <xdr:row>40</xdr:row>
      <xdr:rowOff>63500</xdr:rowOff>
    </xdr:from>
    <xdr:ext cx="518860" cy="264431"/>
    <xdr:sp macro="" textlink="">
      <xdr:nvSpPr>
        <xdr:cNvPr id="5" name="TextBox 4">
          <a:extLst>
            <a:ext uri="{FF2B5EF4-FFF2-40B4-BE49-F238E27FC236}">
              <a16:creationId xmlns:a16="http://schemas.microsoft.com/office/drawing/2014/main" id="{483AB631-05E7-8D4E-8E75-1892646C9552}"/>
            </a:ext>
          </a:extLst>
        </xdr:cNvPr>
        <xdr:cNvSpPr txBox="1"/>
      </xdr:nvSpPr>
      <xdr:spPr>
        <a:xfrm>
          <a:off x="12522200" y="8191500"/>
          <a:ext cx="518860"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Other</a:t>
          </a:r>
        </a:p>
      </xdr:txBody>
    </xdr:sp>
    <xdr:clientData/>
  </xdr:oneCellAnchor>
  <xdr:oneCellAnchor>
    <xdr:from>
      <xdr:col>8</xdr:col>
      <xdr:colOff>292100</xdr:colOff>
      <xdr:row>51</xdr:row>
      <xdr:rowOff>12700</xdr:rowOff>
    </xdr:from>
    <xdr:ext cx="1418593" cy="264431"/>
    <xdr:sp macro="" textlink="">
      <xdr:nvSpPr>
        <xdr:cNvPr id="6" name="TextBox 5">
          <a:extLst>
            <a:ext uri="{FF2B5EF4-FFF2-40B4-BE49-F238E27FC236}">
              <a16:creationId xmlns:a16="http://schemas.microsoft.com/office/drawing/2014/main" id="{643D934A-C21C-CD4D-B2A6-1394AD858215}"/>
            </a:ext>
          </a:extLst>
        </xdr:cNvPr>
        <xdr:cNvSpPr txBox="1"/>
      </xdr:nvSpPr>
      <xdr:spPr>
        <a:xfrm>
          <a:off x="9182100" y="10375900"/>
          <a:ext cx="1418593"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  Yes</a:t>
          </a:r>
          <a:r>
            <a:rPr lang="en-US" sz="1100" baseline="0%"/>
            <a:t>      Maybe      No</a:t>
          </a:r>
          <a:endParaRPr lang="en-US" sz="1100"/>
        </a:p>
      </xdr:txBody>
    </xdr:sp>
    <xdr:clientData/>
  </xdr:oneCellAnchor>
  <xdr:oneCellAnchor>
    <xdr:from>
      <xdr:col>9</xdr:col>
      <xdr:colOff>101600</xdr:colOff>
      <xdr:row>51</xdr:row>
      <xdr:rowOff>12700</xdr:rowOff>
    </xdr:from>
    <xdr:ext cx="1418593" cy="264431"/>
    <xdr:sp macro="" textlink="">
      <xdr:nvSpPr>
        <xdr:cNvPr id="8" name="TextBox 7">
          <a:extLst>
            <a:ext uri="{FF2B5EF4-FFF2-40B4-BE49-F238E27FC236}">
              <a16:creationId xmlns:a16="http://schemas.microsoft.com/office/drawing/2014/main" id="{C5B2E9F7-A45A-3943-8537-D183C88E70E8}"/>
            </a:ext>
          </a:extLst>
        </xdr:cNvPr>
        <xdr:cNvSpPr txBox="1"/>
      </xdr:nvSpPr>
      <xdr:spPr>
        <a:xfrm>
          <a:off x="10579100" y="10375900"/>
          <a:ext cx="1418593"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  Yes</a:t>
          </a:r>
          <a:r>
            <a:rPr lang="en-US" sz="1100" baseline="0%"/>
            <a:t>      Maybe      No</a:t>
          </a:r>
          <a:endParaRPr lang="en-US" sz="1100"/>
        </a:p>
      </xdr:txBody>
    </xdr:sp>
    <xdr:clientData/>
  </xdr:oneCellAnchor>
  <xdr:oneCellAnchor>
    <xdr:from>
      <xdr:col>9</xdr:col>
      <xdr:colOff>1562100</xdr:colOff>
      <xdr:row>51</xdr:row>
      <xdr:rowOff>25400</xdr:rowOff>
    </xdr:from>
    <xdr:ext cx="1418593" cy="264431"/>
    <xdr:sp macro="" textlink="">
      <xdr:nvSpPr>
        <xdr:cNvPr id="9" name="TextBox 8">
          <a:extLst>
            <a:ext uri="{FF2B5EF4-FFF2-40B4-BE49-F238E27FC236}">
              <a16:creationId xmlns:a16="http://schemas.microsoft.com/office/drawing/2014/main" id="{B00CEA87-3225-7D47-9C67-E70867CBC1C9}"/>
            </a:ext>
          </a:extLst>
        </xdr:cNvPr>
        <xdr:cNvSpPr txBox="1"/>
      </xdr:nvSpPr>
      <xdr:spPr>
        <a:xfrm>
          <a:off x="12039600" y="10388600"/>
          <a:ext cx="1418593"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  Yes</a:t>
          </a:r>
          <a:r>
            <a:rPr lang="en-US" sz="1100" baseline="0%"/>
            <a:t>      Maybe      No</a:t>
          </a:r>
          <a:endParaRPr lang="en-US" sz="1100"/>
        </a:p>
      </xdr:txBody>
    </xdr:sp>
    <xdr:clientData/>
  </xdr:oneCellAnchor>
</xdr:wsDr>
</file>

<file path=xl/tables/table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D353" totalsRowShown="0">
  <autoFilter ref="A1:CD353" xr:uid="{00000000-0009-0000-0100-000001000000}"/>
  <tableColumns count="82">
    <tableColumn id="1" xr3:uid="{00000000-0010-0000-0000-000001000000}" name="*Are you self-employed?*"/>
    <tableColumn id="2" xr3:uid="{00000000-0010-0000-0000-000002000000}" name="How many employees does your company or organization have?"/>
    <tableColumn id="3" xr3:uid="{00000000-0010-0000-0000-000003000000}" name="Is your employer primarily a tech company/organization?"/>
    <tableColumn id="4" xr3:uid="{00000000-0010-0000-0000-000004000000}" name="Is your primary role within your company related to tech/IT?"/>
    <tableColumn id="5" xr3:uid="{00000000-0010-0000-0000-000005000000}" name="Does your employer provide mental health benefits as part of healthcare coverage?"/>
    <tableColumn id="6" xr3:uid="{00000000-0010-0000-0000-000006000000}" name="Do you know the options for mental health care available under your employer-provided health coverage?"/>
    <tableColumn id="7" xr3:uid="{00000000-0010-0000-0000-000007000000}" name="Has your employer ever formally discussed mental health (for example, as part of a wellness campaign or other official communication)?"/>
    <tableColumn id="8" xr3:uid="{00000000-0010-0000-0000-000008000000}" name="Does your employer offer resources to learn more about mental health disorders and options for seeking help?"/>
    <tableColumn id="9" xr3:uid="{00000000-0010-0000-0000-000009000000}" name="Is your anonymity protected if you choose to take advantage of mental health or substance abuse treatment resources provided by your employer?"/>
    <tableColumn id="10" xr3:uid="{00000000-0010-0000-0000-00000A000000}" name="If a mental health issue prompted you to request a medical leave from work, how easy or difficult would it be to ask for that leave?"/>
    <tableColumn id="11" xr3:uid="{00000000-0010-0000-0000-00000B000000}" name="Would you feel more comfortable talking to your coworkers about your physical health or your mental health?"/>
    <tableColumn id="12" xr3:uid="{00000000-0010-0000-0000-00000C000000}" name="Would you feel comfortable discussing a mental health issue with your direct supervisor(s)?"/>
    <tableColumn id="13" xr3:uid="{00000000-0010-0000-0000-00000D000000}" name="Have you ever discussed your mental health with your employer?"/>
    <tableColumn id="14" xr3:uid="{00000000-0010-0000-0000-00000E000000}" name="Describe the conversation you had with your employer about your mental health, including their reactions and what actions were taken to address your mental health issue/questions."/>
    <tableColumn id="15" xr3:uid="{00000000-0010-0000-0000-00000F000000}" name="Would you feel comfortable discussing a mental health issue with your coworkers?"/>
    <tableColumn id="16" xr3:uid="{00000000-0010-0000-0000-000010000000}" name="Have you ever discussed your mental health with coworkers?"/>
    <tableColumn id="17" xr3:uid="{00000000-0010-0000-0000-000011000000}" name="Describe the conversation with coworkers you had about your mental health including their reactions."/>
    <tableColumn id="18" xr3:uid="{00000000-0010-0000-0000-000012000000}" name="Have you ever had a coworker discuss their or another coworker's mental health with you?"/>
    <tableColumn id="19" xr3:uid="{00000000-0010-0000-0000-000013000000}" name="Describe the conversation your coworker had with you about their mental health (please do not use names)."/>
    <tableColumn id="20" xr3:uid="{00000000-0010-0000-0000-000014000000}" name="Overall, how much importance does your employer place on physical health?"/>
    <tableColumn id="21" xr3:uid="{00000000-0010-0000-0000-000015000000}" name="Overall, how much importance does your employer place on mental health?"/>
    <tableColumn id="22" xr3:uid="{00000000-0010-0000-0000-000016000000}" name="Do you have medical coverage (private insurance or state-provided) that includes treatment of mental health disorders?"/>
    <tableColumn id="23" xr3:uid="{00000000-0010-0000-0000-000017000000}" name="Do you know local or online resources to seek help for a mental health issue?"/>
    <tableColumn id="24" xr3:uid="{00000000-0010-0000-0000-000018000000}" name="If you have been diagnosed or treated for a mental health disorder, do you ever reveal this to clients or business contacts?"/>
    <tableColumn id="25" xr3:uid="{00000000-0010-0000-0000-000019000000}" name="If you have revealed a mental health disorder to a client or business contact, how has this affected you or the relationship?"/>
    <tableColumn id="26" xr3:uid="{00000000-0010-0000-0000-00001A000000}" name="If you have been diagnosed or treated for a mental health disorder, do you ever reveal this to coworkers or employees?"/>
    <tableColumn id="27" xr3:uid="{00000000-0010-0000-0000-00001B000000}" name="If you have revealed a mental health disorder to a coworker or employee, how has this impacted you or the relationship?"/>
    <tableColumn id="28" xr3:uid="{00000000-0010-0000-0000-00001C000000}" name="Do you believe your productivity is ever affected by a mental health issue?"/>
    <tableColumn id="29" xr3:uid="{00000000-0010-0000-0000-00001D000000}" name="If yes, what percentage of your work time (time performing primary or secondary job functions) is affected by a mental health issue?"/>
    <tableColumn id="30" xr3:uid="{00000000-0010-0000-0000-00001E000000}" name="*Do you have previous employers?*"/>
    <tableColumn id="31" xr3:uid="{00000000-0010-0000-0000-00001F000000}" name="Was your employer primarily a tech company/organization?"/>
    <tableColumn id="32" xr3:uid="{00000000-0010-0000-0000-000020000000}" name="Have your previous employers provided mental health benefits?"/>
    <tableColumn id="33" xr3:uid="{00000000-0010-0000-0000-000021000000}" name="Were you aware of the options for mental health care provided by your previous employers?"/>
    <tableColumn id="34" xr3:uid="{00000000-0010-0000-0000-000022000000}" name="Did your previous employers ever formally discuss mental health (as part of a wellness campaign or other official communication)?"/>
    <tableColumn id="35" xr3:uid="{00000000-0010-0000-0000-000023000000}" name="Did your previous employers provide resources to learn more about mental health disorders and how to seek help?"/>
    <tableColumn id="36" xr3:uid="{00000000-0010-0000-0000-000024000000}" name="Was your anonymity protected if you chose to take advantage of mental health or substance abuse treatment resources with previous employers?"/>
    <tableColumn id="37" xr3:uid="{00000000-0010-0000-0000-000025000000}" name="Would you have felt more comfortable talking to your previous employer about your physical health or your mental health?"/>
    <tableColumn id="38" xr3:uid="{00000000-0010-0000-0000-000026000000}" name="Would you have been willing to discuss your mental health with your direct supervisor(s)?"/>
    <tableColumn id="39" xr3:uid="{00000000-0010-0000-0000-000027000000}" name="Did you ever discuss your mental health with your previous employer?"/>
    <tableColumn id="40" xr3:uid="{00000000-0010-0000-0000-000028000000}" name="Describe the conversation you had with your previous employer about your mental health, including their reactions and actions taken to address your mental health issue/questions."/>
    <tableColumn id="41" xr3:uid="{00000000-0010-0000-0000-000029000000}" name="Would you have been willing to discuss your mental health with your coworkers at previous employers?"/>
    <tableColumn id="42" xr3:uid="{00000000-0010-0000-0000-00002A000000}" name="Did you ever discuss your mental health with a previous coworker(s)?"/>
    <tableColumn id="43" xr3:uid="{00000000-0010-0000-0000-00002B000000}" name="Describe the conversation you had with your previous coworkers about your mental health including their reactions."/>
    <tableColumn id="44" xr3:uid="{00000000-0010-0000-0000-00002C000000}" name="Did you ever have a previous coworker discuss their or another coworker's mental health with you?"/>
    <tableColumn id="45" xr3:uid="{00000000-0010-0000-0000-00002D000000}" name="Describe the conversation your coworker had with you about their mental health (please do not use names).2"/>
    <tableColumn id="46" xr3:uid="{00000000-0010-0000-0000-00002E000000}" name="Overall, how much importance did your previous employer place on physical health?"/>
    <tableColumn id="47" xr3:uid="{00000000-0010-0000-0000-00002F000000}" name="Overall, how much importance did your previous employer place on mental health?"/>
    <tableColumn id="48" xr3:uid="{00000000-0010-0000-0000-000030000000}" name="Do you *currently* have a mental health disorder?" dataDxfId="39"/>
    <tableColumn id="49" xr3:uid="{00000000-0010-0000-0000-000031000000}" name="Have you ever been *diagnosed* with a mental health disorder?" dataDxfId="38"/>
    <tableColumn id="50" xr3:uid="{00000000-0010-0000-0000-000032000000}" name="*What disorder(s) have you been diagnosed with?*"/>
    <tableColumn id="51" xr3:uid="{00000000-0010-0000-0000-000033000000}" name="*If possibly, what disorder(s) do you believe you have?*"/>
    <tableColumn id="52" xr3:uid="{00000000-0010-0000-0000-000034000000}" name="*If so, what disorder(s) were you diagnosed with?*"/>
    <tableColumn id="53" xr3:uid="{00000000-0010-0000-0000-000035000000}" name="Have you had a mental health disorder in the past?" dataDxfId="37"/>
    <tableColumn id="54" xr3:uid="{00000000-0010-0000-0000-000036000000}" name="Have you ever sought treatment for a mental health disorder from a mental health professional?"/>
    <tableColumn id="55" xr3:uid="{00000000-0010-0000-0000-000037000000}" name="Do you have a family history of mental illness?"/>
    <tableColumn id="56" xr3:uid="{00000000-0010-0000-0000-000038000000}" name="If you have a mental health disorder, how often do you feel that it interferes with your work *when being treated effectively?*"/>
    <tableColumn id="57" xr3:uid="{00000000-0010-0000-0000-000039000000}" name="If you have a mental health disorder, how often do you feel that it interferes with your work *when* _*NOT*_* being treated effectively (i.e., when you are experiencing symptoms)?*"/>
    <tableColumn id="58" xr3:uid="{00000000-0010-0000-0000-00003A000000}" name="Have your observations of how another individual who discussed a mental health issue made you less likely to reveal a mental health issue yourself in your current workplace?"/>
    <tableColumn id="59" xr3:uid="{00000000-0010-0000-0000-00003B000000}" name="How willing would you be to share with friends and family that you have a mental illness?"/>
    <tableColumn id="60" xr3:uid="{00000000-0010-0000-0000-00003C000000}" name="Would you be willing to bring up a physical health issue with a potential employer in an interview?"/>
    <tableColumn id="61" xr3:uid="{00000000-0010-0000-0000-00003D000000}" name="Why or why not?"/>
    <tableColumn id="62" xr3:uid="{00000000-0010-0000-0000-00003E000000}" name="Would you bring up your *mental* health with a potential employer in an interview?"/>
    <tableColumn id="63" xr3:uid="{00000000-0010-0000-0000-00003F000000}" name="Why or why not?3"/>
    <tableColumn id="64" xr3:uid="{00000000-0010-0000-0000-000040000000}" name="Are you openly identified at work as a person with a mental health issue?"/>
    <tableColumn id="65" xr3:uid="{00000000-0010-0000-0000-000041000000}" name="Has being identified as a person with a mental health issue affected your career?"/>
    <tableColumn id="66" xr3:uid="{00000000-0010-0000-0000-000042000000}" name="How has it affected your career?"/>
    <tableColumn id="67" xr3:uid="{00000000-0010-0000-0000-000043000000}" name="If they knew you suffered from a mental health disorder, how do you think that your team members/co-workers would react?"/>
    <tableColumn id="68" xr3:uid="{00000000-0010-0000-0000-000044000000}" name="Have you observed or experienced an *unsupportive or badly handled response* to a mental health issue in your current or previous workplace?"/>
    <tableColumn id="69" xr3:uid="{00000000-0010-0000-0000-000045000000}" name="Describe the circumstances of the badly handled or unsupportive response."/>
    <tableColumn id="70" xr3:uid="{00000000-0010-0000-0000-000046000000}" name="Have you observed or experienced a *supportive or well handled response* to a mental health issue in your current or previous workplace?"/>
    <tableColumn id="71" xr3:uid="{00000000-0010-0000-0000-000047000000}" name="Describe the circumstances of the supportive or well handled response."/>
    <tableColumn id="72" xr3:uid="{00000000-0010-0000-0000-000048000000}" name="Overall, how well do you think the tech industry supports employees with mental health issues?" dataDxfId="36"/>
    <tableColumn id="73" xr3:uid="{00000000-0010-0000-0000-000049000000}" name="Briefly describe what you think the industry as a whole and/or employers could do to improve mental health support for employees."/>
    <tableColumn id="74" xr3:uid="{00000000-0010-0000-0000-00004A000000}" name="If there is anything else you would like to tell us that has not been covered by the survey questions, please use this space to do so."/>
    <tableColumn id="75" xr3:uid="{00000000-0010-0000-0000-00004B000000}" name="Would you be willing to talk to one of us more extensively about your experiences with mental health issues in the tech industry? (Note that all interview responses would be used _anonymously_ and only with your permission.)"/>
    <tableColumn id="76" xr3:uid="{00000000-0010-0000-0000-00004C000000}" name="What is your age?" dataDxfId="35"/>
    <tableColumn id="77" xr3:uid="{00000000-0010-0000-0000-00004D000000}" name="What is your gender?" dataDxfId="34"/>
    <tableColumn id="78" xr3:uid="{00000000-0010-0000-0000-00004E000000}" name="What country do you *live* in?"/>
    <tableColumn id="79" xr3:uid="{00000000-0010-0000-0000-00004F000000}" name="What US state or territory do you *live* in?"/>
    <tableColumn id="80" xr3:uid="{00000000-0010-0000-0000-000050000000}" name="What is your race?" dataDxfId="33"/>
    <tableColumn id="81" xr3:uid="{00000000-0010-0000-0000-000051000000}" name="What country do you *work* in?"/>
    <tableColumn id="82" xr3:uid="{00000000-0010-0000-0000-000052000000}" name="What US state or territory do you *work* in?"/>
  </tableColumns>
  <tableStyleInfo name="TableStyleMedium2" showFirstColumn="0" showLastColumn="0" showRowStripes="1" showColumnStripes="0"/>
</table>
</file>

<file path=xl/tables/table2.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23" xr:uid="{00000000-000C-0000-FFFF-FFFF0A000000}" name="Table524" displayName="Table524" ref="C14:E20" totalsRowShown="0" headerRowDxfId="32">
  <autoFilter ref="C14:E20" xr:uid="{00000000-0009-0000-0100-000017000000}"/>
  <tableColumns count="3">
    <tableColumn id="1" xr3:uid="{00000000-0010-0000-0A00-000001000000}" name="have_mental_health_disorder"/>
    <tableColumn id="6" xr3:uid="{00000000-0010-0000-0A00-000006000000}" name="treatment" dataDxfId="31"/>
    <tableColumn id="8" xr3:uid="{00000000-0010-0000-0A00-000008000000}" name="Count"/>
  </tableColumns>
  <tableStyleInfo name="TableStyleMedium2" showFirstColumn="0" showLastColumn="0" showRowStripes="1" showColumnStripes="0"/>
</table>
</file>

<file path=xl/tables/table3.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25" xr:uid="{00000000-000C-0000-FFFF-FFFF0B000000}" name="Table726" displayName="Table726" ref="K14:M29" totalsRowShown="0" headerRowDxfId="30">
  <autoFilter ref="K14:M29" xr:uid="{00000000-0009-0000-0100-000019000000}"/>
  <tableColumns count="3">
    <tableColumn id="1" xr3:uid="{00000000-0010-0000-0B00-000001000000}" name="have_mental_health_disorder"/>
    <tableColumn id="2" xr3:uid="{00000000-0010-0000-0B00-000002000000}" name="mental_health_support" dataDxfId="29"/>
    <tableColumn id="3" xr3:uid="{00000000-0010-0000-0B00-000003000000}" name="Count" dataDxfId="28"/>
  </tableColumns>
  <tableStyleInfo name="TableStyleMedium2" showFirstColumn="0" showLastColumn="0" showRowStripes="1" showColumnStripes="0"/>
</table>
</file>

<file path=xl/tables/table4.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26" xr:uid="{00000000-000C-0000-FFFF-FFFF0C000000}" name="Table5927" displayName="Table5927" ref="C42:E48" totalsRowShown="0" headerRowDxfId="27">
  <autoFilter ref="C42:E48" xr:uid="{00000000-0009-0000-0100-00001A000000}"/>
  <tableColumns count="3">
    <tableColumn id="1" xr3:uid="{00000000-0010-0000-0C00-000001000000}" name="Diagnosed_with_mental_health"/>
    <tableColumn id="6" xr3:uid="{00000000-0010-0000-0C00-000006000000}" name="treatment" dataDxfId="26"/>
    <tableColumn id="8" xr3:uid="{00000000-0010-0000-0C00-000008000000}" name="Count"/>
  </tableColumns>
  <tableStyleInfo name="TableStyleMedium2" showFirstColumn="0" showLastColumn="0" showRowStripes="1" showColumnStripes="0"/>
</table>
</file>

<file path=xl/tables/table5.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27" xr:uid="{00000000-000C-0000-FFFF-FFFF0D000000}" name="Table61028" displayName="Table61028" ref="G42:I51" totalsRowShown="0" headerRowDxfId="25">
  <autoFilter ref="G42:I51" xr:uid="{00000000-0009-0000-0100-00001B000000}"/>
  <tableColumns count="3">
    <tableColumn id="1" xr3:uid="{00000000-0010-0000-0D00-000001000000}" name="Diagnosed_with_mental_health" dataDxfId="24"/>
    <tableColumn id="2" xr3:uid="{00000000-0010-0000-0D00-000002000000}" name="mental_health_disclosure" dataDxfId="23"/>
    <tableColumn id="3" xr3:uid="{00000000-0010-0000-0D00-000003000000}" name="Count" dataDxfId="22">
      <calculatedColumnFormula>COUNTIFS('mental-health-in-tech-survey-20'!AZ:AZ,"Yes",'mental-health-in-tech-survey-20'!P:P,"Yes")</calculatedColumnFormula>
    </tableColumn>
  </tableColumns>
  <tableStyleInfo name="TableStyleMedium2" showFirstColumn="0" showLastColumn="0" showRowStripes="1" showColumnStripes="0"/>
</table>
</file>

<file path=xl/tables/table6.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28" xr:uid="{00000000-000C-0000-FFFF-FFFF0E000000}" name="Table71129" displayName="Table71129" ref="K42:M57" totalsRowShown="0" headerRowDxfId="21">
  <autoFilter ref="K42:M57" xr:uid="{00000000-0009-0000-0100-00001C000000}"/>
  <tableColumns count="3">
    <tableColumn id="1" xr3:uid="{00000000-0010-0000-0E00-000001000000}" name="Diagnosed_with_mental_health"/>
    <tableColumn id="2" xr3:uid="{00000000-0010-0000-0E00-000002000000}" name="mental_health_support" dataDxfId="20"/>
    <tableColumn id="3" xr3:uid="{00000000-0010-0000-0E00-000003000000}" name="Count" dataDxfId="19"/>
  </tableColumns>
  <tableStyleInfo name="TableStyleMedium2" showFirstColumn="0" showLastColumn="0" showRowStripes="1" showColumnStripes="0"/>
</table>
</file>

<file path=xl/tables/table7.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29" xr:uid="{00000000-000C-0000-FFFF-FFFF0F000000}" name="Table1130" displayName="Table1130" ref="C71:E79" totalsRowShown="0" headerRowDxfId="18">
  <autoFilter ref="C71:E79" xr:uid="{00000000-0009-0000-0100-00001D000000}"/>
  <tableColumns count="3">
    <tableColumn id="1" xr3:uid="{00000000-0010-0000-0F00-000001000000}" name="had_mental_health_disorder "/>
    <tableColumn id="2" xr3:uid="{00000000-0010-0000-0F00-000002000000}" name="treatment " dataDxfId="17"/>
    <tableColumn id="3" xr3:uid="{00000000-0010-0000-0F00-000003000000}" name="Count"/>
  </tableColumns>
  <tableStyleInfo name="TableStyleMedium2" showFirstColumn="0" showLastColumn="0" showRowStripes="1" showColumnStripes="0"/>
</table>
</file>

<file path=xl/tables/table8.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30" xr:uid="{00000000-000C-0000-FFFF-FFFF10000000}" name="Table1231" displayName="Table1231" ref="G71:I83" totalsRowShown="0">
  <autoFilter ref="G71:I83" xr:uid="{00000000-0009-0000-0100-00001E000000}"/>
  <tableColumns count="3">
    <tableColumn id="1" xr3:uid="{00000000-0010-0000-1000-000001000000}" name="had_mental_health_disorder "/>
    <tableColumn id="2" xr3:uid="{00000000-0010-0000-1000-000002000000}" name="mental_health_disclosure"/>
    <tableColumn id="3" xr3:uid="{00000000-0010-0000-1000-000003000000}" name="Count"/>
  </tableColumns>
  <tableStyleInfo name="TableStyleMedium2" showFirstColumn="0" showLastColumn="0" showRowStripes="1" showColumnStripes="0"/>
</table>
</file>

<file path=xl/tables/table9.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31" xr:uid="{00000000-000C-0000-FFFF-FFFF11000000}" name="Table1332" displayName="Table1332" ref="K71:M91" totalsRowShown="0" tableBorderDxfId="16">
  <autoFilter ref="K71:M91" xr:uid="{00000000-0009-0000-0100-00001F000000}"/>
  <tableColumns count="3">
    <tableColumn id="1" xr3:uid="{00000000-0010-0000-1100-000001000000}" name="had_mental_health_disorder "/>
    <tableColumn id="2" xr3:uid="{00000000-0010-0000-1100-000002000000}" name="mental_health_support"/>
    <tableColumn id="3" xr3:uid="{00000000-0010-0000-1100-000003000000}" name="Count"/>
  </tableColumns>
  <tableStyleInfo name="TableStyleMedium2" showFirstColumn="0" showLastColumn="0" showRowStripes="1" showColumnStripes="0"/>
</table>
</file>

<file path=xl/tables/table10.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32" xr:uid="{00000000-000C-0000-FFFF-FFFF12000000}" name="Table111533" displayName="Table111533" ref="P14:R20" totalsRowShown="0" headerRowDxfId="15">
  <autoFilter ref="P14:R20" xr:uid="{00000000-0009-0000-0100-000020000000}"/>
  <tableColumns count="3">
    <tableColumn id="1" xr3:uid="{00000000-0010-0000-1200-000001000000}" name="age"/>
    <tableColumn id="2" xr3:uid="{00000000-0010-0000-1200-000002000000}" name="treatment " dataDxfId="14"/>
    <tableColumn id="3" xr3:uid="{00000000-0010-0000-1200-000003000000}" name="Count"/>
  </tableColumns>
  <tableStyleInfo name="TableStyleMedium2" showFirstColumn="0" showLastColumn="0" showRowStripes="1" showColumnStripes="0"/>
</table>
</file>

<file path=xl/tables/table1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33" xr:uid="{00000000-000C-0000-FFFF-FFFF13000000}" name="Table1534" displayName="Table1534" ref="T14:V23" totalsRowShown="0">
  <autoFilter ref="T14:V23" xr:uid="{00000000-0009-0000-0100-000021000000}"/>
  <tableColumns count="3">
    <tableColumn id="1" xr3:uid="{00000000-0010-0000-1300-000001000000}" name="age"/>
    <tableColumn id="2" xr3:uid="{00000000-0010-0000-1300-000002000000}" name="mental_health_disclosure"/>
    <tableColumn id="3" xr3:uid="{00000000-0010-0000-1300-000003000000}" name="Count"/>
  </tableColumns>
  <tableStyleInfo name="TableStyleMedium2" showFirstColumn="0" showLastColumn="0" showRowStripes="1" showColumnStripes="0"/>
</table>
</file>

<file path=xl/tables/table12.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34" xr:uid="{00000000-000C-0000-FFFF-FFFF14000000}" name="Table1635" displayName="Table1635" ref="X14:Z29" totalsRowShown="0">
  <autoFilter ref="X14:Z29" xr:uid="{00000000-0009-0000-0100-000022000000}"/>
  <tableColumns count="3">
    <tableColumn id="1" xr3:uid="{00000000-0010-0000-1400-000001000000}" name="age"/>
    <tableColumn id="2" xr3:uid="{00000000-0010-0000-1400-000002000000}" name="mental_health_support"/>
    <tableColumn id="3" xr3:uid="{00000000-0010-0000-1400-000003000000}" name="Count"/>
  </tableColumns>
  <tableStyleInfo name="TableStyleMedium2" showFirstColumn="0" showLastColumn="0" showRowStripes="1" showColumnStripes="0"/>
</table>
</file>

<file path=xl/tables/table13.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35" xr:uid="{00000000-000C-0000-FFFF-FFFF15000000}" name="Table1736" displayName="Table1736" ref="P42:R48" totalsRowShown="0" headerRowDxfId="13">
  <autoFilter ref="P42:R48" xr:uid="{00000000-0009-0000-0100-000023000000}"/>
  <tableColumns count="3">
    <tableColumn id="1" xr3:uid="{00000000-0010-0000-1500-000001000000}" name="gender"/>
    <tableColumn id="2" xr3:uid="{00000000-0010-0000-1500-000002000000}" name="treatment "/>
    <tableColumn id="3" xr3:uid="{00000000-0010-0000-1500-000003000000}" name="Count"/>
  </tableColumns>
  <tableStyleInfo name="TableStyleMedium2" showFirstColumn="0" showLastColumn="0" showRowStripes="1" showColumnStripes="0"/>
</table>
</file>

<file path=xl/tables/table14.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36" xr:uid="{00000000-000C-0000-FFFF-FFFF16000000}" name="Table1837" displayName="Table1837" ref="T42:V51" totalsRowShown="0">
  <autoFilter ref="T42:V51" xr:uid="{00000000-0009-0000-0100-000024000000}"/>
  <tableColumns count="3">
    <tableColumn id="1" xr3:uid="{00000000-0010-0000-1600-000001000000}" name="gender"/>
    <tableColumn id="2" xr3:uid="{00000000-0010-0000-1600-000002000000}" name="mental_health_disclosure"/>
    <tableColumn id="3" xr3:uid="{00000000-0010-0000-1600-000003000000}" name="Count"/>
  </tableColumns>
  <tableStyleInfo name="TableStyleMedium2" showFirstColumn="0" showLastColumn="0" showRowStripes="1" showColumnStripes="0"/>
</table>
</file>

<file path=xl/tables/table15.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37" xr:uid="{00000000-000C-0000-FFFF-FFFF17000000}" name="Table1938" displayName="Table1938" ref="X42:Z57" totalsRowShown="0">
  <autoFilter ref="X42:Z57" xr:uid="{00000000-0009-0000-0100-000025000000}"/>
  <tableColumns count="3">
    <tableColumn id="1" xr3:uid="{00000000-0010-0000-1700-000001000000}" name="gender"/>
    <tableColumn id="2" xr3:uid="{00000000-0010-0000-1700-000002000000}" name="mental_health_support" dataDxfId="12"/>
    <tableColumn id="3" xr3:uid="{00000000-0010-0000-1700-000003000000}" name="Count"/>
  </tableColumns>
  <tableStyleInfo name="TableStyleMedium2" showFirstColumn="0" showLastColumn="0" showRowStripes="1" showColumnStripes="0"/>
</table>
</file>

<file path=xl/tables/table16.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38" xr:uid="{00000000-000C-0000-FFFF-FFFF18000000}" name="Table2039" displayName="Table2039" ref="P71:R85" totalsRowShown="0" headerRowDxfId="11">
  <autoFilter ref="P71:R85" xr:uid="{00000000-0009-0000-0100-000026000000}"/>
  <tableColumns count="3">
    <tableColumn id="1" xr3:uid="{00000000-0010-0000-1800-000001000000}" name="Race"/>
    <tableColumn id="2" xr3:uid="{00000000-0010-0000-1800-000002000000}" name="treatment "/>
    <tableColumn id="3" xr3:uid="{00000000-0010-0000-1800-000003000000}" name="Count"/>
  </tableColumns>
  <tableStyleInfo name="TableStyleMedium2" showFirstColumn="0" showLastColumn="0" showRowStripes="1" showColumnStripes="0"/>
</table>
</file>

<file path=xl/tables/table17.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39" xr:uid="{00000000-000C-0000-FFFF-FFFF19000000}" name="Table182240" displayName="Table182240" ref="T71:V92" totalsRowShown="0">
  <autoFilter ref="T71:V92" xr:uid="{00000000-0009-0000-0100-000027000000}"/>
  <tableColumns count="3">
    <tableColumn id="1" xr3:uid="{00000000-0010-0000-1900-000001000000}" name="Race"/>
    <tableColumn id="2" xr3:uid="{00000000-0010-0000-1900-000002000000}" name="mental_health_disclosure"/>
    <tableColumn id="3" xr3:uid="{00000000-0010-0000-1900-000003000000}" name="Count"/>
  </tableColumns>
  <tableStyleInfo name="TableStyleMedium2" showFirstColumn="0" showLastColumn="0" showRowStripes="1" showColumnStripes="0"/>
</table>
</file>

<file path=xl/tables/table18.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40" xr:uid="{00000000-000C-0000-FFFF-FFFF1A000000}" name="Table192341" displayName="Table192341" ref="X71:Z106" totalsRowShown="0">
  <autoFilter ref="X71:Z106" xr:uid="{00000000-0009-0000-0100-000028000000}"/>
  <tableColumns count="3">
    <tableColumn id="1" xr3:uid="{00000000-0010-0000-1A00-000001000000}" name="race"/>
    <tableColumn id="2" xr3:uid="{00000000-0010-0000-1A00-000002000000}" name="mental_health_support" dataDxfId="10"/>
    <tableColumn id="3" xr3:uid="{00000000-0010-0000-1A00-000003000000}" name="Count"/>
  </tableColumns>
  <tableStyleInfo name="TableStyleMedium2" showFirstColumn="0" showLastColumn="0" showRowStripes="1" showColumnStripes="0"/>
</table>
</file>

<file path=xl/tables/table19.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42" xr:uid="{00000000-000C-0000-FFFF-FFFF1B000000}" name="Table643" displayName="Table643" ref="G14:I23" totalsRowShown="0" headerRowDxfId="9">
  <autoFilter ref="G14:I23" xr:uid="{00000000-0009-0000-0100-00002A000000}"/>
  <tableColumns count="3">
    <tableColumn id="1" xr3:uid="{00000000-0010-0000-1B00-000001000000}" name="have_mental_health_disorder" dataDxfId="8"/>
    <tableColumn id="2" xr3:uid="{00000000-0010-0000-1B00-000002000000}" name="mental_health_disclosure" dataDxfId="7"/>
    <tableColumn id="3" xr3:uid="{00000000-0010-0000-1B00-000003000000}" name="Count" dataDxfId="6"/>
  </tableColumns>
  <tableStyleInfo name="TableStyleMedium2" showFirstColumn="0" showLastColumn="0" showRowStripes="1" showColumnStripes="0"/>
</table>
</file>

<file path=xl/tables/table20.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2" xr:uid="{8D29E69C-2505-8240-A2D3-70FAA6184BAF}" name="Table2" displayName="Table2" ref="AB27:AC29" totalsRowShown="0" headerRowDxfId="1" dataDxfId="0">
  <autoFilter ref="AB27:AC29" xr:uid="{8D29E69C-2505-8240-A2D3-70FAA6184BAF}"/>
  <tableColumns count="2">
    <tableColumn id="1" xr3:uid="{7C72A9EB-E1F2-644C-9B17-8D8847A1379D}" name="Female" dataDxfId="3"/>
    <tableColumn id="2" xr3:uid="{9D10E3EB-0A6D-D34D-8406-14C8B6B2E0DC}" name="Male" dataDxfId="2"/>
  </tableColumns>
  <tableStyleInfo name="TableStyleMedium2" showFirstColumn="0" showLastColumn="0" showRowStripes="1" showColumnStripes="0"/>
</table>
</file>

<file path=xl/tables/table2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3" xr:uid="{00000000-000C-0000-FFFF-FFFF1C000000}" name="Table3" displayName="Table3" ref="B1:C83" totalsRowShown="0">
  <autoFilter ref="B1:C83" xr:uid="{00000000-0009-0000-0100-000003000000}"/>
  <tableColumns count="2">
    <tableColumn id="1" xr3:uid="{00000000-0010-0000-1C00-000001000000}" name="Variables" dataDxfId="5"/>
    <tableColumn id="2" xr3:uid="{00000000-0010-0000-1C00-000002000000}" name="Domain" dataDxfId="4"/>
  </tableColumns>
  <tableStyleInfo name="TableStyleMedium2" showFirstColumn="0" showLastColumn="0" showRowStripes="1" showColumnStripes="0"/>
</table>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table" Target="../tables/table1.xml"/></Relationships>
</file>

<file path=xl/worksheets/_rels/sheet2.xml.rels><?xml version="1.0" encoding="UTF-8" standalone="yes"?>
<Relationships xmlns="http://schemas.openxmlformats.org/package/2006/relationships"><Relationship Id="rId8" Type="http://purl.oclc.org/ooxml/officeDocument/relationships/table" Target="../tables/table8.xml"/><Relationship Id="rId13" Type="http://purl.oclc.org/ooxml/officeDocument/relationships/table" Target="../tables/table13.xml"/><Relationship Id="rId18" Type="http://purl.oclc.org/ooxml/officeDocument/relationships/table" Target="../tables/table18.xml"/><Relationship Id="rId3" Type="http://purl.oclc.org/ooxml/officeDocument/relationships/table" Target="../tables/table3.xml"/><Relationship Id="rId7" Type="http://purl.oclc.org/ooxml/officeDocument/relationships/table" Target="../tables/table7.xml"/><Relationship Id="rId12" Type="http://purl.oclc.org/ooxml/officeDocument/relationships/table" Target="../tables/table12.xml"/><Relationship Id="rId17" Type="http://purl.oclc.org/ooxml/officeDocument/relationships/table" Target="../tables/table17.xml"/><Relationship Id="rId2" Type="http://purl.oclc.org/ooxml/officeDocument/relationships/table" Target="../tables/table2.xml"/><Relationship Id="rId16" Type="http://purl.oclc.org/ooxml/officeDocument/relationships/table" Target="../tables/table16.xml"/><Relationship Id="rId20" Type="http://purl.oclc.org/ooxml/officeDocument/relationships/table" Target="../tables/table20.xml"/><Relationship Id="rId1" Type="http://purl.oclc.org/ooxml/officeDocument/relationships/drawing" Target="../drawings/drawing1.xml"/><Relationship Id="rId6" Type="http://purl.oclc.org/ooxml/officeDocument/relationships/table" Target="../tables/table6.xml"/><Relationship Id="rId11" Type="http://purl.oclc.org/ooxml/officeDocument/relationships/table" Target="../tables/table11.xml"/><Relationship Id="rId5" Type="http://purl.oclc.org/ooxml/officeDocument/relationships/table" Target="../tables/table5.xml"/><Relationship Id="rId15" Type="http://purl.oclc.org/ooxml/officeDocument/relationships/table" Target="../tables/table15.xml"/><Relationship Id="rId10" Type="http://purl.oclc.org/ooxml/officeDocument/relationships/table" Target="../tables/table10.xml"/><Relationship Id="rId19" Type="http://purl.oclc.org/ooxml/officeDocument/relationships/table" Target="../tables/table19.xml"/><Relationship Id="rId4" Type="http://purl.oclc.org/ooxml/officeDocument/relationships/table" Target="../tables/table4.xml"/><Relationship Id="rId9" Type="http://purl.oclc.org/ooxml/officeDocument/relationships/table" Target="../tables/table9.xml"/><Relationship Id="rId14" Type="http://purl.oclc.org/ooxml/officeDocument/relationships/table" Target="../tables/table14.xml"/></Relationships>
</file>

<file path=xl/worksheets/_rels/sheet3.xml.rels><?xml version="1.0" encoding="UTF-8" standalone="yes"?>
<Relationships xmlns="http://schemas.openxmlformats.org/package/2006/relationships"><Relationship Id="rId1" Type="http://purl.oclc.org/ooxml/officeDocument/relationships/table" Target="../tables/table21.xml"/></Relationships>
</file>

<file path=xl/worksheets/_rels/sheet4.xml.rels><?xml version="1.0" encoding="UTF-8" standalone="yes"?>
<Relationships xmlns="http://schemas.openxmlformats.org/package/2006/relationships"><Relationship Id="rId1" Type="http://purl.oclc.org/ooxml/officeDocument/relationships/drawing" Target="../drawings/drawing2.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D353"/>
  <sheetViews>
    <sheetView topLeftCell="B214" zoomScale="83" workbookViewId="0">
      <selection activeCell="CB211" sqref="CB211"/>
    </sheetView>
  </sheetViews>
  <sheetFormatPr baseColWidth="10" defaultRowHeight="16" x14ac:dyDescent="0.2"/>
  <cols>
    <col min="1" max="1" width="25.1640625" customWidth="1"/>
    <col min="2" max="2" width="56.83203125" customWidth="1"/>
    <col min="3" max="3" width="50.83203125" customWidth="1"/>
    <col min="4" max="4" width="53.33203125" customWidth="1"/>
    <col min="5" max="5" width="72.5" customWidth="1"/>
    <col min="6" max="11" width="85.6640625" customWidth="1"/>
    <col min="12" max="12" width="79.1640625" customWidth="1"/>
    <col min="13" max="13" width="57.6640625" customWidth="1"/>
    <col min="14" max="14" width="85.6640625" customWidth="1"/>
    <col min="15" max="15" width="71.83203125" customWidth="1"/>
    <col min="16" max="16" width="54.1640625" customWidth="1"/>
    <col min="17" max="17" width="85.6640625" customWidth="1"/>
    <col min="18" max="18" width="78.5" customWidth="1"/>
    <col min="19" max="19" width="85.6640625" customWidth="1"/>
    <col min="20" max="20" width="66.83203125" customWidth="1"/>
    <col min="21" max="21" width="66" customWidth="1"/>
    <col min="22" max="22" width="85.6640625" customWidth="1"/>
    <col min="23" max="23" width="67.1640625" customWidth="1"/>
    <col min="24" max="27" width="85.6640625" customWidth="1"/>
    <col min="28" max="28" width="65.33203125" customWidth="1"/>
    <col min="29" max="29" width="85.6640625" customWidth="1"/>
    <col min="30" max="30" width="33.5" customWidth="1"/>
    <col min="31" max="31" width="53.1640625" customWidth="1"/>
    <col min="32" max="32" width="56.5" customWidth="1"/>
    <col min="33" max="33" width="79.83203125" customWidth="1"/>
    <col min="34" max="37" width="85.6640625" customWidth="1"/>
    <col min="38" max="38" width="77.6640625" customWidth="1"/>
    <col min="39" max="39" width="61.6640625" customWidth="1"/>
    <col min="40" max="41" width="85.6640625" customWidth="1"/>
    <col min="42" max="42" width="61" customWidth="1"/>
    <col min="43" max="43" width="85.6640625" customWidth="1"/>
    <col min="44" max="44" width="85.5" customWidth="1"/>
    <col min="45" max="45" width="85.6640625" customWidth="1"/>
    <col min="46" max="46" width="73" customWidth="1"/>
    <col min="47" max="47" width="72.1640625" customWidth="1"/>
    <col min="48" max="48" width="45.33203125" style="12" customWidth="1"/>
    <col min="49" max="49" width="56.6640625" style="29" customWidth="1"/>
    <col min="50" max="50" width="45.83203125" customWidth="1"/>
    <col min="51" max="51" width="49.83203125" customWidth="1"/>
    <col min="52" max="52" width="45.6640625" customWidth="1"/>
    <col min="53" max="53" width="45.6640625" style="27" customWidth="1"/>
    <col min="54" max="54" width="83.33203125" customWidth="1"/>
    <col min="55" max="55" width="42.5" customWidth="1"/>
    <col min="56" max="58" width="85.6640625" customWidth="1"/>
    <col min="59" max="59" width="78" customWidth="1"/>
    <col min="60" max="60" width="84.83203125" customWidth="1"/>
    <col min="61" max="61" width="17.6640625" customWidth="1"/>
    <col min="62" max="62" width="73.33203125" customWidth="1"/>
    <col min="63" max="63" width="18.6640625" customWidth="1"/>
    <col min="64" max="64" width="64.1640625" customWidth="1"/>
    <col min="65" max="65" width="70.33203125" customWidth="1"/>
    <col min="66" max="66" width="30.5" customWidth="1"/>
    <col min="67" max="68" width="85.6640625" customWidth="1"/>
    <col min="69" max="69" width="65" customWidth="1"/>
    <col min="70" max="70" width="85.6640625" customWidth="1"/>
    <col min="71" max="71" width="62" customWidth="1"/>
    <col min="72" max="72" width="82.6640625" style="42" customWidth="1"/>
    <col min="73" max="75" width="85.6640625" customWidth="1"/>
    <col min="76" max="76" width="18.5" style="29" customWidth="1"/>
    <col min="77" max="77" width="21.1640625" style="28" customWidth="1"/>
    <col min="78" max="78" width="29.1640625" customWidth="1"/>
    <col min="79" max="79" width="39.5" customWidth="1"/>
    <col min="80" max="80" width="19" style="42" customWidth="1"/>
    <col min="81" max="81" width="30.33203125" customWidth="1"/>
    <col min="82" max="82" width="40.6640625" customWidth="1"/>
  </cols>
  <sheetData>
    <row r="1" spans="1:8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1779</v>
      </c>
      <c r="AT1" t="s">
        <v>44</v>
      </c>
      <c r="AU1" t="s">
        <v>45</v>
      </c>
      <c r="AV1" s="12" t="s">
        <v>46</v>
      </c>
      <c r="AW1" s="29" t="s">
        <v>47</v>
      </c>
      <c r="AX1" t="s">
        <v>48</v>
      </c>
      <c r="AY1" t="s">
        <v>49</v>
      </c>
      <c r="AZ1" t="s">
        <v>50</v>
      </c>
      <c r="BA1" s="27" t="s">
        <v>51</v>
      </c>
      <c r="BB1" t="s">
        <v>52</v>
      </c>
      <c r="BC1" t="s">
        <v>53</v>
      </c>
      <c r="BD1" t="s">
        <v>54</v>
      </c>
      <c r="BE1" t="s">
        <v>55</v>
      </c>
      <c r="BF1" t="s">
        <v>56</v>
      </c>
      <c r="BG1" t="s">
        <v>57</v>
      </c>
      <c r="BH1" t="s">
        <v>58</v>
      </c>
      <c r="BI1" t="s">
        <v>59</v>
      </c>
      <c r="BJ1" t="s">
        <v>60</v>
      </c>
      <c r="BK1" t="s">
        <v>1780</v>
      </c>
      <c r="BL1" t="s">
        <v>61</v>
      </c>
      <c r="BM1" t="s">
        <v>62</v>
      </c>
      <c r="BN1" t="s">
        <v>63</v>
      </c>
      <c r="BO1" t="s">
        <v>64</v>
      </c>
      <c r="BP1" t="s">
        <v>65</v>
      </c>
      <c r="BQ1" t="s">
        <v>66</v>
      </c>
      <c r="BR1" t="s">
        <v>67</v>
      </c>
      <c r="BS1" t="s">
        <v>68</v>
      </c>
      <c r="BT1" s="42" t="s">
        <v>69</v>
      </c>
      <c r="BU1" t="s">
        <v>70</v>
      </c>
      <c r="BV1" t="s">
        <v>71</v>
      </c>
      <c r="BW1" t="s">
        <v>72</v>
      </c>
      <c r="BX1" s="29" t="s">
        <v>73</v>
      </c>
      <c r="BY1" s="28" t="s">
        <v>74</v>
      </c>
      <c r="BZ1" t="s">
        <v>75</v>
      </c>
      <c r="CA1" t="s">
        <v>76</v>
      </c>
      <c r="CB1" s="42" t="s">
        <v>77</v>
      </c>
      <c r="CC1" t="s">
        <v>78</v>
      </c>
      <c r="CD1" t="s">
        <v>79</v>
      </c>
    </row>
    <row r="2" spans="1:82" x14ac:dyDescent="0.2">
      <c r="A2" t="b">
        <v>0</v>
      </c>
      <c r="B2" t="s">
        <v>80</v>
      </c>
      <c r="C2" t="b">
        <v>1</v>
      </c>
      <c r="D2" t="b">
        <v>1</v>
      </c>
      <c r="E2" t="s">
        <v>81</v>
      </c>
      <c r="F2" t="s">
        <v>82</v>
      </c>
      <c r="G2" t="s">
        <v>83</v>
      </c>
      <c r="H2" t="s">
        <v>83</v>
      </c>
      <c r="I2" t="s">
        <v>81</v>
      </c>
      <c r="J2" t="s">
        <v>84</v>
      </c>
      <c r="K2" t="s">
        <v>85</v>
      </c>
      <c r="L2" t="s">
        <v>83</v>
      </c>
      <c r="M2" t="b">
        <v>0</v>
      </c>
      <c r="O2" t="s">
        <v>83</v>
      </c>
      <c r="P2" t="b">
        <v>1</v>
      </c>
      <c r="Q2" t="s">
        <v>86</v>
      </c>
      <c r="R2" t="b">
        <v>1</v>
      </c>
      <c r="S2" t="s">
        <v>87</v>
      </c>
      <c r="T2">
        <v>5</v>
      </c>
      <c r="U2">
        <v>5</v>
      </c>
      <c r="AD2" t="b">
        <v>1</v>
      </c>
      <c r="AE2" t="b">
        <v>0</v>
      </c>
      <c r="AF2" t="s">
        <v>81</v>
      </c>
      <c r="AG2" t="s">
        <v>88</v>
      </c>
      <c r="AH2" t="s">
        <v>89</v>
      </c>
      <c r="AI2" t="s">
        <v>90</v>
      </c>
      <c r="AJ2" t="s">
        <v>81</v>
      </c>
      <c r="AK2" t="s">
        <v>85</v>
      </c>
      <c r="AL2" t="s">
        <v>91</v>
      </c>
      <c r="AM2" t="b">
        <v>0</v>
      </c>
      <c r="AO2" t="s">
        <v>92</v>
      </c>
      <c r="AP2" t="b">
        <v>0</v>
      </c>
      <c r="AR2" t="b">
        <v>1</v>
      </c>
      <c r="AT2">
        <v>8</v>
      </c>
      <c r="AU2">
        <v>5</v>
      </c>
      <c r="AV2" s="12" t="s">
        <v>93</v>
      </c>
      <c r="BA2" s="27" t="s">
        <v>82</v>
      </c>
      <c r="BB2" t="b">
        <v>0</v>
      </c>
      <c r="BC2" t="s">
        <v>82</v>
      </c>
      <c r="BD2" t="s">
        <v>94</v>
      </c>
      <c r="BE2" t="s">
        <v>94</v>
      </c>
      <c r="BF2" t="s">
        <v>82</v>
      </c>
      <c r="BG2">
        <v>8</v>
      </c>
      <c r="BH2" t="s">
        <v>83</v>
      </c>
      <c r="BI2" t="s">
        <v>95</v>
      </c>
      <c r="BJ2" t="s">
        <v>96</v>
      </c>
      <c r="BK2" t="s">
        <v>97</v>
      </c>
      <c r="BL2" t="b">
        <v>0</v>
      </c>
      <c r="BO2">
        <v>8</v>
      </c>
      <c r="BP2" t="s">
        <v>82</v>
      </c>
      <c r="BR2" t="s">
        <v>98</v>
      </c>
      <c r="BT2" s="42">
        <v>4</v>
      </c>
      <c r="BW2" t="b">
        <v>0</v>
      </c>
      <c r="BX2" s="29">
        <v>25</v>
      </c>
      <c r="BY2" s="28" t="s">
        <v>99</v>
      </c>
      <c r="BZ2" t="s">
        <v>100</v>
      </c>
      <c r="CA2" t="s">
        <v>101</v>
      </c>
      <c r="CB2" s="42" t="s">
        <v>102</v>
      </c>
      <c r="CC2" t="s">
        <v>100</v>
      </c>
      <c r="CD2" t="s">
        <v>101</v>
      </c>
    </row>
    <row r="3" spans="1:82" x14ac:dyDescent="0.2">
      <c r="A3" t="b">
        <v>0</v>
      </c>
      <c r="B3" t="s">
        <v>80</v>
      </c>
      <c r="C3" t="b">
        <v>1</v>
      </c>
      <c r="D3" t="b">
        <v>1</v>
      </c>
      <c r="E3" t="s">
        <v>83</v>
      </c>
      <c r="F3" t="s">
        <v>82</v>
      </c>
      <c r="G3" t="s">
        <v>82</v>
      </c>
      <c r="H3" t="s">
        <v>83</v>
      </c>
      <c r="I3" t="s">
        <v>83</v>
      </c>
      <c r="J3" t="s">
        <v>81</v>
      </c>
      <c r="K3" t="s">
        <v>85</v>
      </c>
      <c r="L3" t="s">
        <v>96</v>
      </c>
      <c r="M3" t="b">
        <v>0</v>
      </c>
      <c r="O3" t="s">
        <v>96</v>
      </c>
      <c r="P3" t="b">
        <v>1</v>
      </c>
      <c r="Q3" t="s">
        <v>103</v>
      </c>
      <c r="R3" t="b">
        <v>1</v>
      </c>
      <c r="S3" t="s">
        <v>104</v>
      </c>
      <c r="T3">
        <v>5</v>
      </c>
      <c r="U3">
        <v>7</v>
      </c>
      <c r="AD3" t="b">
        <v>1</v>
      </c>
      <c r="AE3" t="b">
        <v>0</v>
      </c>
      <c r="AF3" t="s">
        <v>90</v>
      </c>
      <c r="AG3" t="s">
        <v>105</v>
      </c>
      <c r="AH3" t="s">
        <v>89</v>
      </c>
      <c r="AI3" t="s">
        <v>89</v>
      </c>
      <c r="AJ3" t="s">
        <v>106</v>
      </c>
      <c r="AK3" t="s">
        <v>85</v>
      </c>
      <c r="AL3" t="s">
        <v>91</v>
      </c>
      <c r="AM3" t="b">
        <v>0</v>
      </c>
      <c r="AO3" t="s">
        <v>92</v>
      </c>
      <c r="AP3" t="b">
        <v>1</v>
      </c>
      <c r="AQ3" t="s">
        <v>107</v>
      </c>
      <c r="AR3" t="b">
        <v>1</v>
      </c>
      <c r="AT3">
        <v>8</v>
      </c>
      <c r="AU3">
        <v>5</v>
      </c>
      <c r="AV3" s="12" t="s">
        <v>108</v>
      </c>
      <c r="AY3" t="s">
        <v>109</v>
      </c>
      <c r="BA3" s="27" t="s">
        <v>108</v>
      </c>
      <c r="BB3" t="b">
        <v>0</v>
      </c>
      <c r="BC3" t="s">
        <v>83</v>
      </c>
      <c r="BD3" t="s">
        <v>110</v>
      </c>
      <c r="BE3" t="s">
        <v>111</v>
      </c>
      <c r="BF3" t="s">
        <v>82</v>
      </c>
      <c r="BG3">
        <v>7</v>
      </c>
      <c r="BH3" t="s">
        <v>82</v>
      </c>
      <c r="BI3" t="s">
        <v>112</v>
      </c>
      <c r="BJ3" t="s">
        <v>82</v>
      </c>
      <c r="BK3" t="s">
        <v>112</v>
      </c>
      <c r="BL3" t="b">
        <v>0</v>
      </c>
      <c r="BO3">
        <v>7</v>
      </c>
      <c r="BP3" t="s">
        <v>113</v>
      </c>
      <c r="BQ3" t="s">
        <v>114</v>
      </c>
      <c r="BR3" t="s">
        <v>115</v>
      </c>
      <c r="BT3" s="42">
        <v>1</v>
      </c>
      <c r="BW3" t="b">
        <v>0</v>
      </c>
      <c r="BX3" s="29">
        <v>51</v>
      </c>
      <c r="BY3" s="28" t="s">
        <v>116</v>
      </c>
      <c r="BZ3" t="s">
        <v>100</v>
      </c>
      <c r="CA3" t="s">
        <v>101</v>
      </c>
      <c r="CB3" s="42" t="s">
        <v>102</v>
      </c>
      <c r="CC3" t="s">
        <v>100</v>
      </c>
      <c r="CD3" t="s">
        <v>101</v>
      </c>
    </row>
    <row r="4" spans="1:82" x14ac:dyDescent="0.2">
      <c r="A4" t="b">
        <v>0</v>
      </c>
      <c r="B4" t="s">
        <v>80</v>
      </c>
      <c r="C4" t="b">
        <v>1</v>
      </c>
      <c r="D4" t="b">
        <v>1</v>
      </c>
      <c r="E4" t="s">
        <v>81</v>
      </c>
      <c r="F4" t="s">
        <v>82</v>
      </c>
      <c r="G4" t="s">
        <v>82</v>
      </c>
      <c r="H4" t="s">
        <v>81</v>
      </c>
      <c r="I4" t="s">
        <v>81</v>
      </c>
      <c r="J4" t="s">
        <v>117</v>
      </c>
      <c r="K4" t="s">
        <v>118</v>
      </c>
      <c r="L4" t="s">
        <v>82</v>
      </c>
      <c r="M4" t="b">
        <v>0</v>
      </c>
      <c r="O4" t="s">
        <v>96</v>
      </c>
      <c r="P4" t="b">
        <v>1</v>
      </c>
      <c r="Q4" t="s">
        <v>119</v>
      </c>
      <c r="R4" t="b">
        <v>1</v>
      </c>
      <c r="S4" t="s">
        <v>119</v>
      </c>
      <c r="T4">
        <v>5</v>
      </c>
      <c r="U4">
        <v>4</v>
      </c>
      <c r="AD4" t="b">
        <v>1</v>
      </c>
      <c r="AE4" t="b">
        <v>1</v>
      </c>
      <c r="AF4" t="s">
        <v>81</v>
      </c>
      <c r="AG4" t="s">
        <v>88</v>
      </c>
      <c r="AH4" t="s">
        <v>120</v>
      </c>
      <c r="AI4" t="s">
        <v>120</v>
      </c>
      <c r="AJ4" t="s">
        <v>81</v>
      </c>
      <c r="AK4" t="s">
        <v>85</v>
      </c>
      <c r="AL4" t="s">
        <v>121</v>
      </c>
      <c r="AM4" t="b">
        <v>0</v>
      </c>
      <c r="AO4" t="s">
        <v>122</v>
      </c>
      <c r="AP4" t="b">
        <v>0</v>
      </c>
      <c r="AR4" t="b">
        <v>0</v>
      </c>
      <c r="AT4">
        <v>10</v>
      </c>
      <c r="AU4">
        <v>2</v>
      </c>
      <c r="AV4" s="12" t="s">
        <v>82</v>
      </c>
      <c r="BA4" s="27" t="s">
        <v>82</v>
      </c>
      <c r="BB4" t="b">
        <v>0</v>
      </c>
      <c r="BC4" t="s">
        <v>81</v>
      </c>
      <c r="BD4" t="s">
        <v>94</v>
      </c>
      <c r="BE4" t="s">
        <v>94</v>
      </c>
      <c r="BF4" t="s">
        <v>82</v>
      </c>
      <c r="BG4">
        <v>4</v>
      </c>
      <c r="BH4" t="s">
        <v>96</v>
      </c>
      <c r="BI4" t="s">
        <v>123</v>
      </c>
      <c r="BJ4" t="s">
        <v>82</v>
      </c>
      <c r="BK4" t="s">
        <v>124</v>
      </c>
      <c r="BL4" t="b">
        <v>0</v>
      </c>
      <c r="BO4">
        <v>4</v>
      </c>
      <c r="BP4" t="s">
        <v>98</v>
      </c>
      <c r="BR4" t="s">
        <v>113</v>
      </c>
      <c r="BT4" s="42">
        <v>2</v>
      </c>
      <c r="BU4" t="s">
        <v>125</v>
      </c>
      <c r="BV4" t="s">
        <v>126</v>
      </c>
      <c r="BW4" t="b">
        <v>1</v>
      </c>
      <c r="BX4" s="29">
        <v>27</v>
      </c>
      <c r="BY4" s="28" t="s">
        <v>99</v>
      </c>
      <c r="BZ4" t="s">
        <v>100</v>
      </c>
      <c r="CA4" t="s">
        <v>127</v>
      </c>
      <c r="CB4" s="42" t="s">
        <v>102</v>
      </c>
      <c r="CC4" t="s">
        <v>100</v>
      </c>
      <c r="CD4" t="s">
        <v>127</v>
      </c>
    </row>
    <row r="5" spans="1:82" x14ac:dyDescent="0.2">
      <c r="A5" t="b">
        <v>0</v>
      </c>
      <c r="B5" t="s">
        <v>128</v>
      </c>
      <c r="C5" t="b">
        <v>1</v>
      </c>
      <c r="D5" t="b">
        <v>1</v>
      </c>
      <c r="E5" t="s">
        <v>81</v>
      </c>
      <c r="F5" t="s">
        <v>82</v>
      </c>
      <c r="G5" t="s">
        <v>83</v>
      </c>
      <c r="H5" t="s">
        <v>83</v>
      </c>
      <c r="I5" t="s">
        <v>83</v>
      </c>
      <c r="J5" t="s">
        <v>84</v>
      </c>
      <c r="K5" t="s">
        <v>85</v>
      </c>
      <c r="L5" t="s">
        <v>83</v>
      </c>
      <c r="M5" t="b">
        <v>0</v>
      </c>
      <c r="O5" t="s">
        <v>96</v>
      </c>
      <c r="P5" t="b">
        <v>0</v>
      </c>
      <c r="R5" t="b">
        <v>1</v>
      </c>
      <c r="T5">
        <v>1</v>
      </c>
      <c r="U5">
        <v>3</v>
      </c>
      <c r="AD5" t="b">
        <v>1</v>
      </c>
      <c r="AE5" t="b">
        <v>1</v>
      </c>
      <c r="AF5" t="s">
        <v>81</v>
      </c>
      <c r="AG5" t="s">
        <v>88</v>
      </c>
      <c r="AH5" t="s">
        <v>89</v>
      </c>
      <c r="AI5" t="s">
        <v>89</v>
      </c>
      <c r="AJ5" t="s">
        <v>106</v>
      </c>
      <c r="AK5" t="s">
        <v>85</v>
      </c>
      <c r="AL5" t="s">
        <v>91</v>
      </c>
      <c r="AM5" t="b">
        <v>0</v>
      </c>
      <c r="AO5" t="s">
        <v>92</v>
      </c>
      <c r="AP5" t="b">
        <v>0</v>
      </c>
      <c r="AR5" t="b">
        <v>1</v>
      </c>
      <c r="AT5">
        <v>3</v>
      </c>
      <c r="AU5">
        <v>1</v>
      </c>
      <c r="AV5" s="12" t="s">
        <v>82</v>
      </c>
      <c r="BA5" s="27" t="s">
        <v>82</v>
      </c>
      <c r="BB5" t="b">
        <v>0</v>
      </c>
      <c r="BC5" t="s">
        <v>83</v>
      </c>
      <c r="BD5" t="s">
        <v>94</v>
      </c>
      <c r="BE5" t="s">
        <v>94</v>
      </c>
      <c r="BF5" t="s">
        <v>82</v>
      </c>
      <c r="BG5">
        <v>3</v>
      </c>
      <c r="BH5" t="s">
        <v>82</v>
      </c>
      <c r="BI5" t="s">
        <v>129</v>
      </c>
      <c r="BJ5" t="s">
        <v>82</v>
      </c>
      <c r="BK5" t="s">
        <v>129</v>
      </c>
      <c r="BL5" t="b">
        <v>0</v>
      </c>
      <c r="BO5">
        <v>8</v>
      </c>
      <c r="BP5" t="s">
        <v>82</v>
      </c>
      <c r="BR5" t="s">
        <v>113</v>
      </c>
      <c r="BT5" s="42">
        <v>3</v>
      </c>
      <c r="BW5" t="b">
        <v>0</v>
      </c>
      <c r="BX5" s="29">
        <v>37</v>
      </c>
      <c r="BY5" s="28" t="s">
        <v>116</v>
      </c>
      <c r="BZ5" t="s">
        <v>100</v>
      </c>
      <c r="CA5" t="s">
        <v>101</v>
      </c>
      <c r="CB5" s="42" t="s">
        <v>102</v>
      </c>
      <c r="CC5" t="s">
        <v>100</v>
      </c>
      <c r="CD5" t="s">
        <v>101</v>
      </c>
    </row>
    <row r="6" spans="1:82" x14ac:dyDescent="0.2">
      <c r="A6" t="b">
        <v>0</v>
      </c>
      <c r="B6" t="s">
        <v>80</v>
      </c>
      <c r="C6" t="b">
        <v>1</v>
      </c>
      <c r="D6" t="b">
        <v>1</v>
      </c>
      <c r="E6" t="s">
        <v>81</v>
      </c>
      <c r="F6" t="s">
        <v>82</v>
      </c>
      <c r="G6" t="s">
        <v>81</v>
      </c>
      <c r="H6" t="s">
        <v>81</v>
      </c>
      <c r="I6" t="s">
        <v>81</v>
      </c>
      <c r="J6" t="s">
        <v>81</v>
      </c>
      <c r="K6" t="s">
        <v>85</v>
      </c>
      <c r="L6" t="s">
        <v>82</v>
      </c>
      <c r="M6" t="b">
        <v>0</v>
      </c>
      <c r="O6" t="s">
        <v>82</v>
      </c>
      <c r="P6" t="b">
        <v>0</v>
      </c>
      <c r="R6" t="b">
        <v>0</v>
      </c>
      <c r="T6">
        <v>4</v>
      </c>
      <c r="U6">
        <v>4</v>
      </c>
      <c r="AD6" t="b">
        <v>1</v>
      </c>
      <c r="AE6" t="b">
        <v>1</v>
      </c>
      <c r="AF6" t="s">
        <v>81</v>
      </c>
      <c r="AG6" t="s">
        <v>88</v>
      </c>
      <c r="AH6" t="s">
        <v>120</v>
      </c>
      <c r="AI6" t="s">
        <v>120</v>
      </c>
      <c r="AJ6" t="s">
        <v>81</v>
      </c>
      <c r="AK6" t="s">
        <v>85</v>
      </c>
      <c r="AL6" t="s">
        <v>121</v>
      </c>
      <c r="AM6" t="b">
        <v>0</v>
      </c>
      <c r="AO6" t="s">
        <v>122</v>
      </c>
      <c r="AP6" t="b">
        <v>0</v>
      </c>
      <c r="AR6" t="b">
        <v>0</v>
      </c>
      <c r="AT6">
        <v>4</v>
      </c>
      <c r="AU6">
        <v>4</v>
      </c>
      <c r="AV6" s="12" t="s">
        <v>82</v>
      </c>
      <c r="BA6" s="27" t="s">
        <v>82</v>
      </c>
      <c r="BB6" t="b">
        <v>0</v>
      </c>
      <c r="BC6" t="s">
        <v>82</v>
      </c>
      <c r="BD6" t="s">
        <v>94</v>
      </c>
      <c r="BE6" t="s">
        <v>94</v>
      </c>
      <c r="BF6" t="s">
        <v>130</v>
      </c>
      <c r="BG6">
        <v>1</v>
      </c>
      <c r="BH6" t="s">
        <v>82</v>
      </c>
      <c r="BJ6" t="s">
        <v>82</v>
      </c>
      <c r="BL6" t="b">
        <v>0</v>
      </c>
      <c r="BO6">
        <v>5</v>
      </c>
      <c r="BP6" t="s">
        <v>82</v>
      </c>
      <c r="BR6" t="s">
        <v>82</v>
      </c>
      <c r="BT6" s="42">
        <v>3</v>
      </c>
      <c r="BW6" t="b">
        <v>0</v>
      </c>
      <c r="BX6" s="29">
        <v>46</v>
      </c>
      <c r="BY6" s="28" t="s">
        <v>131</v>
      </c>
      <c r="BZ6" t="s">
        <v>100</v>
      </c>
      <c r="CA6" t="s">
        <v>101</v>
      </c>
      <c r="CB6" s="42" t="s">
        <v>102</v>
      </c>
      <c r="CC6" t="s">
        <v>100</v>
      </c>
      <c r="CD6" t="s">
        <v>101</v>
      </c>
    </row>
    <row r="7" spans="1:82" x14ac:dyDescent="0.2">
      <c r="A7" t="b">
        <v>0</v>
      </c>
      <c r="B7" t="s">
        <v>128</v>
      </c>
      <c r="C7" t="b">
        <v>1</v>
      </c>
      <c r="D7" t="b">
        <v>0</v>
      </c>
      <c r="E7" t="s">
        <v>83</v>
      </c>
      <c r="F7" t="s">
        <v>82</v>
      </c>
      <c r="G7" t="s">
        <v>82</v>
      </c>
      <c r="H7" t="s">
        <v>82</v>
      </c>
      <c r="I7" t="s">
        <v>81</v>
      </c>
      <c r="J7" t="s">
        <v>117</v>
      </c>
      <c r="K7" t="s">
        <v>85</v>
      </c>
      <c r="L7" t="s">
        <v>82</v>
      </c>
      <c r="M7" t="b">
        <v>0</v>
      </c>
      <c r="O7" t="s">
        <v>83</v>
      </c>
      <c r="P7" t="b">
        <v>1</v>
      </c>
      <c r="Q7" t="s">
        <v>132</v>
      </c>
      <c r="R7" t="b">
        <v>1</v>
      </c>
      <c r="S7" t="s">
        <v>133</v>
      </c>
      <c r="T7">
        <v>6</v>
      </c>
      <c r="U7">
        <v>5</v>
      </c>
      <c r="AD7" t="b">
        <v>1</v>
      </c>
      <c r="AE7" t="b">
        <v>1</v>
      </c>
      <c r="AF7" t="s">
        <v>90</v>
      </c>
      <c r="AG7" t="s">
        <v>134</v>
      </c>
      <c r="AH7" t="s">
        <v>89</v>
      </c>
      <c r="AI7" t="s">
        <v>89</v>
      </c>
      <c r="AJ7" t="s">
        <v>81</v>
      </c>
      <c r="AK7" t="s">
        <v>85</v>
      </c>
      <c r="AL7" t="s">
        <v>91</v>
      </c>
      <c r="AM7" t="b">
        <v>1</v>
      </c>
      <c r="AN7" t="s">
        <v>135</v>
      </c>
      <c r="AO7" t="s">
        <v>92</v>
      </c>
      <c r="AP7" t="b">
        <v>1</v>
      </c>
      <c r="AQ7" t="s">
        <v>136</v>
      </c>
      <c r="AR7" t="b">
        <v>1</v>
      </c>
      <c r="AS7" t="s">
        <v>137</v>
      </c>
      <c r="AT7">
        <v>7</v>
      </c>
      <c r="AU7">
        <v>6</v>
      </c>
      <c r="AV7" s="12" t="s">
        <v>83</v>
      </c>
      <c r="AW7" s="29" t="s">
        <v>83</v>
      </c>
      <c r="AZ7" t="s">
        <v>138</v>
      </c>
      <c r="BA7" s="27" t="s">
        <v>83</v>
      </c>
      <c r="BB7" t="b">
        <v>1</v>
      </c>
      <c r="BC7" t="s">
        <v>83</v>
      </c>
      <c r="BD7" t="s">
        <v>110</v>
      </c>
      <c r="BE7" t="s">
        <v>111</v>
      </c>
      <c r="BF7" t="s">
        <v>82</v>
      </c>
      <c r="BG7">
        <v>5</v>
      </c>
      <c r="BH7" t="s">
        <v>82</v>
      </c>
      <c r="BI7" t="s">
        <v>139</v>
      </c>
      <c r="BJ7" t="s">
        <v>82</v>
      </c>
      <c r="BK7" t="s">
        <v>139</v>
      </c>
      <c r="BL7" t="b">
        <v>0</v>
      </c>
      <c r="BO7">
        <v>5</v>
      </c>
      <c r="BP7" t="s">
        <v>82</v>
      </c>
      <c r="BR7" t="s">
        <v>98</v>
      </c>
      <c r="BT7" s="42">
        <v>3</v>
      </c>
      <c r="BW7" t="b">
        <v>0</v>
      </c>
      <c r="BX7" s="29">
        <v>36</v>
      </c>
      <c r="BY7" s="28" t="s">
        <v>140</v>
      </c>
      <c r="BZ7" t="s">
        <v>100</v>
      </c>
      <c r="CA7" t="s">
        <v>101</v>
      </c>
      <c r="CB7" s="42" t="s">
        <v>102</v>
      </c>
      <c r="CC7" t="s">
        <v>100</v>
      </c>
      <c r="CD7" t="s">
        <v>101</v>
      </c>
    </row>
    <row r="8" spans="1:82" x14ac:dyDescent="0.2">
      <c r="A8" t="b">
        <v>0</v>
      </c>
      <c r="B8" t="s">
        <v>80</v>
      </c>
      <c r="C8" t="b">
        <v>1</v>
      </c>
      <c r="D8" t="b">
        <v>1</v>
      </c>
      <c r="E8" t="s">
        <v>83</v>
      </c>
      <c r="F8" t="s">
        <v>83</v>
      </c>
      <c r="G8" t="s">
        <v>82</v>
      </c>
      <c r="H8" t="s">
        <v>81</v>
      </c>
      <c r="I8" t="s">
        <v>83</v>
      </c>
      <c r="J8" t="s">
        <v>141</v>
      </c>
      <c r="K8" t="s">
        <v>85</v>
      </c>
      <c r="L8" t="s">
        <v>96</v>
      </c>
      <c r="M8" t="b">
        <v>0</v>
      </c>
      <c r="O8" t="s">
        <v>96</v>
      </c>
      <c r="P8" t="b">
        <v>1</v>
      </c>
      <c r="Q8" t="s">
        <v>142</v>
      </c>
      <c r="R8" t="b">
        <v>1</v>
      </c>
      <c r="S8" t="s">
        <v>143</v>
      </c>
      <c r="T8">
        <v>5</v>
      </c>
      <c r="U8">
        <v>5</v>
      </c>
      <c r="AD8" t="b">
        <v>1</v>
      </c>
      <c r="AE8" t="b">
        <v>0</v>
      </c>
      <c r="AF8" t="s">
        <v>81</v>
      </c>
      <c r="AG8" t="s">
        <v>134</v>
      </c>
      <c r="AH8" t="s">
        <v>120</v>
      </c>
      <c r="AI8" t="s">
        <v>120</v>
      </c>
      <c r="AJ8" t="s">
        <v>81</v>
      </c>
      <c r="AK8" t="s">
        <v>85</v>
      </c>
      <c r="AL8" t="s">
        <v>91</v>
      </c>
      <c r="AM8" t="b">
        <v>0</v>
      </c>
      <c r="AO8" t="s">
        <v>122</v>
      </c>
      <c r="AP8" t="b">
        <v>0</v>
      </c>
      <c r="AR8" t="b">
        <v>0</v>
      </c>
      <c r="AT8">
        <v>10</v>
      </c>
      <c r="AU8">
        <v>3</v>
      </c>
      <c r="AV8" s="12" t="s">
        <v>83</v>
      </c>
      <c r="AW8" s="29" t="s">
        <v>83</v>
      </c>
      <c r="AZ8" t="s">
        <v>138</v>
      </c>
      <c r="BA8" s="27" t="s">
        <v>83</v>
      </c>
      <c r="BB8" t="b">
        <v>1</v>
      </c>
      <c r="BC8" t="s">
        <v>83</v>
      </c>
      <c r="BD8" t="s">
        <v>144</v>
      </c>
      <c r="BE8" t="s">
        <v>110</v>
      </c>
      <c r="BF8" t="s">
        <v>82</v>
      </c>
      <c r="BG8">
        <v>7</v>
      </c>
      <c r="BH8" t="s">
        <v>83</v>
      </c>
      <c r="BI8" t="s">
        <v>145</v>
      </c>
      <c r="BJ8" t="s">
        <v>82</v>
      </c>
      <c r="BK8" t="s">
        <v>146</v>
      </c>
      <c r="BL8" t="b">
        <v>0</v>
      </c>
      <c r="BO8">
        <v>6</v>
      </c>
      <c r="BP8" t="s">
        <v>82</v>
      </c>
      <c r="BR8" t="s">
        <v>82</v>
      </c>
      <c r="BT8" s="42">
        <v>3</v>
      </c>
      <c r="BU8" t="s">
        <v>147</v>
      </c>
      <c r="BW8" t="b">
        <v>0</v>
      </c>
      <c r="BX8" s="29">
        <v>39</v>
      </c>
      <c r="BY8" s="28" t="s">
        <v>148</v>
      </c>
      <c r="BZ8" t="s">
        <v>100</v>
      </c>
      <c r="CA8" t="s">
        <v>101</v>
      </c>
      <c r="CB8" s="42" t="s">
        <v>102</v>
      </c>
      <c r="CC8" t="s">
        <v>100</v>
      </c>
      <c r="CD8" t="s">
        <v>101</v>
      </c>
    </row>
    <row r="9" spans="1:82" x14ac:dyDescent="0.2">
      <c r="A9" t="b">
        <v>1</v>
      </c>
      <c r="V9" t="b">
        <v>1</v>
      </c>
      <c r="W9" t="s">
        <v>149</v>
      </c>
      <c r="X9" t="s">
        <v>94</v>
      </c>
      <c r="Y9" t="s">
        <v>130</v>
      </c>
      <c r="Z9" t="s">
        <v>94</v>
      </c>
      <c r="AA9" t="s">
        <v>94</v>
      </c>
      <c r="AB9" t="s">
        <v>94</v>
      </c>
      <c r="AD9" t="b">
        <v>1</v>
      </c>
      <c r="AE9" t="b">
        <v>1</v>
      </c>
      <c r="AF9" t="s">
        <v>81</v>
      </c>
      <c r="AG9" t="s">
        <v>88</v>
      </c>
      <c r="AH9" t="s">
        <v>120</v>
      </c>
      <c r="AI9" t="s">
        <v>120</v>
      </c>
      <c r="AJ9" t="s">
        <v>81</v>
      </c>
      <c r="AK9" t="s">
        <v>118</v>
      </c>
      <c r="AL9" t="s">
        <v>91</v>
      </c>
      <c r="AM9" t="b">
        <v>0</v>
      </c>
      <c r="AO9" t="s">
        <v>92</v>
      </c>
      <c r="AP9" t="b">
        <v>0</v>
      </c>
      <c r="AR9" t="b">
        <v>1</v>
      </c>
      <c r="AS9" t="s">
        <v>150</v>
      </c>
      <c r="AT9">
        <v>3</v>
      </c>
      <c r="AU9">
        <v>3</v>
      </c>
      <c r="AV9" s="12" t="s">
        <v>108</v>
      </c>
      <c r="AY9" t="s">
        <v>151</v>
      </c>
      <c r="BA9" s="27" t="s">
        <v>82</v>
      </c>
      <c r="BB9" t="b">
        <v>1</v>
      </c>
      <c r="BC9" t="s">
        <v>83</v>
      </c>
      <c r="BD9" t="s">
        <v>144</v>
      </c>
      <c r="BE9" t="s">
        <v>110</v>
      </c>
      <c r="BF9" t="s">
        <v>82</v>
      </c>
      <c r="BG9">
        <v>5</v>
      </c>
      <c r="BH9" t="s">
        <v>96</v>
      </c>
      <c r="BI9" t="s">
        <v>152</v>
      </c>
      <c r="BJ9" t="s">
        <v>82</v>
      </c>
      <c r="BK9" t="s">
        <v>153</v>
      </c>
      <c r="BL9" t="b">
        <v>0</v>
      </c>
      <c r="BO9">
        <v>5</v>
      </c>
      <c r="BP9" t="s">
        <v>98</v>
      </c>
      <c r="BR9" t="s">
        <v>82</v>
      </c>
      <c r="BT9" s="42">
        <v>3</v>
      </c>
      <c r="BU9" t="s">
        <v>154</v>
      </c>
      <c r="BW9" t="b">
        <v>0</v>
      </c>
      <c r="BX9" s="29">
        <v>35</v>
      </c>
      <c r="BY9" s="28" t="s">
        <v>99</v>
      </c>
      <c r="BZ9" t="s">
        <v>100</v>
      </c>
      <c r="CA9" t="s">
        <v>155</v>
      </c>
      <c r="CB9" s="42" t="s">
        <v>102</v>
      </c>
      <c r="CC9" t="s">
        <v>100</v>
      </c>
      <c r="CD9" t="s">
        <v>155</v>
      </c>
    </row>
    <row r="10" spans="1:82" x14ac:dyDescent="0.2">
      <c r="A10" t="b">
        <v>0</v>
      </c>
      <c r="B10" t="s">
        <v>80</v>
      </c>
      <c r="C10" t="b">
        <v>1</v>
      </c>
      <c r="D10" t="b">
        <v>1</v>
      </c>
      <c r="E10" t="s">
        <v>83</v>
      </c>
      <c r="F10" t="s">
        <v>82</v>
      </c>
      <c r="G10" t="s">
        <v>83</v>
      </c>
      <c r="H10" t="s">
        <v>83</v>
      </c>
      <c r="I10" t="s">
        <v>83</v>
      </c>
      <c r="J10" t="s">
        <v>84</v>
      </c>
      <c r="K10" t="s">
        <v>118</v>
      </c>
      <c r="L10" t="s">
        <v>83</v>
      </c>
      <c r="M10" t="b">
        <v>0</v>
      </c>
      <c r="O10" t="s">
        <v>83</v>
      </c>
      <c r="P10" t="b">
        <v>1</v>
      </c>
      <c r="Q10" t="s">
        <v>156</v>
      </c>
      <c r="R10" t="b">
        <v>1</v>
      </c>
      <c r="S10" t="s">
        <v>157</v>
      </c>
      <c r="T10">
        <v>8</v>
      </c>
      <c r="U10">
        <v>7</v>
      </c>
      <c r="AD10" t="b">
        <v>1</v>
      </c>
      <c r="AE10" t="b">
        <v>0</v>
      </c>
      <c r="AF10" t="s">
        <v>158</v>
      </c>
      <c r="AG10" t="s">
        <v>159</v>
      </c>
      <c r="AH10" t="s">
        <v>120</v>
      </c>
      <c r="AI10" t="s">
        <v>120</v>
      </c>
      <c r="AJ10" t="s">
        <v>81</v>
      </c>
      <c r="AK10" t="s">
        <v>85</v>
      </c>
      <c r="AL10" t="s">
        <v>91</v>
      </c>
      <c r="AM10" t="b">
        <v>0</v>
      </c>
      <c r="AO10" t="s">
        <v>92</v>
      </c>
      <c r="AP10" t="b">
        <v>0</v>
      </c>
      <c r="AR10" t="b">
        <v>0</v>
      </c>
      <c r="AT10">
        <v>2</v>
      </c>
      <c r="AU10">
        <v>1</v>
      </c>
      <c r="AV10" s="12" t="s">
        <v>82</v>
      </c>
      <c r="BA10" s="27" t="s">
        <v>83</v>
      </c>
      <c r="BB10" t="b">
        <v>0</v>
      </c>
      <c r="BC10" t="s">
        <v>82</v>
      </c>
      <c r="BD10" t="s">
        <v>160</v>
      </c>
      <c r="BE10" t="s">
        <v>94</v>
      </c>
      <c r="BF10" t="s">
        <v>82</v>
      </c>
      <c r="BG10">
        <v>5</v>
      </c>
      <c r="BH10" t="s">
        <v>96</v>
      </c>
      <c r="BI10" t="s">
        <v>161</v>
      </c>
      <c r="BJ10" t="s">
        <v>82</v>
      </c>
      <c r="BK10" t="s">
        <v>162</v>
      </c>
      <c r="BL10" t="b">
        <v>0</v>
      </c>
      <c r="BO10">
        <v>5</v>
      </c>
      <c r="BP10" t="s">
        <v>82</v>
      </c>
      <c r="BR10" t="s">
        <v>82</v>
      </c>
      <c r="BT10" s="42">
        <v>2</v>
      </c>
      <c r="BU10" t="s">
        <v>163</v>
      </c>
      <c r="BW10" t="b">
        <v>0</v>
      </c>
      <c r="BX10" s="29">
        <v>49</v>
      </c>
      <c r="BZ10" t="s">
        <v>164</v>
      </c>
      <c r="CC10" t="s">
        <v>164</v>
      </c>
    </row>
    <row r="11" spans="1:82" x14ac:dyDescent="0.2">
      <c r="A11" t="b">
        <v>0</v>
      </c>
      <c r="B11" s="1" t="d">
        <v>2023-06-25</v>
      </c>
      <c r="C11" t="b">
        <v>1</v>
      </c>
      <c r="D11" t="b">
        <v>1</v>
      </c>
      <c r="E11" t="s">
        <v>81</v>
      </c>
      <c r="F11" t="s">
        <v>130</v>
      </c>
      <c r="G11" t="s">
        <v>82</v>
      </c>
      <c r="H11" t="s">
        <v>81</v>
      </c>
      <c r="I11" t="s">
        <v>81</v>
      </c>
      <c r="J11" t="s">
        <v>141</v>
      </c>
      <c r="K11" t="s">
        <v>118</v>
      </c>
      <c r="L11" t="s">
        <v>83</v>
      </c>
      <c r="M11" t="b">
        <v>0</v>
      </c>
      <c r="O11" t="s">
        <v>96</v>
      </c>
      <c r="P11" t="b">
        <v>1</v>
      </c>
      <c r="Q11" t="s">
        <v>165</v>
      </c>
      <c r="R11" t="b">
        <v>0</v>
      </c>
      <c r="T11">
        <v>8</v>
      </c>
      <c r="U11">
        <v>8</v>
      </c>
      <c r="AD11" t="b">
        <v>1</v>
      </c>
      <c r="AE11" t="b">
        <v>1</v>
      </c>
      <c r="AF11" t="s">
        <v>158</v>
      </c>
      <c r="AG11" t="s">
        <v>88</v>
      </c>
      <c r="AH11" t="s">
        <v>120</v>
      </c>
      <c r="AI11" t="s">
        <v>120</v>
      </c>
      <c r="AJ11" t="s">
        <v>81</v>
      </c>
      <c r="AK11" t="s">
        <v>118</v>
      </c>
      <c r="AL11" t="s">
        <v>91</v>
      </c>
      <c r="AM11" t="b">
        <v>1</v>
      </c>
      <c r="AO11" t="s">
        <v>92</v>
      </c>
      <c r="AP11" t="b">
        <v>0</v>
      </c>
      <c r="AR11" t="b">
        <v>0</v>
      </c>
      <c r="AT11">
        <v>5</v>
      </c>
      <c r="AU11">
        <v>6</v>
      </c>
      <c r="AV11" s="12" t="s">
        <v>108</v>
      </c>
      <c r="AY11" t="s">
        <v>138</v>
      </c>
      <c r="BA11" s="27" t="s">
        <v>93</v>
      </c>
      <c r="BB11" t="b">
        <v>1</v>
      </c>
      <c r="BC11" t="s">
        <v>81</v>
      </c>
      <c r="BD11" t="s">
        <v>110</v>
      </c>
      <c r="BE11" t="s">
        <v>110</v>
      </c>
      <c r="BF11" t="s">
        <v>96</v>
      </c>
      <c r="BG11">
        <v>2</v>
      </c>
      <c r="BH11" t="s">
        <v>96</v>
      </c>
      <c r="BJ11" t="s">
        <v>96</v>
      </c>
      <c r="BL11" t="b">
        <v>0</v>
      </c>
      <c r="BO11">
        <v>8</v>
      </c>
      <c r="BP11" t="s">
        <v>113</v>
      </c>
      <c r="BR11" t="s">
        <v>98</v>
      </c>
      <c r="BT11" s="42">
        <v>3</v>
      </c>
      <c r="BW11" t="b">
        <v>0</v>
      </c>
      <c r="BX11" s="29">
        <v>45</v>
      </c>
      <c r="BY11" s="28" t="s">
        <v>99</v>
      </c>
      <c r="BZ11" t="s">
        <v>164</v>
      </c>
      <c r="CC11" t="s">
        <v>164</v>
      </c>
    </row>
    <row r="12" spans="1:82" x14ac:dyDescent="0.2">
      <c r="A12" t="b">
        <v>0</v>
      </c>
      <c r="B12" t="s">
        <v>128</v>
      </c>
      <c r="C12" t="b">
        <v>1</v>
      </c>
      <c r="D12" t="b">
        <v>1</v>
      </c>
      <c r="E12" t="s">
        <v>83</v>
      </c>
      <c r="F12" t="s">
        <v>83</v>
      </c>
      <c r="G12" t="s">
        <v>82</v>
      </c>
      <c r="H12" t="s">
        <v>81</v>
      </c>
      <c r="I12" t="s">
        <v>83</v>
      </c>
      <c r="J12" t="s">
        <v>84</v>
      </c>
      <c r="K12" t="s">
        <v>118</v>
      </c>
      <c r="L12" t="s">
        <v>83</v>
      </c>
      <c r="M12" t="b">
        <v>1</v>
      </c>
      <c r="O12" t="s">
        <v>83</v>
      </c>
      <c r="P12" t="b">
        <v>1</v>
      </c>
      <c r="R12" t="b">
        <v>1</v>
      </c>
      <c r="T12">
        <v>5</v>
      </c>
      <c r="U12">
        <v>5</v>
      </c>
      <c r="AD12" t="b">
        <v>0</v>
      </c>
      <c r="AV12" s="12" t="s">
        <v>108</v>
      </c>
      <c r="BA12" s="27" t="s">
        <v>108</v>
      </c>
      <c r="BB12" t="b">
        <v>1</v>
      </c>
      <c r="BC12" t="s">
        <v>82</v>
      </c>
      <c r="BD12" t="s">
        <v>94</v>
      </c>
      <c r="BE12" t="s">
        <v>110</v>
      </c>
      <c r="BF12" t="s">
        <v>130</v>
      </c>
      <c r="BG12">
        <v>5</v>
      </c>
      <c r="BH12" t="s">
        <v>83</v>
      </c>
      <c r="BJ12" t="s">
        <v>82</v>
      </c>
      <c r="BL12" t="b">
        <v>0</v>
      </c>
      <c r="BO12">
        <v>5</v>
      </c>
      <c r="BP12" t="s">
        <v>98</v>
      </c>
      <c r="BR12" t="s">
        <v>115</v>
      </c>
      <c r="BT12" s="42">
        <v>4</v>
      </c>
      <c r="BW12" t="b">
        <v>0</v>
      </c>
      <c r="BX12" s="29">
        <v>40</v>
      </c>
      <c r="BY12" s="28" t="s">
        <v>166</v>
      </c>
      <c r="BZ12" t="s">
        <v>164</v>
      </c>
      <c r="CC12" t="s">
        <v>164</v>
      </c>
    </row>
    <row r="13" spans="1:82" x14ac:dyDescent="0.2">
      <c r="A13" t="b">
        <v>1</v>
      </c>
      <c r="V13" t="b">
        <v>1</v>
      </c>
      <c r="W13" t="s">
        <v>149</v>
      </c>
      <c r="X13" t="s">
        <v>94</v>
      </c>
      <c r="Y13" t="s">
        <v>130</v>
      </c>
      <c r="Z13" t="s">
        <v>94</v>
      </c>
      <c r="AA13" t="s">
        <v>94</v>
      </c>
      <c r="AB13" t="s">
        <v>83</v>
      </c>
      <c r="AC13" t="s">
        <v>167</v>
      </c>
      <c r="AD13" t="b">
        <v>1</v>
      </c>
      <c r="AE13" t="b">
        <v>1</v>
      </c>
      <c r="AF13" t="s">
        <v>158</v>
      </c>
      <c r="AG13" t="s">
        <v>159</v>
      </c>
      <c r="AH13" t="s">
        <v>89</v>
      </c>
      <c r="AI13" t="s">
        <v>89</v>
      </c>
      <c r="AJ13" t="s">
        <v>82</v>
      </c>
      <c r="AK13" t="s">
        <v>85</v>
      </c>
      <c r="AL13" t="s">
        <v>91</v>
      </c>
      <c r="AM13" t="b">
        <v>1</v>
      </c>
      <c r="AN13" t="s">
        <v>168</v>
      </c>
      <c r="AO13" t="s">
        <v>92</v>
      </c>
      <c r="AP13" t="b">
        <v>0</v>
      </c>
      <c r="AR13" t="b">
        <v>1</v>
      </c>
      <c r="AS13" t="s">
        <v>169</v>
      </c>
      <c r="AT13">
        <v>7</v>
      </c>
      <c r="AU13">
        <v>5</v>
      </c>
      <c r="AV13" s="12" t="s">
        <v>82</v>
      </c>
      <c r="BA13" s="27" t="s">
        <v>82</v>
      </c>
      <c r="BB13" t="b">
        <v>0</v>
      </c>
      <c r="BC13" t="s">
        <v>82</v>
      </c>
      <c r="BD13" t="s">
        <v>94</v>
      </c>
      <c r="BE13" t="s">
        <v>94</v>
      </c>
      <c r="BF13" t="s">
        <v>82</v>
      </c>
      <c r="BG13">
        <v>4</v>
      </c>
      <c r="BH13" t="s">
        <v>83</v>
      </c>
      <c r="BI13" t="s">
        <v>170</v>
      </c>
      <c r="BJ13" t="s">
        <v>82</v>
      </c>
      <c r="BK13" t="s">
        <v>171</v>
      </c>
      <c r="BL13" t="b">
        <v>0</v>
      </c>
      <c r="BO13">
        <v>6</v>
      </c>
      <c r="BP13" t="s">
        <v>82</v>
      </c>
      <c r="BR13" t="s">
        <v>113</v>
      </c>
      <c r="BT13" s="42">
        <v>2</v>
      </c>
      <c r="BU13" t="s">
        <v>172</v>
      </c>
      <c r="BW13" t="b">
        <v>1</v>
      </c>
      <c r="BX13" s="29">
        <v>37</v>
      </c>
      <c r="BY13" s="28" t="s">
        <v>116</v>
      </c>
      <c r="BZ13" t="s">
        <v>173</v>
      </c>
      <c r="CC13" t="s">
        <v>173</v>
      </c>
    </row>
    <row r="14" spans="1:82" ht="136" x14ac:dyDescent="0.2">
      <c r="A14" t="b">
        <v>0</v>
      </c>
      <c r="B14" t="s">
        <v>174</v>
      </c>
      <c r="C14" t="b">
        <v>1</v>
      </c>
      <c r="D14" t="b">
        <v>1</v>
      </c>
      <c r="E14" t="s">
        <v>81</v>
      </c>
      <c r="F14" t="s">
        <v>82</v>
      </c>
      <c r="G14" t="s">
        <v>82</v>
      </c>
      <c r="H14" t="s">
        <v>82</v>
      </c>
      <c r="I14" t="s">
        <v>83</v>
      </c>
      <c r="J14" t="s">
        <v>141</v>
      </c>
      <c r="K14" t="s">
        <v>85</v>
      </c>
      <c r="L14" t="s">
        <v>83</v>
      </c>
      <c r="M14" t="b">
        <v>0</v>
      </c>
      <c r="O14" t="s">
        <v>96</v>
      </c>
      <c r="P14" t="b">
        <v>1</v>
      </c>
      <c r="Q14" t="s">
        <v>175</v>
      </c>
      <c r="R14" t="b">
        <v>0</v>
      </c>
      <c r="T14">
        <v>7</v>
      </c>
      <c r="U14">
        <v>7</v>
      </c>
      <c r="AD14" t="b">
        <v>1</v>
      </c>
      <c r="AE14" t="b">
        <v>1</v>
      </c>
      <c r="AF14" t="s">
        <v>89</v>
      </c>
      <c r="AG14" t="s">
        <v>134</v>
      </c>
      <c r="AH14" t="s">
        <v>120</v>
      </c>
      <c r="AI14" t="s">
        <v>89</v>
      </c>
      <c r="AJ14" t="s">
        <v>81</v>
      </c>
      <c r="AK14" t="s">
        <v>85</v>
      </c>
      <c r="AL14" t="s">
        <v>91</v>
      </c>
      <c r="AM14" t="b">
        <v>0</v>
      </c>
      <c r="AO14" t="s">
        <v>92</v>
      </c>
      <c r="AP14" t="b">
        <v>0</v>
      </c>
      <c r="AR14" t="b">
        <v>0</v>
      </c>
      <c r="AT14">
        <v>9</v>
      </c>
      <c r="AU14">
        <v>6</v>
      </c>
      <c r="AV14" s="12" t="s">
        <v>108</v>
      </c>
      <c r="AY14" t="s">
        <v>176</v>
      </c>
      <c r="BA14" s="27" t="s">
        <v>108</v>
      </c>
      <c r="BB14" t="b">
        <v>1</v>
      </c>
      <c r="BC14" t="s">
        <v>83</v>
      </c>
      <c r="BD14" t="s">
        <v>94</v>
      </c>
      <c r="BE14" t="s">
        <v>111</v>
      </c>
      <c r="BF14" t="s">
        <v>130</v>
      </c>
      <c r="BG14">
        <v>8</v>
      </c>
      <c r="BH14" t="s">
        <v>96</v>
      </c>
      <c r="BI14" t="s">
        <v>177</v>
      </c>
      <c r="BJ14" t="s">
        <v>82</v>
      </c>
      <c r="BK14" t="s">
        <v>178</v>
      </c>
      <c r="BL14" t="b">
        <v>0</v>
      </c>
      <c r="BO14">
        <v>7</v>
      </c>
      <c r="BP14" t="s">
        <v>82</v>
      </c>
      <c r="BR14" t="s">
        <v>98</v>
      </c>
      <c r="BT14" s="42">
        <v>3</v>
      </c>
      <c r="BU14" s="2" t="s">
        <v>179</v>
      </c>
      <c r="BW14" t="b">
        <v>1</v>
      </c>
      <c r="BX14" s="29">
        <v>31</v>
      </c>
      <c r="BY14" s="28" t="s">
        <v>99</v>
      </c>
      <c r="BZ14" t="s">
        <v>100</v>
      </c>
      <c r="CA14" t="s">
        <v>180</v>
      </c>
      <c r="CB14" s="42" t="s">
        <v>102</v>
      </c>
      <c r="CC14" t="s">
        <v>100</v>
      </c>
      <c r="CD14" t="s">
        <v>180</v>
      </c>
    </row>
    <row r="15" spans="1:82" x14ac:dyDescent="0.2">
      <c r="A15" t="b">
        <v>0</v>
      </c>
      <c r="B15" t="s">
        <v>181</v>
      </c>
      <c r="C15" t="b">
        <v>1</v>
      </c>
      <c r="D15" t="b">
        <v>1</v>
      </c>
      <c r="E15" t="s">
        <v>83</v>
      </c>
      <c r="F15" t="s">
        <v>83</v>
      </c>
      <c r="G15" t="s">
        <v>83</v>
      </c>
      <c r="H15" t="s">
        <v>81</v>
      </c>
      <c r="I15" t="s">
        <v>81</v>
      </c>
      <c r="J15" t="s">
        <v>117</v>
      </c>
      <c r="K15" t="s">
        <v>118</v>
      </c>
      <c r="L15" t="s">
        <v>83</v>
      </c>
      <c r="M15" t="b">
        <v>1</v>
      </c>
      <c r="N15" t="s">
        <v>182</v>
      </c>
      <c r="O15" t="s">
        <v>83</v>
      </c>
      <c r="P15" t="b">
        <v>1</v>
      </c>
      <c r="R15" t="b">
        <v>0</v>
      </c>
      <c r="T15">
        <v>7</v>
      </c>
      <c r="U15">
        <v>5</v>
      </c>
      <c r="AD15" t="b">
        <v>0</v>
      </c>
      <c r="AV15" s="12" t="s">
        <v>83</v>
      </c>
      <c r="AW15" s="29" t="s">
        <v>83</v>
      </c>
      <c r="AZ15" t="s">
        <v>183</v>
      </c>
      <c r="BA15" s="27" t="s">
        <v>83</v>
      </c>
      <c r="BB15" t="b">
        <v>1</v>
      </c>
      <c r="BC15" t="s">
        <v>83</v>
      </c>
      <c r="BD15" t="s">
        <v>144</v>
      </c>
      <c r="BE15" t="s">
        <v>111</v>
      </c>
      <c r="BF15" t="s">
        <v>82</v>
      </c>
      <c r="BG15">
        <v>6</v>
      </c>
      <c r="BH15" t="s">
        <v>82</v>
      </c>
      <c r="BJ15" t="s">
        <v>82</v>
      </c>
      <c r="BL15" t="b">
        <v>0</v>
      </c>
      <c r="BO15">
        <v>5</v>
      </c>
      <c r="BP15" t="s">
        <v>82</v>
      </c>
      <c r="BR15" t="s">
        <v>82</v>
      </c>
      <c r="BT15" s="42">
        <v>4</v>
      </c>
      <c r="BW15" t="b">
        <v>1</v>
      </c>
      <c r="BX15" s="29">
        <v>37</v>
      </c>
      <c r="BY15" s="28" t="s">
        <v>99</v>
      </c>
      <c r="BZ15" t="s">
        <v>100</v>
      </c>
      <c r="CA15" t="s">
        <v>184</v>
      </c>
      <c r="CB15" s="42" t="s">
        <v>102</v>
      </c>
      <c r="CC15" t="s">
        <v>100</v>
      </c>
      <c r="CD15" t="s">
        <v>184</v>
      </c>
    </row>
    <row r="16" spans="1:82" x14ac:dyDescent="0.2">
      <c r="A16" t="b">
        <v>0</v>
      </c>
      <c r="B16" t="s">
        <v>128</v>
      </c>
      <c r="C16" t="b">
        <v>1</v>
      </c>
      <c r="D16" t="b">
        <v>1</v>
      </c>
      <c r="E16" t="s">
        <v>83</v>
      </c>
      <c r="F16" t="s">
        <v>83</v>
      </c>
      <c r="G16" t="s">
        <v>83</v>
      </c>
      <c r="H16" t="s">
        <v>81</v>
      </c>
      <c r="I16" t="s">
        <v>81</v>
      </c>
      <c r="J16" t="s">
        <v>117</v>
      </c>
      <c r="K16" t="s">
        <v>85</v>
      </c>
      <c r="L16" t="s">
        <v>82</v>
      </c>
      <c r="M16" t="b">
        <v>0</v>
      </c>
      <c r="O16" t="s">
        <v>82</v>
      </c>
      <c r="P16" t="b">
        <v>0</v>
      </c>
      <c r="R16" t="b">
        <v>0</v>
      </c>
      <c r="T16">
        <v>7</v>
      </c>
      <c r="U16">
        <v>7</v>
      </c>
      <c r="AD16" t="b">
        <v>1</v>
      </c>
      <c r="AE16" t="b">
        <v>1</v>
      </c>
      <c r="AF16" t="s">
        <v>90</v>
      </c>
      <c r="AG16" t="s">
        <v>105</v>
      </c>
      <c r="AH16" t="s">
        <v>120</v>
      </c>
      <c r="AI16" t="s">
        <v>120</v>
      </c>
      <c r="AJ16" t="s">
        <v>82</v>
      </c>
      <c r="AK16" t="s">
        <v>85</v>
      </c>
      <c r="AL16" t="s">
        <v>121</v>
      </c>
      <c r="AM16" t="b">
        <v>0</v>
      </c>
      <c r="AO16" t="s">
        <v>122</v>
      </c>
      <c r="AP16" t="b">
        <v>0</v>
      </c>
      <c r="AR16" t="b">
        <v>0</v>
      </c>
      <c r="AT16">
        <v>10</v>
      </c>
      <c r="AU16">
        <v>2</v>
      </c>
      <c r="AV16" s="12" t="s">
        <v>83</v>
      </c>
      <c r="AW16" s="29" t="s">
        <v>83</v>
      </c>
      <c r="AZ16" t="s">
        <v>185</v>
      </c>
      <c r="BA16" s="27" t="s">
        <v>93</v>
      </c>
      <c r="BB16" t="b">
        <v>1</v>
      </c>
      <c r="BC16" t="s">
        <v>82</v>
      </c>
      <c r="BD16" t="s">
        <v>110</v>
      </c>
      <c r="BE16" t="s">
        <v>111</v>
      </c>
      <c r="BF16" t="s">
        <v>83</v>
      </c>
      <c r="BG16">
        <v>2</v>
      </c>
      <c r="BH16" t="s">
        <v>83</v>
      </c>
      <c r="BJ16" t="s">
        <v>82</v>
      </c>
      <c r="BK16" t="s">
        <v>186</v>
      </c>
      <c r="BL16" t="b">
        <v>0</v>
      </c>
      <c r="BO16">
        <v>2</v>
      </c>
      <c r="BP16" t="s">
        <v>113</v>
      </c>
      <c r="BQ16" t="s">
        <v>187</v>
      </c>
      <c r="BR16" t="s">
        <v>113</v>
      </c>
      <c r="BT16" s="42">
        <v>3</v>
      </c>
      <c r="BU16" t="s">
        <v>188</v>
      </c>
      <c r="BW16" t="b">
        <v>1</v>
      </c>
      <c r="BX16" s="29">
        <v>26</v>
      </c>
      <c r="BY16" s="28" t="s">
        <v>140</v>
      </c>
      <c r="BZ16" t="s">
        <v>100</v>
      </c>
      <c r="CA16" t="s">
        <v>189</v>
      </c>
      <c r="CB16" s="42" t="s">
        <v>102</v>
      </c>
      <c r="CC16" t="s">
        <v>100</v>
      </c>
      <c r="CD16" t="s">
        <v>189</v>
      </c>
    </row>
    <row r="17" spans="1:82" x14ac:dyDescent="0.2">
      <c r="A17" t="b">
        <v>0</v>
      </c>
      <c r="B17" t="s">
        <v>128</v>
      </c>
      <c r="C17" t="b">
        <v>0</v>
      </c>
      <c r="D17" t="b">
        <v>1</v>
      </c>
      <c r="E17" t="s">
        <v>83</v>
      </c>
      <c r="F17" t="s">
        <v>83</v>
      </c>
      <c r="G17" t="s">
        <v>82</v>
      </c>
      <c r="H17" t="s">
        <v>83</v>
      </c>
      <c r="I17" t="s">
        <v>83</v>
      </c>
      <c r="J17" t="s">
        <v>190</v>
      </c>
      <c r="K17" t="s">
        <v>85</v>
      </c>
      <c r="L17" t="s">
        <v>96</v>
      </c>
      <c r="M17" t="b">
        <v>1</v>
      </c>
      <c r="N17" t="s">
        <v>191</v>
      </c>
      <c r="O17" t="s">
        <v>96</v>
      </c>
      <c r="P17" t="b">
        <v>1</v>
      </c>
      <c r="Q17" t="s">
        <v>192</v>
      </c>
      <c r="R17" t="b">
        <v>0</v>
      </c>
      <c r="T17">
        <v>4</v>
      </c>
      <c r="U17">
        <v>2</v>
      </c>
      <c r="AD17" t="b">
        <v>1</v>
      </c>
      <c r="AE17" t="b">
        <v>0</v>
      </c>
      <c r="AF17" t="s">
        <v>158</v>
      </c>
      <c r="AG17" t="s">
        <v>159</v>
      </c>
      <c r="AH17" t="s">
        <v>89</v>
      </c>
      <c r="AI17" t="s">
        <v>120</v>
      </c>
      <c r="AJ17" t="s">
        <v>81</v>
      </c>
      <c r="AK17" t="s">
        <v>85</v>
      </c>
      <c r="AL17" t="s">
        <v>91</v>
      </c>
      <c r="AM17" t="b">
        <v>0</v>
      </c>
      <c r="AO17" t="s">
        <v>92</v>
      </c>
      <c r="AP17" t="b">
        <v>0</v>
      </c>
      <c r="AR17" t="b">
        <v>0</v>
      </c>
      <c r="AT17">
        <v>4</v>
      </c>
      <c r="AU17">
        <v>1</v>
      </c>
      <c r="AV17" s="12" t="s">
        <v>83</v>
      </c>
      <c r="AW17" s="29" t="s">
        <v>83</v>
      </c>
      <c r="AZ17" t="s">
        <v>193</v>
      </c>
      <c r="BA17" s="27" t="s">
        <v>108</v>
      </c>
      <c r="BB17" t="b">
        <v>0</v>
      </c>
      <c r="BC17" t="s">
        <v>82</v>
      </c>
      <c r="BD17" t="s">
        <v>144</v>
      </c>
      <c r="BE17" t="s">
        <v>111</v>
      </c>
      <c r="BF17" t="s">
        <v>82</v>
      </c>
      <c r="BG17">
        <v>9</v>
      </c>
      <c r="BH17" t="s">
        <v>96</v>
      </c>
      <c r="BI17" t="s">
        <v>194</v>
      </c>
      <c r="BJ17" t="s">
        <v>82</v>
      </c>
      <c r="BK17" t="s">
        <v>195</v>
      </c>
      <c r="BL17" t="b">
        <v>0</v>
      </c>
      <c r="BO17">
        <v>7</v>
      </c>
      <c r="BP17" t="s">
        <v>82</v>
      </c>
      <c r="BR17" t="s">
        <v>98</v>
      </c>
      <c r="BT17" s="42">
        <v>3</v>
      </c>
      <c r="BU17" t="s">
        <v>196</v>
      </c>
      <c r="BW17" t="b">
        <v>0</v>
      </c>
      <c r="BX17" s="29">
        <v>43</v>
      </c>
      <c r="BY17" s="28" t="s">
        <v>166</v>
      </c>
      <c r="BZ17" t="s">
        <v>197</v>
      </c>
      <c r="CC17" t="s">
        <v>197</v>
      </c>
    </row>
    <row r="18" spans="1:82" x14ac:dyDescent="0.2">
      <c r="A18" t="b">
        <v>0</v>
      </c>
      <c r="B18" t="s">
        <v>128</v>
      </c>
      <c r="C18" t="b">
        <v>1</v>
      </c>
      <c r="D18" t="b">
        <v>1</v>
      </c>
      <c r="E18" t="s">
        <v>83</v>
      </c>
      <c r="F18" t="s">
        <v>83</v>
      </c>
      <c r="G18" t="s">
        <v>83</v>
      </c>
      <c r="H18" t="s">
        <v>83</v>
      </c>
      <c r="I18" t="s">
        <v>83</v>
      </c>
      <c r="J18" t="s">
        <v>141</v>
      </c>
      <c r="K18" t="s">
        <v>118</v>
      </c>
      <c r="L18" t="s">
        <v>83</v>
      </c>
      <c r="M18" t="b">
        <v>1</v>
      </c>
      <c r="N18" t="s">
        <v>198</v>
      </c>
      <c r="O18" t="s">
        <v>83</v>
      </c>
      <c r="P18" t="b">
        <v>1</v>
      </c>
      <c r="Q18" t="s">
        <v>199</v>
      </c>
      <c r="R18" t="b">
        <v>1</v>
      </c>
      <c r="S18" t="s">
        <v>200</v>
      </c>
      <c r="T18">
        <v>7</v>
      </c>
      <c r="U18">
        <v>9</v>
      </c>
      <c r="AD18" t="b">
        <v>1</v>
      </c>
      <c r="AE18" t="b">
        <v>0</v>
      </c>
      <c r="AF18" t="s">
        <v>89</v>
      </c>
      <c r="AG18" t="s">
        <v>105</v>
      </c>
      <c r="AH18" t="s">
        <v>89</v>
      </c>
      <c r="AI18" t="s">
        <v>89</v>
      </c>
      <c r="AJ18" t="s">
        <v>110</v>
      </c>
      <c r="AK18" t="s">
        <v>85</v>
      </c>
      <c r="AL18" t="s">
        <v>121</v>
      </c>
      <c r="AM18" t="b">
        <v>0</v>
      </c>
      <c r="AO18" t="s">
        <v>92</v>
      </c>
      <c r="AP18" t="b">
        <v>1</v>
      </c>
      <c r="AQ18" t="s">
        <v>201</v>
      </c>
      <c r="AR18" t="b">
        <v>0</v>
      </c>
      <c r="AT18">
        <v>5</v>
      </c>
      <c r="AU18">
        <v>5</v>
      </c>
      <c r="AV18" s="12" t="s">
        <v>108</v>
      </c>
      <c r="AY18" t="s">
        <v>138</v>
      </c>
      <c r="BA18" s="27" t="s">
        <v>83</v>
      </c>
      <c r="BB18" t="b">
        <v>1</v>
      </c>
      <c r="BC18" t="s">
        <v>83</v>
      </c>
      <c r="BD18" t="s">
        <v>110</v>
      </c>
      <c r="BE18" t="s">
        <v>111</v>
      </c>
      <c r="BF18" t="s">
        <v>82</v>
      </c>
      <c r="BG18">
        <v>9</v>
      </c>
      <c r="BH18" t="s">
        <v>96</v>
      </c>
      <c r="BI18" t="s">
        <v>202</v>
      </c>
      <c r="BJ18" t="s">
        <v>82</v>
      </c>
      <c r="BK18" t="s">
        <v>203</v>
      </c>
      <c r="BL18" t="b">
        <v>0</v>
      </c>
      <c r="BO18">
        <v>9</v>
      </c>
      <c r="BP18" t="s">
        <v>113</v>
      </c>
      <c r="BQ18" t="s">
        <v>204</v>
      </c>
      <c r="BR18" t="s">
        <v>115</v>
      </c>
      <c r="BT18" s="42">
        <v>2</v>
      </c>
      <c r="BU18" t="s">
        <v>205</v>
      </c>
      <c r="BW18" t="b">
        <v>1</v>
      </c>
      <c r="BX18" s="29">
        <v>35</v>
      </c>
      <c r="BY18" s="28" t="s">
        <v>99</v>
      </c>
      <c r="BZ18" t="s">
        <v>100</v>
      </c>
      <c r="CA18" t="s">
        <v>206</v>
      </c>
      <c r="CB18" s="42" t="s">
        <v>102</v>
      </c>
      <c r="CC18" t="s">
        <v>100</v>
      </c>
      <c r="CD18" t="s">
        <v>206</v>
      </c>
    </row>
    <row r="19" spans="1:82" x14ac:dyDescent="0.2">
      <c r="A19" t="b">
        <v>1</v>
      </c>
      <c r="V19" t="b">
        <v>1</v>
      </c>
      <c r="W19" t="s">
        <v>207</v>
      </c>
      <c r="X19" t="s">
        <v>94</v>
      </c>
      <c r="Y19" t="s">
        <v>130</v>
      </c>
      <c r="Z19" t="s">
        <v>94</v>
      </c>
      <c r="AA19" t="s">
        <v>94</v>
      </c>
      <c r="AB19" t="s">
        <v>94</v>
      </c>
      <c r="AD19" t="b">
        <v>1</v>
      </c>
      <c r="AE19" t="b">
        <v>1</v>
      </c>
      <c r="AF19" t="s">
        <v>81</v>
      </c>
      <c r="AG19" t="s">
        <v>88</v>
      </c>
      <c r="AH19" t="s">
        <v>120</v>
      </c>
      <c r="AI19" t="s">
        <v>120</v>
      </c>
      <c r="AJ19" t="s">
        <v>81</v>
      </c>
      <c r="AK19" t="s">
        <v>85</v>
      </c>
      <c r="AL19" t="s">
        <v>121</v>
      </c>
      <c r="AM19" t="b">
        <v>0</v>
      </c>
      <c r="AO19" t="s">
        <v>92</v>
      </c>
      <c r="AP19" t="b">
        <v>0</v>
      </c>
      <c r="AR19" t="b">
        <v>1</v>
      </c>
      <c r="AT19">
        <v>4</v>
      </c>
      <c r="AU19">
        <v>4</v>
      </c>
      <c r="AV19" s="12" t="s">
        <v>82</v>
      </c>
      <c r="BA19" s="27" t="s">
        <v>82</v>
      </c>
      <c r="BB19" t="b">
        <v>0</v>
      </c>
      <c r="BC19" t="s">
        <v>83</v>
      </c>
      <c r="BD19" t="s">
        <v>94</v>
      </c>
      <c r="BE19" t="s">
        <v>94</v>
      </c>
      <c r="BF19" t="s">
        <v>82</v>
      </c>
      <c r="BG19">
        <v>1</v>
      </c>
      <c r="BH19" t="s">
        <v>96</v>
      </c>
      <c r="BJ19" t="s">
        <v>96</v>
      </c>
      <c r="BL19" t="b">
        <v>0</v>
      </c>
      <c r="BO19">
        <v>3</v>
      </c>
      <c r="BP19" t="s">
        <v>82</v>
      </c>
      <c r="BR19" t="s">
        <v>98</v>
      </c>
      <c r="BT19" s="42">
        <v>4</v>
      </c>
      <c r="BW19" t="b">
        <v>1</v>
      </c>
      <c r="BX19" s="29">
        <v>31</v>
      </c>
      <c r="BY19" s="28" t="s">
        <v>116</v>
      </c>
      <c r="BZ19" t="s">
        <v>208</v>
      </c>
      <c r="CC19" t="s">
        <v>208</v>
      </c>
    </row>
    <row r="20" spans="1:82" x14ac:dyDescent="0.2">
      <c r="A20" t="b">
        <v>0</v>
      </c>
      <c r="B20" t="s">
        <v>128</v>
      </c>
      <c r="C20" t="b">
        <v>1</v>
      </c>
      <c r="D20" t="b">
        <v>1</v>
      </c>
      <c r="E20" t="s">
        <v>83</v>
      </c>
      <c r="F20" t="s">
        <v>82</v>
      </c>
      <c r="G20" t="s">
        <v>83</v>
      </c>
      <c r="H20" t="s">
        <v>81</v>
      </c>
      <c r="I20" t="s">
        <v>83</v>
      </c>
      <c r="J20" t="s">
        <v>84</v>
      </c>
      <c r="K20" t="s">
        <v>118</v>
      </c>
      <c r="L20" t="s">
        <v>83</v>
      </c>
      <c r="M20" t="b">
        <v>0</v>
      </c>
      <c r="O20" t="s">
        <v>83</v>
      </c>
      <c r="P20" t="b">
        <v>1</v>
      </c>
      <c r="Q20" t="s">
        <v>209</v>
      </c>
      <c r="R20" t="b">
        <v>0</v>
      </c>
      <c r="T20">
        <v>6</v>
      </c>
      <c r="U20">
        <v>6</v>
      </c>
      <c r="AD20" t="b">
        <v>1</v>
      </c>
      <c r="AE20" t="b">
        <v>0</v>
      </c>
      <c r="AF20" t="s">
        <v>158</v>
      </c>
      <c r="AG20" t="s">
        <v>159</v>
      </c>
      <c r="AH20" t="s">
        <v>120</v>
      </c>
      <c r="AI20" t="s">
        <v>120</v>
      </c>
      <c r="AJ20" t="s">
        <v>82</v>
      </c>
      <c r="AK20" t="s">
        <v>85</v>
      </c>
      <c r="AL20" t="s">
        <v>121</v>
      </c>
      <c r="AM20" t="b">
        <v>0</v>
      </c>
      <c r="AO20" t="s">
        <v>122</v>
      </c>
      <c r="AP20" t="b">
        <v>0</v>
      </c>
      <c r="AR20" t="b">
        <v>1</v>
      </c>
      <c r="AS20" t="s">
        <v>210</v>
      </c>
      <c r="AT20">
        <v>1</v>
      </c>
      <c r="AU20">
        <v>1</v>
      </c>
      <c r="AV20" s="12" t="s">
        <v>108</v>
      </c>
      <c r="AY20" t="s">
        <v>211</v>
      </c>
      <c r="BA20" s="27" t="s">
        <v>108</v>
      </c>
      <c r="BB20" t="b">
        <v>0</v>
      </c>
      <c r="BC20" t="s">
        <v>83</v>
      </c>
      <c r="BD20" t="s">
        <v>94</v>
      </c>
      <c r="BE20" t="s">
        <v>110</v>
      </c>
      <c r="BF20" t="s">
        <v>82</v>
      </c>
      <c r="BG20">
        <v>10</v>
      </c>
      <c r="BH20" t="s">
        <v>82</v>
      </c>
      <c r="BI20" t="s">
        <v>212</v>
      </c>
      <c r="BJ20" t="s">
        <v>82</v>
      </c>
      <c r="BK20" t="s">
        <v>213</v>
      </c>
      <c r="BL20" t="b">
        <v>0</v>
      </c>
      <c r="BO20">
        <v>10</v>
      </c>
      <c r="BP20" t="s">
        <v>113</v>
      </c>
      <c r="BQ20" t="s">
        <v>214</v>
      </c>
      <c r="BR20" t="s">
        <v>113</v>
      </c>
      <c r="BT20" s="42">
        <v>3</v>
      </c>
      <c r="BU20" t="s">
        <v>215</v>
      </c>
      <c r="BW20" t="b">
        <v>0</v>
      </c>
      <c r="BX20" s="29">
        <v>32</v>
      </c>
      <c r="BY20" s="28" t="s">
        <v>216</v>
      </c>
      <c r="BZ20" t="s">
        <v>100</v>
      </c>
      <c r="CA20" t="s">
        <v>217</v>
      </c>
      <c r="CB20" s="42" t="s">
        <v>218</v>
      </c>
      <c r="CC20" t="s">
        <v>100</v>
      </c>
      <c r="CD20" t="s">
        <v>217</v>
      </c>
    </row>
    <row r="21" spans="1:82" x14ac:dyDescent="0.2">
      <c r="A21" t="b">
        <v>0</v>
      </c>
      <c r="B21" t="s">
        <v>174</v>
      </c>
      <c r="C21" t="b">
        <v>1</v>
      </c>
      <c r="D21" t="b">
        <v>1</v>
      </c>
      <c r="E21" t="s">
        <v>83</v>
      </c>
      <c r="F21" t="s">
        <v>83</v>
      </c>
      <c r="G21" t="s">
        <v>83</v>
      </c>
      <c r="H21" t="s">
        <v>83</v>
      </c>
      <c r="I21" t="s">
        <v>81</v>
      </c>
      <c r="J21" t="s">
        <v>81</v>
      </c>
      <c r="K21" t="s">
        <v>85</v>
      </c>
      <c r="L21" t="s">
        <v>96</v>
      </c>
      <c r="M21" t="b">
        <v>0</v>
      </c>
      <c r="O21" t="s">
        <v>82</v>
      </c>
      <c r="P21" t="b">
        <v>0</v>
      </c>
      <c r="R21" t="b">
        <v>0</v>
      </c>
      <c r="T21">
        <v>7</v>
      </c>
      <c r="U21">
        <v>6</v>
      </c>
      <c r="AD21" t="b">
        <v>1</v>
      </c>
      <c r="AE21" t="b">
        <v>1</v>
      </c>
      <c r="AF21" t="s">
        <v>90</v>
      </c>
      <c r="AG21" t="s">
        <v>219</v>
      </c>
      <c r="AH21" t="s">
        <v>89</v>
      </c>
      <c r="AI21" t="s">
        <v>89</v>
      </c>
      <c r="AJ21" t="s">
        <v>81</v>
      </c>
      <c r="AK21" t="s">
        <v>85</v>
      </c>
      <c r="AL21" t="s">
        <v>121</v>
      </c>
      <c r="AM21" t="b">
        <v>0</v>
      </c>
      <c r="AO21" t="s">
        <v>122</v>
      </c>
      <c r="AP21" t="b">
        <v>1</v>
      </c>
      <c r="AR21" t="b">
        <v>1</v>
      </c>
      <c r="AT21">
        <v>6</v>
      </c>
      <c r="AU21">
        <v>5</v>
      </c>
      <c r="AV21" s="12" t="s">
        <v>83</v>
      </c>
      <c r="AW21" s="29" t="s">
        <v>83</v>
      </c>
      <c r="AZ21" t="s">
        <v>109</v>
      </c>
      <c r="BA21" s="27" t="s">
        <v>108</v>
      </c>
      <c r="BB21" t="b">
        <v>1</v>
      </c>
      <c r="BC21" t="s">
        <v>81</v>
      </c>
      <c r="BD21" t="s">
        <v>110</v>
      </c>
      <c r="BE21" t="s">
        <v>111</v>
      </c>
      <c r="BF21" t="s">
        <v>82</v>
      </c>
      <c r="BG21">
        <v>7</v>
      </c>
      <c r="BH21" t="s">
        <v>82</v>
      </c>
      <c r="BJ21" t="s">
        <v>82</v>
      </c>
      <c r="BL21" t="b">
        <v>0</v>
      </c>
      <c r="BO21">
        <v>3</v>
      </c>
      <c r="BP21" t="s">
        <v>98</v>
      </c>
      <c r="BR21" t="s">
        <v>82</v>
      </c>
      <c r="BT21" s="42">
        <v>3</v>
      </c>
      <c r="BW21" t="b">
        <v>0</v>
      </c>
      <c r="BX21" s="29">
        <v>37</v>
      </c>
      <c r="BY21" s="28" t="s">
        <v>99</v>
      </c>
      <c r="BZ21" t="s">
        <v>100</v>
      </c>
      <c r="CA21" t="s">
        <v>155</v>
      </c>
      <c r="CB21" s="42" t="s">
        <v>102</v>
      </c>
      <c r="CC21" t="s">
        <v>100</v>
      </c>
      <c r="CD21" t="s">
        <v>220</v>
      </c>
    </row>
    <row r="22" spans="1:82" x14ac:dyDescent="0.2">
      <c r="A22" t="b">
        <v>0</v>
      </c>
      <c r="B22" s="1" t="d">
        <v>2023-06-25</v>
      </c>
      <c r="C22" t="b">
        <v>1</v>
      </c>
      <c r="D22" t="b">
        <v>1</v>
      </c>
      <c r="E22" t="s">
        <v>81</v>
      </c>
      <c r="F22" t="s">
        <v>82</v>
      </c>
      <c r="G22" t="s">
        <v>82</v>
      </c>
      <c r="H22" t="s">
        <v>82</v>
      </c>
      <c r="I22" t="s">
        <v>81</v>
      </c>
      <c r="J22" t="s">
        <v>141</v>
      </c>
      <c r="K22" t="s">
        <v>85</v>
      </c>
      <c r="L22" t="s">
        <v>96</v>
      </c>
      <c r="M22" t="b">
        <v>1</v>
      </c>
      <c r="N22" t="s">
        <v>221</v>
      </c>
      <c r="O22" t="s">
        <v>83</v>
      </c>
      <c r="P22" t="b">
        <v>0</v>
      </c>
      <c r="R22" t="b">
        <v>0</v>
      </c>
      <c r="T22">
        <v>8</v>
      </c>
      <c r="U22">
        <v>7</v>
      </c>
      <c r="AD22" t="b">
        <v>1</v>
      </c>
      <c r="AE22" t="b">
        <v>1</v>
      </c>
      <c r="AF22" t="s">
        <v>89</v>
      </c>
      <c r="AG22" t="s">
        <v>105</v>
      </c>
      <c r="AH22" t="s">
        <v>120</v>
      </c>
      <c r="AI22" t="s">
        <v>89</v>
      </c>
      <c r="AJ22" t="s">
        <v>81</v>
      </c>
      <c r="AK22" t="s">
        <v>85</v>
      </c>
      <c r="AL22" t="s">
        <v>91</v>
      </c>
      <c r="AM22" t="b">
        <v>0</v>
      </c>
      <c r="AO22" t="s">
        <v>92</v>
      </c>
      <c r="AP22" t="b">
        <v>0</v>
      </c>
      <c r="AR22" t="b">
        <v>0</v>
      </c>
      <c r="AT22">
        <v>6</v>
      </c>
      <c r="AU22">
        <v>5</v>
      </c>
      <c r="AV22" s="12" t="s">
        <v>82</v>
      </c>
      <c r="BA22" s="27" t="s">
        <v>93</v>
      </c>
      <c r="BB22" t="b">
        <v>0</v>
      </c>
      <c r="BC22" t="s">
        <v>81</v>
      </c>
      <c r="BD22" t="s">
        <v>94</v>
      </c>
      <c r="BE22" t="s">
        <v>94</v>
      </c>
      <c r="BF22" t="s">
        <v>82</v>
      </c>
      <c r="BG22">
        <v>6</v>
      </c>
      <c r="BH22" t="s">
        <v>82</v>
      </c>
      <c r="BI22" t="s">
        <v>222</v>
      </c>
      <c r="BJ22" t="s">
        <v>82</v>
      </c>
      <c r="BK22" t="s">
        <v>222</v>
      </c>
      <c r="BL22" t="b">
        <v>0</v>
      </c>
      <c r="BO22">
        <v>5</v>
      </c>
      <c r="BP22" t="s">
        <v>82</v>
      </c>
      <c r="BR22" t="s">
        <v>82</v>
      </c>
      <c r="BT22" s="42">
        <v>3</v>
      </c>
      <c r="BU22" t="s">
        <v>223</v>
      </c>
      <c r="BW22" t="b">
        <v>0</v>
      </c>
      <c r="BX22" s="29">
        <v>41</v>
      </c>
      <c r="BY22" s="28" t="s">
        <v>99</v>
      </c>
      <c r="BZ22" t="s">
        <v>100</v>
      </c>
      <c r="CA22" t="s">
        <v>224</v>
      </c>
      <c r="CB22" s="42" t="s">
        <v>102</v>
      </c>
      <c r="CC22" t="s">
        <v>100</v>
      </c>
      <c r="CD22" t="s">
        <v>224</v>
      </c>
    </row>
    <row r="23" spans="1:82" x14ac:dyDescent="0.2">
      <c r="A23" t="b">
        <v>0</v>
      </c>
      <c r="B23" t="s">
        <v>128</v>
      </c>
      <c r="C23" t="b">
        <v>1</v>
      </c>
      <c r="D23" t="b">
        <v>0</v>
      </c>
      <c r="E23" t="s">
        <v>83</v>
      </c>
      <c r="F23" t="s">
        <v>83</v>
      </c>
      <c r="G23" t="s">
        <v>83</v>
      </c>
      <c r="H23" t="s">
        <v>83</v>
      </c>
      <c r="I23" t="s">
        <v>81</v>
      </c>
      <c r="J23" t="s">
        <v>81</v>
      </c>
      <c r="K23" t="s">
        <v>85</v>
      </c>
      <c r="L23" t="s">
        <v>83</v>
      </c>
      <c r="M23" t="b">
        <v>1</v>
      </c>
      <c r="N23" t="s">
        <v>225</v>
      </c>
      <c r="O23" t="s">
        <v>83</v>
      </c>
      <c r="P23" t="b">
        <v>1</v>
      </c>
      <c r="Q23" t="s">
        <v>226</v>
      </c>
      <c r="R23" t="b">
        <v>0</v>
      </c>
      <c r="T23">
        <v>10</v>
      </c>
      <c r="U23">
        <v>10</v>
      </c>
      <c r="AD23" t="b">
        <v>1</v>
      </c>
      <c r="AE23" t="b">
        <v>0</v>
      </c>
      <c r="AF23" t="s">
        <v>158</v>
      </c>
      <c r="AG23" t="s">
        <v>159</v>
      </c>
      <c r="AH23" t="s">
        <v>120</v>
      </c>
      <c r="AI23" t="s">
        <v>120</v>
      </c>
      <c r="AJ23" t="s">
        <v>81</v>
      </c>
      <c r="AK23" t="s">
        <v>118</v>
      </c>
      <c r="AL23" t="s">
        <v>121</v>
      </c>
      <c r="AM23" t="b">
        <v>0</v>
      </c>
      <c r="AO23" t="s">
        <v>92</v>
      </c>
      <c r="AP23" t="b">
        <v>1</v>
      </c>
      <c r="AQ23" t="s">
        <v>227</v>
      </c>
      <c r="AR23" t="b">
        <v>1</v>
      </c>
      <c r="AS23" t="s">
        <v>228</v>
      </c>
      <c r="AT23">
        <v>1</v>
      </c>
      <c r="AU23">
        <v>1</v>
      </c>
      <c r="AV23" s="12" t="s">
        <v>83</v>
      </c>
      <c r="AW23" s="29" t="s">
        <v>83</v>
      </c>
      <c r="AZ23" t="s">
        <v>229</v>
      </c>
      <c r="BA23" s="27" t="s">
        <v>83</v>
      </c>
      <c r="BB23" t="b">
        <v>1</v>
      </c>
      <c r="BC23" t="s">
        <v>83</v>
      </c>
      <c r="BD23" t="s">
        <v>144</v>
      </c>
      <c r="BE23" t="s">
        <v>111</v>
      </c>
      <c r="BF23" t="s">
        <v>83</v>
      </c>
      <c r="BG23">
        <v>8</v>
      </c>
      <c r="BH23" t="s">
        <v>82</v>
      </c>
      <c r="BI23" t="s">
        <v>230</v>
      </c>
      <c r="BJ23" t="s">
        <v>82</v>
      </c>
      <c r="BK23" t="s">
        <v>231</v>
      </c>
      <c r="BL23" t="b">
        <v>0</v>
      </c>
      <c r="BO23">
        <v>5</v>
      </c>
      <c r="BP23" t="s">
        <v>113</v>
      </c>
      <c r="BQ23" t="s">
        <v>232</v>
      </c>
      <c r="BR23" t="s">
        <v>115</v>
      </c>
      <c r="BT23" s="42">
        <v>4</v>
      </c>
      <c r="BU23" t="s">
        <v>233</v>
      </c>
      <c r="BW23" t="b">
        <v>0</v>
      </c>
      <c r="BX23" s="29">
        <v>40</v>
      </c>
      <c r="BY23" s="28" t="s">
        <v>234</v>
      </c>
      <c r="BZ23" t="s">
        <v>100</v>
      </c>
      <c r="CA23" t="s">
        <v>217</v>
      </c>
      <c r="CB23" s="42" t="s">
        <v>218</v>
      </c>
      <c r="CC23" t="s">
        <v>100</v>
      </c>
      <c r="CD23" t="s">
        <v>217</v>
      </c>
    </row>
    <row r="24" spans="1:82" x14ac:dyDescent="0.2">
      <c r="A24" t="b">
        <v>0</v>
      </c>
      <c r="B24" t="s">
        <v>181</v>
      </c>
      <c r="C24" t="b">
        <v>1</v>
      </c>
      <c r="D24" t="b">
        <v>1</v>
      </c>
      <c r="E24" t="s">
        <v>81</v>
      </c>
      <c r="F24" t="s">
        <v>82</v>
      </c>
      <c r="G24" t="s">
        <v>82</v>
      </c>
      <c r="H24" t="s">
        <v>82</v>
      </c>
      <c r="I24" t="s">
        <v>83</v>
      </c>
      <c r="J24" t="s">
        <v>190</v>
      </c>
      <c r="K24" t="s">
        <v>118</v>
      </c>
      <c r="L24" t="s">
        <v>83</v>
      </c>
      <c r="M24" t="b">
        <v>1</v>
      </c>
      <c r="N24" t="s">
        <v>235</v>
      </c>
      <c r="O24" t="s">
        <v>83</v>
      </c>
      <c r="P24" t="b">
        <v>1</v>
      </c>
      <c r="Q24" t="s">
        <v>236</v>
      </c>
      <c r="R24" t="b">
        <v>0</v>
      </c>
      <c r="T24">
        <v>9</v>
      </c>
      <c r="U24">
        <v>5</v>
      </c>
      <c r="AD24" t="b">
        <v>1</v>
      </c>
      <c r="AE24" t="b">
        <v>1</v>
      </c>
      <c r="AF24" t="s">
        <v>158</v>
      </c>
      <c r="AG24" t="s">
        <v>134</v>
      </c>
      <c r="AH24" t="s">
        <v>89</v>
      </c>
      <c r="AI24" t="s">
        <v>120</v>
      </c>
      <c r="AJ24" t="s">
        <v>106</v>
      </c>
      <c r="AK24" t="s">
        <v>118</v>
      </c>
      <c r="AL24" t="s">
        <v>91</v>
      </c>
      <c r="AM24" t="b">
        <v>1</v>
      </c>
      <c r="AN24" t="s">
        <v>237</v>
      </c>
      <c r="AO24" t="s">
        <v>92</v>
      </c>
      <c r="AP24" t="b">
        <v>1</v>
      </c>
      <c r="AQ24" t="s">
        <v>238</v>
      </c>
      <c r="AR24" t="b">
        <v>0</v>
      </c>
      <c r="AT24">
        <v>9</v>
      </c>
      <c r="AU24">
        <v>5</v>
      </c>
      <c r="AV24" s="12" t="s">
        <v>83</v>
      </c>
      <c r="AW24" s="29" t="s">
        <v>83</v>
      </c>
      <c r="AZ24" t="s">
        <v>176</v>
      </c>
      <c r="BA24" s="27" t="s">
        <v>83</v>
      </c>
      <c r="BB24" t="b">
        <v>1</v>
      </c>
      <c r="BC24" t="s">
        <v>81</v>
      </c>
      <c r="BD24" t="s">
        <v>110</v>
      </c>
      <c r="BE24" t="s">
        <v>110</v>
      </c>
      <c r="BF24" t="s">
        <v>82</v>
      </c>
      <c r="BG24">
        <v>8</v>
      </c>
      <c r="BH24" t="s">
        <v>83</v>
      </c>
      <c r="BI24" t="s">
        <v>239</v>
      </c>
      <c r="BJ24" t="s">
        <v>82</v>
      </c>
      <c r="BK24" t="s">
        <v>240</v>
      </c>
      <c r="BL24" t="b">
        <v>1</v>
      </c>
      <c r="BM24" t="b">
        <v>0</v>
      </c>
      <c r="BO24">
        <v>5</v>
      </c>
      <c r="BP24" t="s">
        <v>113</v>
      </c>
      <c r="BQ24" t="s">
        <v>241</v>
      </c>
      <c r="BR24" t="s">
        <v>98</v>
      </c>
      <c r="BT24" s="42">
        <v>3</v>
      </c>
      <c r="BU24" t="s">
        <v>242</v>
      </c>
      <c r="BW24" t="b">
        <v>1</v>
      </c>
      <c r="BX24" s="29">
        <v>37</v>
      </c>
      <c r="BY24" s="28" t="s">
        <v>116</v>
      </c>
      <c r="BZ24" t="s">
        <v>100</v>
      </c>
      <c r="CA24" t="s">
        <v>217</v>
      </c>
      <c r="CB24" s="42" t="s">
        <v>102</v>
      </c>
      <c r="CC24" t="s">
        <v>100</v>
      </c>
      <c r="CD24" t="s">
        <v>217</v>
      </c>
    </row>
    <row r="25" spans="1:82" ht="170" x14ac:dyDescent="0.2">
      <c r="A25" t="b">
        <v>0</v>
      </c>
      <c r="B25" t="s">
        <v>128</v>
      </c>
      <c r="C25" t="b">
        <v>1</v>
      </c>
      <c r="D25" t="b">
        <v>1</v>
      </c>
      <c r="E25" t="s">
        <v>83</v>
      </c>
      <c r="F25" t="s">
        <v>83</v>
      </c>
      <c r="G25" t="s">
        <v>83</v>
      </c>
      <c r="H25" t="s">
        <v>83</v>
      </c>
      <c r="I25" t="s">
        <v>81</v>
      </c>
      <c r="J25" t="s">
        <v>190</v>
      </c>
      <c r="K25" t="s">
        <v>85</v>
      </c>
      <c r="L25" t="s">
        <v>96</v>
      </c>
      <c r="M25" t="b">
        <v>1</v>
      </c>
      <c r="N25" s="2" t="s">
        <v>243</v>
      </c>
      <c r="O25" t="s">
        <v>82</v>
      </c>
      <c r="P25" t="b">
        <v>0</v>
      </c>
      <c r="R25" t="b">
        <v>0</v>
      </c>
      <c r="T25">
        <v>6</v>
      </c>
      <c r="U25">
        <v>3</v>
      </c>
      <c r="AD25" t="b">
        <v>1</v>
      </c>
      <c r="AE25" t="b">
        <v>1</v>
      </c>
      <c r="AF25" t="s">
        <v>89</v>
      </c>
      <c r="AG25" t="s">
        <v>105</v>
      </c>
      <c r="AH25" t="s">
        <v>120</v>
      </c>
      <c r="AI25" t="s">
        <v>120</v>
      </c>
      <c r="AJ25" t="s">
        <v>82</v>
      </c>
      <c r="AK25" t="s">
        <v>85</v>
      </c>
      <c r="AL25" t="s">
        <v>91</v>
      </c>
      <c r="AM25" t="b">
        <v>1</v>
      </c>
      <c r="AN25" t="s">
        <v>244</v>
      </c>
      <c r="AO25" t="s">
        <v>92</v>
      </c>
      <c r="AP25" t="b">
        <v>1</v>
      </c>
      <c r="AQ25" t="s">
        <v>245</v>
      </c>
      <c r="AR25" t="b">
        <v>0</v>
      </c>
      <c r="AT25">
        <v>5</v>
      </c>
      <c r="AU25">
        <v>2</v>
      </c>
      <c r="AV25" s="12" t="s">
        <v>108</v>
      </c>
      <c r="AY25" t="s">
        <v>246</v>
      </c>
      <c r="BA25" s="27" t="s">
        <v>83</v>
      </c>
      <c r="BB25" t="b">
        <v>1</v>
      </c>
      <c r="BC25" t="s">
        <v>83</v>
      </c>
      <c r="BD25" t="s">
        <v>110</v>
      </c>
      <c r="BE25" t="s">
        <v>110</v>
      </c>
      <c r="BF25" t="s">
        <v>82</v>
      </c>
      <c r="BG25">
        <v>2</v>
      </c>
      <c r="BH25" t="s">
        <v>82</v>
      </c>
      <c r="BI25" t="s">
        <v>247</v>
      </c>
      <c r="BJ25" t="s">
        <v>82</v>
      </c>
      <c r="BK25" t="s">
        <v>248</v>
      </c>
      <c r="BL25" t="b">
        <v>0</v>
      </c>
      <c r="BO25">
        <v>3</v>
      </c>
      <c r="BP25" t="s">
        <v>115</v>
      </c>
      <c r="BQ25" s="2" t="s">
        <v>249</v>
      </c>
      <c r="BR25" t="s">
        <v>82</v>
      </c>
      <c r="BT25" s="42">
        <v>2</v>
      </c>
      <c r="BU25" s="2" t="s">
        <v>250</v>
      </c>
      <c r="BW25" t="b">
        <v>1</v>
      </c>
      <c r="BX25" s="29">
        <v>53</v>
      </c>
      <c r="BY25" s="28" t="s">
        <v>251</v>
      </c>
      <c r="BZ25" t="s">
        <v>100</v>
      </c>
      <c r="CA25" t="s">
        <v>252</v>
      </c>
      <c r="CB25" s="42" t="s">
        <v>102</v>
      </c>
      <c r="CC25" t="s">
        <v>100</v>
      </c>
      <c r="CD25" t="s">
        <v>252</v>
      </c>
    </row>
    <row r="26" spans="1:82" x14ac:dyDescent="0.2">
      <c r="A26" t="b">
        <v>0</v>
      </c>
      <c r="B26" s="1" t="d">
        <v>2023-06-25</v>
      </c>
      <c r="C26" t="b">
        <v>1</v>
      </c>
      <c r="D26" t="b">
        <v>1</v>
      </c>
      <c r="E26" t="s">
        <v>81</v>
      </c>
      <c r="F26" t="s">
        <v>82</v>
      </c>
      <c r="G26" t="s">
        <v>82</v>
      </c>
      <c r="H26" t="s">
        <v>82</v>
      </c>
      <c r="I26" t="s">
        <v>81</v>
      </c>
      <c r="J26" t="s">
        <v>84</v>
      </c>
      <c r="K26" t="s">
        <v>85</v>
      </c>
      <c r="L26" t="s">
        <v>82</v>
      </c>
      <c r="M26" t="b">
        <v>0</v>
      </c>
      <c r="O26" t="s">
        <v>83</v>
      </c>
      <c r="P26" t="b">
        <v>1</v>
      </c>
      <c r="Q26" t="s">
        <v>253</v>
      </c>
      <c r="R26" t="b">
        <v>0</v>
      </c>
      <c r="T26">
        <v>1</v>
      </c>
      <c r="U26">
        <v>1</v>
      </c>
      <c r="AD26" t="b">
        <v>1</v>
      </c>
      <c r="AE26" t="b">
        <v>0</v>
      </c>
      <c r="AF26" t="s">
        <v>158</v>
      </c>
      <c r="AG26" t="s">
        <v>159</v>
      </c>
      <c r="AH26" t="s">
        <v>120</v>
      </c>
      <c r="AI26" t="s">
        <v>120</v>
      </c>
      <c r="AJ26" t="s">
        <v>81</v>
      </c>
      <c r="AK26" t="s">
        <v>85</v>
      </c>
      <c r="AL26" t="s">
        <v>91</v>
      </c>
      <c r="AM26" t="b">
        <v>0</v>
      </c>
      <c r="AO26" t="s">
        <v>92</v>
      </c>
      <c r="AP26" t="b">
        <v>0</v>
      </c>
      <c r="AR26" t="b">
        <v>0</v>
      </c>
      <c r="AT26">
        <v>0</v>
      </c>
      <c r="AU26">
        <v>0</v>
      </c>
      <c r="AV26" s="12" t="s">
        <v>82</v>
      </c>
      <c r="BA26" s="27" t="s">
        <v>108</v>
      </c>
      <c r="BB26" t="b">
        <v>1</v>
      </c>
      <c r="BC26" t="s">
        <v>83</v>
      </c>
      <c r="BD26" t="s">
        <v>110</v>
      </c>
      <c r="BE26" t="s">
        <v>111</v>
      </c>
      <c r="BF26" t="s">
        <v>96</v>
      </c>
      <c r="BG26">
        <v>0</v>
      </c>
      <c r="BH26" t="s">
        <v>83</v>
      </c>
      <c r="BI26" t="s">
        <v>254</v>
      </c>
      <c r="BJ26" t="s">
        <v>82</v>
      </c>
      <c r="BK26" t="s">
        <v>255</v>
      </c>
      <c r="BL26" t="b">
        <v>0</v>
      </c>
      <c r="BO26">
        <v>10</v>
      </c>
      <c r="BP26" t="s">
        <v>82</v>
      </c>
      <c r="BR26" t="s">
        <v>82</v>
      </c>
      <c r="BT26" s="42">
        <v>1</v>
      </c>
      <c r="BU26" t="s">
        <v>256</v>
      </c>
      <c r="BV26" t="s">
        <v>257</v>
      </c>
      <c r="BW26" t="b">
        <v>1</v>
      </c>
      <c r="BX26" s="29">
        <v>29</v>
      </c>
      <c r="BY26" s="28" t="s">
        <v>116</v>
      </c>
      <c r="BZ26" t="s">
        <v>100</v>
      </c>
      <c r="CA26" t="s">
        <v>224</v>
      </c>
      <c r="CB26" s="42" t="s">
        <v>258</v>
      </c>
      <c r="CC26" t="s">
        <v>100</v>
      </c>
      <c r="CD26" t="s">
        <v>224</v>
      </c>
    </row>
    <row r="27" spans="1:82" ht="119" x14ac:dyDescent="0.2">
      <c r="A27" t="b">
        <v>0</v>
      </c>
      <c r="B27" t="s">
        <v>181</v>
      </c>
      <c r="C27" t="b">
        <v>1</v>
      </c>
      <c r="D27" t="b">
        <v>1</v>
      </c>
      <c r="E27" t="s">
        <v>81</v>
      </c>
      <c r="F27" t="s">
        <v>82</v>
      </c>
      <c r="G27" t="s">
        <v>82</v>
      </c>
      <c r="H27" t="s">
        <v>82</v>
      </c>
      <c r="I27" t="s">
        <v>81</v>
      </c>
      <c r="J27" t="s">
        <v>141</v>
      </c>
      <c r="K27" t="s">
        <v>118</v>
      </c>
      <c r="L27" t="s">
        <v>83</v>
      </c>
      <c r="M27" t="b">
        <v>1</v>
      </c>
      <c r="N27" t="s">
        <v>259</v>
      </c>
      <c r="O27" t="s">
        <v>83</v>
      </c>
      <c r="P27" t="b">
        <v>1</v>
      </c>
      <c r="Q27" t="s">
        <v>260</v>
      </c>
      <c r="R27" t="b">
        <v>1</v>
      </c>
      <c r="S27" t="s">
        <v>261</v>
      </c>
      <c r="T27">
        <v>5</v>
      </c>
      <c r="U27">
        <v>9</v>
      </c>
      <c r="AD27" t="b">
        <v>1</v>
      </c>
      <c r="AE27" t="b">
        <v>1</v>
      </c>
      <c r="AF27" t="s">
        <v>89</v>
      </c>
      <c r="AG27" t="s">
        <v>88</v>
      </c>
      <c r="AH27" t="s">
        <v>120</v>
      </c>
      <c r="AI27" t="s">
        <v>89</v>
      </c>
      <c r="AJ27" t="s">
        <v>81</v>
      </c>
      <c r="AK27" t="s">
        <v>118</v>
      </c>
      <c r="AL27" t="s">
        <v>262</v>
      </c>
      <c r="AM27" t="b">
        <v>1</v>
      </c>
      <c r="AN27" t="s">
        <v>263</v>
      </c>
      <c r="AO27" t="s">
        <v>264</v>
      </c>
      <c r="AP27" t="b">
        <v>1</v>
      </c>
      <c r="AQ27" t="s">
        <v>263</v>
      </c>
      <c r="AR27" t="b">
        <v>0</v>
      </c>
      <c r="AT27">
        <v>3</v>
      </c>
      <c r="AU27">
        <v>7</v>
      </c>
      <c r="AV27" s="12" t="s">
        <v>83</v>
      </c>
      <c r="AW27" s="29" t="s">
        <v>83</v>
      </c>
      <c r="AZ27" t="s">
        <v>183</v>
      </c>
      <c r="BA27" s="27" t="s">
        <v>83</v>
      </c>
      <c r="BB27" t="b">
        <v>1</v>
      </c>
      <c r="BC27" t="s">
        <v>83</v>
      </c>
      <c r="BD27" t="s">
        <v>144</v>
      </c>
      <c r="BE27" t="s">
        <v>110</v>
      </c>
      <c r="BF27" t="s">
        <v>82</v>
      </c>
      <c r="BG27">
        <v>10</v>
      </c>
      <c r="BH27" t="s">
        <v>96</v>
      </c>
      <c r="BI27" t="s">
        <v>265</v>
      </c>
      <c r="BJ27" t="s">
        <v>96</v>
      </c>
      <c r="BK27" s="2" t="s">
        <v>266</v>
      </c>
      <c r="BL27" t="b">
        <v>1</v>
      </c>
      <c r="BM27" t="b">
        <v>0</v>
      </c>
      <c r="BO27">
        <v>10</v>
      </c>
      <c r="BP27" t="s">
        <v>82</v>
      </c>
      <c r="BR27" t="s">
        <v>113</v>
      </c>
      <c r="BT27" s="42">
        <v>5</v>
      </c>
      <c r="BW27" t="b">
        <v>1</v>
      </c>
      <c r="BX27" s="29">
        <v>37</v>
      </c>
      <c r="BY27" s="28" t="s">
        <v>99</v>
      </c>
      <c r="BZ27" t="s">
        <v>100</v>
      </c>
      <c r="CA27" t="s">
        <v>217</v>
      </c>
      <c r="CB27" s="42" t="s">
        <v>102</v>
      </c>
      <c r="CC27" t="s">
        <v>100</v>
      </c>
      <c r="CD27" t="s">
        <v>217</v>
      </c>
    </row>
    <row r="28" spans="1:82" x14ac:dyDescent="0.2">
      <c r="A28" t="b">
        <v>0</v>
      </c>
      <c r="B28" t="s">
        <v>128</v>
      </c>
      <c r="C28" t="b">
        <v>0</v>
      </c>
      <c r="D28" t="b">
        <v>1</v>
      </c>
      <c r="E28" t="s">
        <v>81</v>
      </c>
      <c r="F28" t="s">
        <v>82</v>
      </c>
      <c r="G28" t="s">
        <v>82</v>
      </c>
      <c r="H28" t="s">
        <v>81</v>
      </c>
      <c r="I28" t="s">
        <v>81</v>
      </c>
      <c r="J28" t="s">
        <v>141</v>
      </c>
      <c r="K28" t="s">
        <v>85</v>
      </c>
      <c r="L28" t="s">
        <v>82</v>
      </c>
      <c r="M28" t="b">
        <v>0</v>
      </c>
      <c r="O28" t="s">
        <v>82</v>
      </c>
      <c r="P28" t="b">
        <v>0</v>
      </c>
      <c r="R28" t="b">
        <v>0</v>
      </c>
      <c r="T28">
        <v>10</v>
      </c>
      <c r="U28">
        <v>0</v>
      </c>
      <c r="AD28" t="b">
        <v>1</v>
      </c>
      <c r="AE28" t="b">
        <v>1</v>
      </c>
      <c r="AF28" t="s">
        <v>89</v>
      </c>
      <c r="AG28" t="s">
        <v>105</v>
      </c>
      <c r="AH28" t="s">
        <v>89</v>
      </c>
      <c r="AI28" t="s">
        <v>120</v>
      </c>
      <c r="AJ28" t="s">
        <v>81</v>
      </c>
      <c r="AK28" t="s">
        <v>85</v>
      </c>
      <c r="AL28" t="s">
        <v>91</v>
      </c>
      <c r="AM28" t="b">
        <v>1</v>
      </c>
      <c r="AN28" t="s">
        <v>267</v>
      </c>
      <c r="AO28" t="s">
        <v>92</v>
      </c>
      <c r="AP28" t="b">
        <v>1</v>
      </c>
      <c r="AQ28" t="s">
        <v>268</v>
      </c>
      <c r="AR28" t="b">
        <v>1</v>
      </c>
      <c r="AS28" t="s">
        <v>269</v>
      </c>
      <c r="AT28">
        <v>8</v>
      </c>
      <c r="AU28">
        <v>5</v>
      </c>
      <c r="AV28" s="12" t="s">
        <v>83</v>
      </c>
      <c r="AW28" s="29" t="s">
        <v>83</v>
      </c>
      <c r="AZ28" t="s">
        <v>109</v>
      </c>
      <c r="BA28" s="27" t="s">
        <v>83</v>
      </c>
      <c r="BB28" t="b">
        <v>1</v>
      </c>
      <c r="BC28" t="s">
        <v>83</v>
      </c>
      <c r="BD28" t="s">
        <v>144</v>
      </c>
      <c r="BE28" t="s">
        <v>110</v>
      </c>
      <c r="BF28" t="s">
        <v>83</v>
      </c>
      <c r="BG28">
        <v>10</v>
      </c>
      <c r="BH28" t="s">
        <v>82</v>
      </c>
      <c r="BI28" t="s">
        <v>270</v>
      </c>
      <c r="BJ28" t="s">
        <v>82</v>
      </c>
      <c r="BK28" t="s">
        <v>271</v>
      </c>
      <c r="BL28" t="b">
        <v>0</v>
      </c>
      <c r="BO28">
        <v>5</v>
      </c>
      <c r="BP28" t="s">
        <v>98</v>
      </c>
      <c r="BR28" t="s">
        <v>115</v>
      </c>
      <c r="BT28" s="42">
        <v>4</v>
      </c>
      <c r="BU28" t="s">
        <v>272</v>
      </c>
      <c r="BV28" t="s">
        <v>273</v>
      </c>
      <c r="BW28" t="b">
        <v>1</v>
      </c>
      <c r="BX28" s="29">
        <v>45</v>
      </c>
      <c r="BY28" s="28" t="s">
        <v>140</v>
      </c>
      <c r="BZ28" t="s">
        <v>100</v>
      </c>
      <c r="CA28" t="s">
        <v>155</v>
      </c>
      <c r="CB28" s="42" t="s">
        <v>102</v>
      </c>
      <c r="CC28" t="s">
        <v>100</v>
      </c>
      <c r="CD28" t="s">
        <v>155</v>
      </c>
    </row>
    <row r="29" spans="1:82" x14ac:dyDescent="0.2">
      <c r="A29" t="b">
        <v>0</v>
      </c>
      <c r="B29" s="1" t="d">
        <v>2023-06-25</v>
      </c>
      <c r="C29" t="b">
        <v>1</v>
      </c>
      <c r="D29" t="b">
        <v>1</v>
      </c>
      <c r="E29" t="s">
        <v>81</v>
      </c>
      <c r="F29" t="s">
        <v>82</v>
      </c>
      <c r="G29" t="s">
        <v>82</v>
      </c>
      <c r="H29" t="s">
        <v>81</v>
      </c>
      <c r="I29" t="s">
        <v>81</v>
      </c>
      <c r="J29" t="s">
        <v>84</v>
      </c>
      <c r="K29" t="s">
        <v>118</v>
      </c>
      <c r="L29" t="s">
        <v>83</v>
      </c>
      <c r="M29" t="b">
        <v>1</v>
      </c>
      <c r="N29" t="s">
        <v>274</v>
      </c>
      <c r="O29" t="s">
        <v>83</v>
      </c>
      <c r="P29" t="b">
        <v>1</v>
      </c>
      <c r="Q29" t="s">
        <v>275</v>
      </c>
      <c r="R29" t="b">
        <v>0</v>
      </c>
      <c r="T29">
        <v>6</v>
      </c>
      <c r="U29">
        <v>6</v>
      </c>
      <c r="AD29" t="b">
        <v>1</v>
      </c>
      <c r="AE29" t="b">
        <v>1</v>
      </c>
      <c r="AF29" t="s">
        <v>81</v>
      </c>
      <c r="AG29" t="s">
        <v>88</v>
      </c>
      <c r="AH29" t="s">
        <v>120</v>
      </c>
      <c r="AI29" t="s">
        <v>120</v>
      </c>
      <c r="AJ29" t="s">
        <v>81</v>
      </c>
      <c r="AK29" t="s">
        <v>118</v>
      </c>
      <c r="AL29" t="s">
        <v>262</v>
      </c>
      <c r="AM29" t="b">
        <v>1</v>
      </c>
      <c r="AN29" t="s">
        <v>276</v>
      </c>
      <c r="AO29" t="s">
        <v>264</v>
      </c>
      <c r="AP29" t="b">
        <v>1</v>
      </c>
      <c r="AQ29" t="s">
        <v>277</v>
      </c>
      <c r="AR29" t="b">
        <v>1</v>
      </c>
      <c r="AS29" t="s">
        <v>278</v>
      </c>
      <c r="AT29">
        <v>6</v>
      </c>
      <c r="AU29">
        <v>6</v>
      </c>
      <c r="AV29" s="12" t="s">
        <v>108</v>
      </c>
      <c r="AY29" t="s">
        <v>109</v>
      </c>
      <c r="BA29" s="27" t="s">
        <v>82</v>
      </c>
      <c r="BB29" t="b">
        <v>0</v>
      </c>
      <c r="BC29" t="s">
        <v>82</v>
      </c>
      <c r="BD29" t="s">
        <v>94</v>
      </c>
      <c r="BE29" t="s">
        <v>111</v>
      </c>
      <c r="BF29" t="s">
        <v>82</v>
      </c>
      <c r="BG29">
        <v>10</v>
      </c>
      <c r="BH29" t="s">
        <v>82</v>
      </c>
      <c r="BI29" t="s">
        <v>279</v>
      </c>
      <c r="BJ29" t="s">
        <v>82</v>
      </c>
      <c r="BK29" t="s">
        <v>279</v>
      </c>
      <c r="BL29" t="b">
        <v>0</v>
      </c>
      <c r="BO29">
        <v>10</v>
      </c>
      <c r="BP29" t="s">
        <v>82</v>
      </c>
      <c r="BR29" t="s">
        <v>115</v>
      </c>
      <c r="BT29" s="42">
        <v>3</v>
      </c>
      <c r="BU29" t="s">
        <v>280</v>
      </c>
      <c r="BW29" t="b">
        <v>1</v>
      </c>
      <c r="BX29" s="29">
        <v>26</v>
      </c>
      <c r="BY29" s="28" t="s">
        <v>99</v>
      </c>
      <c r="BZ29" t="s">
        <v>173</v>
      </c>
      <c r="CC29" t="s">
        <v>173</v>
      </c>
    </row>
    <row r="30" spans="1:82" x14ac:dyDescent="0.2">
      <c r="A30" t="b">
        <v>0</v>
      </c>
      <c r="B30" t="s">
        <v>128</v>
      </c>
      <c r="C30" t="b">
        <v>1</v>
      </c>
      <c r="D30" t="b">
        <v>1</v>
      </c>
      <c r="E30" t="s">
        <v>83</v>
      </c>
      <c r="F30" t="s">
        <v>83</v>
      </c>
      <c r="G30" t="s">
        <v>83</v>
      </c>
      <c r="H30" t="s">
        <v>83</v>
      </c>
      <c r="I30" t="s">
        <v>81</v>
      </c>
      <c r="J30" t="s">
        <v>84</v>
      </c>
      <c r="K30" t="s">
        <v>85</v>
      </c>
      <c r="L30" t="s">
        <v>83</v>
      </c>
      <c r="M30" t="b">
        <v>1</v>
      </c>
      <c r="N30" t="s">
        <v>281</v>
      </c>
      <c r="O30" t="s">
        <v>96</v>
      </c>
      <c r="P30" t="b">
        <v>1</v>
      </c>
      <c r="Q30" t="s">
        <v>282</v>
      </c>
      <c r="R30" t="b">
        <v>1</v>
      </c>
      <c r="S30" t="s">
        <v>283</v>
      </c>
      <c r="T30">
        <v>5</v>
      </c>
      <c r="U30">
        <v>7</v>
      </c>
      <c r="AD30" t="b">
        <v>1</v>
      </c>
      <c r="AE30" t="b">
        <v>1</v>
      </c>
      <c r="AF30" t="s">
        <v>89</v>
      </c>
      <c r="AG30" t="s">
        <v>88</v>
      </c>
      <c r="AH30" t="s">
        <v>89</v>
      </c>
      <c r="AI30" t="s">
        <v>89</v>
      </c>
      <c r="AJ30" t="s">
        <v>81</v>
      </c>
      <c r="AK30" t="s">
        <v>85</v>
      </c>
      <c r="AL30" t="s">
        <v>91</v>
      </c>
      <c r="AM30" t="b">
        <v>0</v>
      </c>
      <c r="AO30" t="s">
        <v>92</v>
      </c>
      <c r="AP30" t="b">
        <v>0</v>
      </c>
      <c r="AR30" t="b">
        <v>0</v>
      </c>
      <c r="AT30">
        <v>7</v>
      </c>
      <c r="AU30">
        <v>3</v>
      </c>
      <c r="AV30" s="12" t="s">
        <v>83</v>
      </c>
      <c r="AW30" s="29" t="s">
        <v>83</v>
      </c>
      <c r="AZ30" t="s">
        <v>284</v>
      </c>
      <c r="BA30" s="27" t="s">
        <v>83</v>
      </c>
      <c r="BB30" t="b">
        <v>1</v>
      </c>
      <c r="BC30" t="s">
        <v>83</v>
      </c>
      <c r="BD30" t="s">
        <v>144</v>
      </c>
      <c r="BE30" t="s">
        <v>111</v>
      </c>
      <c r="BF30" t="s">
        <v>82</v>
      </c>
      <c r="BG30">
        <v>8</v>
      </c>
      <c r="BH30" t="s">
        <v>83</v>
      </c>
      <c r="BI30" t="s">
        <v>285</v>
      </c>
      <c r="BJ30" t="s">
        <v>82</v>
      </c>
      <c r="BK30" t="s">
        <v>286</v>
      </c>
      <c r="BL30" t="b">
        <v>0</v>
      </c>
      <c r="BO30">
        <v>9</v>
      </c>
      <c r="BP30" t="s">
        <v>98</v>
      </c>
      <c r="BR30" t="s">
        <v>115</v>
      </c>
      <c r="BT30" s="42">
        <v>4</v>
      </c>
      <c r="BU30" t="s">
        <v>287</v>
      </c>
      <c r="BV30" t="s">
        <v>288</v>
      </c>
      <c r="BW30" t="b">
        <v>1</v>
      </c>
      <c r="BX30" s="29">
        <v>28</v>
      </c>
      <c r="BY30" s="28" t="s">
        <v>99</v>
      </c>
      <c r="BZ30" t="s">
        <v>100</v>
      </c>
      <c r="CA30" t="s">
        <v>289</v>
      </c>
      <c r="CB30" s="42" t="s">
        <v>102</v>
      </c>
      <c r="CC30" t="s">
        <v>100</v>
      </c>
      <c r="CD30" t="s">
        <v>289</v>
      </c>
    </row>
    <row r="31" spans="1:82" ht="51" x14ac:dyDescent="0.2">
      <c r="A31" t="b">
        <v>0</v>
      </c>
      <c r="B31" t="s">
        <v>128</v>
      </c>
      <c r="C31" t="b">
        <v>1</v>
      </c>
      <c r="D31" t="b">
        <v>1</v>
      </c>
      <c r="E31" t="s">
        <v>83</v>
      </c>
      <c r="F31" t="s">
        <v>83</v>
      </c>
      <c r="G31" t="s">
        <v>83</v>
      </c>
      <c r="H31" t="s">
        <v>82</v>
      </c>
      <c r="I31" t="s">
        <v>81</v>
      </c>
      <c r="J31" t="s">
        <v>81</v>
      </c>
      <c r="K31" t="s">
        <v>85</v>
      </c>
      <c r="L31" t="s">
        <v>83</v>
      </c>
      <c r="M31" t="b">
        <v>1</v>
      </c>
      <c r="N31" s="2" t="s">
        <v>290</v>
      </c>
      <c r="O31" t="s">
        <v>82</v>
      </c>
      <c r="P31" t="b">
        <v>0</v>
      </c>
      <c r="R31" t="b">
        <v>0</v>
      </c>
      <c r="T31">
        <v>7</v>
      </c>
      <c r="U31">
        <v>7</v>
      </c>
      <c r="AD31" t="b">
        <v>0</v>
      </c>
      <c r="AV31" s="12" t="s">
        <v>83</v>
      </c>
      <c r="AW31" s="29" t="s">
        <v>83</v>
      </c>
      <c r="AZ31" t="s">
        <v>211</v>
      </c>
      <c r="BA31" s="27" t="s">
        <v>83</v>
      </c>
      <c r="BB31" t="b">
        <v>1</v>
      </c>
      <c r="BC31" t="s">
        <v>81</v>
      </c>
      <c r="BD31" t="s">
        <v>110</v>
      </c>
      <c r="BE31" t="s">
        <v>110</v>
      </c>
      <c r="BF31" t="s">
        <v>82</v>
      </c>
      <c r="BG31">
        <v>7</v>
      </c>
      <c r="BH31" t="s">
        <v>83</v>
      </c>
      <c r="BI31" t="s">
        <v>291</v>
      </c>
      <c r="BJ31" t="s">
        <v>82</v>
      </c>
      <c r="BK31" t="s">
        <v>292</v>
      </c>
      <c r="BL31" t="b">
        <v>0</v>
      </c>
      <c r="BO31">
        <v>4</v>
      </c>
      <c r="BP31" t="s">
        <v>82</v>
      </c>
      <c r="BR31" t="s">
        <v>82</v>
      </c>
      <c r="BT31" s="42">
        <v>3</v>
      </c>
      <c r="BU31" t="s">
        <v>293</v>
      </c>
      <c r="BW31" t="b">
        <v>0</v>
      </c>
      <c r="BX31" s="29">
        <v>24</v>
      </c>
      <c r="BY31" s="28" t="s">
        <v>148</v>
      </c>
      <c r="BZ31" t="s">
        <v>100</v>
      </c>
      <c r="CA31" t="s">
        <v>294</v>
      </c>
      <c r="CB31" s="42" t="s">
        <v>102</v>
      </c>
      <c r="CC31" t="s">
        <v>100</v>
      </c>
      <c r="CD31" t="s">
        <v>294</v>
      </c>
    </row>
    <row r="32" spans="1:82" x14ac:dyDescent="0.2">
      <c r="A32" t="b">
        <v>0</v>
      </c>
      <c r="B32" t="s">
        <v>128</v>
      </c>
      <c r="C32" t="b">
        <v>1</v>
      </c>
      <c r="D32" t="b">
        <v>1</v>
      </c>
      <c r="E32" t="s">
        <v>83</v>
      </c>
      <c r="F32" t="s">
        <v>83</v>
      </c>
      <c r="G32" t="s">
        <v>82</v>
      </c>
      <c r="H32" t="s">
        <v>81</v>
      </c>
      <c r="I32" t="s">
        <v>81</v>
      </c>
      <c r="J32" t="s">
        <v>84</v>
      </c>
      <c r="K32" t="s">
        <v>85</v>
      </c>
      <c r="L32" t="s">
        <v>96</v>
      </c>
      <c r="M32" t="b">
        <v>0</v>
      </c>
      <c r="O32" t="s">
        <v>96</v>
      </c>
      <c r="P32" t="b">
        <v>1</v>
      </c>
      <c r="R32" t="b">
        <v>1</v>
      </c>
      <c r="T32">
        <v>5</v>
      </c>
      <c r="U32">
        <v>5</v>
      </c>
      <c r="AD32" t="b">
        <v>1</v>
      </c>
      <c r="AE32" t="b">
        <v>1</v>
      </c>
      <c r="AF32" t="s">
        <v>90</v>
      </c>
      <c r="AG32" t="s">
        <v>105</v>
      </c>
      <c r="AH32" t="s">
        <v>89</v>
      </c>
      <c r="AI32" t="s">
        <v>90</v>
      </c>
      <c r="AJ32" t="s">
        <v>81</v>
      </c>
      <c r="AK32" t="s">
        <v>295</v>
      </c>
      <c r="AL32" t="s">
        <v>91</v>
      </c>
      <c r="AM32" t="b">
        <v>0</v>
      </c>
      <c r="AO32" t="s">
        <v>92</v>
      </c>
      <c r="AP32" t="b">
        <v>1</v>
      </c>
      <c r="AR32" t="b">
        <v>1</v>
      </c>
      <c r="AT32">
        <v>5</v>
      </c>
      <c r="AU32">
        <v>5</v>
      </c>
      <c r="AV32" s="12" t="s">
        <v>108</v>
      </c>
      <c r="AY32" t="s">
        <v>296</v>
      </c>
      <c r="BA32" s="27" t="s">
        <v>108</v>
      </c>
      <c r="BB32" t="b">
        <v>0</v>
      </c>
      <c r="BC32" t="s">
        <v>83</v>
      </c>
      <c r="BD32" t="s">
        <v>94</v>
      </c>
      <c r="BE32" t="s">
        <v>94</v>
      </c>
      <c r="BF32" t="s">
        <v>82</v>
      </c>
      <c r="BG32">
        <v>7</v>
      </c>
      <c r="BH32" t="s">
        <v>82</v>
      </c>
      <c r="BJ32" t="s">
        <v>82</v>
      </c>
      <c r="BL32" t="b">
        <v>0</v>
      </c>
      <c r="BO32">
        <v>5</v>
      </c>
      <c r="BP32" t="s">
        <v>113</v>
      </c>
      <c r="BR32" t="s">
        <v>98</v>
      </c>
      <c r="BT32" s="42">
        <v>4</v>
      </c>
      <c r="BW32" t="b">
        <v>0</v>
      </c>
      <c r="BX32" s="29">
        <v>27</v>
      </c>
      <c r="BY32" s="28" t="s">
        <v>99</v>
      </c>
      <c r="BZ32" t="s">
        <v>100</v>
      </c>
      <c r="CA32" t="s">
        <v>224</v>
      </c>
      <c r="CB32" s="42" t="s">
        <v>102</v>
      </c>
      <c r="CC32" t="s">
        <v>100</v>
      </c>
      <c r="CD32" t="s">
        <v>224</v>
      </c>
    </row>
    <row r="33" spans="1:82" ht="409.6" x14ac:dyDescent="0.2">
      <c r="A33" t="b">
        <v>0</v>
      </c>
      <c r="B33" t="s">
        <v>128</v>
      </c>
      <c r="C33" t="b">
        <v>0</v>
      </c>
      <c r="D33" t="b">
        <v>1</v>
      </c>
      <c r="E33" t="s">
        <v>83</v>
      </c>
      <c r="F33" t="s">
        <v>82</v>
      </c>
      <c r="G33" t="s">
        <v>82</v>
      </c>
      <c r="H33" t="s">
        <v>81</v>
      </c>
      <c r="I33" t="s">
        <v>81</v>
      </c>
      <c r="J33" t="s">
        <v>141</v>
      </c>
      <c r="K33" t="s">
        <v>118</v>
      </c>
      <c r="L33" t="s">
        <v>83</v>
      </c>
      <c r="M33" t="b">
        <v>0</v>
      </c>
      <c r="O33" t="s">
        <v>96</v>
      </c>
      <c r="P33" t="b">
        <v>0</v>
      </c>
      <c r="R33" t="b">
        <v>0</v>
      </c>
      <c r="T33">
        <v>8</v>
      </c>
      <c r="U33">
        <v>7</v>
      </c>
      <c r="AD33" t="b">
        <v>1</v>
      </c>
      <c r="AE33" t="b">
        <v>0</v>
      </c>
      <c r="AF33" t="s">
        <v>89</v>
      </c>
      <c r="AG33" t="s">
        <v>105</v>
      </c>
      <c r="AH33" t="s">
        <v>120</v>
      </c>
      <c r="AI33" t="s">
        <v>120</v>
      </c>
      <c r="AJ33" t="s">
        <v>81</v>
      </c>
      <c r="AK33" t="s">
        <v>118</v>
      </c>
      <c r="AL33" t="s">
        <v>121</v>
      </c>
      <c r="AM33" t="b">
        <v>1</v>
      </c>
      <c r="AN33" t="s">
        <v>297</v>
      </c>
      <c r="AO33" t="s">
        <v>122</v>
      </c>
      <c r="AP33" t="b">
        <v>1</v>
      </c>
      <c r="AQ33" t="s">
        <v>298</v>
      </c>
      <c r="AR33" t="b">
        <v>0</v>
      </c>
      <c r="AT33">
        <v>7</v>
      </c>
      <c r="AU33">
        <v>5</v>
      </c>
      <c r="AV33" s="12" t="s">
        <v>82</v>
      </c>
      <c r="BA33" s="27" t="s">
        <v>83</v>
      </c>
      <c r="BB33" t="b">
        <v>1</v>
      </c>
      <c r="BC33" t="s">
        <v>82</v>
      </c>
      <c r="BD33" t="s">
        <v>144</v>
      </c>
      <c r="BE33" t="s">
        <v>110</v>
      </c>
      <c r="BF33" t="s">
        <v>82</v>
      </c>
      <c r="BG33">
        <v>9</v>
      </c>
      <c r="BH33" t="s">
        <v>82</v>
      </c>
      <c r="BI33" t="s">
        <v>299</v>
      </c>
      <c r="BJ33" t="s">
        <v>82</v>
      </c>
      <c r="BK33" t="s">
        <v>300</v>
      </c>
      <c r="BL33" t="b">
        <v>0</v>
      </c>
      <c r="BO33">
        <v>5</v>
      </c>
      <c r="BP33" t="s">
        <v>98</v>
      </c>
      <c r="BR33" t="s">
        <v>98</v>
      </c>
      <c r="BT33" s="42">
        <v>3</v>
      </c>
      <c r="BU33" s="2" t="s">
        <v>301</v>
      </c>
      <c r="BW33" t="b">
        <v>0</v>
      </c>
      <c r="BX33" s="29">
        <v>42</v>
      </c>
      <c r="BY33" s="28" t="s">
        <v>99</v>
      </c>
      <c r="BZ33" t="s">
        <v>100</v>
      </c>
      <c r="CA33" t="s">
        <v>302</v>
      </c>
      <c r="CB33" s="42" t="s">
        <v>102</v>
      </c>
      <c r="CC33" t="s">
        <v>100</v>
      </c>
      <c r="CD33" t="s">
        <v>302</v>
      </c>
    </row>
    <row r="34" spans="1:82" x14ac:dyDescent="0.2">
      <c r="A34" t="b">
        <v>1</v>
      </c>
      <c r="V34" t="b">
        <v>1</v>
      </c>
      <c r="W34" t="s">
        <v>303</v>
      </c>
      <c r="X34" t="s">
        <v>94</v>
      </c>
      <c r="Y34" t="s">
        <v>130</v>
      </c>
      <c r="Z34" t="s">
        <v>94</v>
      </c>
      <c r="AA34" t="s">
        <v>94</v>
      </c>
      <c r="AB34" t="s">
        <v>83</v>
      </c>
      <c r="AC34" t="s">
        <v>304</v>
      </c>
      <c r="AD34" t="b">
        <v>1</v>
      </c>
      <c r="AE34" t="b">
        <v>1</v>
      </c>
      <c r="AF34" t="s">
        <v>81</v>
      </c>
      <c r="AG34" t="s">
        <v>88</v>
      </c>
      <c r="AH34" t="s">
        <v>120</v>
      </c>
      <c r="AI34" t="s">
        <v>120</v>
      </c>
      <c r="AJ34" t="s">
        <v>81</v>
      </c>
      <c r="AK34" t="s">
        <v>85</v>
      </c>
      <c r="AL34" t="s">
        <v>81</v>
      </c>
      <c r="AM34" t="b">
        <v>0</v>
      </c>
      <c r="AO34" t="s">
        <v>122</v>
      </c>
      <c r="AP34" t="b">
        <v>0</v>
      </c>
      <c r="AR34" t="b">
        <v>0</v>
      </c>
      <c r="AT34">
        <v>2</v>
      </c>
      <c r="AU34">
        <v>2</v>
      </c>
      <c r="AV34" s="12" t="s">
        <v>82</v>
      </c>
      <c r="BA34" s="27" t="s">
        <v>82</v>
      </c>
      <c r="BB34" t="b">
        <v>0</v>
      </c>
      <c r="BC34" t="s">
        <v>82</v>
      </c>
      <c r="BD34" t="s">
        <v>94</v>
      </c>
      <c r="BE34" t="s">
        <v>94</v>
      </c>
      <c r="BF34" t="s">
        <v>130</v>
      </c>
      <c r="BG34">
        <v>5</v>
      </c>
      <c r="BH34" t="s">
        <v>96</v>
      </c>
      <c r="BI34" t="s">
        <v>305</v>
      </c>
      <c r="BJ34" t="s">
        <v>96</v>
      </c>
      <c r="BK34" t="s">
        <v>306</v>
      </c>
      <c r="BL34" t="b">
        <v>0</v>
      </c>
      <c r="BO34">
        <v>5</v>
      </c>
      <c r="BP34" t="s">
        <v>82</v>
      </c>
      <c r="BR34" t="s">
        <v>82</v>
      </c>
      <c r="BT34" s="42">
        <v>4</v>
      </c>
      <c r="BU34" t="s">
        <v>307</v>
      </c>
      <c r="BW34" t="b">
        <v>0</v>
      </c>
      <c r="BX34" s="29">
        <v>53</v>
      </c>
      <c r="BY34" s="28" t="s">
        <v>148</v>
      </c>
      <c r="BZ34" t="s">
        <v>100</v>
      </c>
      <c r="CA34" t="s">
        <v>308</v>
      </c>
      <c r="CB34" s="42" t="s">
        <v>102</v>
      </c>
      <c r="CC34" t="s">
        <v>100</v>
      </c>
      <c r="CD34" t="s">
        <v>308</v>
      </c>
    </row>
    <row r="35" spans="1:82" x14ac:dyDescent="0.2">
      <c r="A35" t="b">
        <v>0</v>
      </c>
      <c r="B35" t="s">
        <v>128</v>
      </c>
      <c r="C35" t="b">
        <v>0</v>
      </c>
      <c r="D35" t="b">
        <v>1</v>
      </c>
      <c r="E35" t="s">
        <v>309</v>
      </c>
      <c r="F35" t="s">
        <v>130</v>
      </c>
      <c r="G35" t="s">
        <v>83</v>
      </c>
      <c r="H35" t="s">
        <v>82</v>
      </c>
      <c r="I35" t="s">
        <v>81</v>
      </c>
      <c r="J35" t="s">
        <v>84</v>
      </c>
      <c r="K35" t="s">
        <v>85</v>
      </c>
      <c r="L35" t="s">
        <v>83</v>
      </c>
      <c r="M35" t="b">
        <v>0</v>
      </c>
      <c r="O35" t="s">
        <v>83</v>
      </c>
      <c r="P35" t="b">
        <v>1</v>
      </c>
      <c r="R35" t="b">
        <v>1</v>
      </c>
      <c r="T35">
        <v>9</v>
      </c>
      <c r="U35">
        <v>6</v>
      </c>
      <c r="AD35" t="b">
        <v>1</v>
      </c>
      <c r="AE35" t="b">
        <v>1</v>
      </c>
      <c r="AF35" t="s">
        <v>158</v>
      </c>
      <c r="AG35" t="s">
        <v>159</v>
      </c>
      <c r="AH35" t="s">
        <v>120</v>
      </c>
      <c r="AI35" t="s">
        <v>120</v>
      </c>
      <c r="AJ35" t="s">
        <v>81</v>
      </c>
      <c r="AK35" t="s">
        <v>85</v>
      </c>
      <c r="AL35" t="s">
        <v>91</v>
      </c>
      <c r="AM35" t="b">
        <v>0</v>
      </c>
      <c r="AO35" t="s">
        <v>92</v>
      </c>
      <c r="AP35" t="b">
        <v>0</v>
      </c>
      <c r="AR35" t="b">
        <v>0</v>
      </c>
      <c r="AT35">
        <v>5</v>
      </c>
      <c r="AU35">
        <v>0</v>
      </c>
      <c r="AV35" s="12" t="s">
        <v>108</v>
      </c>
      <c r="AY35" t="s">
        <v>211</v>
      </c>
      <c r="BA35" s="27" t="s">
        <v>93</v>
      </c>
      <c r="BB35" t="b">
        <v>0</v>
      </c>
      <c r="BC35" t="s">
        <v>82</v>
      </c>
      <c r="BD35" t="s">
        <v>94</v>
      </c>
      <c r="BE35" t="s">
        <v>94</v>
      </c>
      <c r="BF35" t="s">
        <v>82</v>
      </c>
      <c r="BG35">
        <v>4</v>
      </c>
      <c r="BH35" t="s">
        <v>96</v>
      </c>
      <c r="BJ35" t="s">
        <v>82</v>
      </c>
      <c r="BK35" t="s">
        <v>310</v>
      </c>
      <c r="BL35" t="b">
        <v>0</v>
      </c>
      <c r="BO35">
        <v>10</v>
      </c>
      <c r="BP35" t="s">
        <v>113</v>
      </c>
      <c r="BQ35" t="s">
        <v>311</v>
      </c>
      <c r="BR35" t="s">
        <v>113</v>
      </c>
      <c r="BT35" s="42">
        <v>2</v>
      </c>
      <c r="BU35" t="s">
        <v>312</v>
      </c>
      <c r="BW35" t="b">
        <v>1</v>
      </c>
      <c r="BX35" s="29">
        <v>34</v>
      </c>
      <c r="BY35" s="28" t="s">
        <v>99</v>
      </c>
      <c r="BZ35" t="s">
        <v>164</v>
      </c>
      <c r="CC35" t="s">
        <v>164</v>
      </c>
    </row>
    <row r="36" spans="1:82" x14ac:dyDescent="0.2">
      <c r="A36" t="b">
        <v>0</v>
      </c>
      <c r="B36" t="s">
        <v>181</v>
      </c>
      <c r="C36" t="b">
        <v>0</v>
      </c>
      <c r="D36" t="b">
        <v>1</v>
      </c>
      <c r="E36" t="s">
        <v>83</v>
      </c>
      <c r="F36" t="s">
        <v>83</v>
      </c>
      <c r="G36" t="s">
        <v>83</v>
      </c>
      <c r="H36" t="s">
        <v>81</v>
      </c>
      <c r="I36" t="s">
        <v>81</v>
      </c>
      <c r="J36" t="s">
        <v>141</v>
      </c>
      <c r="K36" t="s">
        <v>85</v>
      </c>
      <c r="L36" t="s">
        <v>83</v>
      </c>
      <c r="M36" t="b">
        <v>1</v>
      </c>
      <c r="O36" t="s">
        <v>83</v>
      </c>
      <c r="P36" t="b">
        <v>1</v>
      </c>
      <c r="R36" t="b">
        <v>1</v>
      </c>
      <c r="T36">
        <v>7</v>
      </c>
      <c r="U36">
        <v>7</v>
      </c>
      <c r="AD36" t="b">
        <v>1</v>
      </c>
      <c r="AE36" t="b">
        <v>1</v>
      </c>
      <c r="AF36" t="s">
        <v>158</v>
      </c>
      <c r="AG36" t="s">
        <v>159</v>
      </c>
      <c r="AH36" t="s">
        <v>120</v>
      </c>
      <c r="AI36" t="s">
        <v>120</v>
      </c>
      <c r="AJ36" t="s">
        <v>81</v>
      </c>
      <c r="AK36" t="s">
        <v>85</v>
      </c>
      <c r="AL36" t="s">
        <v>121</v>
      </c>
      <c r="AM36" t="b">
        <v>0</v>
      </c>
      <c r="AO36" t="s">
        <v>92</v>
      </c>
      <c r="AP36" t="b">
        <v>1</v>
      </c>
      <c r="AR36" t="b">
        <v>1</v>
      </c>
      <c r="AT36">
        <v>4</v>
      </c>
      <c r="AU36">
        <v>3</v>
      </c>
      <c r="AV36" s="12" t="s">
        <v>83</v>
      </c>
      <c r="AW36" s="29" t="s">
        <v>83</v>
      </c>
      <c r="AZ36" t="s">
        <v>313</v>
      </c>
      <c r="BA36" s="27" t="s">
        <v>108</v>
      </c>
      <c r="BB36" t="b">
        <v>1</v>
      </c>
      <c r="BC36" t="s">
        <v>81</v>
      </c>
      <c r="BD36" t="s">
        <v>110</v>
      </c>
      <c r="BE36" t="s">
        <v>111</v>
      </c>
      <c r="BF36" t="s">
        <v>82</v>
      </c>
      <c r="BG36">
        <v>5</v>
      </c>
      <c r="BH36" t="s">
        <v>96</v>
      </c>
      <c r="BJ36" t="s">
        <v>82</v>
      </c>
      <c r="BL36" t="b">
        <v>1</v>
      </c>
      <c r="BM36" t="b">
        <v>1</v>
      </c>
      <c r="BN36">
        <v>4</v>
      </c>
      <c r="BO36">
        <v>7</v>
      </c>
      <c r="BP36" t="s">
        <v>115</v>
      </c>
      <c r="BR36" t="s">
        <v>115</v>
      </c>
      <c r="BT36" s="42">
        <v>2</v>
      </c>
      <c r="BW36" t="b">
        <v>0</v>
      </c>
      <c r="BX36" s="29">
        <v>23</v>
      </c>
      <c r="BY36" s="28" t="s">
        <v>314</v>
      </c>
      <c r="BZ36" t="s">
        <v>164</v>
      </c>
      <c r="CC36" t="s">
        <v>164</v>
      </c>
    </row>
    <row r="37" spans="1:82" ht="34" x14ac:dyDescent="0.2">
      <c r="A37" t="b">
        <v>0</v>
      </c>
      <c r="B37" t="s">
        <v>174</v>
      </c>
      <c r="C37" t="b">
        <v>0</v>
      </c>
      <c r="D37" t="b">
        <v>1</v>
      </c>
      <c r="E37" t="s">
        <v>81</v>
      </c>
      <c r="F37" t="s">
        <v>82</v>
      </c>
      <c r="G37" t="s">
        <v>82</v>
      </c>
      <c r="H37" t="s">
        <v>81</v>
      </c>
      <c r="I37" t="s">
        <v>81</v>
      </c>
      <c r="J37" t="s">
        <v>141</v>
      </c>
      <c r="K37" t="s">
        <v>118</v>
      </c>
      <c r="L37" t="s">
        <v>96</v>
      </c>
      <c r="M37" t="b">
        <v>0</v>
      </c>
      <c r="O37" t="s">
        <v>96</v>
      </c>
      <c r="P37" t="b">
        <v>0</v>
      </c>
      <c r="R37" t="b">
        <v>0</v>
      </c>
      <c r="T37">
        <v>4</v>
      </c>
      <c r="U37">
        <v>4</v>
      </c>
      <c r="AD37" t="b">
        <v>0</v>
      </c>
      <c r="AV37" s="12" t="s">
        <v>93</v>
      </c>
      <c r="BA37" s="27" t="s">
        <v>82</v>
      </c>
      <c r="BB37" t="b">
        <v>0</v>
      </c>
      <c r="BC37" t="s">
        <v>81</v>
      </c>
      <c r="BD37" t="s">
        <v>94</v>
      </c>
      <c r="BE37" t="s">
        <v>94</v>
      </c>
      <c r="BF37" t="s">
        <v>82</v>
      </c>
      <c r="BG37">
        <v>5</v>
      </c>
      <c r="BH37" t="s">
        <v>96</v>
      </c>
      <c r="BI37" t="s">
        <v>315</v>
      </c>
      <c r="BJ37" t="s">
        <v>96</v>
      </c>
      <c r="BK37" t="s">
        <v>315</v>
      </c>
      <c r="BL37" t="b">
        <v>0</v>
      </c>
      <c r="BO37">
        <v>5</v>
      </c>
      <c r="BP37" t="s">
        <v>82</v>
      </c>
      <c r="BR37" t="s">
        <v>82</v>
      </c>
      <c r="BT37" s="42">
        <v>4</v>
      </c>
      <c r="BU37" s="2" t="s">
        <v>316</v>
      </c>
      <c r="BV37" s="2" t="s">
        <v>317</v>
      </c>
      <c r="BW37" t="b">
        <v>0</v>
      </c>
      <c r="BX37" s="29">
        <v>34</v>
      </c>
      <c r="BY37" s="28" t="s">
        <v>166</v>
      </c>
      <c r="BZ37" t="s">
        <v>100</v>
      </c>
      <c r="CA37" t="s">
        <v>224</v>
      </c>
      <c r="CB37" s="42" t="s">
        <v>102</v>
      </c>
      <c r="CC37" t="s">
        <v>100</v>
      </c>
      <c r="CD37" t="s">
        <v>224</v>
      </c>
    </row>
    <row r="38" spans="1:82" x14ac:dyDescent="0.2">
      <c r="A38" t="b">
        <v>0</v>
      </c>
      <c r="B38" s="1" t="d">
        <v>2023-06-25</v>
      </c>
      <c r="C38" t="b">
        <v>1</v>
      </c>
      <c r="D38" t="b">
        <v>1</v>
      </c>
      <c r="E38" t="s">
        <v>81</v>
      </c>
      <c r="F38" t="s">
        <v>82</v>
      </c>
      <c r="G38" t="s">
        <v>82</v>
      </c>
      <c r="H38" t="s">
        <v>82</v>
      </c>
      <c r="I38" t="s">
        <v>83</v>
      </c>
      <c r="J38" t="s">
        <v>84</v>
      </c>
      <c r="K38" t="s">
        <v>118</v>
      </c>
      <c r="L38" t="s">
        <v>83</v>
      </c>
      <c r="M38" t="b">
        <v>0</v>
      </c>
      <c r="O38" t="s">
        <v>83</v>
      </c>
      <c r="P38" t="b">
        <v>0</v>
      </c>
      <c r="R38" t="b">
        <v>0</v>
      </c>
      <c r="T38">
        <v>8</v>
      </c>
      <c r="U38">
        <v>5</v>
      </c>
      <c r="AD38" t="b">
        <v>1</v>
      </c>
      <c r="AE38" t="b">
        <v>1</v>
      </c>
      <c r="AF38" t="s">
        <v>89</v>
      </c>
      <c r="AG38" t="s">
        <v>105</v>
      </c>
      <c r="AH38" t="s">
        <v>89</v>
      </c>
      <c r="AI38" t="s">
        <v>90</v>
      </c>
      <c r="AJ38" t="s">
        <v>106</v>
      </c>
      <c r="AK38" t="s">
        <v>85</v>
      </c>
      <c r="AL38" t="s">
        <v>91</v>
      </c>
      <c r="AM38" t="b">
        <v>0</v>
      </c>
      <c r="AO38" t="s">
        <v>92</v>
      </c>
      <c r="AP38" t="b">
        <v>0</v>
      </c>
      <c r="AR38" t="b">
        <v>0</v>
      </c>
      <c r="AT38">
        <v>3</v>
      </c>
      <c r="AU38">
        <v>3</v>
      </c>
      <c r="AV38" s="12" t="s">
        <v>108</v>
      </c>
      <c r="AY38" t="s">
        <v>318</v>
      </c>
      <c r="BA38" s="27" t="s">
        <v>108</v>
      </c>
      <c r="BB38" t="b">
        <v>0</v>
      </c>
      <c r="BC38" t="s">
        <v>83</v>
      </c>
      <c r="BD38" t="s">
        <v>110</v>
      </c>
      <c r="BE38" t="s">
        <v>111</v>
      </c>
      <c r="BF38" t="s">
        <v>96</v>
      </c>
      <c r="BG38">
        <v>5</v>
      </c>
      <c r="BH38" t="s">
        <v>83</v>
      </c>
      <c r="BI38" t="s">
        <v>319</v>
      </c>
      <c r="BJ38" t="s">
        <v>82</v>
      </c>
      <c r="BK38" t="s">
        <v>320</v>
      </c>
      <c r="BL38" t="b">
        <v>0</v>
      </c>
      <c r="BO38">
        <v>5</v>
      </c>
      <c r="BP38" t="s">
        <v>82</v>
      </c>
      <c r="BR38" t="s">
        <v>82</v>
      </c>
      <c r="BT38" s="42">
        <v>4</v>
      </c>
      <c r="BW38" t="b">
        <v>1</v>
      </c>
      <c r="BX38" s="29">
        <v>27</v>
      </c>
      <c r="BY38" s="28" t="s">
        <v>99</v>
      </c>
      <c r="BZ38" t="s">
        <v>100</v>
      </c>
      <c r="CA38" t="s">
        <v>224</v>
      </c>
      <c r="CB38" s="42" t="s">
        <v>102</v>
      </c>
      <c r="CC38" t="s">
        <v>100</v>
      </c>
      <c r="CD38" t="s">
        <v>224</v>
      </c>
    </row>
    <row r="39" spans="1:82" x14ac:dyDescent="0.2">
      <c r="A39" t="b">
        <v>0</v>
      </c>
      <c r="B39" t="s">
        <v>128</v>
      </c>
      <c r="C39" t="b">
        <v>1</v>
      </c>
      <c r="D39" t="b">
        <v>1</v>
      </c>
      <c r="E39" t="s">
        <v>83</v>
      </c>
      <c r="F39" t="s">
        <v>83</v>
      </c>
      <c r="G39" t="s">
        <v>82</v>
      </c>
      <c r="H39" t="s">
        <v>81</v>
      </c>
      <c r="I39" t="s">
        <v>81</v>
      </c>
      <c r="J39" t="s">
        <v>141</v>
      </c>
      <c r="K39" t="s">
        <v>85</v>
      </c>
      <c r="L39" t="s">
        <v>82</v>
      </c>
      <c r="M39" t="b">
        <v>0</v>
      </c>
      <c r="O39" t="s">
        <v>96</v>
      </c>
      <c r="P39" t="b">
        <v>0</v>
      </c>
      <c r="R39" t="b">
        <v>0</v>
      </c>
      <c r="T39">
        <v>9</v>
      </c>
      <c r="U39">
        <v>7</v>
      </c>
      <c r="AD39" t="b">
        <v>1</v>
      </c>
      <c r="AE39" t="b">
        <v>0</v>
      </c>
      <c r="AF39" t="s">
        <v>158</v>
      </c>
      <c r="AG39" t="s">
        <v>134</v>
      </c>
      <c r="AH39" t="s">
        <v>120</v>
      </c>
      <c r="AI39" t="s">
        <v>89</v>
      </c>
      <c r="AJ39" t="s">
        <v>81</v>
      </c>
      <c r="AK39" t="s">
        <v>85</v>
      </c>
      <c r="AL39" t="s">
        <v>121</v>
      </c>
      <c r="AM39" t="b">
        <v>0</v>
      </c>
      <c r="AO39" t="s">
        <v>122</v>
      </c>
      <c r="AP39" t="b">
        <v>0</v>
      </c>
      <c r="AR39" t="b">
        <v>0</v>
      </c>
      <c r="AT39">
        <v>5</v>
      </c>
      <c r="AU39">
        <v>3</v>
      </c>
      <c r="AV39" s="12" t="s">
        <v>108</v>
      </c>
      <c r="AY39" t="s">
        <v>321</v>
      </c>
      <c r="BA39" s="27" t="s">
        <v>108</v>
      </c>
      <c r="BB39" t="b">
        <v>1</v>
      </c>
      <c r="BC39" t="s">
        <v>81</v>
      </c>
      <c r="BD39" t="s">
        <v>94</v>
      </c>
      <c r="BE39" t="s">
        <v>94</v>
      </c>
      <c r="BF39" t="s">
        <v>96</v>
      </c>
      <c r="BG39">
        <v>5</v>
      </c>
      <c r="BH39" t="s">
        <v>96</v>
      </c>
      <c r="BI39" t="s">
        <v>322</v>
      </c>
      <c r="BJ39" t="s">
        <v>82</v>
      </c>
      <c r="BK39" t="s">
        <v>323</v>
      </c>
      <c r="BL39" t="b">
        <v>0</v>
      </c>
      <c r="BO39">
        <v>4</v>
      </c>
      <c r="BP39" t="s">
        <v>98</v>
      </c>
      <c r="BR39" t="s">
        <v>113</v>
      </c>
      <c r="BT39" s="42">
        <v>3</v>
      </c>
      <c r="BU39" t="s">
        <v>324</v>
      </c>
      <c r="BV39" t="s">
        <v>325</v>
      </c>
      <c r="BW39" t="b">
        <v>1</v>
      </c>
      <c r="BX39" s="29">
        <v>31</v>
      </c>
      <c r="BY39" s="28" t="s">
        <v>99</v>
      </c>
      <c r="BZ39" t="s">
        <v>100</v>
      </c>
      <c r="CA39" t="s">
        <v>217</v>
      </c>
      <c r="CB39" s="42" t="s">
        <v>102</v>
      </c>
      <c r="CC39" t="s">
        <v>100</v>
      </c>
      <c r="CD39" t="s">
        <v>217</v>
      </c>
    </row>
    <row r="40" spans="1:82" x14ac:dyDescent="0.2">
      <c r="A40" t="b">
        <v>1</v>
      </c>
      <c r="V40" t="b">
        <v>1</v>
      </c>
      <c r="W40" t="s">
        <v>149</v>
      </c>
      <c r="X40" t="s">
        <v>94</v>
      </c>
      <c r="Y40" t="s">
        <v>130</v>
      </c>
      <c r="Z40" t="s">
        <v>94</v>
      </c>
      <c r="AA40" t="s">
        <v>94</v>
      </c>
      <c r="AB40" t="s">
        <v>83</v>
      </c>
      <c r="AC40" t="s">
        <v>326</v>
      </c>
      <c r="AD40" t="b">
        <v>1</v>
      </c>
      <c r="AE40" t="b">
        <v>1</v>
      </c>
      <c r="AF40" t="s">
        <v>158</v>
      </c>
      <c r="AG40" t="s">
        <v>159</v>
      </c>
      <c r="AH40" t="s">
        <v>120</v>
      </c>
      <c r="AI40" t="s">
        <v>120</v>
      </c>
      <c r="AJ40" t="s">
        <v>82</v>
      </c>
      <c r="AK40" t="s">
        <v>85</v>
      </c>
      <c r="AL40" t="s">
        <v>91</v>
      </c>
      <c r="AM40" t="b">
        <v>0</v>
      </c>
      <c r="AO40" t="s">
        <v>92</v>
      </c>
      <c r="AP40" t="b">
        <v>1</v>
      </c>
      <c r="AQ40" t="s">
        <v>327</v>
      </c>
      <c r="AR40" t="b">
        <v>1</v>
      </c>
      <c r="AS40" t="s">
        <v>328</v>
      </c>
      <c r="AT40">
        <v>5</v>
      </c>
      <c r="AU40">
        <v>0</v>
      </c>
      <c r="AV40" s="12" t="s">
        <v>82</v>
      </c>
      <c r="BA40" s="27" t="s">
        <v>82</v>
      </c>
      <c r="BB40" t="b">
        <v>0</v>
      </c>
      <c r="BC40" t="s">
        <v>82</v>
      </c>
      <c r="BD40" t="s">
        <v>94</v>
      </c>
      <c r="BE40" t="s">
        <v>94</v>
      </c>
      <c r="BF40" t="s">
        <v>82</v>
      </c>
      <c r="BG40">
        <v>8</v>
      </c>
      <c r="BH40" t="s">
        <v>83</v>
      </c>
      <c r="BI40" t="s">
        <v>329</v>
      </c>
      <c r="BJ40" t="s">
        <v>96</v>
      </c>
      <c r="BK40" t="s">
        <v>330</v>
      </c>
      <c r="BL40" t="b">
        <v>0</v>
      </c>
      <c r="BO40">
        <v>8</v>
      </c>
      <c r="BP40" t="s">
        <v>113</v>
      </c>
      <c r="BQ40" t="s">
        <v>331</v>
      </c>
      <c r="BR40" t="s">
        <v>113</v>
      </c>
      <c r="BT40" s="42">
        <v>3</v>
      </c>
      <c r="BU40" t="s">
        <v>332</v>
      </c>
      <c r="BV40" t="s">
        <v>333</v>
      </c>
      <c r="BW40" t="b">
        <v>1</v>
      </c>
      <c r="BX40" s="29">
        <v>30</v>
      </c>
      <c r="BY40" s="28" t="s">
        <v>99</v>
      </c>
      <c r="BZ40" t="s">
        <v>334</v>
      </c>
      <c r="CC40" t="s">
        <v>334</v>
      </c>
    </row>
    <row r="41" spans="1:82" x14ac:dyDescent="0.2">
      <c r="A41" t="b">
        <v>1</v>
      </c>
      <c r="V41" t="b">
        <v>1</v>
      </c>
      <c r="W41" t="s">
        <v>149</v>
      </c>
      <c r="X41" t="s">
        <v>335</v>
      </c>
      <c r="Y41" t="s">
        <v>130</v>
      </c>
      <c r="Z41" t="s">
        <v>335</v>
      </c>
      <c r="AA41" t="s">
        <v>94</v>
      </c>
      <c r="AB41" t="s">
        <v>83</v>
      </c>
      <c r="AC41" t="s">
        <v>304</v>
      </c>
      <c r="AD41" t="b">
        <v>1</v>
      </c>
      <c r="AE41" t="b">
        <v>1</v>
      </c>
      <c r="AF41" t="s">
        <v>90</v>
      </c>
      <c r="AG41" t="s">
        <v>105</v>
      </c>
      <c r="AH41" t="s">
        <v>89</v>
      </c>
      <c r="AI41" t="s">
        <v>89</v>
      </c>
      <c r="AJ41" t="s">
        <v>106</v>
      </c>
      <c r="AK41" t="s">
        <v>85</v>
      </c>
      <c r="AL41" t="s">
        <v>91</v>
      </c>
      <c r="AM41" t="b">
        <v>0</v>
      </c>
      <c r="AO41" t="s">
        <v>92</v>
      </c>
      <c r="AP41" t="b">
        <v>1</v>
      </c>
      <c r="AR41" t="b">
        <v>1</v>
      </c>
      <c r="AT41">
        <v>5</v>
      </c>
      <c r="AU41">
        <v>4</v>
      </c>
      <c r="AV41" s="12" t="s">
        <v>83</v>
      </c>
      <c r="AW41" s="29" t="s">
        <v>83</v>
      </c>
      <c r="AZ41" t="s">
        <v>176</v>
      </c>
      <c r="BA41" s="27" t="s">
        <v>83</v>
      </c>
      <c r="BB41" t="b">
        <v>1</v>
      </c>
      <c r="BC41" t="s">
        <v>82</v>
      </c>
      <c r="BD41" t="s">
        <v>110</v>
      </c>
      <c r="BE41" t="s">
        <v>111</v>
      </c>
      <c r="BF41" t="s">
        <v>82</v>
      </c>
      <c r="BG41">
        <v>6</v>
      </c>
      <c r="BH41" t="s">
        <v>96</v>
      </c>
      <c r="BJ41" t="s">
        <v>82</v>
      </c>
      <c r="BL41" t="b">
        <v>0</v>
      </c>
      <c r="BO41">
        <v>5</v>
      </c>
      <c r="BP41" t="s">
        <v>98</v>
      </c>
      <c r="BR41" t="s">
        <v>98</v>
      </c>
      <c r="BT41" s="42">
        <v>3</v>
      </c>
      <c r="BV41" t="s">
        <v>336</v>
      </c>
      <c r="BW41" t="b">
        <v>0</v>
      </c>
      <c r="BX41" s="29">
        <v>58</v>
      </c>
      <c r="BY41" s="28" t="s">
        <v>99</v>
      </c>
      <c r="BZ41" t="s">
        <v>100</v>
      </c>
      <c r="CA41" t="s">
        <v>127</v>
      </c>
      <c r="CB41" s="42" t="s">
        <v>102</v>
      </c>
      <c r="CC41" t="s">
        <v>100</v>
      </c>
      <c r="CD41" t="s">
        <v>127</v>
      </c>
    </row>
    <row r="42" spans="1:82" x14ac:dyDescent="0.2">
      <c r="A42" t="b">
        <v>0</v>
      </c>
      <c r="B42" t="s">
        <v>174</v>
      </c>
      <c r="C42" t="b">
        <v>0</v>
      </c>
      <c r="D42" t="b">
        <v>1</v>
      </c>
      <c r="E42" t="s">
        <v>83</v>
      </c>
      <c r="F42" t="s">
        <v>83</v>
      </c>
      <c r="G42" t="s">
        <v>83</v>
      </c>
      <c r="H42" t="s">
        <v>83</v>
      </c>
      <c r="I42" t="s">
        <v>83</v>
      </c>
      <c r="J42" t="s">
        <v>117</v>
      </c>
      <c r="K42" t="s">
        <v>85</v>
      </c>
      <c r="L42" t="s">
        <v>83</v>
      </c>
      <c r="M42" t="b">
        <v>0</v>
      </c>
      <c r="O42" t="s">
        <v>83</v>
      </c>
      <c r="P42" t="b">
        <v>0</v>
      </c>
      <c r="R42" t="b">
        <v>0</v>
      </c>
      <c r="T42">
        <v>8</v>
      </c>
      <c r="U42">
        <v>6</v>
      </c>
      <c r="AD42" t="b">
        <v>1</v>
      </c>
      <c r="AE42" t="b">
        <v>0</v>
      </c>
      <c r="AF42" t="s">
        <v>89</v>
      </c>
      <c r="AG42" t="s">
        <v>105</v>
      </c>
      <c r="AH42" t="s">
        <v>120</v>
      </c>
      <c r="AI42" t="s">
        <v>89</v>
      </c>
      <c r="AJ42" t="s">
        <v>81</v>
      </c>
      <c r="AK42" t="s">
        <v>85</v>
      </c>
      <c r="AL42" t="s">
        <v>91</v>
      </c>
      <c r="AM42" t="b">
        <v>0</v>
      </c>
      <c r="AO42" t="s">
        <v>92</v>
      </c>
      <c r="AP42" t="b">
        <v>0</v>
      </c>
      <c r="AR42" t="b">
        <v>0</v>
      </c>
      <c r="AT42">
        <v>5</v>
      </c>
      <c r="AU42">
        <v>3</v>
      </c>
      <c r="AV42" s="12" t="s">
        <v>82</v>
      </c>
      <c r="BA42" s="27" t="s">
        <v>82</v>
      </c>
      <c r="BB42" t="b">
        <v>0</v>
      </c>
      <c r="BC42" t="s">
        <v>82</v>
      </c>
      <c r="BD42" t="s">
        <v>94</v>
      </c>
      <c r="BE42" t="s">
        <v>94</v>
      </c>
      <c r="BF42" t="s">
        <v>82</v>
      </c>
      <c r="BG42">
        <v>7</v>
      </c>
      <c r="BH42" t="s">
        <v>82</v>
      </c>
      <c r="BI42" t="s">
        <v>337</v>
      </c>
      <c r="BJ42" t="s">
        <v>82</v>
      </c>
      <c r="BK42" t="s">
        <v>338</v>
      </c>
      <c r="BL42" t="b">
        <v>0</v>
      </c>
      <c r="BO42">
        <v>6</v>
      </c>
      <c r="BP42" t="s">
        <v>82</v>
      </c>
      <c r="BR42" t="s">
        <v>82</v>
      </c>
      <c r="BT42" s="42">
        <v>3</v>
      </c>
      <c r="BU42" t="s">
        <v>339</v>
      </c>
      <c r="BV42" t="s">
        <v>340</v>
      </c>
      <c r="BW42" t="b">
        <v>1</v>
      </c>
      <c r="BX42" s="29">
        <v>50</v>
      </c>
      <c r="BY42" s="28" t="s">
        <v>99</v>
      </c>
      <c r="BZ42" t="s">
        <v>100</v>
      </c>
      <c r="CA42" t="s">
        <v>224</v>
      </c>
      <c r="CB42" s="42" t="s">
        <v>102</v>
      </c>
      <c r="CC42" t="s">
        <v>100</v>
      </c>
      <c r="CD42" t="s">
        <v>224</v>
      </c>
    </row>
    <row r="43" spans="1:82" x14ac:dyDescent="0.2">
      <c r="A43" t="b">
        <v>0</v>
      </c>
      <c r="B43" t="s">
        <v>128</v>
      </c>
      <c r="C43" t="b">
        <v>1</v>
      </c>
      <c r="D43" t="b">
        <v>1</v>
      </c>
      <c r="E43" t="s">
        <v>83</v>
      </c>
      <c r="F43" t="s">
        <v>83</v>
      </c>
      <c r="G43" t="s">
        <v>83</v>
      </c>
      <c r="H43" t="s">
        <v>83</v>
      </c>
      <c r="I43" t="s">
        <v>81</v>
      </c>
      <c r="J43" t="s">
        <v>141</v>
      </c>
      <c r="K43" t="s">
        <v>85</v>
      </c>
      <c r="L43" t="s">
        <v>83</v>
      </c>
      <c r="M43" t="b">
        <v>1</v>
      </c>
      <c r="N43" t="s">
        <v>341</v>
      </c>
      <c r="O43" t="s">
        <v>96</v>
      </c>
      <c r="P43" t="b">
        <v>1</v>
      </c>
      <c r="Q43" t="s">
        <v>342</v>
      </c>
      <c r="R43" t="b">
        <v>0</v>
      </c>
      <c r="T43">
        <v>3</v>
      </c>
      <c r="U43">
        <v>6</v>
      </c>
      <c r="AD43" t="b">
        <v>1</v>
      </c>
      <c r="AE43" t="b">
        <v>1</v>
      </c>
      <c r="AF43" t="s">
        <v>89</v>
      </c>
      <c r="AG43" t="s">
        <v>134</v>
      </c>
      <c r="AH43" t="s">
        <v>120</v>
      </c>
      <c r="AI43" t="s">
        <v>89</v>
      </c>
      <c r="AJ43" t="s">
        <v>81</v>
      </c>
      <c r="AK43" t="s">
        <v>85</v>
      </c>
      <c r="AL43" t="s">
        <v>121</v>
      </c>
      <c r="AM43" t="b">
        <v>0</v>
      </c>
      <c r="AO43" t="s">
        <v>92</v>
      </c>
      <c r="AP43" t="b">
        <v>0</v>
      </c>
      <c r="AR43" t="b">
        <v>0</v>
      </c>
      <c r="AT43">
        <v>5</v>
      </c>
      <c r="AU43">
        <v>2</v>
      </c>
      <c r="AV43" s="12" t="s">
        <v>83</v>
      </c>
      <c r="AW43" s="29" t="s">
        <v>83</v>
      </c>
      <c r="AZ43" t="s">
        <v>211</v>
      </c>
      <c r="BA43" s="27" t="s">
        <v>83</v>
      </c>
      <c r="BB43" t="b">
        <v>1</v>
      </c>
      <c r="BC43" t="s">
        <v>83</v>
      </c>
      <c r="BD43" t="s">
        <v>160</v>
      </c>
      <c r="BE43" t="s">
        <v>110</v>
      </c>
      <c r="BF43" t="s">
        <v>82</v>
      </c>
      <c r="BG43">
        <v>6</v>
      </c>
      <c r="BH43" t="s">
        <v>82</v>
      </c>
      <c r="BI43" t="s">
        <v>343</v>
      </c>
      <c r="BJ43" t="s">
        <v>82</v>
      </c>
      <c r="BK43" t="s">
        <v>344</v>
      </c>
      <c r="BL43" t="b">
        <v>0</v>
      </c>
      <c r="BO43">
        <v>5</v>
      </c>
      <c r="BP43" t="s">
        <v>98</v>
      </c>
      <c r="BR43" t="s">
        <v>82</v>
      </c>
      <c r="BT43" s="42">
        <v>2</v>
      </c>
      <c r="BU43" t="s">
        <v>345</v>
      </c>
      <c r="BW43" t="b">
        <v>0</v>
      </c>
      <c r="BX43" s="29">
        <v>41</v>
      </c>
      <c r="BY43" s="28" t="s">
        <v>99</v>
      </c>
      <c r="BZ43" t="s">
        <v>100</v>
      </c>
      <c r="CA43" t="s">
        <v>346</v>
      </c>
      <c r="CB43" s="42" t="s">
        <v>102</v>
      </c>
      <c r="CC43" t="s">
        <v>100</v>
      </c>
      <c r="CD43" t="s">
        <v>346</v>
      </c>
    </row>
    <row r="44" spans="1:82" x14ac:dyDescent="0.2">
      <c r="A44" t="b">
        <v>0</v>
      </c>
      <c r="B44" t="s">
        <v>80</v>
      </c>
      <c r="C44" t="b">
        <v>1</v>
      </c>
      <c r="D44" t="b">
        <v>1</v>
      </c>
      <c r="E44" t="s">
        <v>81</v>
      </c>
      <c r="F44" t="s">
        <v>82</v>
      </c>
      <c r="G44" t="s">
        <v>82</v>
      </c>
      <c r="H44" t="s">
        <v>82</v>
      </c>
      <c r="I44" t="s">
        <v>81</v>
      </c>
      <c r="J44" t="s">
        <v>190</v>
      </c>
      <c r="K44" t="s">
        <v>118</v>
      </c>
      <c r="L44" t="s">
        <v>82</v>
      </c>
      <c r="M44" t="b">
        <v>0</v>
      </c>
      <c r="O44" t="s">
        <v>82</v>
      </c>
      <c r="P44" t="b">
        <v>0</v>
      </c>
      <c r="R44" t="b">
        <v>0</v>
      </c>
      <c r="T44">
        <v>0</v>
      </c>
      <c r="U44">
        <v>0</v>
      </c>
      <c r="AD44" t="b">
        <v>1</v>
      </c>
      <c r="AE44" t="b">
        <v>1</v>
      </c>
      <c r="AF44" t="s">
        <v>158</v>
      </c>
      <c r="AG44" t="s">
        <v>88</v>
      </c>
      <c r="AH44" t="s">
        <v>120</v>
      </c>
      <c r="AI44" t="s">
        <v>120</v>
      </c>
      <c r="AJ44" t="s">
        <v>82</v>
      </c>
      <c r="AK44" t="s">
        <v>118</v>
      </c>
      <c r="AL44" t="s">
        <v>81</v>
      </c>
      <c r="AM44" t="b">
        <v>0</v>
      </c>
      <c r="AO44" t="s">
        <v>122</v>
      </c>
      <c r="AP44" t="b">
        <v>0</v>
      </c>
      <c r="AR44" t="b">
        <v>0</v>
      </c>
      <c r="AT44">
        <v>0</v>
      </c>
      <c r="AU44">
        <v>0</v>
      </c>
      <c r="AV44" s="12" t="s">
        <v>108</v>
      </c>
      <c r="AY44" t="s">
        <v>347</v>
      </c>
      <c r="BA44" s="27" t="s">
        <v>93</v>
      </c>
      <c r="BB44" t="b">
        <v>0</v>
      </c>
      <c r="BC44" t="s">
        <v>82</v>
      </c>
      <c r="BD44" t="s">
        <v>110</v>
      </c>
      <c r="BE44" t="s">
        <v>110</v>
      </c>
      <c r="BF44" t="s">
        <v>82</v>
      </c>
      <c r="BG44">
        <v>3</v>
      </c>
      <c r="BH44" t="s">
        <v>82</v>
      </c>
      <c r="BJ44" t="s">
        <v>82</v>
      </c>
      <c r="BL44" t="b">
        <v>0</v>
      </c>
      <c r="BO44">
        <v>4</v>
      </c>
      <c r="BP44" t="s">
        <v>113</v>
      </c>
      <c r="BQ44" t="s">
        <v>348</v>
      </c>
      <c r="BR44" t="s">
        <v>82</v>
      </c>
      <c r="BT44" s="42">
        <v>1</v>
      </c>
      <c r="BW44" t="b">
        <v>0</v>
      </c>
      <c r="BX44" s="29">
        <v>40</v>
      </c>
      <c r="BY44" s="28" t="s">
        <v>116</v>
      </c>
      <c r="BZ44" t="s">
        <v>349</v>
      </c>
      <c r="CC44" t="s">
        <v>349</v>
      </c>
    </row>
    <row r="45" spans="1:82" x14ac:dyDescent="0.2">
      <c r="A45" t="b">
        <v>1</v>
      </c>
      <c r="V45" t="b">
        <v>0</v>
      </c>
      <c r="W45" t="s">
        <v>303</v>
      </c>
      <c r="X45" t="s">
        <v>350</v>
      </c>
      <c r="Y45" t="s">
        <v>351</v>
      </c>
      <c r="Z45" t="s">
        <v>350</v>
      </c>
      <c r="AA45" t="s">
        <v>351</v>
      </c>
      <c r="AB45" t="s">
        <v>83</v>
      </c>
      <c r="AC45" t="s">
        <v>167</v>
      </c>
      <c r="AD45" t="b">
        <v>1</v>
      </c>
      <c r="AE45" t="b">
        <v>1</v>
      </c>
      <c r="AF45" t="s">
        <v>158</v>
      </c>
      <c r="AG45" t="s">
        <v>159</v>
      </c>
      <c r="AH45" t="s">
        <v>120</v>
      </c>
      <c r="AI45" t="s">
        <v>120</v>
      </c>
      <c r="AJ45" t="s">
        <v>81</v>
      </c>
      <c r="AK45" t="s">
        <v>85</v>
      </c>
      <c r="AL45" t="s">
        <v>91</v>
      </c>
      <c r="AM45" t="b">
        <v>0</v>
      </c>
      <c r="AO45" t="s">
        <v>92</v>
      </c>
      <c r="AP45" t="b">
        <v>1</v>
      </c>
      <c r="AQ45" t="s">
        <v>352</v>
      </c>
      <c r="AR45" t="b">
        <v>0</v>
      </c>
      <c r="AT45">
        <v>7</v>
      </c>
      <c r="AU45">
        <v>0</v>
      </c>
      <c r="AV45" s="12" t="s">
        <v>83</v>
      </c>
      <c r="AW45" s="29" t="s">
        <v>83</v>
      </c>
      <c r="AZ45" t="s">
        <v>318</v>
      </c>
      <c r="BA45" s="27" t="s">
        <v>83</v>
      </c>
      <c r="BB45" t="b">
        <v>1</v>
      </c>
      <c r="BC45" t="s">
        <v>81</v>
      </c>
      <c r="BD45" t="s">
        <v>110</v>
      </c>
      <c r="BE45" t="s">
        <v>111</v>
      </c>
      <c r="BF45" t="s">
        <v>83</v>
      </c>
      <c r="BG45">
        <v>4</v>
      </c>
      <c r="BH45" t="s">
        <v>83</v>
      </c>
      <c r="BI45" t="s">
        <v>353</v>
      </c>
      <c r="BJ45" t="s">
        <v>96</v>
      </c>
      <c r="BK45" t="s">
        <v>354</v>
      </c>
      <c r="BL45" t="b">
        <v>0</v>
      </c>
      <c r="BO45">
        <v>4</v>
      </c>
      <c r="BP45" t="s">
        <v>82</v>
      </c>
      <c r="BR45" t="s">
        <v>98</v>
      </c>
      <c r="BT45" s="42">
        <v>1</v>
      </c>
      <c r="BU45" t="s">
        <v>355</v>
      </c>
      <c r="BW45" t="b">
        <v>0</v>
      </c>
      <c r="BX45" s="29">
        <v>28</v>
      </c>
      <c r="BY45" s="28" t="s">
        <v>99</v>
      </c>
      <c r="BZ45" t="s">
        <v>334</v>
      </c>
      <c r="CC45" t="s">
        <v>334</v>
      </c>
    </row>
    <row r="46" spans="1:82" x14ac:dyDescent="0.2">
      <c r="A46" t="b">
        <v>0</v>
      </c>
      <c r="B46" s="1" t="d">
        <v>2023-01-05</v>
      </c>
      <c r="C46" t="b">
        <v>1</v>
      </c>
      <c r="D46" t="b">
        <v>1</v>
      </c>
      <c r="E46" t="s">
        <v>83</v>
      </c>
      <c r="F46" t="s">
        <v>83</v>
      </c>
      <c r="G46" t="s">
        <v>82</v>
      </c>
      <c r="H46" t="s">
        <v>83</v>
      </c>
      <c r="I46" t="s">
        <v>83</v>
      </c>
      <c r="J46" t="s">
        <v>117</v>
      </c>
      <c r="K46" t="s">
        <v>85</v>
      </c>
      <c r="L46" t="s">
        <v>96</v>
      </c>
      <c r="M46" t="b">
        <v>1</v>
      </c>
      <c r="N46" t="s">
        <v>356</v>
      </c>
      <c r="O46" t="s">
        <v>83</v>
      </c>
      <c r="P46" t="b">
        <v>1</v>
      </c>
      <c r="Q46" t="s">
        <v>357</v>
      </c>
      <c r="R46" t="b">
        <v>1</v>
      </c>
      <c r="S46" t="s">
        <v>358</v>
      </c>
      <c r="T46">
        <v>9</v>
      </c>
      <c r="U46">
        <v>7</v>
      </c>
      <c r="AD46" t="b">
        <v>1</v>
      </c>
      <c r="AE46" t="b">
        <v>1</v>
      </c>
      <c r="AF46" t="s">
        <v>158</v>
      </c>
      <c r="AG46" t="s">
        <v>159</v>
      </c>
      <c r="AH46" t="s">
        <v>120</v>
      </c>
      <c r="AI46" t="s">
        <v>120</v>
      </c>
      <c r="AJ46" t="s">
        <v>81</v>
      </c>
      <c r="AK46" t="s">
        <v>85</v>
      </c>
      <c r="AL46" t="s">
        <v>91</v>
      </c>
      <c r="AM46" t="b">
        <v>0</v>
      </c>
      <c r="AO46" t="s">
        <v>92</v>
      </c>
      <c r="AP46" t="b">
        <v>1</v>
      </c>
      <c r="AQ46" t="s">
        <v>359</v>
      </c>
      <c r="AR46" t="b">
        <v>1</v>
      </c>
      <c r="AS46" t="s">
        <v>360</v>
      </c>
      <c r="AT46">
        <v>10</v>
      </c>
      <c r="AU46">
        <v>5</v>
      </c>
      <c r="AV46" s="12" t="s">
        <v>82</v>
      </c>
      <c r="BA46" s="27" t="s">
        <v>108</v>
      </c>
      <c r="BB46" t="b">
        <v>0</v>
      </c>
      <c r="BC46" t="s">
        <v>82</v>
      </c>
      <c r="BD46" t="s">
        <v>94</v>
      </c>
      <c r="BE46" t="s">
        <v>94</v>
      </c>
      <c r="BF46" t="s">
        <v>96</v>
      </c>
      <c r="BG46">
        <v>3</v>
      </c>
      <c r="BH46" t="s">
        <v>82</v>
      </c>
      <c r="BI46" t="s">
        <v>361</v>
      </c>
      <c r="BJ46" t="s">
        <v>96</v>
      </c>
      <c r="BK46" t="s">
        <v>362</v>
      </c>
      <c r="BL46" t="b">
        <v>0</v>
      </c>
      <c r="BO46">
        <v>5</v>
      </c>
      <c r="BP46" t="s">
        <v>82</v>
      </c>
      <c r="BR46" t="s">
        <v>82</v>
      </c>
      <c r="BT46" s="42">
        <v>2</v>
      </c>
      <c r="BU46" t="s">
        <v>363</v>
      </c>
      <c r="BW46" t="b">
        <v>0</v>
      </c>
      <c r="BX46" s="29">
        <v>49</v>
      </c>
      <c r="BY46" s="28" t="s">
        <v>364</v>
      </c>
      <c r="BZ46" t="s">
        <v>164</v>
      </c>
      <c r="CC46" t="s">
        <v>365</v>
      </c>
    </row>
    <row r="47" spans="1:82" x14ac:dyDescent="0.2">
      <c r="A47" t="b">
        <v>0</v>
      </c>
      <c r="B47" t="s">
        <v>174</v>
      </c>
      <c r="C47" t="b">
        <v>0</v>
      </c>
      <c r="D47" t="b">
        <v>1</v>
      </c>
      <c r="E47" t="s">
        <v>81</v>
      </c>
      <c r="F47" t="s">
        <v>82</v>
      </c>
      <c r="G47" t="s">
        <v>82</v>
      </c>
      <c r="H47" t="s">
        <v>81</v>
      </c>
      <c r="I47" t="s">
        <v>81</v>
      </c>
      <c r="J47" t="s">
        <v>84</v>
      </c>
      <c r="K47" t="s">
        <v>118</v>
      </c>
      <c r="L47" t="s">
        <v>83</v>
      </c>
      <c r="M47" t="b">
        <v>1</v>
      </c>
      <c r="N47" t="s">
        <v>366</v>
      </c>
      <c r="O47" t="s">
        <v>83</v>
      </c>
      <c r="P47" t="b">
        <v>1</v>
      </c>
      <c r="Q47" t="s">
        <v>367</v>
      </c>
      <c r="R47" t="b">
        <v>1</v>
      </c>
      <c r="S47" t="s">
        <v>368</v>
      </c>
      <c r="T47">
        <v>3</v>
      </c>
      <c r="U47">
        <v>3</v>
      </c>
      <c r="AD47" t="b">
        <v>0</v>
      </c>
      <c r="AV47" s="12" t="s">
        <v>83</v>
      </c>
      <c r="AW47" s="29" t="s">
        <v>83</v>
      </c>
      <c r="AZ47" t="s">
        <v>211</v>
      </c>
      <c r="BA47" s="27" t="s">
        <v>83</v>
      </c>
      <c r="BB47" t="b">
        <v>1</v>
      </c>
      <c r="BC47" t="s">
        <v>83</v>
      </c>
      <c r="BD47" t="s">
        <v>110</v>
      </c>
      <c r="BE47" t="s">
        <v>111</v>
      </c>
      <c r="BF47" t="s">
        <v>82</v>
      </c>
      <c r="BG47">
        <v>9</v>
      </c>
      <c r="BH47" t="s">
        <v>82</v>
      </c>
      <c r="BI47" t="s">
        <v>369</v>
      </c>
      <c r="BJ47" t="s">
        <v>82</v>
      </c>
      <c r="BK47" t="s">
        <v>370</v>
      </c>
      <c r="BL47" t="b">
        <v>0</v>
      </c>
      <c r="BO47">
        <v>5</v>
      </c>
      <c r="BP47" t="s">
        <v>82</v>
      </c>
      <c r="BR47" t="s">
        <v>115</v>
      </c>
      <c r="BT47" s="42">
        <v>2</v>
      </c>
      <c r="BU47" t="s">
        <v>371</v>
      </c>
      <c r="BV47" t="s">
        <v>372</v>
      </c>
      <c r="BW47" t="b">
        <v>1</v>
      </c>
      <c r="BX47" s="29">
        <v>37</v>
      </c>
      <c r="BY47" s="28" t="s">
        <v>99</v>
      </c>
      <c r="BZ47" t="s">
        <v>100</v>
      </c>
      <c r="CA47" t="s">
        <v>217</v>
      </c>
      <c r="CB47" s="42" t="s">
        <v>102</v>
      </c>
      <c r="CC47" t="s">
        <v>100</v>
      </c>
      <c r="CD47" t="s">
        <v>217</v>
      </c>
    </row>
    <row r="48" spans="1:82" x14ac:dyDescent="0.2">
      <c r="A48" t="b">
        <v>1</v>
      </c>
      <c r="V48" t="b">
        <v>0</v>
      </c>
      <c r="W48" t="s">
        <v>149</v>
      </c>
      <c r="X48" t="s">
        <v>350</v>
      </c>
      <c r="Y48" t="s">
        <v>351</v>
      </c>
      <c r="Z48" t="s">
        <v>350</v>
      </c>
      <c r="AA48" t="s">
        <v>373</v>
      </c>
      <c r="AB48" t="s">
        <v>83</v>
      </c>
      <c r="AC48" t="s">
        <v>304</v>
      </c>
      <c r="AD48" t="b">
        <v>1</v>
      </c>
      <c r="AE48" t="b">
        <v>1</v>
      </c>
      <c r="AF48" t="s">
        <v>81</v>
      </c>
      <c r="AG48" t="s">
        <v>88</v>
      </c>
      <c r="AH48" t="s">
        <v>81</v>
      </c>
      <c r="AI48" t="s">
        <v>89</v>
      </c>
      <c r="AJ48" t="s">
        <v>81</v>
      </c>
      <c r="AK48" t="s">
        <v>118</v>
      </c>
      <c r="AL48" t="s">
        <v>91</v>
      </c>
      <c r="AM48" t="b">
        <v>0</v>
      </c>
      <c r="AO48" t="s">
        <v>264</v>
      </c>
      <c r="AP48" t="b">
        <v>1</v>
      </c>
      <c r="AQ48" t="s">
        <v>374</v>
      </c>
      <c r="AR48" t="b">
        <v>0</v>
      </c>
      <c r="AT48">
        <v>3</v>
      </c>
      <c r="AU48">
        <v>3</v>
      </c>
      <c r="AV48" s="12" t="s">
        <v>83</v>
      </c>
      <c r="AW48" s="29" t="s">
        <v>83</v>
      </c>
      <c r="AZ48" t="s">
        <v>375</v>
      </c>
      <c r="BA48" s="27" t="s">
        <v>108</v>
      </c>
      <c r="BB48" t="b">
        <v>1</v>
      </c>
      <c r="BC48" t="s">
        <v>81</v>
      </c>
      <c r="BD48" t="s">
        <v>110</v>
      </c>
      <c r="BE48" t="s">
        <v>111</v>
      </c>
      <c r="BF48" t="s">
        <v>82</v>
      </c>
      <c r="BG48">
        <v>7</v>
      </c>
      <c r="BH48" t="s">
        <v>96</v>
      </c>
      <c r="BI48" t="s">
        <v>376</v>
      </c>
      <c r="BJ48" t="s">
        <v>96</v>
      </c>
      <c r="BK48" t="s">
        <v>376</v>
      </c>
      <c r="BL48" t="b">
        <v>0</v>
      </c>
      <c r="BO48">
        <v>3</v>
      </c>
      <c r="BP48" t="s">
        <v>98</v>
      </c>
      <c r="BR48" t="s">
        <v>98</v>
      </c>
      <c r="BT48" s="42">
        <v>4</v>
      </c>
      <c r="BU48" t="s">
        <v>377</v>
      </c>
      <c r="BW48" t="b">
        <v>0</v>
      </c>
      <c r="BX48" s="29">
        <v>36</v>
      </c>
      <c r="BY48" s="28" t="s">
        <v>131</v>
      </c>
      <c r="BZ48" t="s">
        <v>100</v>
      </c>
      <c r="CA48" t="s">
        <v>127</v>
      </c>
      <c r="CB48" s="42" t="s">
        <v>102</v>
      </c>
      <c r="CC48" t="s">
        <v>100</v>
      </c>
      <c r="CD48" t="s">
        <v>127</v>
      </c>
    </row>
    <row r="49" spans="1:82" x14ac:dyDescent="0.2">
      <c r="A49" t="b">
        <v>0</v>
      </c>
      <c r="B49" s="1" t="d">
        <v>2023-06-25</v>
      </c>
      <c r="C49" t="b">
        <v>0</v>
      </c>
      <c r="D49" t="b">
        <v>1</v>
      </c>
      <c r="E49" t="s">
        <v>83</v>
      </c>
      <c r="F49" t="s">
        <v>83</v>
      </c>
      <c r="G49" t="s">
        <v>83</v>
      </c>
      <c r="H49" t="s">
        <v>83</v>
      </c>
      <c r="I49" t="s">
        <v>83</v>
      </c>
      <c r="J49" t="s">
        <v>84</v>
      </c>
      <c r="K49" t="s">
        <v>118</v>
      </c>
      <c r="L49" t="s">
        <v>83</v>
      </c>
      <c r="M49" t="b">
        <v>1</v>
      </c>
      <c r="N49" t="s">
        <v>378</v>
      </c>
      <c r="O49" t="s">
        <v>83</v>
      </c>
      <c r="P49" t="b">
        <v>1</v>
      </c>
      <c r="Q49" t="s">
        <v>379</v>
      </c>
      <c r="R49" t="b">
        <v>1</v>
      </c>
      <c r="S49" t="s">
        <v>380</v>
      </c>
      <c r="T49">
        <v>10</v>
      </c>
      <c r="U49">
        <v>10</v>
      </c>
      <c r="AD49" t="b">
        <v>1</v>
      </c>
      <c r="AE49" t="b">
        <v>0</v>
      </c>
      <c r="AF49" t="s">
        <v>90</v>
      </c>
      <c r="AG49" t="s">
        <v>219</v>
      </c>
      <c r="AH49" t="s">
        <v>120</v>
      </c>
      <c r="AI49" t="s">
        <v>120</v>
      </c>
      <c r="AJ49" t="s">
        <v>110</v>
      </c>
      <c r="AK49" t="s">
        <v>85</v>
      </c>
      <c r="AL49" t="s">
        <v>121</v>
      </c>
      <c r="AM49" t="b">
        <v>0</v>
      </c>
      <c r="AO49" t="s">
        <v>122</v>
      </c>
      <c r="AP49" t="b">
        <v>0</v>
      </c>
      <c r="AR49" t="b">
        <v>0</v>
      </c>
      <c r="AT49">
        <v>5</v>
      </c>
      <c r="AU49">
        <v>0</v>
      </c>
      <c r="AV49" s="12" t="s">
        <v>108</v>
      </c>
      <c r="AY49" t="s">
        <v>381</v>
      </c>
      <c r="BA49" s="27" t="s">
        <v>83</v>
      </c>
      <c r="BB49" t="b">
        <v>1</v>
      </c>
      <c r="BC49" t="s">
        <v>82</v>
      </c>
      <c r="BD49" t="s">
        <v>144</v>
      </c>
      <c r="BE49" t="s">
        <v>111</v>
      </c>
      <c r="BF49" t="s">
        <v>82</v>
      </c>
      <c r="BG49">
        <v>10</v>
      </c>
      <c r="BH49" t="s">
        <v>83</v>
      </c>
      <c r="BI49" t="s">
        <v>382</v>
      </c>
      <c r="BJ49" t="s">
        <v>82</v>
      </c>
      <c r="BK49" t="s">
        <v>383</v>
      </c>
      <c r="BL49" t="b">
        <v>1</v>
      </c>
      <c r="BM49" t="b">
        <v>0</v>
      </c>
      <c r="BO49">
        <v>5</v>
      </c>
      <c r="BP49" t="s">
        <v>115</v>
      </c>
      <c r="BQ49" t="s">
        <v>384</v>
      </c>
      <c r="BR49" t="s">
        <v>115</v>
      </c>
      <c r="BT49" s="42">
        <v>1</v>
      </c>
      <c r="BU49" t="s">
        <v>385</v>
      </c>
      <c r="BV49" t="s">
        <v>386</v>
      </c>
      <c r="BW49" t="b">
        <v>1</v>
      </c>
      <c r="BX49" s="29">
        <v>52</v>
      </c>
      <c r="BY49" s="28" t="s">
        <v>99</v>
      </c>
      <c r="BZ49" t="s">
        <v>100</v>
      </c>
      <c r="CA49" t="s">
        <v>224</v>
      </c>
      <c r="CB49" s="42" t="s">
        <v>102</v>
      </c>
      <c r="CC49" t="s">
        <v>100</v>
      </c>
      <c r="CD49" t="s">
        <v>224</v>
      </c>
    </row>
    <row r="50" spans="1:82" x14ac:dyDescent="0.2">
      <c r="A50" t="b">
        <v>0</v>
      </c>
      <c r="B50" t="s">
        <v>174</v>
      </c>
      <c r="C50" t="b">
        <v>0</v>
      </c>
      <c r="D50" t="b">
        <v>1</v>
      </c>
      <c r="E50" t="s">
        <v>83</v>
      </c>
      <c r="F50" t="s">
        <v>83</v>
      </c>
      <c r="G50" t="s">
        <v>83</v>
      </c>
      <c r="H50" t="s">
        <v>83</v>
      </c>
      <c r="I50" t="s">
        <v>81</v>
      </c>
      <c r="J50" t="s">
        <v>84</v>
      </c>
      <c r="K50" t="s">
        <v>85</v>
      </c>
      <c r="L50" t="s">
        <v>83</v>
      </c>
      <c r="M50" t="b">
        <v>0</v>
      </c>
      <c r="O50" t="s">
        <v>96</v>
      </c>
      <c r="P50" t="b">
        <v>0</v>
      </c>
      <c r="R50" t="b">
        <v>0</v>
      </c>
      <c r="T50">
        <v>9</v>
      </c>
      <c r="U50">
        <v>9</v>
      </c>
      <c r="AD50" t="b">
        <v>1</v>
      </c>
      <c r="AE50" t="b">
        <v>0</v>
      </c>
      <c r="AF50" t="s">
        <v>89</v>
      </c>
      <c r="AG50" t="s">
        <v>105</v>
      </c>
      <c r="AH50" t="s">
        <v>89</v>
      </c>
      <c r="AI50" t="s">
        <v>89</v>
      </c>
      <c r="AJ50" t="s">
        <v>81</v>
      </c>
      <c r="AK50" t="s">
        <v>85</v>
      </c>
      <c r="AL50" t="s">
        <v>91</v>
      </c>
      <c r="AM50" t="b">
        <v>0</v>
      </c>
      <c r="AO50" t="s">
        <v>92</v>
      </c>
      <c r="AP50" t="b">
        <v>0</v>
      </c>
      <c r="AR50" t="b">
        <v>0</v>
      </c>
      <c r="AT50">
        <v>6</v>
      </c>
      <c r="AU50">
        <v>6</v>
      </c>
      <c r="AV50" s="12" t="s">
        <v>82</v>
      </c>
      <c r="BA50" s="27" t="s">
        <v>82</v>
      </c>
      <c r="BB50" t="b">
        <v>0</v>
      </c>
      <c r="BC50" t="s">
        <v>81</v>
      </c>
      <c r="BD50" t="s">
        <v>94</v>
      </c>
      <c r="BE50" t="s">
        <v>94</v>
      </c>
      <c r="BF50" t="s">
        <v>130</v>
      </c>
      <c r="BG50">
        <v>8</v>
      </c>
      <c r="BH50" t="s">
        <v>83</v>
      </c>
      <c r="BI50" t="s">
        <v>387</v>
      </c>
      <c r="BJ50" t="s">
        <v>96</v>
      </c>
      <c r="BK50" t="s">
        <v>387</v>
      </c>
      <c r="BL50" t="b">
        <v>0</v>
      </c>
      <c r="BO50">
        <v>5</v>
      </c>
      <c r="BP50" t="s">
        <v>82</v>
      </c>
      <c r="BR50" t="s">
        <v>82</v>
      </c>
      <c r="BT50" s="42">
        <v>2</v>
      </c>
      <c r="BW50" t="b">
        <v>0</v>
      </c>
      <c r="BX50" s="29">
        <v>33</v>
      </c>
      <c r="BZ50" t="s">
        <v>197</v>
      </c>
      <c r="CC50" t="s">
        <v>197</v>
      </c>
    </row>
    <row r="51" spans="1:82" x14ac:dyDescent="0.2">
      <c r="A51" t="b">
        <v>1</v>
      </c>
      <c r="V51" t="b">
        <v>1</v>
      </c>
      <c r="W51" t="s">
        <v>149</v>
      </c>
      <c r="X51" t="s">
        <v>94</v>
      </c>
      <c r="Y51" t="s">
        <v>130</v>
      </c>
      <c r="Z51" t="s">
        <v>94</v>
      </c>
      <c r="AA51" t="s">
        <v>94</v>
      </c>
      <c r="AB51" t="s">
        <v>83</v>
      </c>
      <c r="AC51" t="s">
        <v>388</v>
      </c>
      <c r="AD51" t="b">
        <v>1</v>
      </c>
      <c r="AE51" t="b">
        <v>1</v>
      </c>
      <c r="AF51" t="s">
        <v>89</v>
      </c>
      <c r="AG51" t="s">
        <v>134</v>
      </c>
      <c r="AH51" t="s">
        <v>89</v>
      </c>
      <c r="AI51" t="s">
        <v>89</v>
      </c>
      <c r="AJ51" t="s">
        <v>81</v>
      </c>
      <c r="AK51" t="s">
        <v>85</v>
      </c>
      <c r="AL51" t="s">
        <v>121</v>
      </c>
      <c r="AM51" t="b">
        <v>0</v>
      </c>
      <c r="AO51" t="s">
        <v>92</v>
      </c>
      <c r="AP51" t="b">
        <v>0</v>
      </c>
      <c r="AR51" t="b">
        <v>1</v>
      </c>
      <c r="AS51" t="s">
        <v>389</v>
      </c>
      <c r="AT51">
        <v>7</v>
      </c>
      <c r="AU51">
        <v>3</v>
      </c>
      <c r="AV51" s="12" t="s">
        <v>82</v>
      </c>
      <c r="BA51" s="27" t="s">
        <v>82</v>
      </c>
      <c r="BB51" t="b">
        <v>0</v>
      </c>
      <c r="BC51" t="s">
        <v>81</v>
      </c>
      <c r="BD51" t="s">
        <v>94</v>
      </c>
      <c r="BE51" t="s">
        <v>94</v>
      </c>
      <c r="BF51" t="s">
        <v>130</v>
      </c>
      <c r="BG51">
        <v>6</v>
      </c>
      <c r="BH51" t="s">
        <v>96</v>
      </c>
      <c r="BI51" t="s">
        <v>390</v>
      </c>
      <c r="BJ51" t="s">
        <v>82</v>
      </c>
      <c r="BK51" t="s">
        <v>391</v>
      </c>
      <c r="BL51" t="b">
        <v>0</v>
      </c>
      <c r="BO51">
        <v>3</v>
      </c>
      <c r="BP51" t="s">
        <v>82</v>
      </c>
      <c r="BR51" t="s">
        <v>113</v>
      </c>
      <c r="BT51" s="42">
        <v>3</v>
      </c>
      <c r="BU51" t="s">
        <v>392</v>
      </c>
      <c r="BW51" t="b">
        <v>0</v>
      </c>
      <c r="BX51" s="29">
        <v>54</v>
      </c>
      <c r="BY51" s="28" t="s">
        <v>148</v>
      </c>
      <c r="BZ51" t="s">
        <v>197</v>
      </c>
      <c r="CC51" t="s">
        <v>197</v>
      </c>
    </row>
    <row r="52" spans="1:82" x14ac:dyDescent="0.2">
      <c r="A52" t="b">
        <v>1</v>
      </c>
      <c r="V52" t="b">
        <v>1</v>
      </c>
      <c r="W52" t="s">
        <v>303</v>
      </c>
      <c r="X52" t="s">
        <v>94</v>
      </c>
      <c r="Y52" t="s">
        <v>130</v>
      </c>
      <c r="Z52" t="s">
        <v>94</v>
      </c>
      <c r="AA52" t="s">
        <v>94</v>
      </c>
      <c r="AB52" t="s">
        <v>393</v>
      </c>
      <c r="AD52" t="b">
        <v>1</v>
      </c>
      <c r="AE52" t="b">
        <v>1</v>
      </c>
      <c r="AF52" t="s">
        <v>81</v>
      </c>
      <c r="AG52" t="s">
        <v>88</v>
      </c>
      <c r="AH52" t="s">
        <v>120</v>
      </c>
      <c r="AI52" t="s">
        <v>120</v>
      </c>
      <c r="AJ52" t="s">
        <v>81</v>
      </c>
      <c r="AK52" t="s">
        <v>85</v>
      </c>
      <c r="AL52" t="s">
        <v>121</v>
      </c>
      <c r="AM52" t="b">
        <v>0</v>
      </c>
      <c r="AO52" t="s">
        <v>122</v>
      </c>
      <c r="AP52" t="b">
        <v>0</v>
      </c>
      <c r="AR52" t="b">
        <v>0</v>
      </c>
      <c r="AT52">
        <v>6</v>
      </c>
      <c r="AU52">
        <v>6</v>
      </c>
      <c r="AV52" s="12" t="s">
        <v>93</v>
      </c>
      <c r="BA52" s="27" t="s">
        <v>82</v>
      </c>
      <c r="BB52" t="b">
        <v>0</v>
      </c>
      <c r="BC52" t="s">
        <v>82</v>
      </c>
      <c r="BD52" t="s">
        <v>94</v>
      </c>
      <c r="BE52" t="s">
        <v>94</v>
      </c>
      <c r="BF52" t="s">
        <v>82</v>
      </c>
      <c r="BG52">
        <v>7</v>
      </c>
      <c r="BH52" t="s">
        <v>82</v>
      </c>
      <c r="BJ52" t="s">
        <v>82</v>
      </c>
      <c r="BL52" t="b">
        <v>0</v>
      </c>
      <c r="BO52">
        <v>2</v>
      </c>
      <c r="BP52" t="s">
        <v>82</v>
      </c>
      <c r="BR52" t="s">
        <v>82</v>
      </c>
      <c r="BT52" s="42">
        <v>1</v>
      </c>
      <c r="BW52" t="b">
        <v>0</v>
      </c>
      <c r="BX52" s="29">
        <v>38</v>
      </c>
      <c r="BY52" s="28" t="s">
        <v>99</v>
      </c>
      <c r="BZ52" t="s">
        <v>164</v>
      </c>
      <c r="CC52" t="s">
        <v>164</v>
      </c>
    </row>
    <row r="53" spans="1:82" x14ac:dyDescent="0.2">
      <c r="A53" t="b">
        <v>1</v>
      </c>
      <c r="V53" t="b">
        <v>1</v>
      </c>
      <c r="W53" t="s">
        <v>303</v>
      </c>
      <c r="X53" t="s">
        <v>350</v>
      </c>
      <c r="Y53" t="s">
        <v>351</v>
      </c>
      <c r="Z53" t="s">
        <v>94</v>
      </c>
      <c r="AA53" t="s">
        <v>94</v>
      </c>
      <c r="AB53" t="s">
        <v>83</v>
      </c>
      <c r="AC53" t="s">
        <v>326</v>
      </c>
      <c r="AD53" t="b">
        <v>1</v>
      </c>
      <c r="AE53" t="b">
        <v>0</v>
      </c>
      <c r="AF53" t="s">
        <v>81</v>
      </c>
      <c r="AG53" t="s">
        <v>88</v>
      </c>
      <c r="AH53" t="s">
        <v>120</v>
      </c>
      <c r="AI53" t="s">
        <v>120</v>
      </c>
      <c r="AJ53" t="s">
        <v>81</v>
      </c>
      <c r="AK53" t="s">
        <v>85</v>
      </c>
      <c r="AL53" t="s">
        <v>91</v>
      </c>
      <c r="AM53" t="b">
        <v>0</v>
      </c>
      <c r="AO53" t="s">
        <v>92</v>
      </c>
      <c r="AP53" t="b">
        <v>0</v>
      </c>
      <c r="AR53" t="b">
        <v>0</v>
      </c>
      <c r="AT53">
        <v>5</v>
      </c>
      <c r="AU53">
        <v>5</v>
      </c>
      <c r="AV53" s="12" t="s">
        <v>83</v>
      </c>
      <c r="AW53" s="29" t="s">
        <v>83</v>
      </c>
      <c r="AZ53" t="s">
        <v>394</v>
      </c>
      <c r="BA53" s="27" t="s">
        <v>83</v>
      </c>
      <c r="BB53" t="b">
        <v>1</v>
      </c>
      <c r="BC53" t="s">
        <v>82</v>
      </c>
      <c r="BD53" t="s">
        <v>111</v>
      </c>
      <c r="BE53" t="s">
        <v>111</v>
      </c>
      <c r="BF53" t="s">
        <v>130</v>
      </c>
      <c r="BG53">
        <v>9</v>
      </c>
      <c r="BH53" t="s">
        <v>96</v>
      </c>
      <c r="BI53" t="s">
        <v>395</v>
      </c>
      <c r="BJ53" t="s">
        <v>96</v>
      </c>
      <c r="BK53" t="s">
        <v>396</v>
      </c>
      <c r="BL53" t="b">
        <v>0</v>
      </c>
      <c r="BO53">
        <v>5</v>
      </c>
      <c r="BP53" t="s">
        <v>98</v>
      </c>
      <c r="BR53" t="s">
        <v>98</v>
      </c>
      <c r="BT53" s="42">
        <v>3</v>
      </c>
      <c r="BU53" t="s">
        <v>397</v>
      </c>
      <c r="BV53" t="s">
        <v>398</v>
      </c>
      <c r="BW53" t="b">
        <v>0</v>
      </c>
      <c r="BX53" s="29">
        <v>64</v>
      </c>
      <c r="BY53" s="28" t="s">
        <v>99</v>
      </c>
      <c r="BZ53" t="s">
        <v>164</v>
      </c>
      <c r="CC53" t="s">
        <v>164</v>
      </c>
    </row>
    <row r="54" spans="1:82" x14ac:dyDescent="0.2">
      <c r="A54" t="b">
        <v>1</v>
      </c>
      <c r="V54" t="b">
        <v>1</v>
      </c>
      <c r="W54" t="s">
        <v>303</v>
      </c>
      <c r="X54" t="s">
        <v>94</v>
      </c>
      <c r="Y54" t="s">
        <v>130</v>
      </c>
      <c r="Z54" t="s">
        <v>94</v>
      </c>
      <c r="AA54" t="s">
        <v>94</v>
      </c>
      <c r="AB54" t="s">
        <v>83</v>
      </c>
      <c r="AC54" t="s">
        <v>167</v>
      </c>
      <c r="AD54" t="b">
        <v>1</v>
      </c>
      <c r="AE54" t="b">
        <v>1</v>
      </c>
      <c r="AF54" t="s">
        <v>158</v>
      </c>
      <c r="AG54" t="s">
        <v>159</v>
      </c>
      <c r="AH54" t="s">
        <v>120</v>
      </c>
      <c r="AI54" t="s">
        <v>120</v>
      </c>
      <c r="AJ54" t="s">
        <v>81</v>
      </c>
      <c r="AK54" t="s">
        <v>85</v>
      </c>
      <c r="AL54" t="s">
        <v>121</v>
      </c>
      <c r="AM54" t="b">
        <v>0</v>
      </c>
      <c r="AO54" t="s">
        <v>92</v>
      </c>
      <c r="AP54" t="b">
        <v>1</v>
      </c>
      <c r="AQ54" t="s">
        <v>399</v>
      </c>
      <c r="AR54" t="b">
        <v>0</v>
      </c>
      <c r="AT54">
        <v>5</v>
      </c>
      <c r="AU54">
        <v>0</v>
      </c>
      <c r="AV54" s="12" t="s">
        <v>93</v>
      </c>
      <c r="BA54" s="27" t="s">
        <v>82</v>
      </c>
      <c r="BB54" t="b">
        <v>1</v>
      </c>
      <c r="BC54" t="s">
        <v>82</v>
      </c>
      <c r="BD54" t="s">
        <v>94</v>
      </c>
      <c r="BE54" t="s">
        <v>94</v>
      </c>
      <c r="BF54" t="s">
        <v>82</v>
      </c>
      <c r="BG54">
        <v>1</v>
      </c>
      <c r="BH54" t="s">
        <v>82</v>
      </c>
      <c r="BI54" t="s">
        <v>400</v>
      </c>
      <c r="BJ54" t="s">
        <v>82</v>
      </c>
      <c r="BK54" t="s">
        <v>263</v>
      </c>
      <c r="BL54" t="b">
        <v>0</v>
      </c>
      <c r="BO54">
        <v>2</v>
      </c>
      <c r="BP54" t="s">
        <v>82</v>
      </c>
      <c r="BR54" t="s">
        <v>82</v>
      </c>
      <c r="BT54" s="42">
        <v>1</v>
      </c>
      <c r="BU54" t="s">
        <v>401</v>
      </c>
      <c r="BV54" t="s">
        <v>402</v>
      </c>
      <c r="BW54" t="b">
        <v>0</v>
      </c>
      <c r="BX54" s="29">
        <v>40</v>
      </c>
      <c r="BY54" s="28" t="s">
        <v>99</v>
      </c>
      <c r="BZ54" t="s">
        <v>164</v>
      </c>
      <c r="CC54" t="s">
        <v>164</v>
      </c>
    </row>
    <row r="55" spans="1:82" x14ac:dyDescent="0.2">
      <c r="A55" t="b">
        <v>0</v>
      </c>
      <c r="B55" t="s">
        <v>80</v>
      </c>
      <c r="C55" t="b">
        <v>1</v>
      </c>
      <c r="D55" t="b">
        <v>1</v>
      </c>
      <c r="E55" t="s">
        <v>83</v>
      </c>
      <c r="F55" t="s">
        <v>83</v>
      </c>
      <c r="G55" t="s">
        <v>82</v>
      </c>
      <c r="H55" t="s">
        <v>81</v>
      </c>
      <c r="I55" t="s">
        <v>81</v>
      </c>
      <c r="J55" t="s">
        <v>81</v>
      </c>
      <c r="K55" t="s">
        <v>85</v>
      </c>
      <c r="L55" t="s">
        <v>82</v>
      </c>
      <c r="M55" t="b">
        <v>0</v>
      </c>
      <c r="O55" t="s">
        <v>82</v>
      </c>
      <c r="P55" t="b">
        <v>0</v>
      </c>
      <c r="R55" t="b">
        <v>0</v>
      </c>
      <c r="T55">
        <v>5</v>
      </c>
      <c r="U55">
        <v>2</v>
      </c>
      <c r="AD55" t="b">
        <v>1</v>
      </c>
      <c r="AE55" t="b">
        <v>1</v>
      </c>
      <c r="AF55" t="s">
        <v>89</v>
      </c>
      <c r="AG55" t="s">
        <v>88</v>
      </c>
      <c r="AH55" t="s">
        <v>120</v>
      </c>
      <c r="AI55" t="s">
        <v>120</v>
      </c>
      <c r="AJ55" t="s">
        <v>81</v>
      </c>
      <c r="AK55" t="s">
        <v>85</v>
      </c>
      <c r="AL55" t="s">
        <v>91</v>
      </c>
      <c r="AM55" t="b">
        <v>1</v>
      </c>
      <c r="AN55" t="s">
        <v>403</v>
      </c>
      <c r="AO55" t="s">
        <v>122</v>
      </c>
      <c r="AP55" t="b">
        <v>0</v>
      </c>
      <c r="AR55" t="b">
        <v>0</v>
      </c>
      <c r="AT55">
        <v>7</v>
      </c>
      <c r="AU55">
        <v>2</v>
      </c>
      <c r="AV55" s="12" t="s">
        <v>83</v>
      </c>
      <c r="AW55" s="29" t="s">
        <v>83</v>
      </c>
      <c r="AZ55" t="s">
        <v>138</v>
      </c>
      <c r="BA55" s="27" t="s">
        <v>108</v>
      </c>
      <c r="BB55" t="b">
        <v>0</v>
      </c>
      <c r="BC55" t="s">
        <v>81</v>
      </c>
      <c r="BD55" t="s">
        <v>111</v>
      </c>
      <c r="BE55" t="s">
        <v>111</v>
      </c>
      <c r="BF55" t="s">
        <v>83</v>
      </c>
      <c r="BG55">
        <v>4</v>
      </c>
      <c r="BH55" t="s">
        <v>96</v>
      </c>
      <c r="BI55" t="s">
        <v>404</v>
      </c>
      <c r="BJ55" t="s">
        <v>82</v>
      </c>
      <c r="BK55" t="s">
        <v>405</v>
      </c>
      <c r="BL55" t="b">
        <v>0</v>
      </c>
      <c r="BO55">
        <v>3</v>
      </c>
      <c r="BP55" t="s">
        <v>98</v>
      </c>
      <c r="BR55" t="s">
        <v>82</v>
      </c>
      <c r="BT55" s="42">
        <v>3</v>
      </c>
      <c r="BU55" t="s">
        <v>406</v>
      </c>
      <c r="BV55" t="s">
        <v>407</v>
      </c>
      <c r="BW55" t="b">
        <v>1</v>
      </c>
      <c r="BX55" s="29">
        <v>37</v>
      </c>
      <c r="BY55" s="28" t="s">
        <v>99</v>
      </c>
      <c r="BZ55" t="s">
        <v>100</v>
      </c>
      <c r="CA55" t="s">
        <v>408</v>
      </c>
      <c r="CB55" s="42" t="s">
        <v>102</v>
      </c>
      <c r="CC55" t="s">
        <v>100</v>
      </c>
      <c r="CD55" t="s">
        <v>408</v>
      </c>
    </row>
    <row r="56" spans="1:82" x14ac:dyDescent="0.2">
      <c r="A56" t="b">
        <v>0</v>
      </c>
      <c r="B56" t="s">
        <v>174</v>
      </c>
      <c r="C56" t="b">
        <v>0</v>
      </c>
      <c r="D56" t="b">
        <v>1</v>
      </c>
      <c r="E56" t="s">
        <v>81</v>
      </c>
      <c r="F56" t="s">
        <v>82</v>
      </c>
      <c r="G56" t="s">
        <v>81</v>
      </c>
      <c r="H56" t="s">
        <v>83</v>
      </c>
      <c r="I56" t="s">
        <v>81</v>
      </c>
      <c r="J56" t="s">
        <v>117</v>
      </c>
      <c r="K56" t="s">
        <v>118</v>
      </c>
      <c r="L56" t="s">
        <v>83</v>
      </c>
      <c r="M56" t="b">
        <v>0</v>
      </c>
      <c r="O56" t="s">
        <v>96</v>
      </c>
      <c r="P56" t="b">
        <v>1</v>
      </c>
      <c r="Q56" t="s">
        <v>409</v>
      </c>
      <c r="R56" t="b">
        <v>1</v>
      </c>
      <c r="S56" t="s">
        <v>410</v>
      </c>
      <c r="T56">
        <v>8</v>
      </c>
      <c r="U56">
        <v>7</v>
      </c>
      <c r="AD56" t="b">
        <v>1</v>
      </c>
      <c r="AE56" t="b">
        <v>0</v>
      </c>
      <c r="AF56" t="s">
        <v>158</v>
      </c>
      <c r="AG56" t="s">
        <v>159</v>
      </c>
      <c r="AH56" t="s">
        <v>120</v>
      </c>
      <c r="AI56" t="s">
        <v>120</v>
      </c>
      <c r="AJ56" t="s">
        <v>81</v>
      </c>
      <c r="AK56" t="s">
        <v>118</v>
      </c>
      <c r="AL56" t="s">
        <v>121</v>
      </c>
      <c r="AM56" t="b">
        <v>0</v>
      </c>
      <c r="AO56" t="s">
        <v>92</v>
      </c>
      <c r="AP56" t="b">
        <v>0</v>
      </c>
      <c r="AR56" t="b">
        <v>0</v>
      </c>
      <c r="AT56">
        <v>10</v>
      </c>
      <c r="AU56">
        <v>1</v>
      </c>
      <c r="AV56" s="12" t="s">
        <v>83</v>
      </c>
      <c r="AW56" s="29" t="s">
        <v>83</v>
      </c>
      <c r="AZ56" t="s">
        <v>411</v>
      </c>
      <c r="BA56" s="27" t="s">
        <v>83</v>
      </c>
      <c r="BB56" t="b">
        <v>1</v>
      </c>
      <c r="BC56" t="s">
        <v>82</v>
      </c>
      <c r="BD56" t="s">
        <v>144</v>
      </c>
      <c r="BE56" t="s">
        <v>110</v>
      </c>
      <c r="BF56" t="s">
        <v>96</v>
      </c>
      <c r="BG56">
        <v>7</v>
      </c>
      <c r="BH56" t="s">
        <v>83</v>
      </c>
      <c r="BI56" t="s">
        <v>412</v>
      </c>
      <c r="BJ56" t="s">
        <v>83</v>
      </c>
      <c r="BK56" t="s">
        <v>413</v>
      </c>
      <c r="BL56" t="b">
        <v>0</v>
      </c>
      <c r="BO56">
        <v>7</v>
      </c>
      <c r="BP56" t="s">
        <v>115</v>
      </c>
      <c r="BQ56" t="s">
        <v>414</v>
      </c>
      <c r="BR56" t="s">
        <v>82</v>
      </c>
      <c r="BT56" s="42">
        <v>4</v>
      </c>
      <c r="BU56" t="s">
        <v>415</v>
      </c>
      <c r="BW56" t="b">
        <v>1</v>
      </c>
      <c r="BX56" s="29">
        <v>53</v>
      </c>
      <c r="BY56" s="28" t="s">
        <v>148</v>
      </c>
      <c r="BZ56" t="s">
        <v>100</v>
      </c>
      <c r="CA56" t="s">
        <v>416</v>
      </c>
      <c r="CB56" s="42" t="s">
        <v>102</v>
      </c>
      <c r="CC56" t="s">
        <v>100</v>
      </c>
      <c r="CD56" t="s">
        <v>416</v>
      </c>
    </row>
    <row r="57" spans="1:82" x14ac:dyDescent="0.2">
      <c r="A57" t="b">
        <v>0</v>
      </c>
      <c r="B57" s="1" t="d">
        <v>2023-06-25</v>
      </c>
      <c r="C57" t="b">
        <v>1</v>
      </c>
      <c r="D57" t="b">
        <v>1</v>
      </c>
      <c r="E57" t="s">
        <v>82</v>
      </c>
      <c r="F57" t="s">
        <v>130</v>
      </c>
      <c r="G57" t="s">
        <v>82</v>
      </c>
      <c r="H57" t="s">
        <v>82</v>
      </c>
      <c r="I57" t="s">
        <v>81</v>
      </c>
      <c r="J57" t="s">
        <v>141</v>
      </c>
      <c r="K57" t="s">
        <v>118</v>
      </c>
      <c r="L57" t="s">
        <v>96</v>
      </c>
      <c r="M57" t="b">
        <v>0</v>
      </c>
      <c r="O57" t="s">
        <v>96</v>
      </c>
      <c r="P57" t="b">
        <v>0</v>
      </c>
      <c r="R57" t="b">
        <v>0</v>
      </c>
      <c r="T57">
        <v>4</v>
      </c>
      <c r="U57">
        <v>3</v>
      </c>
      <c r="AD57" t="b">
        <v>1</v>
      </c>
      <c r="AE57" t="b">
        <v>1</v>
      </c>
      <c r="AF57" t="s">
        <v>89</v>
      </c>
      <c r="AG57" t="s">
        <v>88</v>
      </c>
      <c r="AH57" t="s">
        <v>120</v>
      </c>
      <c r="AI57" t="s">
        <v>89</v>
      </c>
      <c r="AJ57" t="s">
        <v>81</v>
      </c>
      <c r="AK57" t="s">
        <v>85</v>
      </c>
      <c r="AL57" t="s">
        <v>91</v>
      </c>
      <c r="AM57" t="b">
        <v>0</v>
      </c>
      <c r="AO57" t="s">
        <v>122</v>
      </c>
      <c r="AP57" t="b">
        <v>0</v>
      </c>
      <c r="AR57" t="b">
        <v>0</v>
      </c>
      <c r="AT57">
        <v>5</v>
      </c>
      <c r="AU57">
        <v>4</v>
      </c>
      <c r="AV57" s="12" t="s">
        <v>82</v>
      </c>
      <c r="BA57" s="27" t="s">
        <v>82</v>
      </c>
      <c r="BB57" t="b">
        <v>0</v>
      </c>
      <c r="BC57" t="s">
        <v>81</v>
      </c>
      <c r="BD57" t="s">
        <v>94</v>
      </c>
      <c r="BE57" t="s">
        <v>94</v>
      </c>
      <c r="BF57" t="s">
        <v>82</v>
      </c>
      <c r="BG57">
        <v>5</v>
      </c>
      <c r="BH57" t="s">
        <v>83</v>
      </c>
      <c r="BJ57" t="s">
        <v>96</v>
      </c>
      <c r="BL57" t="b">
        <v>0</v>
      </c>
      <c r="BO57">
        <v>6</v>
      </c>
      <c r="BP57" t="s">
        <v>98</v>
      </c>
      <c r="BR57" t="s">
        <v>82</v>
      </c>
      <c r="BT57" s="42">
        <v>2</v>
      </c>
      <c r="BW57" t="b">
        <v>0</v>
      </c>
      <c r="BX57" s="29">
        <v>55</v>
      </c>
      <c r="BY57" s="28" t="s">
        <v>116</v>
      </c>
      <c r="BZ57" t="s">
        <v>164</v>
      </c>
      <c r="CC57" t="s">
        <v>164</v>
      </c>
    </row>
    <row r="58" spans="1:82" x14ac:dyDescent="0.2">
      <c r="A58" t="b">
        <v>0</v>
      </c>
      <c r="B58" s="1" t="d">
        <v>2023-06-25</v>
      </c>
      <c r="C58" t="b">
        <v>1</v>
      </c>
      <c r="D58" t="b">
        <v>1</v>
      </c>
      <c r="E58" t="s">
        <v>81</v>
      </c>
      <c r="F58" t="s">
        <v>83</v>
      </c>
      <c r="G58" t="s">
        <v>83</v>
      </c>
      <c r="H58" t="s">
        <v>82</v>
      </c>
      <c r="I58" t="s">
        <v>83</v>
      </c>
      <c r="J58" t="s">
        <v>117</v>
      </c>
      <c r="K58" t="s">
        <v>85</v>
      </c>
      <c r="L58" t="s">
        <v>96</v>
      </c>
      <c r="M58" t="b">
        <v>1</v>
      </c>
      <c r="N58" t="s">
        <v>417</v>
      </c>
      <c r="O58" t="s">
        <v>82</v>
      </c>
      <c r="P58" t="b">
        <v>0</v>
      </c>
      <c r="R58" t="b">
        <v>0</v>
      </c>
      <c r="T58">
        <v>4</v>
      </c>
      <c r="U58">
        <v>3</v>
      </c>
      <c r="AD58" t="b">
        <v>1</v>
      </c>
      <c r="AE58" t="b">
        <v>1</v>
      </c>
      <c r="AF58" t="s">
        <v>89</v>
      </c>
      <c r="AG58" t="s">
        <v>88</v>
      </c>
      <c r="AH58" t="s">
        <v>120</v>
      </c>
      <c r="AI58" t="s">
        <v>120</v>
      </c>
      <c r="AJ58" t="s">
        <v>81</v>
      </c>
      <c r="AK58" t="s">
        <v>85</v>
      </c>
      <c r="AL58" t="s">
        <v>121</v>
      </c>
      <c r="AM58" t="b">
        <v>0</v>
      </c>
      <c r="AO58" t="s">
        <v>92</v>
      </c>
      <c r="AP58" t="b">
        <v>0</v>
      </c>
      <c r="AR58" t="b">
        <v>0</v>
      </c>
      <c r="AT58">
        <v>4</v>
      </c>
      <c r="AU58">
        <v>1</v>
      </c>
      <c r="AV58" s="12" t="s">
        <v>108</v>
      </c>
      <c r="AY58" t="s">
        <v>418</v>
      </c>
      <c r="BA58" s="27" t="s">
        <v>83</v>
      </c>
      <c r="BB58" t="b">
        <v>1</v>
      </c>
      <c r="BC58" t="s">
        <v>83</v>
      </c>
      <c r="BD58" t="s">
        <v>111</v>
      </c>
      <c r="BE58" t="s">
        <v>111</v>
      </c>
      <c r="BF58" t="s">
        <v>82</v>
      </c>
      <c r="BG58">
        <v>10</v>
      </c>
      <c r="BH58" t="s">
        <v>96</v>
      </c>
      <c r="BI58" t="s">
        <v>419</v>
      </c>
      <c r="BJ58" t="s">
        <v>82</v>
      </c>
      <c r="BK58" t="s">
        <v>420</v>
      </c>
      <c r="BL58" t="b">
        <v>0</v>
      </c>
      <c r="BO58">
        <v>5</v>
      </c>
      <c r="BP58" t="s">
        <v>115</v>
      </c>
      <c r="BQ58" t="s">
        <v>421</v>
      </c>
      <c r="BR58" t="s">
        <v>98</v>
      </c>
      <c r="BT58" s="42">
        <v>2</v>
      </c>
      <c r="BU58" t="s">
        <v>422</v>
      </c>
      <c r="BW58" t="b">
        <v>0</v>
      </c>
      <c r="BX58" s="29">
        <v>30</v>
      </c>
      <c r="BY58" s="28" t="s">
        <v>99</v>
      </c>
      <c r="BZ58" t="s">
        <v>100</v>
      </c>
      <c r="CA58" t="s">
        <v>423</v>
      </c>
      <c r="CB58" s="42" t="s">
        <v>218</v>
      </c>
      <c r="CC58" t="s">
        <v>100</v>
      </c>
      <c r="CD58" t="s">
        <v>423</v>
      </c>
    </row>
    <row r="59" spans="1:82" x14ac:dyDescent="0.2">
      <c r="A59" t="b">
        <v>0</v>
      </c>
      <c r="B59" t="s">
        <v>181</v>
      </c>
      <c r="C59" t="b">
        <v>0</v>
      </c>
      <c r="D59" t="b">
        <v>1</v>
      </c>
      <c r="E59" t="s">
        <v>83</v>
      </c>
      <c r="F59" t="s">
        <v>82</v>
      </c>
      <c r="G59" t="s">
        <v>82</v>
      </c>
      <c r="H59" t="s">
        <v>82</v>
      </c>
      <c r="I59" t="s">
        <v>81</v>
      </c>
      <c r="J59" t="s">
        <v>141</v>
      </c>
      <c r="K59" t="s">
        <v>85</v>
      </c>
      <c r="L59" t="s">
        <v>82</v>
      </c>
      <c r="M59" t="b">
        <v>0</v>
      </c>
      <c r="O59" t="s">
        <v>96</v>
      </c>
      <c r="P59" t="b">
        <v>0</v>
      </c>
      <c r="R59" t="b">
        <v>1</v>
      </c>
      <c r="T59">
        <v>3</v>
      </c>
      <c r="U59">
        <v>1</v>
      </c>
      <c r="AD59" t="b">
        <v>1</v>
      </c>
      <c r="AE59" t="b">
        <v>1</v>
      </c>
      <c r="AF59" t="s">
        <v>89</v>
      </c>
      <c r="AG59" t="s">
        <v>105</v>
      </c>
      <c r="AH59" t="s">
        <v>120</v>
      </c>
      <c r="AI59" t="s">
        <v>120</v>
      </c>
      <c r="AJ59" t="s">
        <v>81</v>
      </c>
      <c r="AK59" t="s">
        <v>85</v>
      </c>
      <c r="AL59" t="s">
        <v>121</v>
      </c>
      <c r="AM59" t="b">
        <v>0</v>
      </c>
      <c r="AO59" t="s">
        <v>92</v>
      </c>
      <c r="AP59" t="b">
        <v>0</v>
      </c>
      <c r="AR59" t="b">
        <v>0</v>
      </c>
      <c r="AT59">
        <v>2</v>
      </c>
      <c r="AU59">
        <v>1</v>
      </c>
      <c r="AV59" s="12" t="s">
        <v>82</v>
      </c>
      <c r="BA59" s="27" t="s">
        <v>83</v>
      </c>
      <c r="BB59" t="b">
        <v>1</v>
      </c>
      <c r="BC59" t="s">
        <v>83</v>
      </c>
      <c r="BD59" t="s">
        <v>144</v>
      </c>
      <c r="BE59" t="s">
        <v>144</v>
      </c>
      <c r="BF59" t="s">
        <v>83</v>
      </c>
      <c r="BG59">
        <v>2</v>
      </c>
      <c r="BH59" t="s">
        <v>83</v>
      </c>
      <c r="BJ59" t="s">
        <v>82</v>
      </c>
      <c r="BL59" t="b">
        <v>0</v>
      </c>
      <c r="BO59">
        <v>7</v>
      </c>
      <c r="BP59" t="s">
        <v>113</v>
      </c>
      <c r="BR59" t="s">
        <v>115</v>
      </c>
      <c r="BT59" s="42">
        <v>1</v>
      </c>
      <c r="BW59" t="b">
        <v>0</v>
      </c>
      <c r="BX59" s="29">
        <v>35</v>
      </c>
      <c r="BY59" s="28" t="s">
        <v>99</v>
      </c>
      <c r="BZ59" t="s">
        <v>100</v>
      </c>
      <c r="CA59" t="s">
        <v>346</v>
      </c>
      <c r="CB59" s="42" t="s">
        <v>102</v>
      </c>
      <c r="CC59" t="s">
        <v>100</v>
      </c>
      <c r="CD59" t="s">
        <v>346</v>
      </c>
    </row>
    <row r="60" spans="1:82" x14ac:dyDescent="0.2">
      <c r="A60" t="b">
        <v>0</v>
      </c>
      <c r="B60" t="s">
        <v>174</v>
      </c>
      <c r="C60" t="b">
        <v>0</v>
      </c>
      <c r="D60" t="b">
        <v>1</v>
      </c>
      <c r="E60" t="s">
        <v>83</v>
      </c>
      <c r="F60" t="s">
        <v>83</v>
      </c>
      <c r="G60" t="s">
        <v>81</v>
      </c>
      <c r="H60" t="s">
        <v>81</v>
      </c>
      <c r="I60" t="s">
        <v>83</v>
      </c>
      <c r="J60" t="s">
        <v>117</v>
      </c>
      <c r="K60" t="s">
        <v>85</v>
      </c>
      <c r="L60" t="s">
        <v>96</v>
      </c>
      <c r="M60" t="b">
        <v>0</v>
      </c>
      <c r="O60" t="s">
        <v>82</v>
      </c>
      <c r="P60" t="b">
        <v>0</v>
      </c>
      <c r="R60" t="b">
        <v>0</v>
      </c>
      <c r="T60">
        <v>7</v>
      </c>
      <c r="U60">
        <v>7</v>
      </c>
      <c r="AD60" t="b">
        <v>1</v>
      </c>
      <c r="AE60" t="b">
        <v>0</v>
      </c>
      <c r="AF60" t="s">
        <v>158</v>
      </c>
      <c r="AG60" t="s">
        <v>159</v>
      </c>
      <c r="AH60" t="s">
        <v>120</v>
      </c>
      <c r="AI60" t="s">
        <v>120</v>
      </c>
      <c r="AJ60" t="s">
        <v>81</v>
      </c>
      <c r="AK60" t="s">
        <v>85</v>
      </c>
      <c r="AL60" t="s">
        <v>81</v>
      </c>
      <c r="AM60" t="b">
        <v>0</v>
      </c>
      <c r="AO60" t="s">
        <v>92</v>
      </c>
      <c r="AP60" t="b">
        <v>0</v>
      </c>
      <c r="AR60" t="b">
        <v>0</v>
      </c>
      <c r="AT60">
        <v>6</v>
      </c>
      <c r="AU60">
        <v>1</v>
      </c>
      <c r="AV60" s="12" t="s">
        <v>108</v>
      </c>
      <c r="AY60" t="s">
        <v>138</v>
      </c>
      <c r="BA60" s="27" t="s">
        <v>108</v>
      </c>
      <c r="BB60" t="b">
        <v>0</v>
      </c>
      <c r="BC60" t="s">
        <v>83</v>
      </c>
      <c r="BD60" t="s">
        <v>144</v>
      </c>
      <c r="BE60" t="s">
        <v>144</v>
      </c>
      <c r="BF60" t="s">
        <v>130</v>
      </c>
      <c r="BG60">
        <v>6</v>
      </c>
      <c r="BH60" t="s">
        <v>96</v>
      </c>
      <c r="BI60" t="s">
        <v>424</v>
      </c>
      <c r="BJ60" t="s">
        <v>82</v>
      </c>
      <c r="BK60" t="s">
        <v>424</v>
      </c>
      <c r="BL60" t="b">
        <v>0</v>
      </c>
      <c r="BO60">
        <v>5</v>
      </c>
      <c r="BP60" t="s">
        <v>82</v>
      </c>
      <c r="BR60" t="s">
        <v>115</v>
      </c>
      <c r="BT60" s="42">
        <v>3</v>
      </c>
      <c r="BU60" t="s">
        <v>425</v>
      </c>
      <c r="BV60" t="s">
        <v>426</v>
      </c>
      <c r="BW60" t="b">
        <v>0</v>
      </c>
      <c r="BX60" s="29">
        <v>60</v>
      </c>
      <c r="BY60" s="28" t="s">
        <v>427</v>
      </c>
      <c r="BZ60" t="s">
        <v>197</v>
      </c>
      <c r="CC60" t="s">
        <v>100</v>
      </c>
      <c r="CD60" t="s">
        <v>184</v>
      </c>
    </row>
    <row r="61" spans="1:82" x14ac:dyDescent="0.2">
      <c r="A61" t="b">
        <v>0</v>
      </c>
      <c r="B61" t="s">
        <v>128</v>
      </c>
      <c r="C61" t="b">
        <v>0</v>
      </c>
      <c r="D61" t="b">
        <v>1</v>
      </c>
      <c r="E61" t="s">
        <v>83</v>
      </c>
      <c r="F61" t="s">
        <v>83</v>
      </c>
      <c r="G61" t="s">
        <v>83</v>
      </c>
      <c r="H61" t="s">
        <v>83</v>
      </c>
      <c r="I61" t="s">
        <v>83</v>
      </c>
      <c r="J61" t="s">
        <v>141</v>
      </c>
      <c r="K61" t="s">
        <v>85</v>
      </c>
      <c r="L61" t="s">
        <v>96</v>
      </c>
      <c r="M61" t="b">
        <v>0</v>
      </c>
      <c r="O61" t="s">
        <v>82</v>
      </c>
      <c r="P61" t="b">
        <v>0</v>
      </c>
      <c r="R61" t="b">
        <v>0</v>
      </c>
      <c r="T61">
        <v>5</v>
      </c>
      <c r="U61">
        <v>5</v>
      </c>
      <c r="AD61" t="b">
        <v>1</v>
      </c>
      <c r="AE61" t="b">
        <v>0</v>
      </c>
      <c r="AF61" t="s">
        <v>89</v>
      </c>
      <c r="AG61" t="s">
        <v>105</v>
      </c>
      <c r="AH61" t="s">
        <v>89</v>
      </c>
      <c r="AI61" t="s">
        <v>89</v>
      </c>
      <c r="AJ61" t="s">
        <v>110</v>
      </c>
      <c r="AK61" t="s">
        <v>118</v>
      </c>
      <c r="AL61" t="s">
        <v>121</v>
      </c>
      <c r="AM61" t="b">
        <v>0</v>
      </c>
      <c r="AO61" t="s">
        <v>122</v>
      </c>
      <c r="AP61" t="b">
        <v>0</v>
      </c>
      <c r="AR61" t="b">
        <v>0</v>
      </c>
      <c r="AT61">
        <v>5</v>
      </c>
      <c r="AU61">
        <v>5</v>
      </c>
      <c r="AV61" s="12" t="s">
        <v>82</v>
      </c>
      <c r="BA61" s="27" t="s">
        <v>82</v>
      </c>
      <c r="BB61" t="b">
        <v>0</v>
      </c>
      <c r="BC61" t="s">
        <v>82</v>
      </c>
      <c r="BD61" t="s">
        <v>94</v>
      </c>
      <c r="BE61" t="s">
        <v>94</v>
      </c>
      <c r="BF61" t="s">
        <v>96</v>
      </c>
      <c r="BG61">
        <v>5</v>
      </c>
      <c r="BH61" t="s">
        <v>96</v>
      </c>
      <c r="BJ61" t="s">
        <v>82</v>
      </c>
      <c r="BL61" t="b">
        <v>0</v>
      </c>
      <c r="BO61">
        <v>4</v>
      </c>
      <c r="BP61" t="s">
        <v>98</v>
      </c>
      <c r="BR61" t="s">
        <v>98</v>
      </c>
      <c r="BT61" s="42">
        <v>3</v>
      </c>
      <c r="BW61" t="b">
        <v>0</v>
      </c>
      <c r="BX61" s="29">
        <v>34</v>
      </c>
      <c r="BY61" s="28" t="s">
        <v>140</v>
      </c>
      <c r="BZ61" t="s">
        <v>100</v>
      </c>
      <c r="CA61" t="s">
        <v>289</v>
      </c>
      <c r="CB61" s="42" t="s">
        <v>102</v>
      </c>
      <c r="CC61" t="s">
        <v>100</v>
      </c>
      <c r="CD61" t="s">
        <v>289</v>
      </c>
    </row>
    <row r="62" spans="1:82" x14ac:dyDescent="0.2">
      <c r="A62" t="b">
        <v>0</v>
      </c>
      <c r="B62" t="s">
        <v>174</v>
      </c>
      <c r="C62" t="b">
        <v>0</v>
      </c>
      <c r="D62" t="b">
        <v>1</v>
      </c>
      <c r="E62" t="s">
        <v>82</v>
      </c>
      <c r="F62" t="s">
        <v>82</v>
      </c>
      <c r="G62" t="s">
        <v>82</v>
      </c>
      <c r="H62" t="s">
        <v>82</v>
      </c>
      <c r="I62" t="s">
        <v>81</v>
      </c>
      <c r="J62" t="s">
        <v>428</v>
      </c>
      <c r="K62" t="s">
        <v>85</v>
      </c>
      <c r="L62" t="s">
        <v>82</v>
      </c>
      <c r="M62" t="b">
        <v>1</v>
      </c>
      <c r="O62" t="s">
        <v>82</v>
      </c>
      <c r="P62" t="b">
        <v>0</v>
      </c>
      <c r="R62" t="b">
        <v>0</v>
      </c>
      <c r="T62">
        <v>5</v>
      </c>
      <c r="U62">
        <v>2</v>
      </c>
      <c r="AD62" t="b">
        <v>1</v>
      </c>
      <c r="AE62" t="b">
        <v>1</v>
      </c>
      <c r="AF62" t="s">
        <v>89</v>
      </c>
      <c r="AG62" t="s">
        <v>105</v>
      </c>
      <c r="AH62" t="s">
        <v>89</v>
      </c>
      <c r="AI62" t="s">
        <v>90</v>
      </c>
      <c r="AJ62" t="s">
        <v>106</v>
      </c>
      <c r="AK62" t="s">
        <v>85</v>
      </c>
      <c r="AL62" t="s">
        <v>91</v>
      </c>
      <c r="AM62" t="b">
        <v>0</v>
      </c>
      <c r="AO62" t="s">
        <v>92</v>
      </c>
      <c r="AP62" t="b">
        <v>0</v>
      </c>
      <c r="AR62" t="b">
        <v>1</v>
      </c>
      <c r="AT62">
        <v>7</v>
      </c>
      <c r="AU62">
        <v>5</v>
      </c>
      <c r="AV62" s="12" t="s">
        <v>82</v>
      </c>
      <c r="BA62" s="27" t="s">
        <v>83</v>
      </c>
      <c r="BB62" t="b">
        <v>1</v>
      </c>
      <c r="BC62" t="s">
        <v>83</v>
      </c>
      <c r="BD62" t="s">
        <v>144</v>
      </c>
      <c r="BE62" t="s">
        <v>110</v>
      </c>
      <c r="BF62" t="s">
        <v>96</v>
      </c>
      <c r="BG62">
        <v>2</v>
      </c>
      <c r="BH62" t="s">
        <v>82</v>
      </c>
      <c r="BJ62" t="s">
        <v>82</v>
      </c>
      <c r="BL62" t="b">
        <v>0</v>
      </c>
      <c r="BO62">
        <v>1</v>
      </c>
      <c r="BP62" t="s">
        <v>113</v>
      </c>
      <c r="BR62" t="s">
        <v>113</v>
      </c>
      <c r="BT62" s="42">
        <v>2</v>
      </c>
      <c r="BW62" t="b">
        <v>0</v>
      </c>
      <c r="BX62" s="29">
        <v>35</v>
      </c>
      <c r="BY62" s="28" t="s">
        <v>99</v>
      </c>
      <c r="BZ62" t="s">
        <v>100</v>
      </c>
      <c r="CA62" t="s">
        <v>289</v>
      </c>
      <c r="CB62" s="42" t="s">
        <v>102</v>
      </c>
      <c r="CC62" t="s">
        <v>100</v>
      </c>
      <c r="CD62" t="s">
        <v>289</v>
      </c>
    </row>
    <row r="63" spans="1:82" x14ac:dyDescent="0.2">
      <c r="A63" t="b">
        <v>0</v>
      </c>
      <c r="B63" t="s">
        <v>174</v>
      </c>
      <c r="C63" t="b">
        <v>0</v>
      </c>
      <c r="D63" t="b">
        <v>1</v>
      </c>
      <c r="E63" t="s">
        <v>83</v>
      </c>
      <c r="F63" t="s">
        <v>82</v>
      </c>
      <c r="G63" t="s">
        <v>82</v>
      </c>
      <c r="H63" t="s">
        <v>82</v>
      </c>
      <c r="I63" t="s">
        <v>81</v>
      </c>
      <c r="J63" t="s">
        <v>117</v>
      </c>
      <c r="K63" t="s">
        <v>85</v>
      </c>
      <c r="L63" t="s">
        <v>82</v>
      </c>
      <c r="M63" t="b">
        <v>0</v>
      </c>
      <c r="O63" t="s">
        <v>82</v>
      </c>
      <c r="P63" t="b">
        <v>0</v>
      </c>
      <c r="R63" t="b">
        <v>1</v>
      </c>
      <c r="S63" t="s">
        <v>429</v>
      </c>
      <c r="T63">
        <v>2</v>
      </c>
      <c r="U63">
        <v>0</v>
      </c>
      <c r="AD63" t="b">
        <v>1</v>
      </c>
      <c r="AE63" t="b">
        <v>1</v>
      </c>
      <c r="AF63" t="s">
        <v>89</v>
      </c>
      <c r="AG63" t="s">
        <v>105</v>
      </c>
      <c r="AH63" t="s">
        <v>120</v>
      </c>
      <c r="AI63" t="s">
        <v>120</v>
      </c>
      <c r="AJ63" t="s">
        <v>81</v>
      </c>
      <c r="AK63" t="s">
        <v>85</v>
      </c>
      <c r="AL63" t="s">
        <v>121</v>
      </c>
      <c r="AM63" t="b">
        <v>0</v>
      </c>
      <c r="AO63" t="s">
        <v>122</v>
      </c>
      <c r="AP63" t="b">
        <v>0</v>
      </c>
      <c r="AR63" t="b">
        <v>0</v>
      </c>
      <c r="AT63">
        <v>5</v>
      </c>
      <c r="AU63">
        <v>0</v>
      </c>
      <c r="AV63" s="12" t="s">
        <v>108</v>
      </c>
      <c r="AY63" t="s">
        <v>138</v>
      </c>
      <c r="BA63" s="27" t="s">
        <v>83</v>
      </c>
      <c r="BB63" t="b">
        <v>1</v>
      </c>
      <c r="BC63" t="s">
        <v>83</v>
      </c>
      <c r="BD63" t="s">
        <v>94</v>
      </c>
      <c r="BE63" t="s">
        <v>110</v>
      </c>
      <c r="BF63" t="s">
        <v>130</v>
      </c>
      <c r="BG63">
        <v>2</v>
      </c>
      <c r="BH63" t="s">
        <v>96</v>
      </c>
      <c r="BI63" t="s">
        <v>430</v>
      </c>
      <c r="BJ63" t="s">
        <v>82</v>
      </c>
      <c r="BK63" t="s">
        <v>431</v>
      </c>
      <c r="BL63" t="b">
        <v>0</v>
      </c>
      <c r="BO63">
        <v>3</v>
      </c>
      <c r="BP63" t="s">
        <v>82</v>
      </c>
      <c r="BR63" t="s">
        <v>82</v>
      </c>
      <c r="BT63" s="42">
        <v>2</v>
      </c>
      <c r="BW63" t="b">
        <v>0</v>
      </c>
      <c r="BX63" s="29">
        <v>34</v>
      </c>
      <c r="BY63" s="28" t="s">
        <v>99</v>
      </c>
      <c r="BZ63" t="s">
        <v>100</v>
      </c>
      <c r="CA63" t="s">
        <v>224</v>
      </c>
      <c r="CB63" s="42" t="s">
        <v>102</v>
      </c>
      <c r="CC63" t="s">
        <v>100</v>
      </c>
      <c r="CD63" t="s">
        <v>224</v>
      </c>
    </row>
    <row r="64" spans="1:82" x14ac:dyDescent="0.2">
      <c r="A64" t="b">
        <v>0</v>
      </c>
      <c r="B64" t="s">
        <v>80</v>
      </c>
      <c r="C64" t="b">
        <v>1</v>
      </c>
      <c r="D64" t="b">
        <v>1</v>
      </c>
      <c r="E64" t="s">
        <v>81</v>
      </c>
      <c r="F64" t="s">
        <v>82</v>
      </c>
      <c r="G64" t="s">
        <v>82</v>
      </c>
      <c r="H64" t="s">
        <v>82</v>
      </c>
      <c r="I64" t="s">
        <v>83</v>
      </c>
      <c r="J64" t="s">
        <v>84</v>
      </c>
      <c r="K64" t="s">
        <v>85</v>
      </c>
      <c r="L64" t="s">
        <v>83</v>
      </c>
      <c r="M64" t="b">
        <v>1</v>
      </c>
      <c r="N64" t="s">
        <v>432</v>
      </c>
      <c r="O64" t="s">
        <v>82</v>
      </c>
      <c r="P64" t="b">
        <v>0</v>
      </c>
      <c r="R64" t="b">
        <v>0</v>
      </c>
      <c r="T64">
        <v>7</v>
      </c>
      <c r="U64">
        <v>3</v>
      </c>
      <c r="AD64" t="b">
        <v>1</v>
      </c>
      <c r="AE64" t="b">
        <v>0</v>
      </c>
      <c r="AF64" t="s">
        <v>158</v>
      </c>
      <c r="AG64" t="s">
        <v>159</v>
      </c>
      <c r="AH64" t="s">
        <v>120</v>
      </c>
      <c r="AI64" t="s">
        <v>120</v>
      </c>
      <c r="AJ64" t="s">
        <v>81</v>
      </c>
      <c r="AK64" t="s">
        <v>85</v>
      </c>
      <c r="AL64" t="s">
        <v>121</v>
      </c>
      <c r="AM64" t="b">
        <v>0</v>
      </c>
      <c r="AO64" t="s">
        <v>122</v>
      </c>
      <c r="AP64" t="b">
        <v>0</v>
      </c>
      <c r="AR64" t="b">
        <v>1</v>
      </c>
      <c r="AS64" t="s">
        <v>433</v>
      </c>
      <c r="AT64">
        <v>0</v>
      </c>
      <c r="AU64">
        <v>0</v>
      </c>
      <c r="AV64" s="12" t="s">
        <v>93</v>
      </c>
      <c r="BA64" s="27" t="s">
        <v>82</v>
      </c>
      <c r="BB64" t="b">
        <v>0</v>
      </c>
      <c r="BC64" t="s">
        <v>83</v>
      </c>
      <c r="BD64" t="s">
        <v>94</v>
      </c>
      <c r="BE64" t="s">
        <v>94</v>
      </c>
      <c r="BF64" t="s">
        <v>83</v>
      </c>
      <c r="BG64">
        <v>0</v>
      </c>
      <c r="BH64" t="s">
        <v>83</v>
      </c>
      <c r="BI64" t="s">
        <v>434</v>
      </c>
      <c r="BJ64" t="s">
        <v>82</v>
      </c>
      <c r="BK64" t="s">
        <v>435</v>
      </c>
      <c r="BL64" t="b">
        <v>0</v>
      </c>
      <c r="BO64">
        <v>5</v>
      </c>
      <c r="BP64" t="s">
        <v>82</v>
      </c>
      <c r="BR64" t="s">
        <v>82</v>
      </c>
      <c r="BT64" s="42">
        <v>4</v>
      </c>
      <c r="BU64" t="s">
        <v>436</v>
      </c>
      <c r="BW64" t="b">
        <v>1</v>
      </c>
      <c r="BX64" s="29">
        <v>28</v>
      </c>
      <c r="BY64" s="28" t="s">
        <v>99</v>
      </c>
      <c r="BZ64" t="s">
        <v>100</v>
      </c>
      <c r="CA64" t="s">
        <v>289</v>
      </c>
      <c r="CB64" s="42" t="s">
        <v>102</v>
      </c>
      <c r="CC64" t="s">
        <v>100</v>
      </c>
      <c r="CD64" t="s">
        <v>289</v>
      </c>
    </row>
    <row r="65" spans="1:82" x14ac:dyDescent="0.2">
      <c r="A65" t="b">
        <v>0</v>
      </c>
      <c r="B65" t="s">
        <v>80</v>
      </c>
      <c r="C65" t="b">
        <v>1</v>
      </c>
      <c r="D65" t="b">
        <v>1</v>
      </c>
      <c r="E65" t="s">
        <v>81</v>
      </c>
      <c r="F65" t="s">
        <v>82</v>
      </c>
      <c r="G65" t="s">
        <v>82</v>
      </c>
      <c r="H65" t="s">
        <v>82</v>
      </c>
      <c r="I65" t="s">
        <v>81</v>
      </c>
      <c r="J65" t="s">
        <v>190</v>
      </c>
      <c r="K65" t="s">
        <v>85</v>
      </c>
      <c r="L65" t="s">
        <v>96</v>
      </c>
      <c r="M65" t="b">
        <v>0</v>
      </c>
      <c r="O65" t="s">
        <v>83</v>
      </c>
      <c r="P65" t="b">
        <v>0</v>
      </c>
      <c r="R65" t="b">
        <v>0</v>
      </c>
      <c r="T65">
        <v>5</v>
      </c>
      <c r="U65">
        <v>2</v>
      </c>
      <c r="AD65" t="b">
        <v>1</v>
      </c>
      <c r="AE65" t="b">
        <v>1</v>
      </c>
      <c r="AF65" t="s">
        <v>158</v>
      </c>
      <c r="AG65" t="s">
        <v>219</v>
      </c>
      <c r="AH65" t="s">
        <v>120</v>
      </c>
      <c r="AI65" t="s">
        <v>120</v>
      </c>
      <c r="AJ65" t="s">
        <v>82</v>
      </c>
      <c r="AK65" t="s">
        <v>85</v>
      </c>
      <c r="AL65" t="s">
        <v>81</v>
      </c>
      <c r="AM65" t="b">
        <v>1</v>
      </c>
      <c r="AN65" t="s">
        <v>437</v>
      </c>
      <c r="AO65" t="s">
        <v>92</v>
      </c>
      <c r="AP65" t="b">
        <v>1</v>
      </c>
      <c r="AQ65" t="s">
        <v>438</v>
      </c>
      <c r="AR65" t="b">
        <v>0</v>
      </c>
      <c r="AT65">
        <v>7</v>
      </c>
      <c r="AU65">
        <v>2</v>
      </c>
      <c r="AV65" s="12" t="s">
        <v>83</v>
      </c>
      <c r="AW65" s="29" t="s">
        <v>83</v>
      </c>
      <c r="AZ65" t="s">
        <v>211</v>
      </c>
      <c r="BA65" s="27" t="s">
        <v>83</v>
      </c>
      <c r="BB65" t="b">
        <v>1</v>
      </c>
      <c r="BC65" t="s">
        <v>83</v>
      </c>
      <c r="BD65" t="s">
        <v>111</v>
      </c>
      <c r="BE65" t="s">
        <v>111</v>
      </c>
      <c r="BF65" t="s">
        <v>83</v>
      </c>
      <c r="BG65">
        <v>5</v>
      </c>
      <c r="BH65" t="s">
        <v>82</v>
      </c>
      <c r="BI65" t="s">
        <v>439</v>
      </c>
      <c r="BJ65" t="s">
        <v>96</v>
      </c>
      <c r="BK65" t="s">
        <v>440</v>
      </c>
      <c r="BL65" t="b">
        <v>0</v>
      </c>
      <c r="BO65">
        <v>8</v>
      </c>
      <c r="BP65" t="s">
        <v>115</v>
      </c>
      <c r="BQ65" t="s">
        <v>441</v>
      </c>
      <c r="BR65" t="s">
        <v>82</v>
      </c>
      <c r="BT65" s="42">
        <v>2</v>
      </c>
      <c r="BU65" t="s">
        <v>442</v>
      </c>
      <c r="BW65" t="b">
        <v>0</v>
      </c>
      <c r="BX65" s="29">
        <v>28</v>
      </c>
      <c r="BY65" s="28" t="s">
        <v>443</v>
      </c>
      <c r="BZ65" t="s">
        <v>100</v>
      </c>
      <c r="CA65" t="s">
        <v>289</v>
      </c>
      <c r="CB65" s="42" t="s">
        <v>102</v>
      </c>
      <c r="CC65" t="s">
        <v>100</v>
      </c>
      <c r="CD65" t="s">
        <v>289</v>
      </c>
    </row>
    <row r="66" spans="1:82" x14ac:dyDescent="0.2">
      <c r="A66" t="b">
        <v>0</v>
      </c>
      <c r="B66" t="s">
        <v>80</v>
      </c>
      <c r="C66" t="b">
        <v>1</v>
      </c>
      <c r="D66" t="b">
        <v>1</v>
      </c>
      <c r="E66" t="s">
        <v>81</v>
      </c>
      <c r="F66" t="s">
        <v>83</v>
      </c>
      <c r="G66" t="s">
        <v>82</v>
      </c>
      <c r="H66" t="s">
        <v>82</v>
      </c>
      <c r="I66" t="s">
        <v>83</v>
      </c>
      <c r="J66" t="s">
        <v>117</v>
      </c>
      <c r="K66" t="s">
        <v>118</v>
      </c>
      <c r="L66" t="s">
        <v>96</v>
      </c>
      <c r="M66" t="b">
        <v>0</v>
      </c>
      <c r="O66" t="s">
        <v>83</v>
      </c>
      <c r="P66" t="b">
        <v>0</v>
      </c>
      <c r="R66" t="b">
        <v>0</v>
      </c>
      <c r="T66">
        <v>7</v>
      </c>
      <c r="U66">
        <v>5</v>
      </c>
      <c r="AD66" t="b">
        <v>1</v>
      </c>
      <c r="AE66" t="b">
        <v>1</v>
      </c>
      <c r="AF66" t="s">
        <v>89</v>
      </c>
      <c r="AG66" t="s">
        <v>105</v>
      </c>
      <c r="AH66" t="s">
        <v>120</v>
      </c>
      <c r="AI66" t="s">
        <v>89</v>
      </c>
      <c r="AJ66" t="s">
        <v>106</v>
      </c>
      <c r="AK66" t="s">
        <v>118</v>
      </c>
      <c r="AL66" t="s">
        <v>91</v>
      </c>
      <c r="AM66" t="b">
        <v>1</v>
      </c>
      <c r="AO66" t="s">
        <v>92</v>
      </c>
      <c r="AP66" t="b">
        <v>1</v>
      </c>
      <c r="AR66" t="b">
        <v>0</v>
      </c>
      <c r="AT66">
        <v>8</v>
      </c>
      <c r="AU66">
        <v>8</v>
      </c>
      <c r="AV66" s="12" t="s">
        <v>82</v>
      </c>
      <c r="BA66" s="27" t="s">
        <v>82</v>
      </c>
      <c r="BB66" t="b">
        <v>0</v>
      </c>
      <c r="BC66" t="s">
        <v>82</v>
      </c>
      <c r="BD66" t="s">
        <v>94</v>
      </c>
      <c r="BE66" t="s">
        <v>94</v>
      </c>
      <c r="BF66" t="s">
        <v>96</v>
      </c>
      <c r="BG66">
        <v>5</v>
      </c>
      <c r="BH66" t="s">
        <v>83</v>
      </c>
      <c r="BJ66" t="s">
        <v>82</v>
      </c>
      <c r="BL66" t="b">
        <v>0</v>
      </c>
      <c r="BO66">
        <v>3</v>
      </c>
      <c r="BP66" t="s">
        <v>115</v>
      </c>
      <c r="BR66" t="s">
        <v>98</v>
      </c>
      <c r="BT66" s="42">
        <v>2</v>
      </c>
      <c r="BW66" t="b">
        <v>1</v>
      </c>
      <c r="BX66" s="29">
        <v>36</v>
      </c>
      <c r="BZ66" t="s">
        <v>164</v>
      </c>
      <c r="CC66" t="s">
        <v>164</v>
      </c>
    </row>
    <row r="67" spans="1:82" x14ac:dyDescent="0.2">
      <c r="A67" t="b">
        <v>0</v>
      </c>
      <c r="B67" s="1" t="d">
        <v>2023-06-25</v>
      </c>
      <c r="C67" t="b">
        <v>1</v>
      </c>
      <c r="D67" t="b">
        <v>1</v>
      </c>
      <c r="E67" t="s">
        <v>82</v>
      </c>
      <c r="F67" t="s">
        <v>82</v>
      </c>
      <c r="G67" t="s">
        <v>82</v>
      </c>
      <c r="H67" t="s">
        <v>82</v>
      </c>
      <c r="I67" t="s">
        <v>82</v>
      </c>
      <c r="J67" t="s">
        <v>117</v>
      </c>
      <c r="K67" t="s">
        <v>118</v>
      </c>
      <c r="L67" t="s">
        <v>83</v>
      </c>
      <c r="M67" t="b">
        <v>0</v>
      </c>
      <c r="O67" t="s">
        <v>82</v>
      </c>
      <c r="P67" t="b">
        <v>0</v>
      </c>
      <c r="R67" t="b">
        <v>0</v>
      </c>
      <c r="T67">
        <v>0</v>
      </c>
      <c r="U67">
        <v>0</v>
      </c>
      <c r="AD67" t="b">
        <v>0</v>
      </c>
      <c r="AV67" s="12" t="s">
        <v>93</v>
      </c>
      <c r="BA67" s="27" t="s">
        <v>82</v>
      </c>
      <c r="BB67" t="b">
        <v>0</v>
      </c>
      <c r="BC67" t="s">
        <v>81</v>
      </c>
      <c r="BD67" t="s">
        <v>94</v>
      </c>
      <c r="BE67" t="s">
        <v>94</v>
      </c>
      <c r="BF67" t="s">
        <v>83</v>
      </c>
      <c r="BG67">
        <v>6</v>
      </c>
      <c r="BH67" t="s">
        <v>82</v>
      </c>
      <c r="BI67" t="s">
        <v>444</v>
      </c>
      <c r="BJ67" t="s">
        <v>82</v>
      </c>
      <c r="BK67" t="s">
        <v>445</v>
      </c>
      <c r="BL67" t="b">
        <v>0</v>
      </c>
      <c r="BO67">
        <v>3</v>
      </c>
      <c r="BP67" t="s">
        <v>98</v>
      </c>
      <c r="BR67" t="s">
        <v>98</v>
      </c>
      <c r="BT67" s="42">
        <v>3</v>
      </c>
      <c r="BW67" t="b">
        <v>1</v>
      </c>
      <c r="BX67" s="29">
        <v>24</v>
      </c>
      <c r="BY67" s="28" t="s">
        <v>99</v>
      </c>
      <c r="BZ67" t="s">
        <v>446</v>
      </c>
      <c r="CC67" t="s">
        <v>446</v>
      </c>
    </row>
    <row r="68" spans="1:82" x14ac:dyDescent="0.2">
      <c r="A68" t="b">
        <v>1</v>
      </c>
      <c r="V68" t="b">
        <v>0</v>
      </c>
      <c r="W68" t="s">
        <v>207</v>
      </c>
      <c r="X68" t="s">
        <v>94</v>
      </c>
      <c r="Y68" t="s">
        <v>130</v>
      </c>
      <c r="Z68" t="s">
        <v>94</v>
      </c>
      <c r="AA68" t="s">
        <v>94</v>
      </c>
      <c r="AB68" t="s">
        <v>83</v>
      </c>
      <c r="AC68" t="s">
        <v>304</v>
      </c>
      <c r="AD68" t="b">
        <v>1</v>
      </c>
      <c r="AE68" t="b">
        <v>1</v>
      </c>
      <c r="AF68" t="s">
        <v>89</v>
      </c>
      <c r="AG68" t="s">
        <v>105</v>
      </c>
      <c r="AH68" t="s">
        <v>89</v>
      </c>
      <c r="AI68" t="s">
        <v>89</v>
      </c>
      <c r="AJ68" t="s">
        <v>81</v>
      </c>
      <c r="AK68" t="s">
        <v>85</v>
      </c>
      <c r="AL68" t="s">
        <v>81</v>
      </c>
      <c r="AM68" t="b">
        <v>0</v>
      </c>
      <c r="AO68" t="s">
        <v>122</v>
      </c>
      <c r="AP68" t="b">
        <v>0</v>
      </c>
      <c r="AR68" t="b">
        <v>1</v>
      </c>
      <c r="AS68" t="s">
        <v>447</v>
      </c>
      <c r="AT68">
        <v>7</v>
      </c>
      <c r="AU68">
        <v>5</v>
      </c>
      <c r="AV68" s="12" t="s">
        <v>82</v>
      </c>
      <c r="BA68" s="27" t="s">
        <v>82</v>
      </c>
      <c r="BB68" t="b">
        <v>0</v>
      </c>
      <c r="BC68" t="s">
        <v>81</v>
      </c>
      <c r="BD68" t="s">
        <v>94</v>
      </c>
      <c r="BE68" t="s">
        <v>94</v>
      </c>
      <c r="BF68" t="s">
        <v>83</v>
      </c>
      <c r="BG68">
        <v>3</v>
      </c>
      <c r="BH68" t="s">
        <v>83</v>
      </c>
      <c r="BI68" t="s">
        <v>448</v>
      </c>
      <c r="BJ68" t="s">
        <v>82</v>
      </c>
      <c r="BK68" t="s">
        <v>449</v>
      </c>
      <c r="BL68" t="b">
        <v>0</v>
      </c>
      <c r="BO68">
        <v>2</v>
      </c>
      <c r="BP68" t="s">
        <v>98</v>
      </c>
      <c r="BR68" t="s">
        <v>98</v>
      </c>
      <c r="BT68" s="42">
        <v>2</v>
      </c>
      <c r="BU68" t="s">
        <v>450</v>
      </c>
      <c r="BW68" t="b">
        <v>0</v>
      </c>
      <c r="BX68" s="29">
        <v>50</v>
      </c>
      <c r="BY68" s="28" t="s">
        <v>99</v>
      </c>
      <c r="BZ68" t="s">
        <v>100</v>
      </c>
      <c r="CA68" t="s">
        <v>289</v>
      </c>
      <c r="CB68" s="42" t="s">
        <v>102</v>
      </c>
      <c r="CC68" t="s">
        <v>100</v>
      </c>
      <c r="CD68" t="s">
        <v>289</v>
      </c>
    </row>
    <row r="69" spans="1:82" x14ac:dyDescent="0.2">
      <c r="A69" t="b">
        <v>0</v>
      </c>
      <c r="B69" t="s">
        <v>174</v>
      </c>
      <c r="C69" t="b">
        <v>1</v>
      </c>
      <c r="D69" t="b">
        <v>1</v>
      </c>
      <c r="E69" t="s">
        <v>83</v>
      </c>
      <c r="F69" t="s">
        <v>82</v>
      </c>
      <c r="G69" t="s">
        <v>82</v>
      </c>
      <c r="H69" t="s">
        <v>83</v>
      </c>
      <c r="I69" t="s">
        <v>81</v>
      </c>
      <c r="J69" t="s">
        <v>81</v>
      </c>
      <c r="K69" t="s">
        <v>85</v>
      </c>
      <c r="L69" t="s">
        <v>82</v>
      </c>
      <c r="M69" t="b">
        <v>0</v>
      </c>
      <c r="O69" t="s">
        <v>96</v>
      </c>
      <c r="P69" t="b">
        <v>0</v>
      </c>
      <c r="R69" t="b">
        <v>0</v>
      </c>
      <c r="T69">
        <v>5</v>
      </c>
      <c r="U69">
        <v>4</v>
      </c>
      <c r="AD69" t="b">
        <v>1</v>
      </c>
      <c r="AE69" t="b">
        <v>1</v>
      </c>
      <c r="AF69" t="s">
        <v>90</v>
      </c>
      <c r="AG69" t="s">
        <v>105</v>
      </c>
      <c r="AH69" t="s">
        <v>89</v>
      </c>
      <c r="AI69" t="s">
        <v>89</v>
      </c>
      <c r="AJ69" t="s">
        <v>81</v>
      </c>
      <c r="AK69" t="s">
        <v>85</v>
      </c>
      <c r="AL69" t="s">
        <v>121</v>
      </c>
      <c r="AM69" t="b">
        <v>0</v>
      </c>
      <c r="AO69" t="s">
        <v>122</v>
      </c>
      <c r="AP69" t="b">
        <v>0</v>
      </c>
      <c r="AR69" t="b">
        <v>1</v>
      </c>
      <c r="AS69" t="s">
        <v>451</v>
      </c>
      <c r="AT69">
        <v>5</v>
      </c>
      <c r="AU69">
        <v>4</v>
      </c>
      <c r="AV69" s="12" t="s">
        <v>108</v>
      </c>
      <c r="AY69" t="s">
        <v>138</v>
      </c>
      <c r="BA69" s="27" t="s">
        <v>108</v>
      </c>
      <c r="BB69" t="b">
        <v>1</v>
      </c>
      <c r="BC69" t="s">
        <v>81</v>
      </c>
      <c r="BD69" t="s">
        <v>110</v>
      </c>
      <c r="BE69" t="s">
        <v>110</v>
      </c>
      <c r="BF69" t="s">
        <v>82</v>
      </c>
      <c r="BG69">
        <v>3</v>
      </c>
      <c r="BH69" t="s">
        <v>96</v>
      </c>
      <c r="BI69" t="s">
        <v>452</v>
      </c>
      <c r="BJ69" t="s">
        <v>82</v>
      </c>
      <c r="BK69" t="s">
        <v>453</v>
      </c>
      <c r="BL69" t="b">
        <v>0</v>
      </c>
      <c r="BO69">
        <v>4</v>
      </c>
      <c r="BP69" t="s">
        <v>98</v>
      </c>
      <c r="BR69" t="s">
        <v>113</v>
      </c>
      <c r="BT69" s="42">
        <v>2</v>
      </c>
      <c r="BU69" t="s">
        <v>454</v>
      </c>
      <c r="BV69" t="s">
        <v>455</v>
      </c>
      <c r="BW69" t="b">
        <v>0</v>
      </c>
      <c r="BX69" s="29">
        <v>55</v>
      </c>
      <c r="BY69" s="28" t="s">
        <v>99</v>
      </c>
      <c r="BZ69" t="s">
        <v>100</v>
      </c>
      <c r="CA69" t="s">
        <v>289</v>
      </c>
      <c r="CB69" s="42" t="s">
        <v>102</v>
      </c>
      <c r="CC69" t="s">
        <v>100</v>
      </c>
      <c r="CD69" t="s">
        <v>289</v>
      </c>
    </row>
    <row r="70" spans="1:82" x14ac:dyDescent="0.2">
      <c r="A70" t="b">
        <v>0</v>
      </c>
      <c r="B70" t="s">
        <v>80</v>
      </c>
      <c r="C70" t="b">
        <v>1</v>
      </c>
      <c r="D70" t="b">
        <v>1</v>
      </c>
      <c r="E70" t="s">
        <v>83</v>
      </c>
      <c r="F70" t="s">
        <v>83</v>
      </c>
      <c r="G70" t="s">
        <v>82</v>
      </c>
      <c r="H70" t="s">
        <v>81</v>
      </c>
      <c r="I70" t="s">
        <v>83</v>
      </c>
      <c r="J70" t="s">
        <v>190</v>
      </c>
      <c r="K70" t="s">
        <v>118</v>
      </c>
      <c r="L70" t="s">
        <v>83</v>
      </c>
      <c r="M70" t="b">
        <v>1</v>
      </c>
      <c r="N70" t="s">
        <v>456</v>
      </c>
      <c r="O70" t="s">
        <v>96</v>
      </c>
      <c r="P70" t="b">
        <v>0</v>
      </c>
      <c r="R70" t="b">
        <v>0</v>
      </c>
      <c r="T70">
        <v>4</v>
      </c>
      <c r="U70">
        <v>6</v>
      </c>
      <c r="AD70" t="b">
        <v>1</v>
      </c>
      <c r="AE70" t="b">
        <v>0</v>
      </c>
      <c r="AF70" t="s">
        <v>81</v>
      </c>
      <c r="AG70" t="s">
        <v>88</v>
      </c>
      <c r="AH70" t="s">
        <v>120</v>
      </c>
      <c r="AI70" t="s">
        <v>120</v>
      </c>
      <c r="AJ70" t="s">
        <v>81</v>
      </c>
      <c r="AK70" t="s">
        <v>118</v>
      </c>
      <c r="AL70" t="s">
        <v>81</v>
      </c>
      <c r="AM70" t="b">
        <v>0</v>
      </c>
      <c r="AO70" t="s">
        <v>122</v>
      </c>
      <c r="AP70" t="b">
        <v>0</v>
      </c>
      <c r="AR70" t="b">
        <v>0</v>
      </c>
      <c r="AT70">
        <v>7</v>
      </c>
      <c r="AU70">
        <v>5</v>
      </c>
      <c r="AV70" s="12" t="s">
        <v>83</v>
      </c>
      <c r="AW70" s="29" t="s">
        <v>83</v>
      </c>
      <c r="AZ70" t="s">
        <v>296</v>
      </c>
      <c r="BA70" s="27" t="s">
        <v>108</v>
      </c>
      <c r="BB70" t="b">
        <v>1</v>
      </c>
      <c r="BC70" t="s">
        <v>82</v>
      </c>
      <c r="BD70" t="s">
        <v>110</v>
      </c>
      <c r="BE70" t="s">
        <v>111</v>
      </c>
      <c r="BF70" t="s">
        <v>82</v>
      </c>
      <c r="BG70">
        <v>7</v>
      </c>
      <c r="BH70" t="s">
        <v>83</v>
      </c>
      <c r="BI70" t="s">
        <v>457</v>
      </c>
      <c r="BJ70" t="s">
        <v>83</v>
      </c>
      <c r="BK70" t="s">
        <v>458</v>
      </c>
      <c r="BL70" t="b">
        <v>1</v>
      </c>
      <c r="BM70" t="b">
        <v>1</v>
      </c>
      <c r="BN70">
        <v>4</v>
      </c>
      <c r="BO70">
        <v>5</v>
      </c>
      <c r="BP70" t="s">
        <v>115</v>
      </c>
      <c r="BQ70" t="s">
        <v>459</v>
      </c>
      <c r="BR70" t="s">
        <v>82</v>
      </c>
      <c r="BT70" s="42">
        <v>3</v>
      </c>
      <c r="BW70" t="b">
        <v>0</v>
      </c>
      <c r="BX70" s="29">
        <v>32</v>
      </c>
      <c r="BY70" s="28" t="s">
        <v>99</v>
      </c>
      <c r="BZ70" t="s">
        <v>460</v>
      </c>
      <c r="CC70" t="s">
        <v>460</v>
      </c>
    </row>
    <row r="71" spans="1:82" x14ac:dyDescent="0.2">
      <c r="A71" t="b">
        <v>0</v>
      </c>
      <c r="B71" t="s">
        <v>181</v>
      </c>
      <c r="C71" t="b">
        <v>1</v>
      </c>
      <c r="D71" t="b">
        <v>1</v>
      </c>
      <c r="E71" t="s">
        <v>83</v>
      </c>
      <c r="F71" t="s">
        <v>83</v>
      </c>
      <c r="G71" t="s">
        <v>83</v>
      </c>
      <c r="H71" t="s">
        <v>83</v>
      </c>
      <c r="I71" t="s">
        <v>83</v>
      </c>
      <c r="J71" t="s">
        <v>117</v>
      </c>
      <c r="K71" t="s">
        <v>118</v>
      </c>
      <c r="L71" t="s">
        <v>83</v>
      </c>
      <c r="M71" t="b">
        <v>1</v>
      </c>
      <c r="N71" t="s">
        <v>461</v>
      </c>
      <c r="O71" t="s">
        <v>83</v>
      </c>
      <c r="P71" t="b">
        <v>0</v>
      </c>
      <c r="R71" t="b">
        <v>1</v>
      </c>
      <c r="S71" t="s">
        <v>462</v>
      </c>
      <c r="T71">
        <v>10</v>
      </c>
      <c r="U71">
        <v>5</v>
      </c>
      <c r="AD71" t="b">
        <v>1</v>
      </c>
      <c r="AE71" t="b">
        <v>0</v>
      </c>
      <c r="AF71" t="s">
        <v>81</v>
      </c>
      <c r="AG71" t="s">
        <v>88</v>
      </c>
      <c r="AH71" t="s">
        <v>120</v>
      </c>
      <c r="AI71" t="s">
        <v>120</v>
      </c>
      <c r="AJ71" t="s">
        <v>81</v>
      </c>
      <c r="AK71" t="s">
        <v>85</v>
      </c>
      <c r="AL71" t="s">
        <v>81</v>
      </c>
      <c r="AM71" t="b">
        <v>0</v>
      </c>
      <c r="AO71" t="s">
        <v>122</v>
      </c>
      <c r="AP71" t="b">
        <v>0</v>
      </c>
      <c r="AR71" t="b">
        <v>0</v>
      </c>
      <c r="AT71">
        <v>10</v>
      </c>
      <c r="AU71">
        <v>0</v>
      </c>
      <c r="AV71" s="12" t="s">
        <v>108</v>
      </c>
      <c r="AY71" t="s">
        <v>211</v>
      </c>
      <c r="BA71" s="27" t="s">
        <v>93</v>
      </c>
      <c r="BB71" t="b">
        <v>1</v>
      </c>
      <c r="BC71" t="s">
        <v>81</v>
      </c>
      <c r="BD71" t="s">
        <v>110</v>
      </c>
      <c r="BE71" t="s">
        <v>111</v>
      </c>
      <c r="BF71" t="s">
        <v>82</v>
      </c>
      <c r="BG71">
        <v>8</v>
      </c>
      <c r="BH71" t="s">
        <v>83</v>
      </c>
      <c r="BI71" t="s">
        <v>463</v>
      </c>
      <c r="BJ71" t="s">
        <v>83</v>
      </c>
      <c r="BK71" t="s">
        <v>463</v>
      </c>
      <c r="BL71" t="b">
        <v>0</v>
      </c>
      <c r="BO71">
        <v>5</v>
      </c>
      <c r="BP71" t="s">
        <v>115</v>
      </c>
      <c r="BQ71" t="s">
        <v>464</v>
      </c>
      <c r="BR71" t="s">
        <v>98</v>
      </c>
      <c r="BT71" s="42">
        <v>3</v>
      </c>
      <c r="BU71" t="s">
        <v>465</v>
      </c>
      <c r="BW71" t="b">
        <v>0</v>
      </c>
      <c r="BX71" s="29">
        <v>33</v>
      </c>
      <c r="BY71" s="28" t="s">
        <v>99</v>
      </c>
      <c r="BZ71" t="s">
        <v>100</v>
      </c>
      <c r="CA71" t="s">
        <v>346</v>
      </c>
      <c r="CB71" s="42" t="s">
        <v>102</v>
      </c>
      <c r="CC71" t="s">
        <v>100</v>
      </c>
      <c r="CD71" t="s">
        <v>346</v>
      </c>
    </row>
    <row r="72" spans="1:82" x14ac:dyDescent="0.2">
      <c r="A72" t="b">
        <v>0</v>
      </c>
      <c r="B72" t="s">
        <v>181</v>
      </c>
      <c r="C72" t="b">
        <v>1</v>
      </c>
      <c r="D72" t="b">
        <v>1</v>
      </c>
      <c r="E72" t="s">
        <v>83</v>
      </c>
      <c r="F72" t="s">
        <v>83</v>
      </c>
      <c r="G72" t="s">
        <v>82</v>
      </c>
      <c r="H72" t="s">
        <v>82</v>
      </c>
      <c r="I72" t="s">
        <v>81</v>
      </c>
      <c r="J72" t="s">
        <v>81</v>
      </c>
      <c r="K72" t="s">
        <v>85</v>
      </c>
      <c r="L72" t="s">
        <v>96</v>
      </c>
      <c r="M72" t="b">
        <v>1</v>
      </c>
      <c r="N72" t="s">
        <v>466</v>
      </c>
      <c r="O72" t="s">
        <v>82</v>
      </c>
      <c r="P72" t="b">
        <v>0</v>
      </c>
      <c r="R72" t="b">
        <v>0</v>
      </c>
      <c r="T72">
        <v>7</v>
      </c>
      <c r="U72">
        <v>5</v>
      </c>
      <c r="AD72" t="b">
        <v>1</v>
      </c>
      <c r="AE72" t="b">
        <v>1</v>
      </c>
      <c r="AF72" t="s">
        <v>81</v>
      </c>
      <c r="AG72" t="s">
        <v>88</v>
      </c>
      <c r="AH72" t="s">
        <v>120</v>
      </c>
      <c r="AI72" t="s">
        <v>120</v>
      </c>
      <c r="AJ72" t="s">
        <v>81</v>
      </c>
      <c r="AK72" t="s">
        <v>85</v>
      </c>
      <c r="AL72" t="s">
        <v>121</v>
      </c>
      <c r="AM72" t="b">
        <v>0</v>
      </c>
      <c r="AO72" t="s">
        <v>122</v>
      </c>
      <c r="AP72" t="b">
        <v>0</v>
      </c>
      <c r="AR72" t="b">
        <v>0</v>
      </c>
      <c r="AT72">
        <v>6</v>
      </c>
      <c r="AU72">
        <v>3</v>
      </c>
      <c r="AV72" s="12" t="s">
        <v>83</v>
      </c>
      <c r="AW72" s="29" t="s">
        <v>83</v>
      </c>
      <c r="AZ72" t="s">
        <v>138</v>
      </c>
      <c r="BA72" s="27" t="s">
        <v>83</v>
      </c>
      <c r="BB72" t="b">
        <v>1</v>
      </c>
      <c r="BC72" t="s">
        <v>83</v>
      </c>
      <c r="BD72" t="s">
        <v>110</v>
      </c>
      <c r="BE72" t="s">
        <v>110</v>
      </c>
      <c r="BF72" t="s">
        <v>82</v>
      </c>
      <c r="BG72">
        <v>2</v>
      </c>
      <c r="BH72" t="s">
        <v>96</v>
      </c>
      <c r="BI72" t="s">
        <v>467</v>
      </c>
      <c r="BJ72" t="s">
        <v>82</v>
      </c>
      <c r="BK72" t="s">
        <v>468</v>
      </c>
      <c r="BL72" t="b">
        <v>0</v>
      </c>
      <c r="BO72">
        <v>8</v>
      </c>
      <c r="BP72" t="s">
        <v>82</v>
      </c>
      <c r="BR72" t="s">
        <v>98</v>
      </c>
      <c r="BT72" s="42">
        <v>4</v>
      </c>
      <c r="BU72" t="s">
        <v>469</v>
      </c>
      <c r="BW72" t="b">
        <v>0</v>
      </c>
      <c r="BX72" s="29">
        <v>30</v>
      </c>
      <c r="BY72" s="28" t="s">
        <v>148</v>
      </c>
      <c r="BZ72" t="s">
        <v>470</v>
      </c>
      <c r="CC72" t="s">
        <v>470</v>
      </c>
    </row>
    <row r="73" spans="1:82" x14ac:dyDescent="0.2">
      <c r="A73" t="b">
        <v>0</v>
      </c>
      <c r="B73" t="s">
        <v>181</v>
      </c>
      <c r="C73" t="b">
        <v>1</v>
      </c>
      <c r="D73" t="b">
        <v>1</v>
      </c>
      <c r="E73" t="s">
        <v>83</v>
      </c>
      <c r="F73" t="s">
        <v>82</v>
      </c>
      <c r="G73" t="s">
        <v>82</v>
      </c>
      <c r="H73" t="s">
        <v>81</v>
      </c>
      <c r="I73" t="s">
        <v>83</v>
      </c>
      <c r="J73" t="s">
        <v>84</v>
      </c>
      <c r="K73" t="s">
        <v>118</v>
      </c>
      <c r="L73" t="s">
        <v>83</v>
      </c>
      <c r="M73" t="b">
        <v>0</v>
      </c>
      <c r="O73" t="s">
        <v>83</v>
      </c>
      <c r="P73" t="b">
        <v>0</v>
      </c>
      <c r="R73" t="b">
        <v>0</v>
      </c>
      <c r="T73">
        <v>9</v>
      </c>
      <c r="U73">
        <v>9</v>
      </c>
      <c r="AD73" t="b">
        <v>1</v>
      </c>
      <c r="AE73" t="b">
        <v>1</v>
      </c>
      <c r="AF73" t="s">
        <v>90</v>
      </c>
      <c r="AG73" t="s">
        <v>88</v>
      </c>
      <c r="AH73" t="s">
        <v>120</v>
      </c>
      <c r="AI73" t="s">
        <v>120</v>
      </c>
      <c r="AJ73" t="s">
        <v>106</v>
      </c>
      <c r="AK73" t="s">
        <v>118</v>
      </c>
      <c r="AL73" t="s">
        <v>91</v>
      </c>
      <c r="AM73" t="b">
        <v>0</v>
      </c>
      <c r="AO73" t="s">
        <v>92</v>
      </c>
      <c r="AP73" t="b">
        <v>0</v>
      </c>
      <c r="AR73" t="b">
        <v>1</v>
      </c>
      <c r="AT73">
        <v>9</v>
      </c>
      <c r="AU73">
        <v>9</v>
      </c>
      <c r="AV73" s="12" t="s">
        <v>108</v>
      </c>
      <c r="AY73" t="s">
        <v>471</v>
      </c>
      <c r="BA73" s="27" t="s">
        <v>82</v>
      </c>
      <c r="BB73" t="b">
        <v>0</v>
      </c>
      <c r="BC73" t="s">
        <v>83</v>
      </c>
      <c r="BD73" t="s">
        <v>160</v>
      </c>
      <c r="BE73" t="s">
        <v>94</v>
      </c>
      <c r="BF73" t="s">
        <v>82</v>
      </c>
      <c r="BG73">
        <v>5</v>
      </c>
      <c r="BH73" t="s">
        <v>82</v>
      </c>
      <c r="BJ73" t="s">
        <v>82</v>
      </c>
      <c r="BL73" t="b">
        <v>0</v>
      </c>
      <c r="BO73">
        <v>1</v>
      </c>
      <c r="BP73" t="s">
        <v>115</v>
      </c>
      <c r="BR73" t="s">
        <v>115</v>
      </c>
      <c r="BT73" s="42">
        <v>4</v>
      </c>
      <c r="BW73" t="b">
        <v>1</v>
      </c>
      <c r="BX73" s="29">
        <v>30</v>
      </c>
      <c r="BY73" s="28" t="s">
        <v>99</v>
      </c>
      <c r="BZ73" t="s">
        <v>470</v>
      </c>
      <c r="CC73" t="s">
        <v>470</v>
      </c>
    </row>
    <row r="74" spans="1:82" x14ac:dyDescent="0.2">
      <c r="A74" t="b">
        <v>0</v>
      </c>
      <c r="B74" t="s">
        <v>128</v>
      </c>
      <c r="C74" t="b">
        <v>1</v>
      </c>
      <c r="D74" t="b">
        <v>1</v>
      </c>
      <c r="E74" t="s">
        <v>83</v>
      </c>
      <c r="F74" t="s">
        <v>83</v>
      </c>
      <c r="G74" t="s">
        <v>83</v>
      </c>
      <c r="H74" t="s">
        <v>82</v>
      </c>
      <c r="I74" t="s">
        <v>81</v>
      </c>
      <c r="J74" t="s">
        <v>81</v>
      </c>
      <c r="K74" t="s">
        <v>85</v>
      </c>
      <c r="L74" t="s">
        <v>96</v>
      </c>
      <c r="M74" t="b">
        <v>0</v>
      </c>
      <c r="O74" t="s">
        <v>96</v>
      </c>
      <c r="P74" t="b">
        <v>0</v>
      </c>
      <c r="R74" t="b">
        <v>0</v>
      </c>
      <c r="T74">
        <v>7</v>
      </c>
      <c r="U74">
        <v>7</v>
      </c>
      <c r="AD74" t="b">
        <v>1</v>
      </c>
      <c r="AE74" t="b">
        <v>1</v>
      </c>
      <c r="AF74" t="s">
        <v>90</v>
      </c>
      <c r="AG74" t="s">
        <v>219</v>
      </c>
      <c r="AH74" t="s">
        <v>120</v>
      </c>
      <c r="AI74" t="s">
        <v>120</v>
      </c>
      <c r="AJ74" t="s">
        <v>81</v>
      </c>
      <c r="AK74" t="s">
        <v>85</v>
      </c>
      <c r="AL74" t="s">
        <v>81</v>
      </c>
      <c r="AM74" t="b">
        <v>0</v>
      </c>
      <c r="AO74" t="s">
        <v>122</v>
      </c>
      <c r="AP74" t="b">
        <v>0</v>
      </c>
      <c r="AR74" t="b">
        <v>0</v>
      </c>
      <c r="AT74">
        <v>7</v>
      </c>
      <c r="AU74">
        <v>7</v>
      </c>
      <c r="AV74" s="12" t="s">
        <v>82</v>
      </c>
      <c r="BA74" s="27" t="s">
        <v>82</v>
      </c>
      <c r="BB74" t="b">
        <v>0</v>
      </c>
      <c r="BC74" t="s">
        <v>81</v>
      </c>
      <c r="BD74" t="s">
        <v>94</v>
      </c>
      <c r="BE74" t="s">
        <v>94</v>
      </c>
      <c r="BF74" t="s">
        <v>130</v>
      </c>
      <c r="BG74">
        <v>8</v>
      </c>
      <c r="BH74" t="s">
        <v>83</v>
      </c>
      <c r="BI74" t="s">
        <v>472</v>
      </c>
      <c r="BJ74" t="s">
        <v>83</v>
      </c>
      <c r="BK74" t="s">
        <v>472</v>
      </c>
      <c r="BL74" t="b">
        <v>0</v>
      </c>
      <c r="BO74">
        <v>3</v>
      </c>
      <c r="BP74" t="s">
        <v>82</v>
      </c>
      <c r="BR74" t="s">
        <v>82</v>
      </c>
      <c r="BT74" s="42">
        <v>3</v>
      </c>
      <c r="BW74" t="b">
        <v>0</v>
      </c>
      <c r="BX74" s="29">
        <v>34</v>
      </c>
      <c r="BY74" s="28" t="s">
        <v>99</v>
      </c>
      <c r="BZ74" t="s">
        <v>470</v>
      </c>
      <c r="CC74" t="s">
        <v>470</v>
      </c>
    </row>
    <row r="75" spans="1:82" x14ac:dyDescent="0.2">
      <c r="A75" t="b">
        <v>0</v>
      </c>
      <c r="B75" t="s">
        <v>128</v>
      </c>
      <c r="C75" t="b">
        <v>1</v>
      </c>
      <c r="D75" t="b">
        <v>1</v>
      </c>
      <c r="E75" t="s">
        <v>82</v>
      </c>
      <c r="F75" t="s">
        <v>82</v>
      </c>
      <c r="G75" t="s">
        <v>82</v>
      </c>
      <c r="H75" t="s">
        <v>82</v>
      </c>
      <c r="I75" t="s">
        <v>81</v>
      </c>
      <c r="J75" t="s">
        <v>84</v>
      </c>
      <c r="K75" t="s">
        <v>85</v>
      </c>
      <c r="L75" t="s">
        <v>83</v>
      </c>
      <c r="M75" t="b">
        <v>0</v>
      </c>
      <c r="O75" t="s">
        <v>96</v>
      </c>
      <c r="P75" t="b">
        <v>1</v>
      </c>
      <c r="Q75" t="s">
        <v>473</v>
      </c>
      <c r="R75" t="b">
        <v>0</v>
      </c>
      <c r="T75">
        <v>8</v>
      </c>
      <c r="U75">
        <v>7</v>
      </c>
      <c r="AD75" t="b">
        <v>1</v>
      </c>
      <c r="AE75" t="b">
        <v>1</v>
      </c>
      <c r="AF75" t="s">
        <v>81</v>
      </c>
      <c r="AG75" t="s">
        <v>88</v>
      </c>
      <c r="AH75" t="s">
        <v>120</v>
      </c>
      <c r="AI75" t="s">
        <v>120</v>
      </c>
      <c r="AJ75" t="s">
        <v>81</v>
      </c>
      <c r="AK75" t="s">
        <v>85</v>
      </c>
      <c r="AL75" t="s">
        <v>91</v>
      </c>
      <c r="AM75" t="b">
        <v>0</v>
      </c>
      <c r="AO75" t="s">
        <v>92</v>
      </c>
      <c r="AP75" t="b">
        <v>1</v>
      </c>
      <c r="AQ75" t="s">
        <v>474</v>
      </c>
      <c r="AR75" t="b">
        <v>1</v>
      </c>
      <c r="AS75" t="s">
        <v>475</v>
      </c>
      <c r="AT75">
        <v>8</v>
      </c>
      <c r="AU75">
        <v>7</v>
      </c>
      <c r="AV75" s="12" t="s">
        <v>108</v>
      </c>
      <c r="AY75" t="s">
        <v>318</v>
      </c>
      <c r="BA75" s="27" t="s">
        <v>108</v>
      </c>
      <c r="BB75" t="b">
        <v>1</v>
      </c>
      <c r="BC75" t="s">
        <v>83</v>
      </c>
      <c r="BD75" t="s">
        <v>94</v>
      </c>
      <c r="BE75" t="s">
        <v>94</v>
      </c>
      <c r="BF75" t="s">
        <v>130</v>
      </c>
      <c r="BG75">
        <v>8</v>
      </c>
      <c r="BH75" t="s">
        <v>83</v>
      </c>
      <c r="BI75" t="s">
        <v>476</v>
      </c>
      <c r="BJ75" t="s">
        <v>96</v>
      </c>
      <c r="BK75" t="s">
        <v>477</v>
      </c>
      <c r="BL75" t="b">
        <v>0</v>
      </c>
      <c r="BO75">
        <v>5</v>
      </c>
      <c r="BP75" t="s">
        <v>82</v>
      </c>
      <c r="BR75" t="s">
        <v>98</v>
      </c>
      <c r="BT75" s="42">
        <v>3</v>
      </c>
      <c r="BU75" t="s">
        <v>478</v>
      </c>
      <c r="BW75" t="b">
        <v>0</v>
      </c>
      <c r="BX75" s="29">
        <v>36</v>
      </c>
      <c r="BY75" s="28" t="s">
        <v>148</v>
      </c>
      <c r="BZ75" t="s">
        <v>470</v>
      </c>
      <c r="CC75" t="s">
        <v>470</v>
      </c>
    </row>
    <row r="76" spans="1:82" x14ac:dyDescent="0.2">
      <c r="A76" t="b">
        <v>0</v>
      </c>
      <c r="B76" t="s">
        <v>128</v>
      </c>
      <c r="C76" t="b">
        <v>1</v>
      </c>
      <c r="D76" t="b">
        <v>1</v>
      </c>
      <c r="E76" t="s">
        <v>82</v>
      </c>
      <c r="F76" t="s">
        <v>130</v>
      </c>
      <c r="G76" t="s">
        <v>82</v>
      </c>
      <c r="H76" t="s">
        <v>82</v>
      </c>
      <c r="I76" t="s">
        <v>81</v>
      </c>
      <c r="J76" t="s">
        <v>141</v>
      </c>
      <c r="K76" t="s">
        <v>85</v>
      </c>
      <c r="L76" t="s">
        <v>96</v>
      </c>
      <c r="M76" t="b">
        <v>0</v>
      </c>
      <c r="O76" t="s">
        <v>96</v>
      </c>
      <c r="P76" t="b">
        <v>0</v>
      </c>
      <c r="R76" t="b">
        <v>0</v>
      </c>
      <c r="T76">
        <v>8</v>
      </c>
      <c r="U76">
        <v>5</v>
      </c>
      <c r="AD76" t="b">
        <v>0</v>
      </c>
      <c r="AV76" s="12" t="s">
        <v>83</v>
      </c>
      <c r="AW76" s="29" t="s">
        <v>83</v>
      </c>
      <c r="AZ76" t="s">
        <v>138</v>
      </c>
      <c r="BA76" s="27" t="s">
        <v>83</v>
      </c>
      <c r="BB76" t="b">
        <v>1</v>
      </c>
      <c r="BC76" t="s">
        <v>83</v>
      </c>
      <c r="BD76" t="s">
        <v>144</v>
      </c>
      <c r="BE76" t="s">
        <v>110</v>
      </c>
      <c r="BF76" t="s">
        <v>83</v>
      </c>
      <c r="BG76">
        <v>8</v>
      </c>
      <c r="BH76" t="s">
        <v>82</v>
      </c>
      <c r="BI76" t="s">
        <v>479</v>
      </c>
      <c r="BJ76" t="s">
        <v>82</v>
      </c>
      <c r="BK76" t="s">
        <v>480</v>
      </c>
      <c r="BL76" t="b">
        <v>0</v>
      </c>
      <c r="BO76">
        <v>4</v>
      </c>
      <c r="BP76" t="s">
        <v>98</v>
      </c>
      <c r="BR76" t="s">
        <v>82</v>
      </c>
      <c r="BT76" s="42">
        <v>2</v>
      </c>
      <c r="BW76" t="b">
        <v>0</v>
      </c>
      <c r="BX76" s="29">
        <v>30</v>
      </c>
      <c r="BY76" s="28" t="s">
        <v>99</v>
      </c>
      <c r="BZ76" t="s">
        <v>470</v>
      </c>
      <c r="CC76" t="s">
        <v>470</v>
      </c>
    </row>
    <row r="77" spans="1:82" x14ac:dyDescent="0.2">
      <c r="A77" t="b">
        <v>0</v>
      </c>
      <c r="B77" s="1" t="d">
        <v>2023-01-05</v>
      </c>
      <c r="C77" t="b">
        <v>1</v>
      </c>
      <c r="D77" t="b">
        <v>1</v>
      </c>
      <c r="E77" t="s">
        <v>82</v>
      </c>
      <c r="F77" t="s">
        <v>130</v>
      </c>
      <c r="G77" t="s">
        <v>83</v>
      </c>
      <c r="H77" t="s">
        <v>82</v>
      </c>
      <c r="I77" t="s">
        <v>82</v>
      </c>
      <c r="J77" t="s">
        <v>81</v>
      </c>
      <c r="K77" t="s">
        <v>85</v>
      </c>
      <c r="L77" t="s">
        <v>82</v>
      </c>
      <c r="M77" t="b">
        <v>0</v>
      </c>
      <c r="O77" t="s">
        <v>96</v>
      </c>
      <c r="P77" t="b">
        <v>0</v>
      </c>
      <c r="R77" t="b">
        <v>1</v>
      </c>
      <c r="S77" t="s">
        <v>481</v>
      </c>
      <c r="T77">
        <v>9</v>
      </c>
      <c r="U77">
        <v>8</v>
      </c>
      <c r="AD77" t="b">
        <v>1</v>
      </c>
      <c r="AE77" t="b">
        <v>1</v>
      </c>
      <c r="AF77" t="s">
        <v>158</v>
      </c>
      <c r="AG77" t="s">
        <v>159</v>
      </c>
      <c r="AH77" t="s">
        <v>120</v>
      </c>
      <c r="AI77" t="s">
        <v>120</v>
      </c>
      <c r="AJ77" t="s">
        <v>81</v>
      </c>
      <c r="AK77" t="s">
        <v>118</v>
      </c>
      <c r="AL77" t="s">
        <v>121</v>
      </c>
      <c r="AM77" t="b">
        <v>0</v>
      </c>
      <c r="AO77" t="s">
        <v>122</v>
      </c>
      <c r="AP77" t="b">
        <v>0</v>
      </c>
      <c r="AR77" t="b">
        <v>0</v>
      </c>
      <c r="AT77">
        <v>2</v>
      </c>
      <c r="AU77">
        <v>0</v>
      </c>
      <c r="AV77" s="12" t="s">
        <v>82</v>
      </c>
      <c r="BA77" s="27" t="s">
        <v>82</v>
      </c>
      <c r="BB77" t="b">
        <v>0</v>
      </c>
      <c r="BC77" t="s">
        <v>82</v>
      </c>
      <c r="BD77" t="s">
        <v>94</v>
      </c>
      <c r="BE77" t="s">
        <v>94</v>
      </c>
      <c r="BF77" t="s">
        <v>130</v>
      </c>
      <c r="BG77">
        <v>7</v>
      </c>
      <c r="BH77" t="s">
        <v>83</v>
      </c>
      <c r="BI77" t="s">
        <v>482</v>
      </c>
      <c r="BJ77" t="s">
        <v>83</v>
      </c>
      <c r="BK77" t="s">
        <v>483</v>
      </c>
      <c r="BL77" t="b">
        <v>0</v>
      </c>
      <c r="BO77">
        <v>9</v>
      </c>
      <c r="BP77" t="s">
        <v>82</v>
      </c>
      <c r="BR77" t="s">
        <v>98</v>
      </c>
      <c r="BT77" s="42">
        <v>2</v>
      </c>
      <c r="BU77" t="s">
        <v>484</v>
      </c>
      <c r="BW77" t="b">
        <v>0</v>
      </c>
      <c r="BX77" s="29">
        <v>29</v>
      </c>
      <c r="BY77" s="28" t="s">
        <v>99</v>
      </c>
      <c r="BZ77" t="s">
        <v>470</v>
      </c>
      <c r="CC77" t="s">
        <v>470</v>
      </c>
    </row>
    <row r="78" spans="1:82" x14ac:dyDescent="0.2">
      <c r="A78" t="b">
        <v>0</v>
      </c>
      <c r="B78" t="s">
        <v>181</v>
      </c>
      <c r="C78" t="b">
        <v>1</v>
      </c>
      <c r="D78" t="b">
        <v>1</v>
      </c>
      <c r="E78" t="s">
        <v>82</v>
      </c>
      <c r="F78" t="s">
        <v>82</v>
      </c>
      <c r="G78" t="s">
        <v>82</v>
      </c>
      <c r="H78" t="s">
        <v>82</v>
      </c>
      <c r="I78" t="s">
        <v>82</v>
      </c>
      <c r="J78" t="s">
        <v>141</v>
      </c>
      <c r="K78" t="s">
        <v>85</v>
      </c>
      <c r="L78" t="s">
        <v>83</v>
      </c>
      <c r="M78" t="b">
        <v>0</v>
      </c>
      <c r="O78" t="s">
        <v>82</v>
      </c>
      <c r="P78" t="b">
        <v>0</v>
      </c>
      <c r="R78" t="b">
        <v>0</v>
      </c>
      <c r="T78">
        <v>6</v>
      </c>
      <c r="U78">
        <v>3</v>
      </c>
      <c r="AD78" t="b">
        <v>0</v>
      </c>
      <c r="AV78" s="12" t="s">
        <v>82</v>
      </c>
      <c r="BA78" s="27" t="s">
        <v>108</v>
      </c>
      <c r="BB78" t="b">
        <v>1</v>
      </c>
      <c r="BC78" t="s">
        <v>83</v>
      </c>
      <c r="BD78" t="s">
        <v>94</v>
      </c>
      <c r="BE78" t="s">
        <v>94</v>
      </c>
      <c r="BF78" t="s">
        <v>130</v>
      </c>
      <c r="BG78">
        <v>6</v>
      </c>
      <c r="BH78" t="s">
        <v>82</v>
      </c>
      <c r="BJ78" t="s">
        <v>82</v>
      </c>
      <c r="BL78" t="b">
        <v>0</v>
      </c>
      <c r="BO78">
        <v>3</v>
      </c>
      <c r="BP78" t="s">
        <v>82</v>
      </c>
      <c r="BR78" t="s">
        <v>82</v>
      </c>
      <c r="BT78" s="42">
        <v>3</v>
      </c>
      <c r="BW78" t="b">
        <v>0</v>
      </c>
      <c r="BX78" s="29">
        <v>34</v>
      </c>
      <c r="BY78" s="28" t="s">
        <v>166</v>
      </c>
      <c r="BZ78" t="s">
        <v>470</v>
      </c>
      <c r="CC78" t="s">
        <v>470</v>
      </c>
    </row>
    <row r="79" spans="1:82" ht="34" x14ac:dyDescent="0.2">
      <c r="A79" t="b">
        <v>0</v>
      </c>
      <c r="B79" t="s">
        <v>128</v>
      </c>
      <c r="C79" t="b">
        <v>1</v>
      </c>
      <c r="D79" t="b">
        <v>1</v>
      </c>
      <c r="E79" t="s">
        <v>82</v>
      </c>
      <c r="F79" t="s">
        <v>83</v>
      </c>
      <c r="G79" t="s">
        <v>82</v>
      </c>
      <c r="H79" t="s">
        <v>82</v>
      </c>
      <c r="I79" t="s">
        <v>82</v>
      </c>
      <c r="J79" t="s">
        <v>84</v>
      </c>
      <c r="K79" t="s">
        <v>118</v>
      </c>
      <c r="L79" t="s">
        <v>83</v>
      </c>
      <c r="M79" t="b">
        <v>1</v>
      </c>
      <c r="O79" t="s">
        <v>83</v>
      </c>
      <c r="P79" t="b">
        <v>1</v>
      </c>
      <c r="R79" t="b">
        <v>1</v>
      </c>
      <c r="T79">
        <v>3</v>
      </c>
      <c r="U79">
        <v>3</v>
      </c>
      <c r="AD79" t="b">
        <v>1</v>
      </c>
      <c r="AE79" t="b">
        <v>1</v>
      </c>
      <c r="AF79" t="s">
        <v>89</v>
      </c>
      <c r="AG79" t="s">
        <v>105</v>
      </c>
      <c r="AH79" t="s">
        <v>89</v>
      </c>
      <c r="AI79" t="s">
        <v>89</v>
      </c>
      <c r="AJ79" t="s">
        <v>110</v>
      </c>
      <c r="AK79" t="s">
        <v>118</v>
      </c>
      <c r="AL79" t="s">
        <v>262</v>
      </c>
      <c r="AM79" t="b">
        <v>1</v>
      </c>
      <c r="AO79" t="s">
        <v>92</v>
      </c>
      <c r="AP79" t="b">
        <v>1</v>
      </c>
      <c r="AR79" t="b">
        <v>1</v>
      </c>
      <c r="AT79">
        <v>5</v>
      </c>
      <c r="AU79">
        <v>5</v>
      </c>
      <c r="AV79" s="12" t="s">
        <v>108</v>
      </c>
      <c r="AY79" t="s">
        <v>375</v>
      </c>
      <c r="BA79" s="27" t="s">
        <v>82</v>
      </c>
      <c r="BB79" t="b">
        <v>1</v>
      </c>
      <c r="BC79" t="s">
        <v>82</v>
      </c>
      <c r="BD79" t="s">
        <v>94</v>
      </c>
      <c r="BE79" t="s">
        <v>110</v>
      </c>
      <c r="BF79" t="s">
        <v>96</v>
      </c>
      <c r="BG79">
        <v>5</v>
      </c>
      <c r="BH79" t="s">
        <v>96</v>
      </c>
      <c r="BJ79" t="s">
        <v>82</v>
      </c>
      <c r="BK79" s="2" t="s">
        <v>317</v>
      </c>
      <c r="BL79" t="b">
        <v>0</v>
      </c>
      <c r="BO79">
        <v>5</v>
      </c>
      <c r="BP79" t="s">
        <v>98</v>
      </c>
      <c r="BR79" t="s">
        <v>115</v>
      </c>
      <c r="BT79" s="42">
        <v>3</v>
      </c>
      <c r="BW79" t="b">
        <v>0</v>
      </c>
      <c r="BX79" s="29">
        <v>40</v>
      </c>
      <c r="BY79" s="28" t="s">
        <v>166</v>
      </c>
      <c r="BZ79" t="s">
        <v>470</v>
      </c>
      <c r="CC79" t="s">
        <v>470</v>
      </c>
    </row>
    <row r="80" spans="1:82" x14ac:dyDescent="0.2">
      <c r="A80" t="b">
        <v>0</v>
      </c>
      <c r="B80" t="s">
        <v>181</v>
      </c>
      <c r="C80" t="b">
        <v>1</v>
      </c>
      <c r="D80" t="b">
        <v>1</v>
      </c>
      <c r="E80" t="s">
        <v>309</v>
      </c>
      <c r="F80" t="s">
        <v>130</v>
      </c>
      <c r="G80" t="s">
        <v>82</v>
      </c>
      <c r="H80" t="s">
        <v>82</v>
      </c>
      <c r="I80" t="s">
        <v>81</v>
      </c>
      <c r="J80" t="s">
        <v>81</v>
      </c>
      <c r="K80" t="s">
        <v>85</v>
      </c>
      <c r="L80" t="s">
        <v>82</v>
      </c>
      <c r="M80" t="b">
        <v>0</v>
      </c>
      <c r="O80" t="s">
        <v>82</v>
      </c>
      <c r="P80" t="b">
        <v>0</v>
      </c>
      <c r="R80" t="b">
        <v>0</v>
      </c>
      <c r="T80">
        <v>8</v>
      </c>
      <c r="U80">
        <v>5</v>
      </c>
      <c r="AD80" t="b">
        <v>1</v>
      </c>
      <c r="AE80" t="b">
        <v>1</v>
      </c>
      <c r="AF80" t="s">
        <v>158</v>
      </c>
      <c r="AG80" t="s">
        <v>159</v>
      </c>
      <c r="AH80" t="s">
        <v>120</v>
      </c>
      <c r="AI80" t="s">
        <v>120</v>
      </c>
      <c r="AJ80" t="s">
        <v>81</v>
      </c>
      <c r="AK80" t="s">
        <v>85</v>
      </c>
      <c r="AL80" t="s">
        <v>121</v>
      </c>
      <c r="AM80" t="b">
        <v>0</v>
      </c>
      <c r="AO80" t="s">
        <v>122</v>
      </c>
      <c r="AP80" t="b">
        <v>0</v>
      </c>
      <c r="AR80" t="b">
        <v>0</v>
      </c>
      <c r="AT80">
        <v>6</v>
      </c>
      <c r="AU80">
        <v>5</v>
      </c>
      <c r="AV80" s="12" t="s">
        <v>108</v>
      </c>
      <c r="AY80" t="s">
        <v>318</v>
      </c>
      <c r="BA80" s="27" t="s">
        <v>82</v>
      </c>
      <c r="BB80" t="b">
        <v>0</v>
      </c>
      <c r="BC80" t="s">
        <v>81</v>
      </c>
      <c r="BD80" t="s">
        <v>144</v>
      </c>
      <c r="BE80" t="s">
        <v>110</v>
      </c>
      <c r="BF80" t="s">
        <v>96</v>
      </c>
      <c r="BG80">
        <v>5</v>
      </c>
      <c r="BH80" t="s">
        <v>82</v>
      </c>
      <c r="BJ80" t="s">
        <v>82</v>
      </c>
      <c r="BL80" t="b">
        <v>0</v>
      </c>
      <c r="BO80">
        <v>5</v>
      </c>
      <c r="BP80" t="s">
        <v>98</v>
      </c>
      <c r="BR80" t="s">
        <v>98</v>
      </c>
      <c r="BT80" s="42">
        <v>3</v>
      </c>
      <c r="BW80" t="b">
        <v>0</v>
      </c>
      <c r="BX80" s="29">
        <v>31</v>
      </c>
      <c r="BY80" s="28" t="s">
        <v>485</v>
      </c>
      <c r="BZ80" t="s">
        <v>470</v>
      </c>
      <c r="CC80" t="s">
        <v>470</v>
      </c>
    </row>
    <row r="81" spans="1:82" x14ac:dyDescent="0.2">
      <c r="A81" t="b">
        <v>0</v>
      </c>
      <c r="B81" t="s">
        <v>128</v>
      </c>
      <c r="C81" t="b">
        <v>1</v>
      </c>
      <c r="D81" t="b">
        <v>1</v>
      </c>
      <c r="E81" t="s">
        <v>81</v>
      </c>
      <c r="F81" t="s">
        <v>82</v>
      </c>
      <c r="G81" t="s">
        <v>82</v>
      </c>
      <c r="H81" t="s">
        <v>81</v>
      </c>
      <c r="I81" t="s">
        <v>83</v>
      </c>
      <c r="J81" t="s">
        <v>81</v>
      </c>
      <c r="K81" t="s">
        <v>85</v>
      </c>
      <c r="L81" t="s">
        <v>96</v>
      </c>
      <c r="M81" t="b">
        <v>0</v>
      </c>
      <c r="O81" t="s">
        <v>96</v>
      </c>
      <c r="P81" t="b">
        <v>0</v>
      </c>
      <c r="R81" t="b">
        <v>0</v>
      </c>
      <c r="T81">
        <v>9</v>
      </c>
      <c r="U81">
        <v>8</v>
      </c>
      <c r="AD81" t="b">
        <v>1</v>
      </c>
      <c r="AE81" t="b">
        <v>1</v>
      </c>
      <c r="AF81" t="s">
        <v>81</v>
      </c>
      <c r="AG81" t="s">
        <v>88</v>
      </c>
      <c r="AH81" t="s">
        <v>120</v>
      </c>
      <c r="AI81" t="s">
        <v>120</v>
      </c>
      <c r="AJ81" t="s">
        <v>106</v>
      </c>
      <c r="AK81" t="s">
        <v>85</v>
      </c>
      <c r="AL81" t="s">
        <v>91</v>
      </c>
      <c r="AM81" t="b">
        <v>0</v>
      </c>
      <c r="AO81" t="s">
        <v>92</v>
      </c>
      <c r="AP81" t="b">
        <v>0</v>
      </c>
      <c r="AR81" t="b">
        <v>0</v>
      </c>
      <c r="AT81">
        <v>8</v>
      </c>
      <c r="AU81">
        <v>7</v>
      </c>
      <c r="AV81" s="12" t="s">
        <v>82</v>
      </c>
      <c r="BA81" s="27" t="s">
        <v>82</v>
      </c>
      <c r="BB81" t="b">
        <v>0</v>
      </c>
      <c r="BC81" t="s">
        <v>83</v>
      </c>
      <c r="BD81" t="s">
        <v>94</v>
      </c>
      <c r="BE81" t="s">
        <v>94</v>
      </c>
      <c r="BF81" t="s">
        <v>130</v>
      </c>
      <c r="BG81">
        <v>7</v>
      </c>
      <c r="BH81" t="s">
        <v>96</v>
      </c>
      <c r="BJ81" t="s">
        <v>82</v>
      </c>
      <c r="BL81" t="b">
        <v>0</v>
      </c>
      <c r="BO81">
        <v>8</v>
      </c>
      <c r="BP81" t="s">
        <v>82</v>
      </c>
      <c r="BR81" t="s">
        <v>82</v>
      </c>
      <c r="BT81" s="42">
        <v>4</v>
      </c>
      <c r="BW81" t="b">
        <v>0</v>
      </c>
      <c r="BX81" s="29">
        <v>27</v>
      </c>
      <c r="BY81" s="28" t="s">
        <v>486</v>
      </c>
      <c r="BZ81" t="s">
        <v>470</v>
      </c>
      <c r="CC81" t="s">
        <v>470</v>
      </c>
    </row>
    <row r="82" spans="1:82" x14ac:dyDescent="0.2">
      <c r="A82" t="b">
        <v>0</v>
      </c>
      <c r="B82" t="s">
        <v>174</v>
      </c>
      <c r="C82" t="b">
        <v>0</v>
      </c>
      <c r="D82" t="b">
        <v>1</v>
      </c>
      <c r="E82" t="s">
        <v>83</v>
      </c>
      <c r="F82" t="s">
        <v>83</v>
      </c>
      <c r="G82" t="s">
        <v>83</v>
      </c>
      <c r="H82" t="s">
        <v>83</v>
      </c>
      <c r="I82" t="s">
        <v>83</v>
      </c>
      <c r="J82" t="s">
        <v>141</v>
      </c>
      <c r="K82" t="s">
        <v>118</v>
      </c>
      <c r="L82" t="s">
        <v>83</v>
      </c>
      <c r="M82" t="b">
        <v>0</v>
      </c>
      <c r="O82" t="s">
        <v>83</v>
      </c>
      <c r="P82" t="b">
        <v>0</v>
      </c>
      <c r="R82" t="b">
        <v>0</v>
      </c>
      <c r="T82">
        <v>6</v>
      </c>
      <c r="U82">
        <v>7</v>
      </c>
      <c r="AD82" t="b">
        <v>1</v>
      </c>
      <c r="AE82" t="b">
        <v>0</v>
      </c>
      <c r="AF82" t="s">
        <v>81</v>
      </c>
      <c r="AG82" t="s">
        <v>88</v>
      </c>
      <c r="AH82" t="s">
        <v>81</v>
      </c>
      <c r="AI82" t="s">
        <v>120</v>
      </c>
      <c r="AJ82" t="s">
        <v>81</v>
      </c>
      <c r="AK82" t="s">
        <v>85</v>
      </c>
      <c r="AL82" t="s">
        <v>91</v>
      </c>
      <c r="AM82" t="b">
        <v>0</v>
      </c>
      <c r="AO82" t="s">
        <v>92</v>
      </c>
      <c r="AP82" t="b">
        <v>0</v>
      </c>
      <c r="AR82" t="b">
        <v>0</v>
      </c>
      <c r="AT82">
        <v>3</v>
      </c>
      <c r="AU82">
        <v>2</v>
      </c>
      <c r="AV82" s="12" t="s">
        <v>108</v>
      </c>
      <c r="AY82" t="s">
        <v>318</v>
      </c>
      <c r="BA82" s="27" t="s">
        <v>82</v>
      </c>
      <c r="BB82" t="b">
        <v>0</v>
      </c>
      <c r="BC82" t="s">
        <v>83</v>
      </c>
      <c r="BD82" t="s">
        <v>94</v>
      </c>
      <c r="BE82" t="s">
        <v>94</v>
      </c>
      <c r="BF82" t="s">
        <v>130</v>
      </c>
      <c r="BG82">
        <v>9</v>
      </c>
      <c r="BH82" t="s">
        <v>82</v>
      </c>
      <c r="BI82" t="s">
        <v>487</v>
      </c>
      <c r="BJ82" t="s">
        <v>82</v>
      </c>
      <c r="BK82" t="s">
        <v>488</v>
      </c>
      <c r="BL82" t="b">
        <v>0</v>
      </c>
      <c r="BO82">
        <v>8</v>
      </c>
      <c r="BP82" t="s">
        <v>82</v>
      </c>
      <c r="BR82" t="s">
        <v>98</v>
      </c>
      <c r="BT82" s="42">
        <v>4</v>
      </c>
      <c r="BU82" t="s">
        <v>489</v>
      </c>
      <c r="BW82" t="b">
        <v>0</v>
      </c>
      <c r="BX82" s="29">
        <v>47</v>
      </c>
      <c r="BY82" s="28" t="s">
        <v>166</v>
      </c>
      <c r="BZ82" t="s">
        <v>100</v>
      </c>
      <c r="CA82" t="s">
        <v>490</v>
      </c>
      <c r="CB82" s="42" t="s">
        <v>102</v>
      </c>
      <c r="CC82" t="s">
        <v>100</v>
      </c>
      <c r="CD82" t="s">
        <v>490</v>
      </c>
    </row>
    <row r="83" spans="1:82" x14ac:dyDescent="0.2">
      <c r="A83" t="b">
        <v>0</v>
      </c>
      <c r="B83" t="s">
        <v>128</v>
      </c>
      <c r="C83" t="b">
        <v>0</v>
      </c>
      <c r="D83" t="b">
        <v>1</v>
      </c>
      <c r="E83" t="s">
        <v>83</v>
      </c>
      <c r="F83" t="s">
        <v>83</v>
      </c>
      <c r="G83" t="s">
        <v>82</v>
      </c>
      <c r="H83" t="s">
        <v>83</v>
      </c>
      <c r="I83" t="s">
        <v>83</v>
      </c>
      <c r="J83" t="s">
        <v>428</v>
      </c>
      <c r="K83" t="s">
        <v>85</v>
      </c>
      <c r="L83" t="s">
        <v>96</v>
      </c>
      <c r="M83" t="b">
        <v>0</v>
      </c>
      <c r="O83" t="s">
        <v>96</v>
      </c>
      <c r="P83" t="b">
        <v>0</v>
      </c>
      <c r="R83" t="b">
        <v>0</v>
      </c>
      <c r="T83">
        <v>6</v>
      </c>
      <c r="U83">
        <v>4</v>
      </c>
      <c r="AD83" t="b">
        <v>0</v>
      </c>
      <c r="AV83" s="12" t="s">
        <v>83</v>
      </c>
      <c r="AW83" s="29" t="s">
        <v>83</v>
      </c>
      <c r="AZ83" t="s">
        <v>318</v>
      </c>
      <c r="BA83" s="27" t="s">
        <v>108</v>
      </c>
      <c r="BB83" t="b">
        <v>1</v>
      </c>
      <c r="BC83" t="s">
        <v>83</v>
      </c>
      <c r="BD83" t="s">
        <v>144</v>
      </c>
      <c r="BE83" t="s">
        <v>111</v>
      </c>
      <c r="BF83" t="s">
        <v>82</v>
      </c>
      <c r="BG83">
        <v>8</v>
      </c>
      <c r="BH83" t="s">
        <v>82</v>
      </c>
      <c r="BJ83" t="s">
        <v>82</v>
      </c>
      <c r="BL83" t="b">
        <v>0</v>
      </c>
      <c r="BO83">
        <v>4</v>
      </c>
      <c r="BP83" t="s">
        <v>82</v>
      </c>
      <c r="BR83" t="s">
        <v>82</v>
      </c>
      <c r="BT83" s="42">
        <v>3</v>
      </c>
      <c r="BW83" t="b">
        <v>0</v>
      </c>
      <c r="BX83" s="29">
        <v>24</v>
      </c>
      <c r="BY83" s="28" t="s">
        <v>148</v>
      </c>
      <c r="BZ83" t="s">
        <v>100</v>
      </c>
      <c r="CA83" t="s">
        <v>289</v>
      </c>
      <c r="CB83" s="42" t="s">
        <v>102</v>
      </c>
      <c r="CC83" t="s">
        <v>100</v>
      </c>
      <c r="CD83" t="s">
        <v>289</v>
      </c>
    </row>
    <row r="84" spans="1:82" x14ac:dyDescent="0.2">
      <c r="A84" t="b">
        <v>0</v>
      </c>
      <c r="B84" t="s">
        <v>128</v>
      </c>
      <c r="C84" t="b">
        <v>1</v>
      </c>
      <c r="D84" t="b">
        <v>1</v>
      </c>
      <c r="E84" t="s">
        <v>83</v>
      </c>
      <c r="F84" t="s">
        <v>83</v>
      </c>
      <c r="G84" t="s">
        <v>82</v>
      </c>
      <c r="H84" t="s">
        <v>82</v>
      </c>
      <c r="I84" t="s">
        <v>83</v>
      </c>
      <c r="J84" t="s">
        <v>141</v>
      </c>
      <c r="K84" t="s">
        <v>85</v>
      </c>
      <c r="L84" t="s">
        <v>83</v>
      </c>
      <c r="M84" t="b">
        <v>0</v>
      </c>
      <c r="O84" t="s">
        <v>96</v>
      </c>
      <c r="P84" t="b">
        <v>0</v>
      </c>
      <c r="R84" t="b">
        <v>0</v>
      </c>
      <c r="T84">
        <v>7</v>
      </c>
      <c r="U84">
        <v>3</v>
      </c>
      <c r="AD84" t="b">
        <v>1</v>
      </c>
      <c r="AE84" t="b">
        <v>1</v>
      </c>
      <c r="AF84" t="s">
        <v>158</v>
      </c>
      <c r="AG84" t="s">
        <v>159</v>
      </c>
      <c r="AH84" t="s">
        <v>120</v>
      </c>
      <c r="AI84" t="s">
        <v>120</v>
      </c>
      <c r="AJ84" t="s">
        <v>81</v>
      </c>
      <c r="AK84" t="s">
        <v>85</v>
      </c>
      <c r="AL84" t="s">
        <v>91</v>
      </c>
      <c r="AM84" t="b">
        <v>0</v>
      </c>
      <c r="AO84" t="s">
        <v>92</v>
      </c>
      <c r="AP84" t="b">
        <v>0</v>
      </c>
      <c r="AR84" t="b">
        <v>1</v>
      </c>
      <c r="AT84">
        <v>7</v>
      </c>
      <c r="AU84">
        <v>2</v>
      </c>
      <c r="AV84" s="12" t="s">
        <v>82</v>
      </c>
      <c r="BA84" s="27" t="s">
        <v>82</v>
      </c>
      <c r="BB84" t="b">
        <v>1</v>
      </c>
      <c r="BC84" t="s">
        <v>82</v>
      </c>
      <c r="BD84" t="s">
        <v>94</v>
      </c>
      <c r="BE84" t="s">
        <v>94</v>
      </c>
      <c r="BF84" t="s">
        <v>130</v>
      </c>
      <c r="BG84">
        <v>5</v>
      </c>
      <c r="BH84" t="s">
        <v>96</v>
      </c>
      <c r="BI84" t="s">
        <v>491</v>
      </c>
      <c r="BJ84" t="s">
        <v>82</v>
      </c>
      <c r="BK84" t="s">
        <v>491</v>
      </c>
      <c r="BL84" t="b">
        <v>0</v>
      </c>
      <c r="BO84">
        <v>6</v>
      </c>
      <c r="BP84" t="s">
        <v>82</v>
      </c>
      <c r="BR84" t="s">
        <v>82</v>
      </c>
      <c r="BT84" s="42">
        <v>1</v>
      </c>
      <c r="BW84" t="b">
        <v>0</v>
      </c>
      <c r="BX84" s="29">
        <v>36</v>
      </c>
      <c r="BY84" s="28" t="s">
        <v>99</v>
      </c>
      <c r="BZ84" t="s">
        <v>470</v>
      </c>
      <c r="CC84" t="s">
        <v>470</v>
      </c>
    </row>
    <row r="85" spans="1:82" x14ac:dyDescent="0.2">
      <c r="A85" t="b">
        <v>0</v>
      </c>
      <c r="B85" t="s">
        <v>128</v>
      </c>
      <c r="C85" t="b">
        <v>1</v>
      </c>
      <c r="D85" t="b">
        <v>1</v>
      </c>
      <c r="E85" t="s">
        <v>81</v>
      </c>
      <c r="F85" t="s">
        <v>82</v>
      </c>
      <c r="G85" t="s">
        <v>82</v>
      </c>
      <c r="H85" t="s">
        <v>81</v>
      </c>
      <c r="I85" t="s">
        <v>81</v>
      </c>
      <c r="J85" t="s">
        <v>190</v>
      </c>
      <c r="K85" t="s">
        <v>85</v>
      </c>
      <c r="L85" t="s">
        <v>96</v>
      </c>
      <c r="M85" t="b">
        <v>0</v>
      </c>
      <c r="O85" t="s">
        <v>83</v>
      </c>
      <c r="P85" t="b">
        <v>0</v>
      </c>
      <c r="R85" t="b">
        <v>0</v>
      </c>
      <c r="T85">
        <v>8</v>
      </c>
      <c r="U85">
        <v>5</v>
      </c>
      <c r="AD85" t="b">
        <v>1</v>
      </c>
      <c r="AE85" t="b">
        <v>1</v>
      </c>
      <c r="AF85" t="s">
        <v>81</v>
      </c>
      <c r="AG85" t="s">
        <v>88</v>
      </c>
      <c r="AH85" t="s">
        <v>120</v>
      </c>
      <c r="AI85" t="s">
        <v>120</v>
      </c>
      <c r="AJ85" t="s">
        <v>81</v>
      </c>
      <c r="AK85" t="s">
        <v>85</v>
      </c>
      <c r="AL85" t="s">
        <v>91</v>
      </c>
      <c r="AM85" t="b">
        <v>0</v>
      </c>
      <c r="AO85" t="s">
        <v>92</v>
      </c>
      <c r="AP85" t="b">
        <v>0</v>
      </c>
      <c r="AR85" t="b">
        <v>0</v>
      </c>
      <c r="AT85">
        <v>6</v>
      </c>
      <c r="AU85">
        <v>5</v>
      </c>
      <c r="AV85" s="12" t="s">
        <v>82</v>
      </c>
      <c r="BA85" s="27" t="s">
        <v>82</v>
      </c>
      <c r="BB85" t="b">
        <v>0</v>
      </c>
      <c r="BC85" t="s">
        <v>81</v>
      </c>
      <c r="BD85" t="s">
        <v>94</v>
      </c>
      <c r="BE85" t="s">
        <v>94</v>
      </c>
      <c r="BF85" t="s">
        <v>130</v>
      </c>
      <c r="BG85">
        <v>8</v>
      </c>
      <c r="BH85" t="s">
        <v>83</v>
      </c>
      <c r="BI85" t="s">
        <v>492</v>
      </c>
      <c r="BJ85" t="s">
        <v>96</v>
      </c>
      <c r="BK85" t="s">
        <v>493</v>
      </c>
      <c r="BL85" t="b">
        <v>0</v>
      </c>
      <c r="BO85">
        <v>6</v>
      </c>
      <c r="BP85" t="s">
        <v>82</v>
      </c>
      <c r="BR85" t="s">
        <v>98</v>
      </c>
      <c r="BT85" s="42">
        <v>2</v>
      </c>
      <c r="BU85" t="s">
        <v>494</v>
      </c>
      <c r="BW85" t="b">
        <v>0</v>
      </c>
      <c r="BX85" s="29">
        <v>28</v>
      </c>
      <c r="BY85" s="28" t="s">
        <v>116</v>
      </c>
      <c r="BZ85" t="s">
        <v>470</v>
      </c>
      <c r="CC85" t="s">
        <v>470</v>
      </c>
    </row>
    <row r="86" spans="1:82" x14ac:dyDescent="0.2">
      <c r="A86" t="b">
        <v>0</v>
      </c>
      <c r="B86" t="s">
        <v>181</v>
      </c>
      <c r="C86" t="b">
        <v>1</v>
      </c>
      <c r="D86" t="b">
        <v>1</v>
      </c>
      <c r="E86" t="s">
        <v>83</v>
      </c>
      <c r="F86" t="s">
        <v>83</v>
      </c>
      <c r="G86" t="s">
        <v>83</v>
      </c>
      <c r="H86" t="s">
        <v>83</v>
      </c>
      <c r="I86" t="s">
        <v>81</v>
      </c>
      <c r="J86" t="s">
        <v>141</v>
      </c>
      <c r="K86" t="s">
        <v>85</v>
      </c>
      <c r="L86" t="s">
        <v>96</v>
      </c>
      <c r="M86" t="b">
        <v>1</v>
      </c>
      <c r="N86" t="s">
        <v>495</v>
      </c>
      <c r="O86" t="s">
        <v>96</v>
      </c>
      <c r="P86" t="b">
        <v>1</v>
      </c>
      <c r="Q86" t="s">
        <v>496</v>
      </c>
      <c r="R86" t="b">
        <v>0</v>
      </c>
      <c r="T86">
        <v>5</v>
      </c>
      <c r="U86">
        <v>7</v>
      </c>
      <c r="AD86" t="b">
        <v>1</v>
      </c>
      <c r="AE86" t="b">
        <v>1</v>
      </c>
      <c r="AF86" t="s">
        <v>89</v>
      </c>
      <c r="AG86" t="s">
        <v>88</v>
      </c>
      <c r="AH86" t="s">
        <v>120</v>
      </c>
      <c r="AI86" t="s">
        <v>89</v>
      </c>
      <c r="AJ86" t="s">
        <v>81</v>
      </c>
      <c r="AK86" t="s">
        <v>85</v>
      </c>
      <c r="AL86" t="s">
        <v>91</v>
      </c>
      <c r="AM86" t="b">
        <v>0</v>
      </c>
      <c r="AO86" t="s">
        <v>92</v>
      </c>
      <c r="AR86" t="b">
        <v>0</v>
      </c>
      <c r="AT86">
        <v>5</v>
      </c>
      <c r="AU86">
        <v>5</v>
      </c>
      <c r="AV86" s="12" t="s">
        <v>82</v>
      </c>
      <c r="BA86" s="27" t="s">
        <v>82</v>
      </c>
      <c r="BB86" t="b">
        <v>0</v>
      </c>
      <c r="BC86" t="s">
        <v>82</v>
      </c>
      <c r="BD86" t="s">
        <v>94</v>
      </c>
      <c r="BE86" t="s">
        <v>94</v>
      </c>
      <c r="BF86" t="s">
        <v>82</v>
      </c>
      <c r="BG86">
        <v>7</v>
      </c>
      <c r="BH86" t="s">
        <v>96</v>
      </c>
      <c r="BI86" t="s">
        <v>497</v>
      </c>
      <c r="BJ86" t="s">
        <v>96</v>
      </c>
      <c r="BK86" t="s">
        <v>498</v>
      </c>
      <c r="BL86" t="b">
        <v>0</v>
      </c>
      <c r="BO86">
        <v>6</v>
      </c>
      <c r="BP86" t="s">
        <v>98</v>
      </c>
      <c r="BR86" t="s">
        <v>113</v>
      </c>
      <c r="BT86" s="42">
        <v>2</v>
      </c>
      <c r="BU86" t="s">
        <v>499</v>
      </c>
      <c r="BV86" t="s">
        <v>500</v>
      </c>
      <c r="BW86" t="b">
        <v>1</v>
      </c>
      <c r="BX86" s="29">
        <v>34</v>
      </c>
      <c r="BY86" s="28" t="s">
        <v>99</v>
      </c>
      <c r="BZ86" t="s">
        <v>164</v>
      </c>
      <c r="CC86" t="s">
        <v>164</v>
      </c>
    </row>
    <row r="87" spans="1:82" x14ac:dyDescent="0.2">
      <c r="A87" t="b">
        <v>0</v>
      </c>
      <c r="B87" t="s">
        <v>128</v>
      </c>
      <c r="C87" t="b">
        <v>1</v>
      </c>
      <c r="D87" t="b">
        <v>1</v>
      </c>
      <c r="E87" t="s">
        <v>81</v>
      </c>
      <c r="F87" t="s">
        <v>82</v>
      </c>
      <c r="G87" t="s">
        <v>82</v>
      </c>
      <c r="H87" t="s">
        <v>82</v>
      </c>
      <c r="I87" t="s">
        <v>81</v>
      </c>
      <c r="J87" t="s">
        <v>141</v>
      </c>
      <c r="K87" t="s">
        <v>85</v>
      </c>
      <c r="L87" t="s">
        <v>83</v>
      </c>
      <c r="M87" t="b">
        <v>0</v>
      </c>
      <c r="O87" t="s">
        <v>83</v>
      </c>
      <c r="P87" t="b">
        <v>1</v>
      </c>
      <c r="Q87" t="s">
        <v>501</v>
      </c>
      <c r="R87" t="b">
        <v>1</v>
      </c>
      <c r="S87" t="s">
        <v>502</v>
      </c>
      <c r="T87">
        <v>5</v>
      </c>
      <c r="U87">
        <v>5</v>
      </c>
      <c r="AD87" t="b">
        <v>1</v>
      </c>
      <c r="AE87" t="b">
        <v>1</v>
      </c>
      <c r="AF87" t="s">
        <v>81</v>
      </c>
      <c r="AG87" t="s">
        <v>88</v>
      </c>
      <c r="AH87" t="s">
        <v>120</v>
      </c>
      <c r="AI87" t="s">
        <v>120</v>
      </c>
      <c r="AJ87" t="s">
        <v>81</v>
      </c>
      <c r="AK87" t="s">
        <v>85</v>
      </c>
      <c r="AL87" t="s">
        <v>91</v>
      </c>
      <c r="AM87" t="b">
        <v>0</v>
      </c>
      <c r="AO87" t="s">
        <v>264</v>
      </c>
      <c r="AP87" t="b">
        <v>0</v>
      </c>
      <c r="AR87" t="b">
        <v>1</v>
      </c>
      <c r="AS87" t="s">
        <v>502</v>
      </c>
      <c r="AT87">
        <v>5</v>
      </c>
      <c r="AU87">
        <v>5</v>
      </c>
      <c r="AV87" s="12" t="s">
        <v>82</v>
      </c>
      <c r="BA87" s="27" t="s">
        <v>82</v>
      </c>
      <c r="BB87" t="b">
        <v>0</v>
      </c>
      <c r="BC87" t="s">
        <v>82</v>
      </c>
      <c r="BD87" t="s">
        <v>94</v>
      </c>
      <c r="BE87" t="s">
        <v>94</v>
      </c>
      <c r="BF87" t="s">
        <v>130</v>
      </c>
      <c r="BG87">
        <v>8</v>
      </c>
      <c r="BH87" t="s">
        <v>96</v>
      </c>
      <c r="BJ87" t="s">
        <v>82</v>
      </c>
      <c r="BK87" t="s">
        <v>503</v>
      </c>
      <c r="BL87" t="b">
        <v>0</v>
      </c>
      <c r="BO87">
        <v>10</v>
      </c>
      <c r="BP87" t="s">
        <v>82</v>
      </c>
      <c r="BR87" t="s">
        <v>113</v>
      </c>
      <c r="BT87" s="42">
        <v>2</v>
      </c>
      <c r="BU87" t="s">
        <v>504</v>
      </c>
      <c r="BW87" t="b">
        <v>0</v>
      </c>
      <c r="BX87" s="29">
        <v>28</v>
      </c>
      <c r="BY87" s="28" t="s">
        <v>99</v>
      </c>
      <c r="BZ87" t="s">
        <v>470</v>
      </c>
      <c r="CC87" t="s">
        <v>470</v>
      </c>
    </row>
    <row r="88" spans="1:82" x14ac:dyDescent="0.2">
      <c r="A88" t="b">
        <v>0</v>
      </c>
      <c r="B88" t="s">
        <v>181</v>
      </c>
      <c r="C88" t="b">
        <v>1</v>
      </c>
      <c r="D88" t="b">
        <v>1</v>
      </c>
      <c r="E88" t="s">
        <v>83</v>
      </c>
      <c r="F88" t="s">
        <v>83</v>
      </c>
      <c r="G88" t="s">
        <v>82</v>
      </c>
      <c r="H88" t="s">
        <v>82</v>
      </c>
      <c r="I88" t="s">
        <v>81</v>
      </c>
      <c r="J88" t="s">
        <v>81</v>
      </c>
      <c r="K88" t="s">
        <v>85</v>
      </c>
      <c r="L88" t="s">
        <v>82</v>
      </c>
      <c r="M88" t="b">
        <v>0</v>
      </c>
      <c r="O88" t="s">
        <v>82</v>
      </c>
      <c r="P88" t="b">
        <v>0</v>
      </c>
      <c r="R88" t="b">
        <v>0</v>
      </c>
      <c r="T88">
        <v>7</v>
      </c>
      <c r="U88">
        <v>4</v>
      </c>
      <c r="AD88" t="b">
        <v>1</v>
      </c>
      <c r="AE88" t="b">
        <v>1</v>
      </c>
      <c r="AF88" t="s">
        <v>89</v>
      </c>
      <c r="AG88" t="s">
        <v>88</v>
      </c>
      <c r="AH88" t="s">
        <v>120</v>
      </c>
      <c r="AI88" t="s">
        <v>120</v>
      </c>
      <c r="AJ88" t="s">
        <v>81</v>
      </c>
      <c r="AK88" t="s">
        <v>85</v>
      </c>
      <c r="AL88" t="s">
        <v>121</v>
      </c>
      <c r="AM88" t="b">
        <v>0</v>
      </c>
      <c r="AO88" t="s">
        <v>122</v>
      </c>
      <c r="AP88" t="b">
        <v>0</v>
      </c>
      <c r="AR88" t="b">
        <v>0</v>
      </c>
      <c r="AT88">
        <v>6</v>
      </c>
      <c r="AU88">
        <v>4</v>
      </c>
      <c r="AV88" s="12" t="s">
        <v>82</v>
      </c>
      <c r="BA88" s="27" t="s">
        <v>108</v>
      </c>
      <c r="BB88" t="b">
        <v>1</v>
      </c>
      <c r="BC88" t="s">
        <v>83</v>
      </c>
      <c r="BD88" t="s">
        <v>94</v>
      </c>
      <c r="BE88" t="s">
        <v>94</v>
      </c>
      <c r="BF88" t="s">
        <v>96</v>
      </c>
      <c r="BG88">
        <v>9</v>
      </c>
      <c r="BH88" t="s">
        <v>83</v>
      </c>
      <c r="BI88" t="s">
        <v>505</v>
      </c>
      <c r="BJ88" t="s">
        <v>82</v>
      </c>
      <c r="BK88" t="s">
        <v>506</v>
      </c>
      <c r="BL88" t="b">
        <v>0</v>
      </c>
      <c r="BO88">
        <v>3</v>
      </c>
      <c r="BP88" t="s">
        <v>113</v>
      </c>
      <c r="BQ88" t="s">
        <v>507</v>
      </c>
      <c r="BR88" t="s">
        <v>82</v>
      </c>
      <c r="BT88" s="42">
        <v>2</v>
      </c>
      <c r="BU88" t="s">
        <v>508</v>
      </c>
      <c r="BW88" t="b">
        <v>0</v>
      </c>
      <c r="BX88" s="29">
        <v>36</v>
      </c>
      <c r="BY88" s="28" t="s">
        <v>166</v>
      </c>
      <c r="BZ88" t="s">
        <v>470</v>
      </c>
      <c r="CC88" t="s">
        <v>470</v>
      </c>
    </row>
    <row r="89" spans="1:82" x14ac:dyDescent="0.2">
      <c r="A89" t="b">
        <v>0</v>
      </c>
      <c r="B89" t="s">
        <v>128</v>
      </c>
      <c r="C89" t="b">
        <v>1</v>
      </c>
      <c r="D89" t="b">
        <v>1</v>
      </c>
      <c r="E89" t="s">
        <v>83</v>
      </c>
      <c r="F89" t="s">
        <v>83</v>
      </c>
      <c r="G89" t="s">
        <v>81</v>
      </c>
      <c r="H89" t="s">
        <v>82</v>
      </c>
      <c r="I89" t="s">
        <v>83</v>
      </c>
      <c r="J89" t="s">
        <v>141</v>
      </c>
      <c r="K89" t="s">
        <v>85</v>
      </c>
      <c r="L89" t="s">
        <v>83</v>
      </c>
      <c r="M89" t="b">
        <v>0</v>
      </c>
      <c r="O89" t="s">
        <v>96</v>
      </c>
      <c r="P89" t="b">
        <v>0</v>
      </c>
      <c r="R89" t="b">
        <v>0</v>
      </c>
      <c r="T89">
        <v>10</v>
      </c>
      <c r="U89">
        <v>8</v>
      </c>
      <c r="AD89" t="b">
        <v>0</v>
      </c>
      <c r="AV89" s="12" t="s">
        <v>93</v>
      </c>
      <c r="BA89" s="27" t="s">
        <v>82</v>
      </c>
      <c r="BB89" t="b">
        <v>0</v>
      </c>
      <c r="BC89" t="s">
        <v>81</v>
      </c>
      <c r="BD89" t="s">
        <v>94</v>
      </c>
      <c r="BE89" t="s">
        <v>94</v>
      </c>
      <c r="BF89" t="s">
        <v>82</v>
      </c>
      <c r="BG89">
        <v>7</v>
      </c>
      <c r="BH89" t="s">
        <v>96</v>
      </c>
      <c r="BI89" t="s">
        <v>509</v>
      </c>
      <c r="BJ89" t="s">
        <v>96</v>
      </c>
      <c r="BK89" t="s">
        <v>509</v>
      </c>
      <c r="BL89" t="b">
        <v>0</v>
      </c>
      <c r="BO89">
        <v>10</v>
      </c>
      <c r="BP89" t="s">
        <v>82</v>
      </c>
      <c r="BR89" t="s">
        <v>82</v>
      </c>
      <c r="BT89" s="42">
        <v>4</v>
      </c>
      <c r="BU89" t="s">
        <v>510</v>
      </c>
      <c r="BW89" t="b">
        <v>1</v>
      </c>
      <c r="BX89" s="29">
        <v>24</v>
      </c>
      <c r="BY89" s="28" t="s">
        <v>116</v>
      </c>
      <c r="BZ89" t="s">
        <v>470</v>
      </c>
      <c r="CC89" t="s">
        <v>470</v>
      </c>
    </row>
    <row r="90" spans="1:82" x14ac:dyDescent="0.2">
      <c r="A90" t="b">
        <v>0</v>
      </c>
      <c r="B90" s="1" t="d">
        <v>2023-06-25</v>
      </c>
      <c r="C90" t="b">
        <v>1</v>
      </c>
      <c r="D90" t="b">
        <v>1</v>
      </c>
      <c r="E90" t="s">
        <v>83</v>
      </c>
      <c r="F90" t="s">
        <v>83</v>
      </c>
      <c r="G90" t="s">
        <v>82</v>
      </c>
      <c r="H90" t="s">
        <v>82</v>
      </c>
      <c r="I90" t="s">
        <v>83</v>
      </c>
      <c r="J90" t="s">
        <v>81</v>
      </c>
      <c r="K90" t="s">
        <v>85</v>
      </c>
      <c r="L90" t="s">
        <v>96</v>
      </c>
      <c r="M90" t="b">
        <v>0</v>
      </c>
      <c r="O90" t="s">
        <v>96</v>
      </c>
      <c r="P90" t="b">
        <v>0</v>
      </c>
      <c r="R90" t="b">
        <v>0</v>
      </c>
      <c r="T90">
        <v>5</v>
      </c>
      <c r="U90">
        <v>5</v>
      </c>
      <c r="AD90" t="b">
        <v>1</v>
      </c>
      <c r="AE90" t="b">
        <v>1</v>
      </c>
      <c r="AF90" t="s">
        <v>90</v>
      </c>
      <c r="AG90" t="s">
        <v>105</v>
      </c>
      <c r="AH90" t="s">
        <v>89</v>
      </c>
      <c r="AI90" t="s">
        <v>89</v>
      </c>
      <c r="AJ90" t="s">
        <v>81</v>
      </c>
      <c r="AK90" t="s">
        <v>85</v>
      </c>
      <c r="AL90" t="s">
        <v>91</v>
      </c>
      <c r="AM90" t="b">
        <v>0</v>
      </c>
      <c r="AO90" t="s">
        <v>264</v>
      </c>
      <c r="AP90" t="b">
        <v>1</v>
      </c>
      <c r="AQ90" t="s">
        <v>511</v>
      </c>
      <c r="AR90" t="b">
        <v>1</v>
      </c>
      <c r="AS90" t="s">
        <v>512</v>
      </c>
      <c r="AT90">
        <v>5</v>
      </c>
      <c r="AU90">
        <v>5</v>
      </c>
      <c r="AV90" s="12" t="s">
        <v>108</v>
      </c>
      <c r="AY90" t="s">
        <v>513</v>
      </c>
      <c r="BA90" s="27" t="s">
        <v>108</v>
      </c>
      <c r="BB90" t="b">
        <v>1</v>
      </c>
      <c r="BC90" t="s">
        <v>83</v>
      </c>
      <c r="BD90" t="s">
        <v>144</v>
      </c>
      <c r="BE90" t="s">
        <v>110</v>
      </c>
      <c r="BF90" t="s">
        <v>82</v>
      </c>
      <c r="BG90">
        <v>10</v>
      </c>
      <c r="BH90" t="s">
        <v>96</v>
      </c>
      <c r="BI90" t="s">
        <v>514</v>
      </c>
      <c r="BJ90" t="s">
        <v>82</v>
      </c>
      <c r="BK90" t="s">
        <v>515</v>
      </c>
      <c r="BL90" t="b">
        <v>0</v>
      </c>
      <c r="BO90">
        <v>5</v>
      </c>
      <c r="BP90" t="s">
        <v>82</v>
      </c>
      <c r="BR90" t="s">
        <v>115</v>
      </c>
      <c r="BT90" s="42">
        <v>4</v>
      </c>
      <c r="BU90" t="s">
        <v>516</v>
      </c>
      <c r="BW90" t="b">
        <v>1</v>
      </c>
      <c r="BX90" s="29">
        <v>32</v>
      </c>
      <c r="BY90" s="28" t="s">
        <v>517</v>
      </c>
      <c r="BZ90" t="s">
        <v>100</v>
      </c>
      <c r="CA90" t="s">
        <v>289</v>
      </c>
      <c r="CB90" s="42" t="s">
        <v>102</v>
      </c>
      <c r="CC90" t="s">
        <v>100</v>
      </c>
      <c r="CD90" t="s">
        <v>289</v>
      </c>
    </row>
    <row r="91" spans="1:82" x14ac:dyDescent="0.2">
      <c r="A91" t="b">
        <v>0</v>
      </c>
      <c r="B91" t="s">
        <v>80</v>
      </c>
      <c r="C91" t="b">
        <v>0</v>
      </c>
      <c r="D91" t="b">
        <v>1</v>
      </c>
      <c r="E91" t="s">
        <v>82</v>
      </c>
      <c r="F91" t="s">
        <v>82</v>
      </c>
      <c r="G91" t="s">
        <v>83</v>
      </c>
      <c r="H91" t="s">
        <v>82</v>
      </c>
      <c r="I91" t="s">
        <v>83</v>
      </c>
      <c r="J91" t="s">
        <v>84</v>
      </c>
      <c r="K91" t="s">
        <v>85</v>
      </c>
      <c r="L91" t="s">
        <v>96</v>
      </c>
      <c r="M91" t="b">
        <v>0</v>
      </c>
      <c r="O91" t="s">
        <v>83</v>
      </c>
      <c r="P91" t="b">
        <v>1</v>
      </c>
      <c r="R91" t="b">
        <v>1</v>
      </c>
      <c r="T91">
        <v>5</v>
      </c>
      <c r="U91">
        <v>3</v>
      </c>
      <c r="AD91" t="b">
        <v>1</v>
      </c>
      <c r="AE91" t="b">
        <v>1</v>
      </c>
      <c r="AF91" t="s">
        <v>158</v>
      </c>
      <c r="AG91" t="s">
        <v>159</v>
      </c>
      <c r="AH91" t="s">
        <v>120</v>
      </c>
      <c r="AI91" t="s">
        <v>120</v>
      </c>
      <c r="AJ91" t="s">
        <v>81</v>
      </c>
      <c r="AK91" t="s">
        <v>85</v>
      </c>
      <c r="AL91" t="s">
        <v>121</v>
      </c>
      <c r="AM91" t="b">
        <v>0</v>
      </c>
      <c r="AO91" t="s">
        <v>122</v>
      </c>
      <c r="AP91" t="b">
        <v>0</v>
      </c>
      <c r="AR91" t="b">
        <v>0</v>
      </c>
      <c r="AT91">
        <v>0</v>
      </c>
      <c r="AU91">
        <v>0</v>
      </c>
      <c r="AV91" s="12" t="s">
        <v>83</v>
      </c>
      <c r="AW91" s="29" t="s">
        <v>83</v>
      </c>
      <c r="AZ91" t="s">
        <v>109</v>
      </c>
      <c r="BA91" s="27" t="s">
        <v>83</v>
      </c>
      <c r="BB91" t="b">
        <v>1</v>
      </c>
      <c r="BC91" t="s">
        <v>81</v>
      </c>
      <c r="BD91" t="s">
        <v>110</v>
      </c>
      <c r="BE91" t="s">
        <v>111</v>
      </c>
      <c r="BF91" t="s">
        <v>82</v>
      </c>
      <c r="BG91">
        <v>6</v>
      </c>
      <c r="BH91" t="s">
        <v>96</v>
      </c>
      <c r="BJ91" t="s">
        <v>96</v>
      </c>
      <c r="BL91" t="b">
        <v>0</v>
      </c>
      <c r="BO91">
        <v>6</v>
      </c>
      <c r="BP91" t="s">
        <v>98</v>
      </c>
      <c r="BR91" t="s">
        <v>113</v>
      </c>
      <c r="BT91" s="42">
        <v>2</v>
      </c>
      <c r="BW91" t="b">
        <v>0</v>
      </c>
      <c r="BX91" s="29">
        <v>33</v>
      </c>
      <c r="BY91" s="28" t="s">
        <v>99</v>
      </c>
      <c r="BZ91" t="s">
        <v>164</v>
      </c>
      <c r="CC91" t="s">
        <v>164</v>
      </c>
    </row>
    <row r="92" spans="1:82" x14ac:dyDescent="0.2">
      <c r="A92" t="b">
        <v>0</v>
      </c>
      <c r="B92" t="s">
        <v>128</v>
      </c>
      <c r="C92" t="b">
        <v>1</v>
      </c>
      <c r="D92" t="b">
        <v>1</v>
      </c>
      <c r="E92" t="s">
        <v>81</v>
      </c>
      <c r="F92" t="s">
        <v>82</v>
      </c>
      <c r="G92" t="s">
        <v>81</v>
      </c>
      <c r="H92" t="s">
        <v>81</v>
      </c>
      <c r="I92" t="s">
        <v>81</v>
      </c>
      <c r="J92" t="s">
        <v>141</v>
      </c>
      <c r="K92" t="s">
        <v>85</v>
      </c>
      <c r="L92" t="s">
        <v>96</v>
      </c>
      <c r="M92" t="b">
        <v>0</v>
      </c>
      <c r="O92" t="s">
        <v>96</v>
      </c>
      <c r="P92" t="b">
        <v>0</v>
      </c>
      <c r="R92" t="b">
        <v>0</v>
      </c>
      <c r="T92">
        <v>6</v>
      </c>
      <c r="U92">
        <v>5</v>
      </c>
      <c r="AD92" t="b">
        <v>1</v>
      </c>
      <c r="AE92" t="b">
        <v>1</v>
      </c>
      <c r="AF92" t="s">
        <v>90</v>
      </c>
      <c r="AG92" t="s">
        <v>105</v>
      </c>
      <c r="AH92" t="s">
        <v>89</v>
      </c>
      <c r="AI92" t="s">
        <v>89</v>
      </c>
      <c r="AJ92" t="s">
        <v>81</v>
      </c>
      <c r="AK92" t="s">
        <v>85</v>
      </c>
      <c r="AL92" t="s">
        <v>91</v>
      </c>
      <c r="AM92" t="b">
        <v>0</v>
      </c>
      <c r="AO92" t="s">
        <v>122</v>
      </c>
      <c r="AP92" t="b">
        <v>0</v>
      </c>
      <c r="AR92" t="b">
        <v>0</v>
      </c>
      <c r="AT92">
        <v>7</v>
      </c>
      <c r="AU92">
        <v>7</v>
      </c>
      <c r="AV92" s="12" t="s">
        <v>82</v>
      </c>
      <c r="BA92" s="27" t="s">
        <v>82</v>
      </c>
      <c r="BB92" t="b">
        <v>1</v>
      </c>
      <c r="BC92" t="s">
        <v>81</v>
      </c>
      <c r="BD92" t="s">
        <v>94</v>
      </c>
      <c r="BE92" t="s">
        <v>94</v>
      </c>
      <c r="BF92" t="s">
        <v>82</v>
      </c>
      <c r="BG92">
        <v>7</v>
      </c>
      <c r="BH92" t="s">
        <v>83</v>
      </c>
      <c r="BI92" t="s">
        <v>518</v>
      </c>
      <c r="BJ92" t="s">
        <v>96</v>
      </c>
      <c r="BK92" t="s">
        <v>519</v>
      </c>
      <c r="BL92" t="b">
        <v>0</v>
      </c>
      <c r="BO92">
        <v>4</v>
      </c>
      <c r="BP92" t="s">
        <v>82</v>
      </c>
      <c r="BR92" t="s">
        <v>113</v>
      </c>
      <c r="BT92" s="42">
        <v>3</v>
      </c>
      <c r="BU92" t="s">
        <v>520</v>
      </c>
      <c r="BW92" t="b">
        <v>0</v>
      </c>
      <c r="BX92" s="29">
        <v>39</v>
      </c>
      <c r="BY92" s="28" t="s">
        <v>99</v>
      </c>
      <c r="BZ92" t="s">
        <v>100</v>
      </c>
      <c r="CA92" t="s">
        <v>346</v>
      </c>
      <c r="CB92" s="42" t="s">
        <v>258</v>
      </c>
      <c r="CC92" t="s">
        <v>100</v>
      </c>
      <c r="CD92" t="s">
        <v>346</v>
      </c>
    </row>
    <row r="93" spans="1:82" x14ac:dyDescent="0.2">
      <c r="A93" t="b">
        <v>0</v>
      </c>
      <c r="B93" t="s">
        <v>174</v>
      </c>
      <c r="C93" t="b">
        <v>0</v>
      </c>
      <c r="D93" t="b">
        <v>1</v>
      </c>
      <c r="E93" t="s">
        <v>83</v>
      </c>
      <c r="F93" t="s">
        <v>83</v>
      </c>
      <c r="G93" t="s">
        <v>82</v>
      </c>
      <c r="H93" t="s">
        <v>83</v>
      </c>
      <c r="I93" t="s">
        <v>81</v>
      </c>
      <c r="J93" t="s">
        <v>81</v>
      </c>
      <c r="K93" t="s">
        <v>85</v>
      </c>
      <c r="L93" t="s">
        <v>82</v>
      </c>
      <c r="M93" t="b">
        <v>0</v>
      </c>
      <c r="O93" t="s">
        <v>82</v>
      </c>
      <c r="P93" t="b">
        <v>0</v>
      </c>
      <c r="R93" t="b">
        <v>1</v>
      </c>
      <c r="S93" t="s">
        <v>521</v>
      </c>
      <c r="T93">
        <v>7</v>
      </c>
      <c r="U93">
        <v>5</v>
      </c>
      <c r="AD93" t="b">
        <v>0</v>
      </c>
      <c r="AV93" s="12" t="s">
        <v>83</v>
      </c>
      <c r="AW93" s="29" t="s">
        <v>83</v>
      </c>
      <c r="AZ93" t="s">
        <v>296</v>
      </c>
      <c r="BA93" s="27" t="s">
        <v>83</v>
      </c>
      <c r="BB93" t="b">
        <v>1</v>
      </c>
      <c r="BC93" t="s">
        <v>81</v>
      </c>
      <c r="BD93" t="s">
        <v>144</v>
      </c>
      <c r="BE93" t="s">
        <v>111</v>
      </c>
      <c r="BF93" t="s">
        <v>83</v>
      </c>
      <c r="BG93">
        <v>5</v>
      </c>
      <c r="BH93" t="s">
        <v>96</v>
      </c>
      <c r="BI93" t="s">
        <v>522</v>
      </c>
      <c r="BJ93" t="s">
        <v>96</v>
      </c>
      <c r="BK93" t="s">
        <v>523</v>
      </c>
      <c r="BL93" t="b">
        <v>0</v>
      </c>
      <c r="BO93">
        <v>1</v>
      </c>
      <c r="BP93" t="s">
        <v>115</v>
      </c>
      <c r="BQ93" t="s">
        <v>524</v>
      </c>
      <c r="BR93" t="s">
        <v>82</v>
      </c>
      <c r="BT93" s="42">
        <v>3</v>
      </c>
      <c r="BU93" t="s">
        <v>525</v>
      </c>
      <c r="BW93" t="b">
        <v>0</v>
      </c>
      <c r="BX93" s="29">
        <v>26</v>
      </c>
      <c r="BY93" s="28" t="s">
        <v>140</v>
      </c>
      <c r="BZ93" t="s">
        <v>100</v>
      </c>
      <c r="CA93" t="s">
        <v>289</v>
      </c>
      <c r="CB93" s="42" t="s">
        <v>258</v>
      </c>
      <c r="CC93" t="s">
        <v>100</v>
      </c>
      <c r="CD93" t="s">
        <v>289</v>
      </c>
    </row>
    <row r="94" spans="1:82" x14ac:dyDescent="0.2">
      <c r="A94" t="b">
        <v>0</v>
      </c>
      <c r="B94" t="s">
        <v>128</v>
      </c>
      <c r="C94" t="b">
        <v>1</v>
      </c>
      <c r="D94" t="b">
        <v>1</v>
      </c>
      <c r="E94" t="s">
        <v>83</v>
      </c>
      <c r="F94" t="s">
        <v>83</v>
      </c>
      <c r="G94" t="s">
        <v>83</v>
      </c>
      <c r="H94" t="s">
        <v>83</v>
      </c>
      <c r="I94" t="s">
        <v>81</v>
      </c>
      <c r="J94" t="s">
        <v>141</v>
      </c>
      <c r="K94" t="s">
        <v>85</v>
      </c>
      <c r="L94" t="s">
        <v>96</v>
      </c>
      <c r="M94" t="b">
        <v>0</v>
      </c>
      <c r="O94" t="s">
        <v>83</v>
      </c>
      <c r="P94" t="b">
        <v>1</v>
      </c>
      <c r="Q94" t="s">
        <v>526</v>
      </c>
      <c r="R94" t="b">
        <v>1</v>
      </c>
      <c r="S94" t="s">
        <v>527</v>
      </c>
      <c r="T94">
        <v>7</v>
      </c>
      <c r="U94">
        <v>7</v>
      </c>
      <c r="AD94" t="b">
        <v>1</v>
      </c>
      <c r="AE94" t="b">
        <v>0</v>
      </c>
      <c r="AF94" t="s">
        <v>81</v>
      </c>
      <c r="AG94" t="s">
        <v>88</v>
      </c>
      <c r="AH94" t="s">
        <v>120</v>
      </c>
      <c r="AI94" t="s">
        <v>120</v>
      </c>
      <c r="AJ94" t="s">
        <v>81</v>
      </c>
      <c r="AK94" t="s">
        <v>85</v>
      </c>
      <c r="AL94" t="s">
        <v>121</v>
      </c>
      <c r="AM94" t="b">
        <v>0</v>
      </c>
      <c r="AO94" t="s">
        <v>92</v>
      </c>
      <c r="AP94" t="b">
        <v>1</v>
      </c>
      <c r="AR94" t="b">
        <v>0</v>
      </c>
      <c r="AT94">
        <v>5</v>
      </c>
      <c r="AU94">
        <v>2</v>
      </c>
      <c r="AV94" s="12" t="s">
        <v>83</v>
      </c>
      <c r="AW94" s="29" t="s">
        <v>83</v>
      </c>
      <c r="AZ94" t="s">
        <v>375</v>
      </c>
      <c r="BA94" s="27" t="s">
        <v>83</v>
      </c>
      <c r="BB94" t="b">
        <v>1</v>
      </c>
      <c r="BC94" t="s">
        <v>83</v>
      </c>
      <c r="BD94" t="s">
        <v>110</v>
      </c>
      <c r="BE94" t="s">
        <v>111</v>
      </c>
      <c r="BF94" t="s">
        <v>82</v>
      </c>
      <c r="BG94">
        <v>8</v>
      </c>
      <c r="BH94" t="s">
        <v>96</v>
      </c>
      <c r="BJ94" t="s">
        <v>82</v>
      </c>
      <c r="BK94" t="s">
        <v>528</v>
      </c>
      <c r="BL94" t="b">
        <v>1</v>
      </c>
      <c r="BM94" t="b">
        <v>0</v>
      </c>
      <c r="BO94">
        <v>8</v>
      </c>
      <c r="BP94" t="s">
        <v>98</v>
      </c>
      <c r="BR94" t="s">
        <v>113</v>
      </c>
      <c r="BT94" s="42">
        <v>3</v>
      </c>
      <c r="BW94" t="b">
        <v>1</v>
      </c>
      <c r="BX94" s="29">
        <v>32</v>
      </c>
      <c r="BY94" s="28" t="s">
        <v>148</v>
      </c>
      <c r="BZ94" t="s">
        <v>100</v>
      </c>
      <c r="CA94" t="s">
        <v>408</v>
      </c>
      <c r="CB94" s="42" t="s">
        <v>102</v>
      </c>
      <c r="CC94" t="s">
        <v>100</v>
      </c>
      <c r="CD94" t="s">
        <v>408</v>
      </c>
    </row>
    <row r="95" spans="1:82" x14ac:dyDescent="0.2">
      <c r="A95" t="b">
        <v>0</v>
      </c>
      <c r="B95" t="s">
        <v>80</v>
      </c>
      <c r="C95" t="b">
        <v>1</v>
      </c>
      <c r="D95" t="b">
        <v>1</v>
      </c>
      <c r="E95" t="s">
        <v>83</v>
      </c>
      <c r="F95" t="s">
        <v>82</v>
      </c>
      <c r="G95" t="s">
        <v>83</v>
      </c>
      <c r="H95" t="s">
        <v>83</v>
      </c>
      <c r="I95" t="s">
        <v>83</v>
      </c>
      <c r="J95" t="s">
        <v>141</v>
      </c>
      <c r="K95" t="s">
        <v>118</v>
      </c>
      <c r="L95" t="s">
        <v>83</v>
      </c>
      <c r="M95" t="b">
        <v>0</v>
      </c>
      <c r="O95" t="s">
        <v>83</v>
      </c>
      <c r="P95" t="b">
        <v>1</v>
      </c>
      <c r="R95" t="b">
        <v>1</v>
      </c>
      <c r="T95">
        <v>7</v>
      </c>
      <c r="U95">
        <v>7</v>
      </c>
      <c r="AD95" t="b">
        <v>1</v>
      </c>
      <c r="AE95" t="b">
        <v>1</v>
      </c>
      <c r="AF95" t="s">
        <v>158</v>
      </c>
      <c r="AG95" t="s">
        <v>88</v>
      </c>
      <c r="AH95" t="s">
        <v>120</v>
      </c>
      <c r="AI95" t="s">
        <v>120</v>
      </c>
      <c r="AJ95" t="s">
        <v>81</v>
      </c>
      <c r="AK95" t="s">
        <v>118</v>
      </c>
      <c r="AL95" t="s">
        <v>91</v>
      </c>
      <c r="AM95" t="b">
        <v>1</v>
      </c>
      <c r="AO95" t="s">
        <v>92</v>
      </c>
      <c r="AP95" t="b">
        <v>1</v>
      </c>
      <c r="AR95" t="b">
        <v>1</v>
      </c>
      <c r="AT95">
        <v>5</v>
      </c>
      <c r="AU95">
        <v>5</v>
      </c>
      <c r="AV95" s="12" t="s">
        <v>82</v>
      </c>
      <c r="BA95" s="27" t="s">
        <v>83</v>
      </c>
      <c r="BB95" t="b">
        <v>1</v>
      </c>
      <c r="BC95" t="s">
        <v>81</v>
      </c>
      <c r="BD95" t="s">
        <v>144</v>
      </c>
      <c r="BE95" t="s">
        <v>144</v>
      </c>
      <c r="BF95" t="s">
        <v>82</v>
      </c>
      <c r="BG95">
        <v>8</v>
      </c>
      <c r="BH95" t="s">
        <v>96</v>
      </c>
      <c r="BJ95" t="s">
        <v>96</v>
      </c>
      <c r="BL95" t="b">
        <v>0</v>
      </c>
      <c r="BO95">
        <v>5</v>
      </c>
      <c r="BP95" t="s">
        <v>82</v>
      </c>
      <c r="BR95" t="s">
        <v>82</v>
      </c>
      <c r="BT95" s="42">
        <v>3</v>
      </c>
      <c r="BU95" t="s">
        <v>529</v>
      </c>
      <c r="BW95" t="b">
        <v>0</v>
      </c>
      <c r="BX95" s="29">
        <v>42</v>
      </c>
      <c r="BY95" s="28" t="s">
        <v>99</v>
      </c>
      <c r="BZ95" t="s">
        <v>164</v>
      </c>
      <c r="CC95" t="s">
        <v>164</v>
      </c>
    </row>
    <row r="96" spans="1:82" x14ac:dyDescent="0.2">
      <c r="A96" t="b">
        <v>0</v>
      </c>
      <c r="B96" t="s">
        <v>174</v>
      </c>
      <c r="C96" t="b">
        <v>1</v>
      </c>
      <c r="D96" t="b">
        <v>1</v>
      </c>
      <c r="E96" t="s">
        <v>83</v>
      </c>
      <c r="F96" t="s">
        <v>83</v>
      </c>
      <c r="G96" t="s">
        <v>82</v>
      </c>
      <c r="H96" t="s">
        <v>83</v>
      </c>
      <c r="I96" t="s">
        <v>81</v>
      </c>
      <c r="J96" t="s">
        <v>81</v>
      </c>
      <c r="K96" t="s">
        <v>85</v>
      </c>
      <c r="L96" t="s">
        <v>82</v>
      </c>
      <c r="M96" t="b">
        <v>0</v>
      </c>
      <c r="O96" t="s">
        <v>96</v>
      </c>
      <c r="R96" t="b">
        <v>1</v>
      </c>
      <c r="T96">
        <v>10</v>
      </c>
      <c r="U96">
        <v>8</v>
      </c>
      <c r="AD96" t="b">
        <v>1</v>
      </c>
      <c r="AE96" t="b">
        <v>0</v>
      </c>
      <c r="AF96" t="s">
        <v>89</v>
      </c>
      <c r="AG96" t="s">
        <v>105</v>
      </c>
      <c r="AH96" t="s">
        <v>120</v>
      </c>
      <c r="AI96" t="s">
        <v>89</v>
      </c>
      <c r="AJ96" t="s">
        <v>110</v>
      </c>
      <c r="AK96" t="s">
        <v>85</v>
      </c>
      <c r="AL96" t="s">
        <v>121</v>
      </c>
      <c r="AM96" t="b">
        <v>0</v>
      </c>
      <c r="AO96" t="s">
        <v>92</v>
      </c>
      <c r="AP96" t="b">
        <v>1</v>
      </c>
      <c r="AR96" t="b">
        <v>1</v>
      </c>
      <c r="AT96">
        <v>6</v>
      </c>
      <c r="AU96">
        <v>0</v>
      </c>
      <c r="AV96" s="12" t="s">
        <v>83</v>
      </c>
      <c r="AW96" s="29" t="s">
        <v>83</v>
      </c>
      <c r="AZ96" t="s">
        <v>109</v>
      </c>
      <c r="BA96" s="27" t="s">
        <v>83</v>
      </c>
      <c r="BB96" t="b">
        <v>0</v>
      </c>
      <c r="BC96" t="s">
        <v>81</v>
      </c>
      <c r="BD96" t="s">
        <v>160</v>
      </c>
      <c r="BE96" t="s">
        <v>110</v>
      </c>
      <c r="BF96" t="s">
        <v>83</v>
      </c>
      <c r="BG96">
        <v>1</v>
      </c>
      <c r="BH96" t="s">
        <v>82</v>
      </c>
      <c r="BJ96" t="s">
        <v>82</v>
      </c>
      <c r="BL96" t="b">
        <v>0</v>
      </c>
      <c r="BO96">
        <v>0</v>
      </c>
      <c r="BP96" t="s">
        <v>113</v>
      </c>
      <c r="BR96" t="s">
        <v>113</v>
      </c>
      <c r="BT96" s="42">
        <v>2</v>
      </c>
      <c r="BW96" t="b">
        <v>0</v>
      </c>
      <c r="BX96" s="29">
        <v>41</v>
      </c>
      <c r="BY96" s="28" t="s">
        <v>166</v>
      </c>
      <c r="BZ96" t="s">
        <v>100</v>
      </c>
      <c r="CA96" t="s">
        <v>530</v>
      </c>
      <c r="CB96" s="42" t="s">
        <v>102</v>
      </c>
      <c r="CC96" t="s">
        <v>100</v>
      </c>
      <c r="CD96" t="s">
        <v>530</v>
      </c>
    </row>
    <row r="97" spans="1:82" ht="238" x14ac:dyDescent="0.2">
      <c r="A97" t="b">
        <v>0</v>
      </c>
      <c r="B97" t="s">
        <v>128</v>
      </c>
      <c r="C97" t="b">
        <v>1</v>
      </c>
      <c r="D97" t="b">
        <v>1</v>
      </c>
      <c r="E97" t="s">
        <v>83</v>
      </c>
      <c r="F97" t="s">
        <v>83</v>
      </c>
      <c r="G97" t="s">
        <v>83</v>
      </c>
      <c r="H97" t="s">
        <v>82</v>
      </c>
      <c r="I97" t="s">
        <v>81</v>
      </c>
      <c r="J97" t="s">
        <v>117</v>
      </c>
      <c r="K97" t="s">
        <v>118</v>
      </c>
      <c r="L97" t="s">
        <v>82</v>
      </c>
      <c r="M97" t="b">
        <v>0</v>
      </c>
      <c r="O97" t="s">
        <v>96</v>
      </c>
      <c r="P97" t="b">
        <v>1</v>
      </c>
      <c r="Q97" t="s">
        <v>531</v>
      </c>
      <c r="R97" t="b">
        <v>1</v>
      </c>
      <c r="S97" s="2" t="s">
        <v>532</v>
      </c>
      <c r="T97">
        <v>8</v>
      </c>
      <c r="U97">
        <v>4</v>
      </c>
      <c r="AD97" t="b">
        <v>1</v>
      </c>
      <c r="AE97" t="b">
        <v>1</v>
      </c>
      <c r="AF97" t="s">
        <v>89</v>
      </c>
      <c r="AG97" t="s">
        <v>105</v>
      </c>
      <c r="AH97" t="s">
        <v>89</v>
      </c>
      <c r="AI97" t="s">
        <v>89</v>
      </c>
      <c r="AJ97" t="s">
        <v>81</v>
      </c>
      <c r="AK97" t="s">
        <v>85</v>
      </c>
      <c r="AL97" t="s">
        <v>91</v>
      </c>
      <c r="AM97" t="b">
        <v>0</v>
      </c>
      <c r="AO97" t="s">
        <v>92</v>
      </c>
      <c r="AP97" t="b">
        <v>0</v>
      </c>
      <c r="AR97" t="b">
        <v>0</v>
      </c>
      <c r="AT97">
        <v>0</v>
      </c>
      <c r="AU97">
        <v>0</v>
      </c>
      <c r="AV97" s="12" t="s">
        <v>108</v>
      </c>
      <c r="AY97" t="s">
        <v>533</v>
      </c>
      <c r="BA97" s="27" t="s">
        <v>83</v>
      </c>
      <c r="BB97" t="b">
        <v>1</v>
      </c>
      <c r="BC97" t="s">
        <v>83</v>
      </c>
      <c r="BD97" t="s">
        <v>110</v>
      </c>
      <c r="BE97" t="s">
        <v>110</v>
      </c>
      <c r="BF97" t="s">
        <v>83</v>
      </c>
      <c r="BG97">
        <v>10</v>
      </c>
      <c r="BH97" t="s">
        <v>82</v>
      </c>
      <c r="BI97" s="2" t="s">
        <v>534</v>
      </c>
      <c r="BJ97" t="s">
        <v>96</v>
      </c>
      <c r="BK97" t="s">
        <v>535</v>
      </c>
      <c r="BL97" t="b">
        <v>0</v>
      </c>
      <c r="BO97">
        <v>6</v>
      </c>
      <c r="BP97" t="s">
        <v>115</v>
      </c>
      <c r="BQ97" t="s">
        <v>536</v>
      </c>
      <c r="BR97" t="s">
        <v>113</v>
      </c>
      <c r="BT97" s="42">
        <v>2</v>
      </c>
      <c r="BU97" s="2" t="s">
        <v>537</v>
      </c>
      <c r="BV97" t="s">
        <v>538</v>
      </c>
      <c r="BW97" t="b">
        <v>1</v>
      </c>
      <c r="BX97" s="29">
        <v>32</v>
      </c>
      <c r="BY97" s="28" t="s">
        <v>99</v>
      </c>
      <c r="BZ97" t="s">
        <v>197</v>
      </c>
      <c r="CC97" t="s">
        <v>197</v>
      </c>
    </row>
    <row r="98" spans="1:82" x14ac:dyDescent="0.2">
      <c r="A98" t="b">
        <v>0</v>
      </c>
      <c r="B98" t="s">
        <v>174</v>
      </c>
      <c r="C98" t="b">
        <v>0</v>
      </c>
      <c r="D98" t="b">
        <v>1</v>
      </c>
      <c r="E98" t="s">
        <v>82</v>
      </c>
      <c r="F98" t="s">
        <v>83</v>
      </c>
      <c r="G98" t="s">
        <v>82</v>
      </c>
      <c r="H98" t="s">
        <v>83</v>
      </c>
      <c r="I98" t="s">
        <v>81</v>
      </c>
      <c r="J98" t="s">
        <v>81</v>
      </c>
      <c r="K98" t="s">
        <v>85</v>
      </c>
      <c r="L98" t="s">
        <v>82</v>
      </c>
      <c r="M98" t="b">
        <v>0</v>
      </c>
      <c r="O98" t="s">
        <v>82</v>
      </c>
      <c r="P98" t="b">
        <v>0</v>
      </c>
      <c r="R98" t="b">
        <v>0</v>
      </c>
      <c r="T98">
        <v>3</v>
      </c>
      <c r="U98">
        <v>3</v>
      </c>
      <c r="AD98" t="b">
        <v>0</v>
      </c>
      <c r="AV98" s="12" t="s">
        <v>93</v>
      </c>
      <c r="BA98" s="27" t="s">
        <v>93</v>
      </c>
      <c r="BB98" t="b">
        <v>1</v>
      </c>
      <c r="BC98" t="s">
        <v>83</v>
      </c>
      <c r="BD98" t="s">
        <v>110</v>
      </c>
      <c r="BE98" t="s">
        <v>110</v>
      </c>
      <c r="BF98" t="s">
        <v>130</v>
      </c>
      <c r="BG98">
        <v>0</v>
      </c>
      <c r="BH98" t="s">
        <v>82</v>
      </c>
      <c r="BI98" t="s">
        <v>539</v>
      </c>
      <c r="BJ98" t="s">
        <v>82</v>
      </c>
      <c r="BK98" t="s">
        <v>540</v>
      </c>
      <c r="BL98" t="b">
        <v>0</v>
      </c>
      <c r="BO98">
        <v>2</v>
      </c>
      <c r="BP98" t="s">
        <v>82</v>
      </c>
      <c r="BR98" t="s">
        <v>82</v>
      </c>
      <c r="BT98" s="42">
        <v>1</v>
      </c>
      <c r="BU98" t="s">
        <v>541</v>
      </c>
      <c r="BV98" t="s">
        <v>542</v>
      </c>
      <c r="BW98" t="b">
        <v>0</v>
      </c>
      <c r="BX98" s="29">
        <v>32</v>
      </c>
      <c r="BY98" s="28" t="s">
        <v>216</v>
      </c>
      <c r="BZ98" t="s">
        <v>100</v>
      </c>
      <c r="CA98" t="s">
        <v>206</v>
      </c>
      <c r="CB98" s="42" t="s">
        <v>102</v>
      </c>
      <c r="CC98" t="s">
        <v>100</v>
      </c>
      <c r="CD98" t="s">
        <v>206</v>
      </c>
    </row>
    <row r="99" spans="1:82" x14ac:dyDescent="0.2">
      <c r="A99" t="b">
        <v>0</v>
      </c>
      <c r="B99" t="s">
        <v>128</v>
      </c>
      <c r="C99" t="b">
        <v>1</v>
      </c>
      <c r="D99" t="b">
        <v>1</v>
      </c>
      <c r="E99" t="s">
        <v>83</v>
      </c>
      <c r="F99" t="s">
        <v>82</v>
      </c>
      <c r="G99" t="s">
        <v>81</v>
      </c>
      <c r="H99" t="s">
        <v>83</v>
      </c>
      <c r="I99" t="s">
        <v>81</v>
      </c>
      <c r="J99" t="s">
        <v>84</v>
      </c>
      <c r="K99" t="s">
        <v>118</v>
      </c>
      <c r="L99" t="s">
        <v>83</v>
      </c>
      <c r="M99" t="b">
        <v>0</v>
      </c>
      <c r="O99" t="s">
        <v>83</v>
      </c>
      <c r="P99" t="b">
        <v>0</v>
      </c>
      <c r="R99" t="b">
        <v>0</v>
      </c>
      <c r="T99">
        <v>7</v>
      </c>
      <c r="U99">
        <v>8</v>
      </c>
      <c r="AD99" t="b">
        <v>1</v>
      </c>
      <c r="AE99" t="b">
        <v>1</v>
      </c>
      <c r="AF99" t="s">
        <v>90</v>
      </c>
      <c r="AG99" t="s">
        <v>105</v>
      </c>
      <c r="AH99" t="s">
        <v>90</v>
      </c>
      <c r="AI99" t="s">
        <v>90</v>
      </c>
      <c r="AJ99" t="s">
        <v>106</v>
      </c>
      <c r="AK99" t="s">
        <v>118</v>
      </c>
      <c r="AL99" t="s">
        <v>262</v>
      </c>
      <c r="AM99" t="b">
        <v>1</v>
      </c>
      <c r="AN99" t="s">
        <v>543</v>
      </c>
      <c r="AO99" t="s">
        <v>264</v>
      </c>
      <c r="AP99" t="b">
        <v>1</v>
      </c>
      <c r="AR99" t="b">
        <v>1</v>
      </c>
      <c r="AT99">
        <v>8</v>
      </c>
      <c r="AU99">
        <v>8</v>
      </c>
      <c r="AV99" s="12" t="s">
        <v>82</v>
      </c>
      <c r="BA99" s="27" t="s">
        <v>83</v>
      </c>
      <c r="BB99" t="b">
        <v>1</v>
      </c>
      <c r="BC99" t="s">
        <v>83</v>
      </c>
      <c r="BD99" t="s">
        <v>110</v>
      </c>
      <c r="BE99" t="s">
        <v>111</v>
      </c>
      <c r="BF99" t="s">
        <v>82</v>
      </c>
      <c r="BG99">
        <v>4</v>
      </c>
      <c r="BH99" t="s">
        <v>82</v>
      </c>
      <c r="BI99" t="s">
        <v>544</v>
      </c>
      <c r="BJ99" t="s">
        <v>82</v>
      </c>
      <c r="BK99" t="s">
        <v>544</v>
      </c>
      <c r="BL99" t="b">
        <v>0</v>
      </c>
      <c r="BO99">
        <v>7</v>
      </c>
      <c r="BP99" t="s">
        <v>82</v>
      </c>
      <c r="BR99" t="s">
        <v>98</v>
      </c>
      <c r="BT99" s="42">
        <v>3</v>
      </c>
      <c r="BU99" t="s">
        <v>545</v>
      </c>
      <c r="BW99" t="b">
        <v>0</v>
      </c>
      <c r="BX99" s="29">
        <v>31</v>
      </c>
      <c r="BY99" s="28" t="s">
        <v>148</v>
      </c>
      <c r="BZ99" t="s">
        <v>100</v>
      </c>
      <c r="CA99" t="s">
        <v>346</v>
      </c>
      <c r="CB99" s="42" t="s">
        <v>102</v>
      </c>
      <c r="CC99" t="s">
        <v>100</v>
      </c>
      <c r="CD99" t="s">
        <v>346</v>
      </c>
    </row>
    <row r="100" spans="1:82" x14ac:dyDescent="0.2">
      <c r="A100" t="b">
        <v>0</v>
      </c>
      <c r="B100" t="s">
        <v>128</v>
      </c>
      <c r="C100" t="b">
        <v>1</v>
      </c>
      <c r="D100" t="b">
        <v>1</v>
      </c>
      <c r="E100" t="s">
        <v>309</v>
      </c>
      <c r="F100" t="s">
        <v>130</v>
      </c>
      <c r="G100" t="s">
        <v>82</v>
      </c>
      <c r="H100" t="s">
        <v>82</v>
      </c>
      <c r="I100" t="s">
        <v>81</v>
      </c>
      <c r="J100" t="s">
        <v>141</v>
      </c>
      <c r="K100" t="s">
        <v>85</v>
      </c>
      <c r="L100" t="s">
        <v>96</v>
      </c>
      <c r="M100" t="b">
        <v>0</v>
      </c>
      <c r="O100" t="s">
        <v>83</v>
      </c>
      <c r="P100" t="b">
        <v>1</v>
      </c>
      <c r="Q100" t="s">
        <v>546</v>
      </c>
      <c r="R100" t="b">
        <v>1</v>
      </c>
      <c r="S100" t="s">
        <v>547</v>
      </c>
      <c r="T100">
        <v>8</v>
      </c>
      <c r="U100">
        <v>7</v>
      </c>
      <c r="AD100" t="b">
        <v>1</v>
      </c>
      <c r="AE100" t="b">
        <v>0</v>
      </c>
      <c r="AF100" t="s">
        <v>89</v>
      </c>
      <c r="AG100" t="s">
        <v>219</v>
      </c>
      <c r="AH100" t="s">
        <v>120</v>
      </c>
      <c r="AI100" t="s">
        <v>120</v>
      </c>
      <c r="AJ100" t="s">
        <v>106</v>
      </c>
      <c r="AK100" t="s">
        <v>85</v>
      </c>
      <c r="AL100" t="s">
        <v>91</v>
      </c>
      <c r="AM100" t="b">
        <v>1</v>
      </c>
      <c r="AN100" t="s">
        <v>548</v>
      </c>
      <c r="AO100" t="s">
        <v>92</v>
      </c>
      <c r="AP100" t="b">
        <v>0</v>
      </c>
      <c r="AR100" t="b">
        <v>0</v>
      </c>
      <c r="AT100">
        <v>7</v>
      </c>
      <c r="AU100">
        <v>3</v>
      </c>
      <c r="AV100" s="12" t="s">
        <v>83</v>
      </c>
      <c r="AW100" s="29" t="s">
        <v>83</v>
      </c>
      <c r="AZ100" t="s">
        <v>183</v>
      </c>
      <c r="BA100" s="27" t="s">
        <v>83</v>
      </c>
      <c r="BB100" t="b">
        <v>1</v>
      </c>
      <c r="BC100" t="s">
        <v>83</v>
      </c>
      <c r="BD100" t="s">
        <v>144</v>
      </c>
      <c r="BE100" t="s">
        <v>111</v>
      </c>
      <c r="BF100" t="s">
        <v>82</v>
      </c>
      <c r="BG100">
        <v>9</v>
      </c>
      <c r="BH100" t="s">
        <v>82</v>
      </c>
      <c r="BI100" t="s">
        <v>549</v>
      </c>
      <c r="BJ100" t="s">
        <v>82</v>
      </c>
      <c r="BK100" t="s">
        <v>549</v>
      </c>
      <c r="BL100" t="b">
        <v>1</v>
      </c>
      <c r="BM100" t="b">
        <v>0</v>
      </c>
      <c r="BO100">
        <v>8</v>
      </c>
      <c r="BP100" t="s">
        <v>115</v>
      </c>
      <c r="BQ100" t="s">
        <v>550</v>
      </c>
      <c r="BR100" t="s">
        <v>113</v>
      </c>
      <c r="BT100" s="42">
        <v>3</v>
      </c>
      <c r="BU100" t="s">
        <v>551</v>
      </c>
      <c r="BW100" t="b">
        <v>1</v>
      </c>
      <c r="BX100" s="29">
        <v>34</v>
      </c>
      <c r="BY100" s="28" t="s">
        <v>314</v>
      </c>
      <c r="BZ100" t="s">
        <v>552</v>
      </c>
      <c r="CC100" t="s">
        <v>552</v>
      </c>
    </row>
    <row r="101" spans="1:82" x14ac:dyDescent="0.2">
      <c r="A101" t="b">
        <v>0</v>
      </c>
      <c r="B101" t="s">
        <v>174</v>
      </c>
      <c r="C101" t="b">
        <v>1</v>
      </c>
      <c r="D101" t="b">
        <v>1</v>
      </c>
      <c r="E101" t="s">
        <v>83</v>
      </c>
      <c r="F101" t="s">
        <v>82</v>
      </c>
      <c r="G101" t="s">
        <v>83</v>
      </c>
      <c r="H101" t="s">
        <v>83</v>
      </c>
      <c r="I101" t="s">
        <v>81</v>
      </c>
      <c r="J101" t="s">
        <v>428</v>
      </c>
      <c r="K101" t="s">
        <v>85</v>
      </c>
      <c r="L101" t="s">
        <v>82</v>
      </c>
      <c r="M101" t="b">
        <v>0</v>
      </c>
      <c r="O101" t="s">
        <v>82</v>
      </c>
      <c r="P101" t="b">
        <v>0</v>
      </c>
      <c r="R101" t="b">
        <v>1</v>
      </c>
      <c r="T101">
        <v>4</v>
      </c>
      <c r="U101">
        <v>1</v>
      </c>
      <c r="AD101" t="b">
        <v>1</v>
      </c>
      <c r="AE101" t="b">
        <v>1</v>
      </c>
      <c r="AF101" t="s">
        <v>158</v>
      </c>
      <c r="AG101" t="s">
        <v>159</v>
      </c>
      <c r="AH101" t="s">
        <v>120</v>
      </c>
      <c r="AI101" t="s">
        <v>120</v>
      </c>
      <c r="AJ101" t="s">
        <v>81</v>
      </c>
      <c r="AK101" t="s">
        <v>85</v>
      </c>
      <c r="AL101" t="s">
        <v>121</v>
      </c>
      <c r="AM101" t="b">
        <v>0</v>
      </c>
      <c r="AO101" t="s">
        <v>122</v>
      </c>
      <c r="AP101" t="b">
        <v>0</v>
      </c>
      <c r="AR101" t="b">
        <v>0</v>
      </c>
      <c r="AT101">
        <v>0</v>
      </c>
      <c r="AU101">
        <v>0</v>
      </c>
      <c r="AV101" s="12" t="s">
        <v>108</v>
      </c>
      <c r="AY101" t="s">
        <v>553</v>
      </c>
      <c r="BA101" s="27" t="s">
        <v>108</v>
      </c>
      <c r="BB101" t="b">
        <v>0</v>
      </c>
      <c r="BC101" t="s">
        <v>83</v>
      </c>
      <c r="BD101" t="s">
        <v>94</v>
      </c>
      <c r="BE101" t="s">
        <v>110</v>
      </c>
      <c r="BF101" t="s">
        <v>83</v>
      </c>
      <c r="BG101">
        <v>1</v>
      </c>
      <c r="BH101" t="s">
        <v>96</v>
      </c>
      <c r="BJ101" t="s">
        <v>82</v>
      </c>
      <c r="BL101" t="b">
        <v>0</v>
      </c>
      <c r="BO101">
        <v>4</v>
      </c>
      <c r="BP101" t="s">
        <v>113</v>
      </c>
      <c r="BR101" t="s">
        <v>82</v>
      </c>
      <c r="BT101" s="42">
        <v>2</v>
      </c>
      <c r="BW101" t="b">
        <v>0</v>
      </c>
      <c r="BX101" s="29">
        <v>36</v>
      </c>
      <c r="BY101" s="28" t="s">
        <v>554</v>
      </c>
      <c r="BZ101" t="s">
        <v>164</v>
      </c>
      <c r="CC101" t="s">
        <v>164</v>
      </c>
    </row>
    <row r="102" spans="1:82" x14ac:dyDescent="0.2">
      <c r="A102" t="b">
        <v>0</v>
      </c>
      <c r="B102" t="s">
        <v>128</v>
      </c>
      <c r="C102" t="b">
        <v>1</v>
      </c>
      <c r="D102" t="b">
        <v>1</v>
      </c>
      <c r="E102" t="s">
        <v>81</v>
      </c>
      <c r="F102" t="s">
        <v>82</v>
      </c>
      <c r="G102" t="s">
        <v>83</v>
      </c>
      <c r="H102" t="s">
        <v>81</v>
      </c>
      <c r="I102" t="s">
        <v>83</v>
      </c>
      <c r="J102" t="s">
        <v>84</v>
      </c>
      <c r="K102" t="s">
        <v>85</v>
      </c>
      <c r="L102" t="s">
        <v>83</v>
      </c>
      <c r="M102" t="b">
        <v>0</v>
      </c>
      <c r="O102" t="s">
        <v>82</v>
      </c>
      <c r="P102" t="b">
        <v>0</v>
      </c>
      <c r="R102" t="b">
        <v>0</v>
      </c>
      <c r="T102">
        <v>10</v>
      </c>
      <c r="U102">
        <v>10</v>
      </c>
      <c r="AD102" t="b">
        <v>1</v>
      </c>
      <c r="AE102" t="b">
        <v>0</v>
      </c>
      <c r="AF102" t="s">
        <v>158</v>
      </c>
      <c r="AG102" t="s">
        <v>159</v>
      </c>
      <c r="AH102" t="s">
        <v>120</v>
      </c>
      <c r="AI102" t="s">
        <v>120</v>
      </c>
      <c r="AJ102" t="s">
        <v>81</v>
      </c>
      <c r="AK102" t="s">
        <v>118</v>
      </c>
      <c r="AL102" t="s">
        <v>121</v>
      </c>
      <c r="AM102" t="b">
        <v>0</v>
      </c>
      <c r="AO102" t="s">
        <v>122</v>
      </c>
      <c r="AP102" t="b">
        <v>0</v>
      </c>
      <c r="AR102" t="b">
        <v>0</v>
      </c>
      <c r="AT102">
        <v>2</v>
      </c>
      <c r="AU102">
        <v>0</v>
      </c>
      <c r="AV102" s="12" t="s">
        <v>82</v>
      </c>
      <c r="BA102" s="27" t="s">
        <v>82</v>
      </c>
      <c r="BB102" t="b">
        <v>0</v>
      </c>
      <c r="BC102" t="s">
        <v>82</v>
      </c>
      <c r="BD102" t="s">
        <v>94</v>
      </c>
      <c r="BE102" t="s">
        <v>94</v>
      </c>
      <c r="BF102" t="s">
        <v>130</v>
      </c>
      <c r="BG102">
        <v>3</v>
      </c>
      <c r="BH102" t="s">
        <v>83</v>
      </c>
      <c r="BJ102" t="s">
        <v>82</v>
      </c>
      <c r="BL102" t="b">
        <v>0</v>
      </c>
      <c r="BO102">
        <v>7</v>
      </c>
      <c r="BP102" t="s">
        <v>113</v>
      </c>
      <c r="BQ102" t="s">
        <v>555</v>
      </c>
      <c r="BR102" t="s">
        <v>115</v>
      </c>
      <c r="BT102" s="42">
        <v>3</v>
      </c>
      <c r="BU102" t="s">
        <v>556</v>
      </c>
      <c r="BW102" t="b">
        <v>0</v>
      </c>
      <c r="BX102" s="29">
        <v>33</v>
      </c>
      <c r="BY102" s="28" t="s">
        <v>116</v>
      </c>
      <c r="BZ102" t="s">
        <v>552</v>
      </c>
      <c r="CC102" t="s">
        <v>552</v>
      </c>
    </row>
    <row r="103" spans="1:82" x14ac:dyDescent="0.2">
      <c r="A103" t="b">
        <v>0</v>
      </c>
      <c r="B103" t="s">
        <v>80</v>
      </c>
      <c r="C103" t="b">
        <v>1</v>
      </c>
      <c r="D103" t="b">
        <v>1</v>
      </c>
      <c r="E103" t="s">
        <v>81</v>
      </c>
      <c r="F103" t="s">
        <v>82</v>
      </c>
      <c r="G103" t="s">
        <v>82</v>
      </c>
      <c r="H103" t="s">
        <v>81</v>
      </c>
      <c r="I103" t="s">
        <v>83</v>
      </c>
      <c r="J103" t="s">
        <v>141</v>
      </c>
      <c r="K103" t="s">
        <v>85</v>
      </c>
      <c r="L103" t="s">
        <v>96</v>
      </c>
      <c r="M103" t="b">
        <v>0</v>
      </c>
      <c r="O103" t="s">
        <v>96</v>
      </c>
      <c r="P103" t="b">
        <v>0</v>
      </c>
      <c r="R103" t="b">
        <v>0</v>
      </c>
      <c r="T103">
        <v>5</v>
      </c>
      <c r="U103">
        <v>5</v>
      </c>
      <c r="AD103" t="b">
        <v>1</v>
      </c>
      <c r="AE103" t="b">
        <v>0</v>
      </c>
      <c r="AF103" t="s">
        <v>90</v>
      </c>
      <c r="AG103" t="s">
        <v>219</v>
      </c>
      <c r="AH103" t="s">
        <v>90</v>
      </c>
      <c r="AI103" t="s">
        <v>90</v>
      </c>
      <c r="AJ103" t="s">
        <v>106</v>
      </c>
      <c r="AK103" t="s">
        <v>118</v>
      </c>
      <c r="AL103" t="s">
        <v>91</v>
      </c>
      <c r="AM103" t="b">
        <v>1</v>
      </c>
      <c r="AN103" t="s">
        <v>557</v>
      </c>
      <c r="AO103" t="s">
        <v>92</v>
      </c>
      <c r="AP103" t="b">
        <v>1</v>
      </c>
      <c r="AR103" t="b">
        <v>1</v>
      </c>
      <c r="AT103">
        <v>5</v>
      </c>
      <c r="AU103">
        <v>5</v>
      </c>
      <c r="AV103" s="12" t="s">
        <v>83</v>
      </c>
      <c r="AW103" s="29" t="s">
        <v>83</v>
      </c>
      <c r="AZ103" t="s">
        <v>558</v>
      </c>
      <c r="BA103" s="27" t="s">
        <v>83</v>
      </c>
      <c r="BB103" t="b">
        <v>1</v>
      </c>
      <c r="BC103" t="s">
        <v>83</v>
      </c>
      <c r="BD103" t="s">
        <v>160</v>
      </c>
      <c r="BE103" t="s">
        <v>144</v>
      </c>
      <c r="BF103" t="s">
        <v>130</v>
      </c>
      <c r="BG103">
        <v>10</v>
      </c>
      <c r="BH103" t="s">
        <v>82</v>
      </c>
      <c r="BI103" t="s">
        <v>559</v>
      </c>
      <c r="BJ103" t="s">
        <v>82</v>
      </c>
      <c r="BK103" t="s">
        <v>559</v>
      </c>
      <c r="BL103" t="b">
        <v>0</v>
      </c>
      <c r="BO103">
        <v>7</v>
      </c>
      <c r="BP103" t="s">
        <v>82</v>
      </c>
      <c r="BR103" t="s">
        <v>115</v>
      </c>
      <c r="BT103" s="42">
        <v>3</v>
      </c>
      <c r="BW103" t="b">
        <v>0</v>
      </c>
      <c r="BX103" s="29">
        <v>30</v>
      </c>
      <c r="BY103" s="28" t="s">
        <v>116</v>
      </c>
      <c r="BZ103" t="s">
        <v>100</v>
      </c>
      <c r="CA103" t="s">
        <v>224</v>
      </c>
      <c r="CB103" s="42" t="s">
        <v>102</v>
      </c>
      <c r="CC103" t="s">
        <v>100</v>
      </c>
      <c r="CD103" t="s">
        <v>224</v>
      </c>
    </row>
    <row r="104" spans="1:82" ht="34" x14ac:dyDescent="0.2">
      <c r="A104" t="b">
        <v>0</v>
      </c>
      <c r="B104" t="s">
        <v>80</v>
      </c>
      <c r="C104" t="b">
        <v>1</v>
      </c>
      <c r="D104" t="b">
        <v>1</v>
      </c>
      <c r="E104" t="s">
        <v>81</v>
      </c>
      <c r="F104" t="s">
        <v>83</v>
      </c>
      <c r="G104" t="s">
        <v>82</v>
      </c>
      <c r="H104" t="s">
        <v>82</v>
      </c>
      <c r="I104" t="s">
        <v>81</v>
      </c>
      <c r="J104" t="s">
        <v>428</v>
      </c>
      <c r="K104" t="s">
        <v>85</v>
      </c>
      <c r="L104" t="s">
        <v>96</v>
      </c>
      <c r="M104" t="b">
        <v>1</v>
      </c>
      <c r="N104" t="s">
        <v>560</v>
      </c>
      <c r="O104" t="s">
        <v>83</v>
      </c>
      <c r="P104" t="b">
        <v>1</v>
      </c>
      <c r="Q104" t="s">
        <v>561</v>
      </c>
      <c r="R104" t="b">
        <v>1</v>
      </c>
      <c r="S104" t="s">
        <v>562</v>
      </c>
      <c r="T104">
        <v>3</v>
      </c>
      <c r="U104">
        <v>0</v>
      </c>
      <c r="AD104" t="b">
        <v>1</v>
      </c>
      <c r="AE104" t="b">
        <v>1</v>
      </c>
      <c r="AF104" t="s">
        <v>81</v>
      </c>
      <c r="AG104" t="s">
        <v>88</v>
      </c>
      <c r="AH104" t="s">
        <v>81</v>
      </c>
      <c r="AI104" t="s">
        <v>120</v>
      </c>
      <c r="AJ104" t="s">
        <v>106</v>
      </c>
      <c r="AK104" t="s">
        <v>118</v>
      </c>
      <c r="AL104" t="s">
        <v>91</v>
      </c>
      <c r="AM104" t="b">
        <v>1</v>
      </c>
      <c r="AN104" t="s">
        <v>563</v>
      </c>
      <c r="AO104" t="s">
        <v>92</v>
      </c>
      <c r="AP104" t="b">
        <v>1</v>
      </c>
      <c r="AQ104" t="s">
        <v>130</v>
      </c>
      <c r="AR104" t="b">
        <v>1</v>
      </c>
      <c r="AS104" t="s">
        <v>564</v>
      </c>
      <c r="AT104">
        <v>5</v>
      </c>
      <c r="AU104">
        <v>3</v>
      </c>
      <c r="AV104" s="12" t="s">
        <v>83</v>
      </c>
      <c r="AW104" s="29" t="s">
        <v>83</v>
      </c>
      <c r="AZ104" t="s">
        <v>565</v>
      </c>
      <c r="BA104" s="27" t="s">
        <v>83</v>
      </c>
      <c r="BB104" t="b">
        <v>1</v>
      </c>
      <c r="BC104" t="s">
        <v>83</v>
      </c>
      <c r="BD104" t="s">
        <v>110</v>
      </c>
      <c r="BE104" t="s">
        <v>111</v>
      </c>
      <c r="BF104" t="s">
        <v>83</v>
      </c>
      <c r="BG104">
        <v>8</v>
      </c>
      <c r="BH104" t="s">
        <v>96</v>
      </c>
      <c r="BI104" t="s">
        <v>566</v>
      </c>
      <c r="BJ104" t="s">
        <v>82</v>
      </c>
      <c r="BK104" t="s">
        <v>567</v>
      </c>
      <c r="BL104" t="b">
        <v>1</v>
      </c>
      <c r="BM104" t="b">
        <v>1</v>
      </c>
      <c r="BN104">
        <v>0</v>
      </c>
      <c r="BO104">
        <v>3</v>
      </c>
      <c r="BP104" t="s">
        <v>115</v>
      </c>
      <c r="BR104" t="s">
        <v>115</v>
      </c>
      <c r="BT104" s="42">
        <v>1</v>
      </c>
      <c r="BU104" t="s">
        <v>568</v>
      </c>
      <c r="BV104" s="2" t="s">
        <v>317</v>
      </c>
      <c r="BW104" t="b">
        <v>0</v>
      </c>
      <c r="BX104" s="29">
        <v>45</v>
      </c>
      <c r="BY104" s="28" t="s">
        <v>148</v>
      </c>
      <c r="BZ104" t="s">
        <v>100</v>
      </c>
      <c r="CA104" t="s">
        <v>569</v>
      </c>
      <c r="CB104" s="42" t="s">
        <v>102</v>
      </c>
      <c r="CC104" t="s">
        <v>100</v>
      </c>
      <c r="CD104" t="s">
        <v>569</v>
      </c>
    </row>
    <row r="105" spans="1:82" x14ac:dyDescent="0.2">
      <c r="A105" t="b">
        <v>0</v>
      </c>
      <c r="B105" t="s">
        <v>174</v>
      </c>
      <c r="C105" t="b">
        <v>1</v>
      </c>
      <c r="D105" t="b">
        <v>1</v>
      </c>
      <c r="E105" t="s">
        <v>83</v>
      </c>
      <c r="F105" t="s">
        <v>82</v>
      </c>
      <c r="G105" t="s">
        <v>83</v>
      </c>
      <c r="H105" t="s">
        <v>83</v>
      </c>
      <c r="I105" t="s">
        <v>81</v>
      </c>
      <c r="J105" t="s">
        <v>84</v>
      </c>
      <c r="K105" t="s">
        <v>118</v>
      </c>
      <c r="L105" t="s">
        <v>83</v>
      </c>
      <c r="M105" t="b">
        <v>0</v>
      </c>
      <c r="O105" t="s">
        <v>83</v>
      </c>
      <c r="P105" t="b">
        <v>1</v>
      </c>
      <c r="Q105" t="s">
        <v>570</v>
      </c>
      <c r="R105" t="b">
        <v>1</v>
      </c>
      <c r="S105" t="s">
        <v>571</v>
      </c>
      <c r="T105">
        <v>7</v>
      </c>
      <c r="U105">
        <v>7</v>
      </c>
      <c r="AD105" t="b">
        <v>1</v>
      </c>
      <c r="AE105" t="b">
        <v>1</v>
      </c>
      <c r="AF105" t="s">
        <v>81</v>
      </c>
      <c r="AG105" t="s">
        <v>88</v>
      </c>
      <c r="AH105" t="s">
        <v>120</v>
      </c>
      <c r="AI105" t="s">
        <v>89</v>
      </c>
      <c r="AJ105" t="s">
        <v>81</v>
      </c>
      <c r="AK105" t="s">
        <v>118</v>
      </c>
      <c r="AL105" t="s">
        <v>262</v>
      </c>
      <c r="AM105" t="b">
        <v>0</v>
      </c>
      <c r="AO105" t="s">
        <v>264</v>
      </c>
      <c r="AP105" t="b">
        <v>1</v>
      </c>
      <c r="AQ105" t="s">
        <v>572</v>
      </c>
      <c r="AR105" t="b">
        <v>1</v>
      </c>
      <c r="AS105" t="s">
        <v>572</v>
      </c>
      <c r="AT105">
        <v>9</v>
      </c>
      <c r="AU105">
        <v>5</v>
      </c>
      <c r="AV105" s="12" t="s">
        <v>82</v>
      </c>
      <c r="BA105" s="27" t="s">
        <v>82</v>
      </c>
      <c r="BB105" t="b">
        <v>0</v>
      </c>
      <c r="BC105" t="s">
        <v>82</v>
      </c>
      <c r="BD105" t="s">
        <v>94</v>
      </c>
      <c r="BE105" t="s">
        <v>94</v>
      </c>
      <c r="BF105" t="s">
        <v>82</v>
      </c>
      <c r="BG105">
        <v>10</v>
      </c>
      <c r="BH105" t="s">
        <v>83</v>
      </c>
      <c r="BI105" t="s">
        <v>573</v>
      </c>
      <c r="BJ105" t="s">
        <v>83</v>
      </c>
      <c r="BK105" t="s">
        <v>574</v>
      </c>
      <c r="BL105" t="b">
        <v>0</v>
      </c>
      <c r="BO105">
        <v>10</v>
      </c>
      <c r="BP105" t="s">
        <v>82</v>
      </c>
      <c r="BR105" t="s">
        <v>113</v>
      </c>
      <c r="BT105" s="42">
        <v>4</v>
      </c>
      <c r="BU105" t="s">
        <v>575</v>
      </c>
      <c r="BV105" t="s">
        <v>130</v>
      </c>
      <c r="BW105" t="b">
        <v>1</v>
      </c>
      <c r="BX105" s="29">
        <v>30</v>
      </c>
      <c r="BY105" s="28" t="s">
        <v>99</v>
      </c>
      <c r="BZ105" t="s">
        <v>100</v>
      </c>
      <c r="CA105" t="s">
        <v>308</v>
      </c>
      <c r="CB105" s="42" t="s">
        <v>102</v>
      </c>
      <c r="CC105" t="s">
        <v>100</v>
      </c>
      <c r="CD105" t="s">
        <v>308</v>
      </c>
    </row>
    <row r="106" spans="1:82" x14ac:dyDescent="0.2">
      <c r="A106" t="b">
        <v>1</v>
      </c>
      <c r="V106" t="b">
        <v>1</v>
      </c>
      <c r="W106" t="s">
        <v>207</v>
      </c>
      <c r="X106" t="s">
        <v>335</v>
      </c>
      <c r="Y106" t="s">
        <v>130</v>
      </c>
      <c r="Z106" t="s">
        <v>350</v>
      </c>
      <c r="AA106" t="s">
        <v>94</v>
      </c>
      <c r="AB106" t="s">
        <v>83</v>
      </c>
      <c r="AC106" t="s">
        <v>304</v>
      </c>
      <c r="AD106" t="b">
        <v>1</v>
      </c>
      <c r="AE106" t="b">
        <v>1</v>
      </c>
      <c r="AF106" t="s">
        <v>158</v>
      </c>
      <c r="AG106" t="s">
        <v>159</v>
      </c>
      <c r="AH106" t="s">
        <v>120</v>
      </c>
      <c r="AI106" t="s">
        <v>120</v>
      </c>
      <c r="AJ106" t="s">
        <v>81</v>
      </c>
      <c r="AK106" t="s">
        <v>85</v>
      </c>
      <c r="AL106" t="s">
        <v>121</v>
      </c>
      <c r="AM106" t="b">
        <v>0</v>
      </c>
      <c r="AO106" t="s">
        <v>122</v>
      </c>
      <c r="AP106" t="b">
        <v>0</v>
      </c>
      <c r="AR106" t="b">
        <v>0</v>
      </c>
      <c r="AT106">
        <v>3</v>
      </c>
      <c r="AU106">
        <v>0</v>
      </c>
      <c r="AV106" s="12" t="s">
        <v>108</v>
      </c>
      <c r="AY106" t="s">
        <v>318</v>
      </c>
      <c r="BA106" s="27" t="s">
        <v>83</v>
      </c>
      <c r="BB106" t="b">
        <v>1</v>
      </c>
      <c r="BC106" t="s">
        <v>83</v>
      </c>
      <c r="BD106" t="s">
        <v>110</v>
      </c>
      <c r="BE106" t="s">
        <v>110</v>
      </c>
      <c r="BF106" t="s">
        <v>130</v>
      </c>
      <c r="BG106">
        <v>2</v>
      </c>
      <c r="BH106" t="s">
        <v>96</v>
      </c>
      <c r="BI106" t="s">
        <v>576</v>
      </c>
      <c r="BJ106" t="s">
        <v>82</v>
      </c>
      <c r="BK106" t="s">
        <v>577</v>
      </c>
      <c r="BL106" t="b">
        <v>0</v>
      </c>
      <c r="BO106">
        <v>3</v>
      </c>
      <c r="BP106" t="s">
        <v>82</v>
      </c>
      <c r="BR106" t="s">
        <v>82</v>
      </c>
      <c r="BT106" s="42">
        <v>3</v>
      </c>
      <c r="BW106" t="b">
        <v>0</v>
      </c>
      <c r="BX106" s="29">
        <v>48</v>
      </c>
      <c r="BY106" s="28" t="s">
        <v>99</v>
      </c>
      <c r="BZ106" t="s">
        <v>164</v>
      </c>
      <c r="CC106" t="s">
        <v>164</v>
      </c>
    </row>
    <row r="107" spans="1:82" x14ac:dyDescent="0.2">
      <c r="A107" t="b">
        <v>0</v>
      </c>
      <c r="B107" t="s">
        <v>128</v>
      </c>
      <c r="C107" t="b">
        <v>1</v>
      </c>
      <c r="D107" t="b">
        <v>1</v>
      </c>
      <c r="E107" t="s">
        <v>83</v>
      </c>
      <c r="F107" t="s">
        <v>82</v>
      </c>
      <c r="G107" t="s">
        <v>82</v>
      </c>
      <c r="H107" t="s">
        <v>82</v>
      </c>
      <c r="I107" t="s">
        <v>81</v>
      </c>
      <c r="J107" t="s">
        <v>117</v>
      </c>
      <c r="K107" t="s">
        <v>85</v>
      </c>
      <c r="L107" t="s">
        <v>82</v>
      </c>
      <c r="M107" t="b">
        <v>0</v>
      </c>
      <c r="O107" t="s">
        <v>96</v>
      </c>
      <c r="P107" t="b">
        <v>0</v>
      </c>
      <c r="R107" t="b">
        <v>0</v>
      </c>
      <c r="T107">
        <v>5</v>
      </c>
      <c r="U107">
        <v>5</v>
      </c>
      <c r="AD107" t="b">
        <v>1</v>
      </c>
      <c r="AE107" t="b">
        <v>1</v>
      </c>
      <c r="AF107" t="s">
        <v>89</v>
      </c>
      <c r="AG107" t="s">
        <v>134</v>
      </c>
      <c r="AH107" t="s">
        <v>120</v>
      </c>
      <c r="AI107" t="s">
        <v>120</v>
      </c>
      <c r="AJ107" t="s">
        <v>81</v>
      </c>
      <c r="AK107" t="s">
        <v>85</v>
      </c>
      <c r="AL107" t="s">
        <v>91</v>
      </c>
      <c r="AM107" t="b">
        <v>0</v>
      </c>
      <c r="AO107" t="s">
        <v>92</v>
      </c>
      <c r="AP107" t="b">
        <v>0</v>
      </c>
      <c r="AR107" t="b">
        <v>1</v>
      </c>
      <c r="AS107" t="s">
        <v>578</v>
      </c>
      <c r="AT107">
        <v>5</v>
      </c>
      <c r="AU107">
        <v>5</v>
      </c>
      <c r="AV107" s="12" t="s">
        <v>108</v>
      </c>
      <c r="AY107" t="s">
        <v>318</v>
      </c>
      <c r="BA107" s="27" t="s">
        <v>93</v>
      </c>
      <c r="BB107" t="b">
        <v>0</v>
      </c>
      <c r="BC107" t="s">
        <v>81</v>
      </c>
      <c r="BD107" t="s">
        <v>111</v>
      </c>
      <c r="BE107" t="s">
        <v>111</v>
      </c>
      <c r="BF107" t="s">
        <v>83</v>
      </c>
      <c r="BG107">
        <v>6</v>
      </c>
      <c r="BH107" t="s">
        <v>96</v>
      </c>
      <c r="BJ107" t="s">
        <v>82</v>
      </c>
      <c r="BK107" t="s">
        <v>579</v>
      </c>
      <c r="BL107" t="b">
        <v>0</v>
      </c>
      <c r="BO107">
        <v>4</v>
      </c>
      <c r="BP107" t="s">
        <v>113</v>
      </c>
      <c r="BR107" t="s">
        <v>98</v>
      </c>
      <c r="BT107" s="42">
        <v>3</v>
      </c>
      <c r="BU107" t="s">
        <v>580</v>
      </c>
      <c r="BW107" t="b">
        <v>0</v>
      </c>
      <c r="BX107" s="29">
        <v>29</v>
      </c>
      <c r="BY107" s="28" t="s">
        <v>99</v>
      </c>
      <c r="BZ107" t="s">
        <v>470</v>
      </c>
      <c r="CC107" t="s">
        <v>470</v>
      </c>
    </row>
    <row r="108" spans="1:82" x14ac:dyDescent="0.2">
      <c r="A108" t="b">
        <v>1</v>
      </c>
      <c r="V108" t="b">
        <v>1</v>
      </c>
      <c r="W108" t="s">
        <v>207</v>
      </c>
      <c r="X108" t="s">
        <v>350</v>
      </c>
      <c r="Y108" t="s">
        <v>373</v>
      </c>
      <c r="Z108" t="s">
        <v>350</v>
      </c>
      <c r="AA108" t="s">
        <v>373</v>
      </c>
      <c r="AB108" t="s">
        <v>83</v>
      </c>
      <c r="AC108" t="s">
        <v>167</v>
      </c>
      <c r="AD108" t="b">
        <v>1</v>
      </c>
      <c r="AE108" t="b">
        <v>1</v>
      </c>
      <c r="AF108" t="s">
        <v>158</v>
      </c>
      <c r="AG108" t="s">
        <v>159</v>
      </c>
      <c r="AH108" t="s">
        <v>120</v>
      </c>
      <c r="AI108" t="s">
        <v>120</v>
      </c>
      <c r="AJ108" t="s">
        <v>110</v>
      </c>
      <c r="AK108" t="s">
        <v>85</v>
      </c>
      <c r="AL108" t="s">
        <v>121</v>
      </c>
      <c r="AM108" t="b">
        <v>1</v>
      </c>
      <c r="AO108" t="s">
        <v>92</v>
      </c>
      <c r="AP108" t="b">
        <v>1</v>
      </c>
      <c r="AR108" t="b">
        <v>1</v>
      </c>
      <c r="AT108">
        <v>6</v>
      </c>
      <c r="AU108">
        <v>2</v>
      </c>
      <c r="AV108" s="12" t="s">
        <v>83</v>
      </c>
      <c r="AW108" s="29" t="s">
        <v>83</v>
      </c>
      <c r="AZ108" t="s">
        <v>581</v>
      </c>
      <c r="BA108" s="27" t="s">
        <v>83</v>
      </c>
      <c r="BB108" t="b">
        <v>1</v>
      </c>
      <c r="BC108" t="s">
        <v>81</v>
      </c>
      <c r="BD108" t="s">
        <v>144</v>
      </c>
      <c r="BE108" t="s">
        <v>111</v>
      </c>
      <c r="BF108" t="s">
        <v>83</v>
      </c>
      <c r="BG108">
        <v>8</v>
      </c>
      <c r="BH108" t="s">
        <v>96</v>
      </c>
      <c r="BJ108" t="s">
        <v>83</v>
      </c>
      <c r="BK108" t="s">
        <v>582</v>
      </c>
      <c r="BL108" t="b">
        <v>1</v>
      </c>
      <c r="BM108" t="b">
        <v>1</v>
      </c>
      <c r="BN108">
        <v>4</v>
      </c>
      <c r="BO108">
        <v>3</v>
      </c>
      <c r="BP108" t="s">
        <v>115</v>
      </c>
      <c r="BR108" t="s">
        <v>82</v>
      </c>
      <c r="BT108" s="42">
        <v>2</v>
      </c>
      <c r="BW108" t="b">
        <v>0</v>
      </c>
      <c r="BX108" s="29">
        <v>35</v>
      </c>
      <c r="BY108" s="28" t="s">
        <v>583</v>
      </c>
      <c r="BZ108" t="s">
        <v>197</v>
      </c>
      <c r="CC108" t="s">
        <v>197</v>
      </c>
    </row>
    <row r="109" spans="1:82" x14ac:dyDescent="0.2">
      <c r="A109" t="b">
        <v>0</v>
      </c>
      <c r="B109" t="s">
        <v>128</v>
      </c>
      <c r="C109" t="b">
        <v>1</v>
      </c>
      <c r="D109" t="b">
        <v>1</v>
      </c>
      <c r="E109" t="s">
        <v>81</v>
      </c>
      <c r="F109" t="s">
        <v>82</v>
      </c>
      <c r="G109" t="s">
        <v>82</v>
      </c>
      <c r="H109" t="s">
        <v>81</v>
      </c>
      <c r="I109" t="s">
        <v>81</v>
      </c>
      <c r="J109" t="s">
        <v>81</v>
      </c>
      <c r="K109" t="s">
        <v>85</v>
      </c>
      <c r="L109" t="s">
        <v>82</v>
      </c>
      <c r="M109" t="b">
        <v>0</v>
      </c>
      <c r="O109" t="s">
        <v>96</v>
      </c>
      <c r="P109" t="b">
        <v>1</v>
      </c>
      <c r="Q109" t="s">
        <v>584</v>
      </c>
      <c r="R109" t="b">
        <v>0</v>
      </c>
      <c r="T109">
        <v>5</v>
      </c>
      <c r="U109">
        <v>2</v>
      </c>
      <c r="AD109" t="b">
        <v>1</v>
      </c>
      <c r="AE109" t="b">
        <v>0</v>
      </c>
      <c r="AF109" t="s">
        <v>81</v>
      </c>
      <c r="AG109" t="s">
        <v>88</v>
      </c>
      <c r="AH109" t="s">
        <v>81</v>
      </c>
      <c r="AI109" t="s">
        <v>89</v>
      </c>
      <c r="AJ109" t="s">
        <v>81</v>
      </c>
      <c r="AK109" t="s">
        <v>85</v>
      </c>
      <c r="AL109" t="s">
        <v>121</v>
      </c>
      <c r="AM109" t="b">
        <v>0</v>
      </c>
      <c r="AO109" t="s">
        <v>92</v>
      </c>
      <c r="AP109" t="b">
        <v>0</v>
      </c>
      <c r="AR109" t="b">
        <v>0</v>
      </c>
      <c r="AT109">
        <v>7</v>
      </c>
      <c r="AU109">
        <v>2</v>
      </c>
      <c r="AV109" s="12" t="s">
        <v>83</v>
      </c>
      <c r="AW109" s="29" t="s">
        <v>82</v>
      </c>
      <c r="BB109" t="b">
        <v>1</v>
      </c>
      <c r="BC109" t="s">
        <v>81</v>
      </c>
      <c r="BD109" t="s">
        <v>110</v>
      </c>
      <c r="BE109" t="s">
        <v>111</v>
      </c>
      <c r="BF109" t="s">
        <v>83</v>
      </c>
      <c r="BG109">
        <v>5</v>
      </c>
      <c r="BH109" t="s">
        <v>96</v>
      </c>
      <c r="BI109" t="s">
        <v>585</v>
      </c>
      <c r="BJ109" t="s">
        <v>82</v>
      </c>
      <c r="BK109" t="s">
        <v>586</v>
      </c>
      <c r="BL109" t="b">
        <v>0</v>
      </c>
      <c r="BO109">
        <v>4</v>
      </c>
      <c r="BP109" t="s">
        <v>113</v>
      </c>
      <c r="BQ109" t="s">
        <v>587</v>
      </c>
      <c r="BR109" t="s">
        <v>98</v>
      </c>
      <c r="BT109" s="42">
        <v>1</v>
      </c>
      <c r="BW109" t="b">
        <v>0</v>
      </c>
      <c r="BX109" s="29">
        <v>41</v>
      </c>
      <c r="BY109" s="28" t="s">
        <v>99</v>
      </c>
      <c r="BZ109" t="s">
        <v>100</v>
      </c>
      <c r="CA109" t="s">
        <v>530</v>
      </c>
      <c r="CB109" s="42" t="s">
        <v>102</v>
      </c>
      <c r="CC109" t="s">
        <v>100</v>
      </c>
      <c r="CD109" t="s">
        <v>530</v>
      </c>
    </row>
    <row r="110" spans="1:82" x14ac:dyDescent="0.2">
      <c r="A110" t="b">
        <v>0</v>
      </c>
      <c r="B110" t="s">
        <v>80</v>
      </c>
      <c r="C110" t="b">
        <v>0</v>
      </c>
      <c r="D110" t="b">
        <v>1</v>
      </c>
      <c r="E110" t="s">
        <v>83</v>
      </c>
      <c r="F110" t="s">
        <v>83</v>
      </c>
      <c r="G110" t="s">
        <v>82</v>
      </c>
      <c r="H110" t="s">
        <v>82</v>
      </c>
      <c r="I110" t="s">
        <v>83</v>
      </c>
      <c r="J110" t="s">
        <v>190</v>
      </c>
      <c r="K110" t="s">
        <v>118</v>
      </c>
      <c r="L110" t="s">
        <v>96</v>
      </c>
      <c r="M110" t="b">
        <v>0</v>
      </c>
      <c r="O110" t="s">
        <v>83</v>
      </c>
      <c r="P110" t="b">
        <v>1</v>
      </c>
      <c r="Q110" t="s">
        <v>588</v>
      </c>
      <c r="R110" t="b">
        <v>1</v>
      </c>
      <c r="S110" t="s">
        <v>589</v>
      </c>
      <c r="T110">
        <v>1</v>
      </c>
      <c r="U110">
        <v>5</v>
      </c>
      <c r="AD110" t="b">
        <v>1</v>
      </c>
      <c r="AE110" t="b">
        <v>0</v>
      </c>
      <c r="AF110" t="s">
        <v>89</v>
      </c>
      <c r="AG110" t="s">
        <v>105</v>
      </c>
      <c r="AH110" t="s">
        <v>89</v>
      </c>
      <c r="AI110" t="s">
        <v>89</v>
      </c>
      <c r="AJ110" t="s">
        <v>106</v>
      </c>
      <c r="AK110" t="s">
        <v>118</v>
      </c>
      <c r="AL110" t="s">
        <v>91</v>
      </c>
      <c r="AM110" t="b">
        <v>1</v>
      </c>
      <c r="AN110" t="s">
        <v>590</v>
      </c>
      <c r="AO110" t="s">
        <v>264</v>
      </c>
      <c r="AP110" t="b">
        <v>1</v>
      </c>
      <c r="AQ110" t="s">
        <v>591</v>
      </c>
      <c r="AR110" t="b">
        <v>1</v>
      </c>
      <c r="AS110" t="s">
        <v>592</v>
      </c>
      <c r="AT110">
        <v>1</v>
      </c>
      <c r="AU110">
        <v>4</v>
      </c>
      <c r="AV110" s="12" t="s">
        <v>108</v>
      </c>
      <c r="AY110" t="s">
        <v>318</v>
      </c>
      <c r="BA110" s="27" t="s">
        <v>82</v>
      </c>
      <c r="BB110" t="b">
        <v>0</v>
      </c>
      <c r="BC110" t="s">
        <v>83</v>
      </c>
      <c r="BD110" t="s">
        <v>94</v>
      </c>
      <c r="BE110" t="s">
        <v>94</v>
      </c>
      <c r="BF110" t="s">
        <v>82</v>
      </c>
      <c r="BG110">
        <v>10</v>
      </c>
      <c r="BH110" t="s">
        <v>96</v>
      </c>
      <c r="BI110" t="s">
        <v>593</v>
      </c>
      <c r="BJ110" t="s">
        <v>82</v>
      </c>
      <c r="BK110" t="s">
        <v>594</v>
      </c>
      <c r="BL110" t="b">
        <v>0</v>
      </c>
      <c r="BO110">
        <v>7</v>
      </c>
      <c r="BP110" t="s">
        <v>82</v>
      </c>
      <c r="BR110" t="s">
        <v>115</v>
      </c>
      <c r="BT110" s="42">
        <v>3</v>
      </c>
      <c r="BU110" t="s">
        <v>595</v>
      </c>
      <c r="BW110" t="b">
        <v>0</v>
      </c>
      <c r="BX110" s="29">
        <v>27</v>
      </c>
      <c r="BY110" s="28" t="s">
        <v>216</v>
      </c>
      <c r="BZ110" t="s">
        <v>100</v>
      </c>
      <c r="CA110" t="s">
        <v>530</v>
      </c>
      <c r="CB110" s="42" t="s">
        <v>102</v>
      </c>
      <c r="CC110" t="s">
        <v>100</v>
      </c>
      <c r="CD110" t="s">
        <v>530</v>
      </c>
    </row>
    <row r="111" spans="1:82" x14ac:dyDescent="0.2">
      <c r="A111" t="b">
        <v>0</v>
      </c>
      <c r="B111" s="1" t="d">
        <v>2023-06-25</v>
      </c>
      <c r="C111" t="b">
        <v>1</v>
      </c>
      <c r="D111" t="b">
        <v>1</v>
      </c>
      <c r="E111" t="s">
        <v>83</v>
      </c>
      <c r="F111" t="s">
        <v>83</v>
      </c>
      <c r="G111" t="s">
        <v>82</v>
      </c>
      <c r="H111" t="s">
        <v>83</v>
      </c>
      <c r="I111" t="s">
        <v>83</v>
      </c>
      <c r="J111" t="s">
        <v>84</v>
      </c>
      <c r="K111" t="s">
        <v>118</v>
      </c>
      <c r="L111" t="s">
        <v>83</v>
      </c>
      <c r="M111" t="b">
        <v>1</v>
      </c>
      <c r="O111" t="s">
        <v>83</v>
      </c>
      <c r="P111" t="b">
        <v>1</v>
      </c>
      <c r="R111" t="b">
        <v>1</v>
      </c>
      <c r="T111">
        <v>8</v>
      </c>
      <c r="U111">
        <v>8</v>
      </c>
      <c r="AD111" t="b">
        <v>1</v>
      </c>
      <c r="AE111" t="b">
        <v>1</v>
      </c>
      <c r="AF111" t="s">
        <v>90</v>
      </c>
      <c r="AG111" t="s">
        <v>105</v>
      </c>
      <c r="AH111" t="s">
        <v>89</v>
      </c>
      <c r="AI111" t="s">
        <v>89</v>
      </c>
      <c r="AJ111" t="s">
        <v>110</v>
      </c>
      <c r="AK111" t="s">
        <v>85</v>
      </c>
      <c r="AL111" t="s">
        <v>91</v>
      </c>
      <c r="AM111" t="b">
        <v>1</v>
      </c>
      <c r="AO111" t="s">
        <v>92</v>
      </c>
      <c r="AP111" t="b">
        <v>1</v>
      </c>
      <c r="AR111" t="b">
        <v>1</v>
      </c>
      <c r="AT111">
        <v>5</v>
      </c>
      <c r="AU111">
        <v>5</v>
      </c>
      <c r="AV111" s="12" t="s">
        <v>108</v>
      </c>
      <c r="AY111" t="s">
        <v>109</v>
      </c>
      <c r="BA111" s="27" t="s">
        <v>83</v>
      </c>
      <c r="BB111" t="b">
        <v>1</v>
      </c>
      <c r="BC111" t="s">
        <v>81</v>
      </c>
      <c r="BD111" t="s">
        <v>110</v>
      </c>
      <c r="BE111" t="s">
        <v>111</v>
      </c>
      <c r="BF111" t="s">
        <v>82</v>
      </c>
      <c r="BG111">
        <v>9</v>
      </c>
      <c r="BH111" t="s">
        <v>83</v>
      </c>
      <c r="BJ111" t="s">
        <v>96</v>
      </c>
      <c r="BL111" t="b">
        <v>0</v>
      </c>
      <c r="BO111">
        <v>6</v>
      </c>
      <c r="BP111" t="s">
        <v>82</v>
      </c>
      <c r="BR111" t="s">
        <v>82</v>
      </c>
      <c r="BT111" s="42">
        <v>2</v>
      </c>
      <c r="BU111" t="s">
        <v>596</v>
      </c>
      <c r="BW111" t="b">
        <v>0</v>
      </c>
      <c r="BX111" s="29">
        <v>42</v>
      </c>
      <c r="BY111" s="28" t="s">
        <v>99</v>
      </c>
      <c r="BZ111" t="s">
        <v>100</v>
      </c>
      <c r="CA111" t="s">
        <v>101</v>
      </c>
      <c r="CB111" s="42" t="s">
        <v>102</v>
      </c>
      <c r="CC111" t="s">
        <v>100</v>
      </c>
      <c r="CD111" t="s">
        <v>101</v>
      </c>
    </row>
    <row r="112" spans="1:82" x14ac:dyDescent="0.2">
      <c r="A112" t="b">
        <v>0</v>
      </c>
      <c r="B112" t="s">
        <v>128</v>
      </c>
      <c r="C112" t="b">
        <v>1</v>
      </c>
      <c r="D112" t="b">
        <v>1</v>
      </c>
      <c r="E112" t="s">
        <v>81</v>
      </c>
      <c r="F112" t="s">
        <v>82</v>
      </c>
      <c r="G112" t="s">
        <v>82</v>
      </c>
      <c r="H112" t="s">
        <v>82</v>
      </c>
      <c r="I112" t="s">
        <v>81</v>
      </c>
      <c r="J112" t="s">
        <v>81</v>
      </c>
      <c r="K112" t="s">
        <v>85</v>
      </c>
      <c r="L112" t="s">
        <v>83</v>
      </c>
      <c r="M112" t="b">
        <v>0</v>
      </c>
      <c r="O112" t="s">
        <v>83</v>
      </c>
      <c r="P112" t="b">
        <v>1</v>
      </c>
      <c r="R112" t="b">
        <v>1</v>
      </c>
      <c r="T112">
        <v>5</v>
      </c>
      <c r="U112">
        <v>3</v>
      </c>
      <c r="AD112" t="b">
        <v>1</v>
      </c>
      <c r="AE112" t="b">
        <v>0</v>
      </c>
      <c r="AF112" t="s">
        <v>81</v>
      </c>
      <c r="AG112" t="s">
        <v>88</v>
      </c>
      <c r="AH112" t="s">
        <v>89</v>
      </c>
      <c r="AI112" t="s">
        <v>120</v>
      </c>
      <c r="AJ112" t="s">
        <v>81</v>
      </c>
      <c r="AK112" t="s">
        <v>85</v>
      </c>
      <c r="AL112" t="s">
        <v>121</v>
      </c>
      <c r="AM112" t="b">
        <v>0</v>
      </c>
      <c r="AO112" t="s">
        <v>122</v>
      </c>
      <c r="AP112" t="b">
        <v>0</v>
      </c>
      <c r="AR112" t="b">
        <v>0</v>
      </c>
      <c r="AT112">
        <v>7</v>
      </c>
      <c r="AU112">
        <v>3</v>
      </c>
      <c r="AV112" s="12" t="s">
        <v>108</v>
      </c>
      <c r="AY112" t="s">
        <v>211</v>
      </c>
      <c r="BA112" s="27" t="s">
        <v>108</v>
      </c>
      <c r="BB112" t="b">
        <v>1</v>
      </c>
      <c r="BC112" t="s">
        <v>83</v>
      </c>
      <c r="BD112" t="s">
        <v>94</v>
      </c>
      <c r="BE112" t="s">
        <v>110</v>
      </c>
      <c r="BF112" t="s">
        <v>82</v>
      </c>
      <c r="BG112">
        <v>8</v>
      </c>
      <c r="BH112" t="s">
        <v>96</v>
      </c>
      <c r="BJ112" t="s">
        <v>96</v>
      </c>
      <c r="BL112" t="b">
        <v>0</v>
      </c>
      <c r="BO112">
        <v>8</v>
      </c>
      <c r="BP112" t="s">
        <v>82</v>
      </c>
      <c r="BR112" t="s">
        <v>98</v>
      </c>
      <c r="BT112" s="42">
        <v>2</v>
      </c>
      <c r="BU112" t="s">
        <v>597</v>
      </c>
      <c r="BW112" t="b">
        <v>1</v>
      </c>
      <c r="BX112" s="29">
        <v>32</v>
      </c>
      <c r="BY112" s="28" t="s">
        <v>116</v>
      </c>
      <c r="BZ112" t="s">
        <v>100</v>
      </c>
      <c r="CA112" t="s">
        <v>598</v>
      </c>
      <c r="CB112" s="42" t="s">
        <v>102</v>
      </c>
      <c r="CC112" t="s">
        <v>100</v>
      </c>
      <c r="CD112" t="s">
        <v>598</v>
      </c>
    </row>
    <row r="113" spans="1:82" x14ac:dyDescent="0.2">
      <c r="A113" t="b">
        <v>0</v>
      </c>
      <c r="B113" t="s">
        <v>128</v>
      </c>
      <c r="C113" t="b">
        <v>1</v>
      </c>
      <c r="D113" t="b">
        <v>1</v>
      </c>
      <c r="E113" t="s">
        <v>81</v>
      </c>
      <c r="F113" t="s">
        <v>82</v>
      </c>
      <c r="G113" t="s">
        <v>81</v>
      </c>
      <c r="H113" t="s">
        <v>81</v>
      </c>
      <c r="I113" t="s">
        <v>81</v>
      </c>
      <c r="J113" t="s">
        <v>84</v>
      </c>
      <c r="K113" t="s">
        <v>85</v>
      </c>
      <c r="L113" t="s">
        <v>83</v>
      </c>
      <c r="M113" t="b">
        <v>0</v>
      </c>
      <c r="O113" t="s">
        <v>96</v>
      </c>
      <c r="P113" t="b">
        <v>0</v>
      </c>
      <c r="R113" t="b">
        <v>0</v>
      </c>
      <c r="T113">
        <v>6</v>
      </c>
      <c r="U113">
        <v>5</v>
      </c>
      <c r="AD113" t="b">
        <v>1</v>
      </c>
      <c r="AE113" t="b">
        <v>1</v>
      </c>
      <c r="AF113" t="s">
        <v>81</v>
      </c>
      <c r="AG113" t="s">
        <v>88</v>
      </c>
      <c r="AH113" t="s">
        <v>120</v>
      </c>
      <c r="AI113" t="s">
        <v>120</v>
      </c>
      <c r="AJ113" t="s">
        <v>81</v>
      </c>
      <c r="AK113" t="s">
        <v>85</v>
      </c>
      <c r="AL113" t="s">
        <v>91</v>
      </c>
      <c r="AM113" t="b">
        <v>0</v>
      </c>
      <c r="AO113" t="s">
        <v>92</v>
      </c>
      <c r="AP113" t="b">
        <v>0</v>
      </c>
      <c r="AR113" t="b">
        <v>0</v>
      </c>
      <c r="AT113">
        <v>3</v>
      </c>
      <c r="AU113">
        <v>3</v>
      </c>
      <c r="AV113" s="12" t="s">
        <v>82</v>
      </c>
      <c r="BA113" s="27" t="s">
        <v>82</v>
      </c>
      <c r="BB113" t="b">
        <v>0</v>
      </c>
      <c r="BC113" t="s">
        <v>82</v>
      </c>
      <c r="BD113" t="s">
        <v>94</v>
      </c>
      <c r="BE113" t="s">
        <v>94</v>
      </c>
      <c r="BF113" t="s">
        <v>130</v>
      </c>
      <c r="BG113">
        <v>7</v>
      </c>
      <c r="BH113" t="s">
        <v>96</v>
      </c>
      <c r="BI113" t="s">
        <v>599</v>
      </c>
      <c r="BJ113" t="s">
        <v>82</v>
      </c>
      <c r="BK113" t="s">
        <v>600</v>
      </c>
      <c r="BL113" t="b">
        <v>0</v>
      </c>
      <c r="BO113">
        <v>8</v>
      </c>
      <c r="BP113" t="s">
        <v>82</v>
      </c>
      <c r="BR113" t="s">
        <v>82</v>
      </c>
      <c r="BT113" s="42">
        <v>4</v>
      </c>
      <c r="BU113" t="s">
        <v>601</v>
      </c>
      <c r="BW113" t="b">
        <v>0</v>
      </c>
      <c r="BX113" s="29">
        <v>32</v>
      </c>
      <c r="BY113" s="28" t="s">
        <v>99</v>
      </c>
      <c r="BZ113" t="s">
        <v>100</v>
      </c>
      <c r="CA113" t="s">
        <v>101</v>
      </c>
      <c r="CB113" s="42" t="s">
        <v>102</v>
      </c>
      <c r="CC113" t="s">
        <v>100</v>
      </c>
      <c r="CD113" t="s">
        <v>101</v>
      </c>
    </row>
    <row r="114" spans="1:82" x14ac:dyDescent="0.2">
      <c r="A114" t="b">
        <v>0</v>
      </c>
      <c r="B114" s="1" t="d">
        <v>2023-01-05</v>
      </c>
      <c r="C114" t="b">
        <v>1</v>
      </c>
      <c r="D114" t="b">
        <v>1</v>
      </c>
      <c r="E114" t="s">
        <v>83</v>
      </c>
      <c r="F114" t="s">
        <v>83</v>
      </c>
      <c r="G114" t="s">
        <v>82</v>
      </c>
      <c r="H114" t="s">
        <v>82</v>
      </c>
      <c r="I114" t="s">
        <v>83</v>
      </c>
      <c r="J114" t="s">
        <v>84</v>
      </c>
      <c r="K114" t="s">
        <v>118</v>
      </c>
      <c r="L114" t="s">
        <v>82</v>
      </c>
      <c r="M114" t="b">
        <v>0</v>
      </c>
      <c r="O114" t="s">
        <v>82</v>
      </c>
      <c r="P114" t="b">
        <v>1</v>
      </c>
      <c r="Q114" t="s">
        <v>602</v>
      </c>
      <c r="R114" t="b">
        <v>0</v>
      </c>
      <c r="T114">
        <v>5</v>
      </c>
      <c r="U114">
        <v>8</v>
      </c>
      <c r="AD114" t="b">
        <v>1</v>
      </c>
      <c r="AE114" t="b">
        <v>0</v>
      </c>
      <c r="AF114" t="s">
        <v>81</v>
      </c>
      <c r="AG114" t="s">
        <v>88</v>
      </c>
      <c r="AH114" t="s">
        <v>89</v>
      </c>
      <c r="AI114" t="s">
        <v>120</v>
      </c>
      <c r="AJ114" t="s">
        <v>81</v>
      </c>
      <c r="AK114" t="s">
        <v>85</v>
      </c>
      <c r="AL114" t="s">
        <v>121</v>
      </c>
      <c r="AM114" t="b">
        <v>0</v>
      </c>
      <c r="AO114" t="s">
        <v>122</v>
      </c>
      <c r="AP114" t="b">
        <v>0</v>
      </c>
      <c r="AR114" t="b">
        <v>0</v>
      </c>
      <c r="AT114">
        <v>5</v>
      </c>
      <c r="AU114">
        <v>4</v>
      </c>
      <c r="AV114" s="12" t="s">
        <v>83</v>
      </c>
      <c r="AW114" s="29" t="s">
        <v>83</v>
      </c>
      <c r="AZ114" t="s">
        <v>603</v>
      </c>
      <c r="BA114" s="27" t="s">
        <v>83</v>
      </c>
      <c r="BB114" t="b">
        <v>1</v>
      </c>
      <c r="BC114" t="s">
        <v>83</v>
      </c>
      <c r="BD114" t="s">
        <v>144</v>
      </c>
      <c r="BE114" t="s">
        <v>110</v>
      </c>
      <c r="BF114" t="s">
        <v>82</v>
      </c>
      <c r="BG114">
        <v>8</v>
      </c>
      <c r="BH114" t="s">
        <v>83</v>
      </c>
      <c r="BI114" t="s">
        <v>604</v>
      </c>
      <c r="BJ114" t="s">
        <v>96</v>
      </c>
      <c r="BK114" t="s">
        <v>605</v>
      </c>
      <c r="BL114" t="b">
        <v>0</v>
      </c>
      <c r="BO114">
        <v>5</v>
      </c>
      <c r="BP114" t="s">
        <v>82</v>
      </c>
      <c r="BR114" t="s">
        <v>82</v>
      </c>
      <c r="BT114" s="42">
        <v>2</v>
      </c>
      <c r="BU114" t="s">
        <v>606</v>
      </c>
      <c r="BV114" t="s">
        <v>607</v>
      </c>
      <c r="BW114" t="b">
        <v>0</v>
      </c>
      <c r="BX114" s="29">
        <v>20</v>
      </c>
      <c r="BY114" s="28" t="s">
        <v>443</v>
      </c>
      <c r="BZ114" t="s">
        <v>100</v>
      </c>
      <c r="CA114" t="s">
        <v>101</v>
      </c>
      <c r="CB114" s="42" t="s">
        <v>102</v>
      </c>
      <c r="CC114" t="s">
        <v>100</v>
      </c>
      <c r="CD114" t="s">
        <v>101</v>
      </c>
    </row>
    <row r="115" spans="1:82" x14ac:dyDescent="0.2">
      <c r="A115" t="b">
        <v>1</v>
      </c>
      <c r="V115" t="b">
        <v>0</v>
      </c>
      <c r="W115" t="s">
        <v>149</v>
      </c>
      <c r="X115" t="s">
        <v>350</v>
      </c>
      <c r="Y115" t="s">
        <v>373</v>
      </c>
      <c r="Z115" t="s">
        <v>350</v>
      </c>
      <c r="AA115" t="s">
        <v>608</v>
      </c>
      <c r="AB115" t="s">
        <v>83</v>
      </c>
      <c r="AC115" t="s">
        <v>388</v>
      </c>
      <c r="AD115" t="b">
        <v>1</v>
      </c>
      <c r="AE115" t="b">
        <v>0</v>
      </c>
      <c r="AF115" t="s">
        <v>158</v>
      </c>
      <c r="AG115" t="s">
        <v>159</v>
      </c>
      <c r="AH115" t="s">
        <v>120</v>
      </c>
      <c r="AI115" t="s">
        <v>120</v>
      </c>
      <c r="AJ115" t="s">
        <v>82</v>
      </c>
      <c r="AK115" t="s">
        <v>85</v>
      </c>
      <c r="AL115" t="s">
        <v>91</v>
      </c>
      <c r="AM115" t="b">
        <v>0</v>
      </c>
      <c r="AO115" t="s">
        <v>92</v>
      </c>
      <c r="AP115" t="b">
        <v>1</v>
      </c>
      <c r="AR115" t="b">
        <v>1</v>
      </c>
      <c r="AT115">
        <v>7</v>
      </c>
      <c r="AU115">
        <v>4</v>
      </c>
      <c r="AV115" s="12" t="s">
        <v>83</v>
      </c>
      <c r="AW115" s="29" t="s">
        <v>83</v>
      </c>
      <c r="AZ115" t="s">
        <v>609</v>
      </c>
      <c r="BA115" s="27" t="s">
        <v>83</v>
      </c>
      <c r="BB115" t="b">
        <v>1</v>
      </c>
      <c r="BC115" t="s">
        <v>83</v>
      </c>
      <c r="BD115" t="s">
        <v>110</v>
      </c>
      <c r="BE115" t="s">
        <v>111</v>
      </c>
      <c r="BF115" t="s">
        <v>96</v>
      </c>
      <c r="BG115">
        <v>8</v>
      </c>
      <c r="BH115" t="s">
        <v>96</v>
      </c>
      <c r="BJ115" t="s">
        <v>96</v>
      </c>
      <c r="BL115" t="b">
        <v>0</v>
      </c>
      <c r="BO115">
        <v>6</v>
      </c>
      <c r="BP115" t="s">
        <v>98</v>
      </c>
      <c r="BR115" t="s">
        <v>115</v>
      </c>
      <c r="BT115" s="42">
        <v>2</v>
      </c>
      <c r="BW115" t="b">
        <v>0</v>
      </c>
      <c r="BX115" s="29">
        <v>24</v>
      </c>
      <c r="BY115" s="28" t="s">
        <v>610</v>
      </c>
      <c r="BZ115" t="s">
        <v>100</v>
      </c>
      <c r="CA115" t="s">
        <v>184</v>
      </c>
      <c r="CB115" s="42" t="s">
        <v>102</v>
      </c>
      <c r="CC115" t="s">
        <v>100</v>
      </c>
      <c r="CD115" t="s">
        <v>184</v>
      </c>
    </row>
    <row r="116" spans="1:82" x14ac:dyDescent="0.2">
      <c r="A116" t="b">
        <v>0</v>
      </c>
      <c r="B116" t="s">
        <v>181</v>
      </c>
      <c r="C116" t="b">
        <v>0</v>
      </c>
      <c r="D116" t="b">
        <v>1</v>
      </c>
      <c r="E116" t="s">
        <v>81</v>
      </c>
      <c r="F116" t="s">
        <v>82</v>
      </c>
      <c r="G116" t="s">
        <v>83</v>
      </c>
      <c r="H116" t="s">
        <v>81</v>
      </c>
      <c r="I116" t="s">
        <v>81</v>
      </c>
      <c r="J116" t="s">
        <v>84</v>
      </c>
      <c r="K116" t="s">
        <v>118</v>
      </c>
      <c r="L116" t="s">
        <v>83</v>
      </c>
      <c r="M116" t="b">
        <v>0</v>
      </c>
      <c r="O116" t="s">
        <v>96</v>
      </c>
      <c r="P116" t="b">
        <v>0</v>
      </c>
      <c r="R116" t="b">
        <v>0</v>
      </c>
      <c r="T116">
        <v>6</v>
      </c>
      <c r="U116">
        <v>6</v>
      </c>
      <c r="AD116" t="b">
        <v>1</v>
      </c>
      <c r="AE116" t="b">
        <v>0</v>
      </c>
      <c r="AF116" t="s">
        <v>81</v>
      </c>
      <c r="AG116" t="s">
        <v>134</v>
      </c>
      <c r="AH116" t="s">
        <v>120</v>
      </c>
      <c r="AI116" t="s">
        <v>120</v>
      </c>
      <c r="AJ116" t="s">
        <v>81</v>
      </c>
      <c r="AK116" t="s">
        <v>118</v>
      </c>
      <c r="AL116" t="s">
        <v>121</v>
      </c>
      <c r="AM116" t="b">
        <v>0</v>
      </c>
      <c r="AO116" t="s">
        <v>92</v>
      </c>
      <c r="AP116" t="b">
        <v>0</v>
      </c>
      <c r="AR116" t="b">
        <v>0</v>
      </c>
      <c r="AT116">
        <v>3</v>
      </c>
      <c r="AU116">
        <v>3</v>
      </c>
      <c r="AV116" s="12" t="s">
        <v>82</v>
      </c>
      <c r="BA116" s="27" t="s">
        <v>82</v>
      </c>
      <c r="BB116" t="b">
        <v>0</v>
      </c>
      <c r="BC116" t="s">
        <v>82</v>
      </c>
      <c r="BD116" t="s">
        <v>94</v>
      </c>
      <c r="BE116" t="s">
        <v>94</v>
      </c>
      <c r="BF116" t="s">
        <v>82</v>
      </c>
      <c r="BG116">
        <v>6</v>
      </c>
      <c r="BH116" t="s">
        <v>82</v>
      </c>
      <c r="BI116" t="s">
        <v>611</v>
      </c>
      <c r="BJ116" t="s">
        <v>82</v>
      </c>
      <c r="BK116" t="s">
        <v>612</v>
      </c>
      <c r="BL116" t="b">
        <v>0</v>
      </c>
      <c r="BO116">
        <v>6</v>
      </c>
      <c r="BP116" t="s">
        <v>82</v>
      </c>
      <c r="BR116" t="s">
        <v>98</v>
      </c>
      <c r="BT116" s="42">
        <v>4</v>
      </c>
      <c r="BW116" t="b">
        <v>0</v>
      </c>
      <c r="BX116" s="29">
        <v>0</v>
      </c>
      <c r="BY116" s="28" t="s">
        <v>116</v>
      </c>
      <c r="BZ116" t="s">
        <v>100</v>
      </c>
      <c r="CA116" t="s">
        <v>101</v>
      </c>
      <c r="CB116" s="42" t="s">
        <v>102</v>
      </c>
      <c r="CC116" t="s">
        <v>100</v>
      </c>
      <c r="CD116" t="s">
        <v>101</v>
      </c>
    </row>
    <row r="117" spans="1:82" x14ac:dyDescent="0.2">
      <c r="A117" t="b">
        <v>0</v>
      </c>
      <c r="B117" t="s">
        <v>80</v>
      </c>
      <c r="C117" t="b">
        <v>1</v>
      </c>
      <c r="D117" t="b">
        <v>1</v>
      </c>
      <c r="E117" t="s">
        <v>81</v>
      </c>
      <c r="F117" t="s">
        <v>82</v>
      </c>
      <c r="G117" t="s">
        <v>82</v>
      </c>
      <c r="H117" t="s">
        <v>82</v>
      </c>
      <c r="I117" t="s">
        <v>81</v>
      </c>
      <c r="J117" t="s">
        <v>84</v>
      </c>
      <c r="K117" t="s">
        <v>85</v>
      </c>
      <c r="L117" t="s">
        <v>83</v>
      </c>
      <c r="M117" t="b">
        <v>0</v>
      </c>
      <c r="O117" t="s">
        <v>96</v>
      </c>
      <c r="P117" t="b">
        <v>0</v>
      </c>
      <c r="R117" t="b">
        <v>0</v>
      </c>
      <c r="T117">
        <v>7</v>
      </c>
      <c r="U117">
        <v>7</v>
      </c>
      <c r="AD117" t="b">
        <v>1</v>
      </c>
      <c r="AE117" t="b">
        <v>1</v>
      </c>
      <c r="AF117" t="s">
        <v>81</v>
      </c>
      <c r="AG117" t="s">
        <v>88</v>
      </c>
      <c r="AH117" t="s">
        <v>120</v>
      </c>
      <c r="AI117" t="s">
        <v>120</v>
      </c>
      <c r="AJ117" t="s">
        <v>81</v>
      </c>
      <c r="AK117" t="s">
        <v>85</v>
      </c>
      <c r="AL117" t="s">
        <v>91</v>
      </c>
      <c r="AM117" t="b">
        <v>0</v>
      </c>
      <c r="AO117" t="s">
        <v>92</v>
      </c>
      <c r="AP117" t="b">
        <v>0</v>
      </c>
      <c r="AR117" t="b">
        <v>0</v>
      </c>
      <c r="AT117">
        <v>8</v>
      </c>
      <c r="AU117">
        <v>6</v>
      </c>
      <c r="AV117" s="12" t="s">
        <v>82</v>
      </c>
      <c r="BA117" s="27" t="s">
        <v>82</v>
      </c>
      <c r="BB117" t="b">
        <v>0</v>
      </c>
      <c r="BC117" t="s">
        <v>82</v>
      </c>
      <c r="BD117" t="s">
        <v>94</v>
      </c>
      <c r="BE117" t="s">
        <v>94</v>
      </c>
      <c r="BF117" t="s">
        <v>82</v>
      </c>
      <c r="BG117">
        <v>7</v>
      </c>
      <c r="BH117" t="s">
        <v>96</v>
      </c>
      <c r="BI117" t="s">
        <v>613</v>
      </c>
      <c r="BJ117" t="s">
        <v>96</v>
      </c>
      <c r="BK117" t="s">
        <v>614</v>
      </c>
      <c r="BL117" t="b">
        <v>0</v>
      </c>
      <c r="BO117">
        <v>5</v>
      </c>
      <c r="BP117" t="s">
        <v>82</v>
      </c>
      <c r="BR117" t="s">
        <v>113</v>
      </c>
      <c r="BT117" s="42">
        <v>3</v>
      </c>
      <c r="BU117" t="s">
        <v>615</v>
      </c>
      <c r="BV117" t="s">
        <v>616</v>
      </c>
      <c r="BW117" t="b">
        <v>1</v>
      </c>
      <c r="BX117" s="29">
        <v>38</v>
      </c>
      <c r="BY117" s="28" t="s">
        <v>99</v>
      </c>
      <c r="BZ117" t="s">
        <v>100</v>
      </c>
      <c r="CA117" t="s">
        <v>101</v>
      </c>
      <c r="CB117" s="42" t="s">
        <v>102</v>
      </c>
      <c r="CC117" t="s">
        <v>100</v>
      </c>
      <c r="CD117" t="s">
        <v>101</v>
      </c>
    </row>
    <row r="118" spans="1:82" x14ac:dyDescent="0.2">
      <c r="A118" t="b">
        <v>0</v>
      </c>
      <c r="B118" s="1" t="d">
        <v>2023-06-25</v>
      </c>
      <c r="C118" t="b">
        <v>1</v>
      </c>
      <c r="D118" t="b">
        <v>1</v>
      </c>
      <c r="E118" t="s">
        <v>81</v>
      </c>
      <c r="F118" t="s">
        <v>83</v>
      </c>
      <c r="G118" t="s">
        <v>82</v>
      </c>
      <c r="H118" t="s">
        <v>82</v>
      </c>
      <c r="I118" t="s">
        <v>81</v>
      </c>
      <c r="J118" t="s">
        <v>190</v>
      </c>
      <c r="K118" t="s">
        <v>85</v>
      </c>
      <c r="L118" t="s">
        <v>96</v>
      </c>
      <c r="M118" t="b">
        <v>0</v>
      </c>
      <c r="O118" t="s">
        <v>96</v>
      </c>
      <c r="P118" t="b">
        <v>0</v>
      </c>
      <c r="R118" t="b">
        <v>0</v>
      </c>
      <c r="T118">
        <v>8</v>
      </c>
      <c r="U118">
        <v>5</v>
      </c>
      <c r="AD118" t="b">
        <v>1</v>
      </c>
      <c r="AE118" t="b">
        <v>0</v>
      </c>
      <c r="AF118" t="s">
        <v>158</v>
      </c>
      <c r="AG118" t="s">
        <v>88</v>
      </c>
      <c r="AH118" t="s">
        <v>120</v>
      </c>
      <c r="AI118" t="s">
        <v>120</v>
      </c>
      <c r="AJ118" t="s">
        <v>81</v>
      </c>
      <c r="AK118" t="s">
        <v>85</v>
      </c>
      <c r="AL118" t="s">
        <v>91</v>
      </c>
      <c r="AM118" t="b">
        <v>0</v>
      </c>
      <c r="AO118" t="s">
        <v>92</v>
      </c>
      <c r="AP118" t="b">
        <v>0</v>
      </c>
      <c r="AR118" t="b">
        <v>0</v>
      </c>
      <c r="AT118">
        <v>6</v>
      </c>
      <c r="AU118">
        <v>0</v>
      </c>
      <c r="AV118" s="12" t="s">
        <v>83</v>
      </c>
      <c r="AW118" s="29" t="s">
        <v>83</v>
      </c>
      <c r="AZ118" t="s">
        <v>109</v>
      </c>
      <c r="BA118" s="27" t="s">
        <v>83</v>
      </c>
      <c r="BB118" t="b">
        <v>1</v>
      </c>
      <c r="BC118" t="s">
        <v>81</v>
      </c>
      <c r="BD118" t="s">
        <v>144</v>
      </c>
      <c r="BE118" t="s">
        <v>110</v>
      </c>
      <c r="BF118" t="s">
        <v>82</v>
      </c>
      <c r="BG118">
        <v>6</v>
      </c>
      <c r="BH118" t="s">
        <v>82</v>
      </c>
      <c r="BI118" t="s">
        <v>617</v>
      </c>
      <c r="BJ118" t="s">
        <v>82</v>
      </c>
      <c r="BK118" t="s">
        <v>618</v>
      </c>
      <c r="BL118" t="b">
        <v>0</v>
      </c>
      <c r="BO118">
        <v>4</v>
      </c>
      <c r="BP118" t="s">
        <v>98</v>
      </c>
      <c r="BR118" t="s">
        <v>98</v>
      </c>
      <c r="BT118" s="42">
        <v>3</v>
      </c>
      <c r="BU118" t="s">
        <v>619</v>
      </c>
      <c r="BW118" t="b">
        <v>0</v>
      </c>
      <c r="BX118" s="29">
        <v>31</v>
      </c>
      <c r="BY118" s="28" t="s">
        <v>99</v>
      </c>
      <c r="BZ118" t="s">
        <v>100</v>
      </c>
      <c r="CA118" t="s">
        <v>101</v>
      </c>
      <c r="CB118" s="42" t="s">
        <v>102</v>
      </c>
      <c r="CC118" t="s">
        <v>100</v>
      </c>
      <c r="CD118" t="s">
        <v>101</v>
      </c>
    </row>
    <row r="119" spans="1:82" x14ac:dyDescent="0.2">
      <c r="A119" t="b">
        <v>0</v>
      </c>
      <c r="B119" t="s">
        <v>80</v>
      </c>
      <c r="C119" t="b">
        <v>1</v>
      </c>
      <c r="D119" t="b">
        <v>0</v>
      </c>
      <c r="E119" t="s">
        <v>83</v>
      </c>
      <c r="F119" t="s">
        <v>83</v>
      </c>
      <c r="G119" t="s">
        <v>83</v>
      </c>
      <c r="H119" t="s">
        <v>83</v>
      </c>
      <c r="I119" t="s">
        <v>83</v>
      </c>
      <c r="J119" t="s">
        <v>117</v>
      </c>
      <c r="K119" t="s">
        <v>295</v>
      </c>
      <c r="L119" t="s">
        <v>82</v>
      </c>
      <c r="M119" t="b">
        <v>0</v>
      </c>
      <c r="O119" t="s">
        <v>82</v>
      </c>
      <c r="P119" t="b">
        <v>1</v>
      </c>
      <c r="R119" t="b">
        <v>0</v>
      </c>
      <c r="T119">
        <v>3</v>
      </c>
      <c r="U119">
        <v>1</v>
      </c>
      <c r="AD119" t="b">
        <v>0</v>
      </c>
      <c r="AV119" s="12" t="s">
        <v>83</v>
      </c>
      <c r="AW119" s="29" t="s">
        <v>83</v>
      </c>
      <c r="AZ119" t="s">
        <v>229</v>
      </c>
      <c r="BA119" s="27" t="s">
        <v>83</v>
      </c>
      <c r="BB119" t="b">
        <v>1</v>
      </c>
      <c r="BC119" t="s">
        <v>83</v>
      </c>
      <c r="BD119" t="s">
        <v>144</v>
      </c>
      <c r="BE119" t="s">
        <v>144</v>
      </c>
      <c r="BF119" t="s">
        <v>82</v>
      </c>
      <c r="BG119">
        <v>3</v>
      </c>
      <c r="BH119" t="s">
        <v>96</v>
      </c>
      <c r="BJ119" t="s">
        <v>82</v>
      </c>
      <c r="BL119" t="b">
        <v>1</v>
      </c>
      <c r="BM119" t="b">
        <v>1</v>
      </c>
      <c r="BO119">
        <v>4</v>
      </c>
      <c r="BP119" t="s">
        <v>115</v>
      </c>
      <c r="BR119" t="s">
        <v>115</v>
      </c>
      <c r="BT119" s="42">
        <v>4</v>
      </c>
      <c r="BW119" t="b">
        <v>0</v>
      </c>
      <c r="BX119" s="29">
        <v>26</v>
      </c>
      <c r="BY119" s="28" t="s">
        <v>166</v>
      </c>
      <c r="BZ119" t="s">
        <v>100</v>
      </c>
      <c r="CA119" t="s">
        <v>620</v>
      </c>
      <c r="CB119" s="42" t="s">
        <v>258</v>
      </c>
      <c r="CC119" t="s">
        <v>100</v>
      </c>
      <c r="CD119" t="s">
        <v>620</v>
      </c>
    </row>
    <row r="120" spans="1:82" x14ac:dyDescent="0.2">
      <c r="A120" t="b">
        <v>0</v>
      </c>
      <c r="B120" t="s">
        <v>80</v>
      </c>
      <c r="C120" t="b">
        <v>1</v>
      </c>
      <c r="D120" t="b">
        <v>1</v>
      </c>
      <c r="E120" t="s">
        <v>83</v>
      </c>
      <c r="F120" t="s">
        <v>82</v>
      </c>
      <c r="G120" t="s">
        <v>82</v>
      </c>
      <c r="H120" t="s">
        <v>82</v>
      </c>
      <c r="I120" t="s">
        <v>83</v>
      </c>
      <c r="J120" t="s">
        <v>141</v>
      </c>
      <c r="K120" t="s">
        <v>85</v>
      </c>
      <c r="L120" t="s">
        <v>83</v>
      </c>
      <c r="M120" t="b">
        <v>1</v>
      </c>
      <c r="N120" t="s">
        <v>621</v>
      </c>
      <c r="O120" t="s">
        <v>83</v>
      </c>
      <c r="P120" t="b">
        <v>1</v>
      </c>
      <c r="R120" t="b">
        <v>0</v>
      </c>
      <c r="T120">
        <v>5</v>
      </c>
      <c r="U120">
        <v>6</v>
      </c>
      <c r="AD120" t="b">
        <v>1</v>
      </c>
      <c r="AE120" t="b">
        <v>1</v>
      </c>
      <c r="AF120" t="s">
        <v>89</v>
      </c>
      <c r="AG120" t="s">
        <v>105</v>
      </c>
      <c r="AH120" t="s">
        <v>120</v>
      </c>
      <c r="AI120" t="s">
        <v>89</v>
      </c>
      <c r="AJ120" t="s">
        <v>110</v>
      </c>
      <c r="AK120" t="s">
        <v>85</v>
      </c>
      <c r="AL120" t="s">
        <v>91</v>
      </c>
      <c r="AM120" t="b">
        <v>1</v>
      </c>
      <c r="AO120" t="s">
        <v>92</v>
      </c>
      <c r="AP120" t="b">
        <v>1</v>
      </c>
      <c r="AR120" t="b">
        <v>1</v>
      </c>
      <c r="AT120">
        <v>8</v>
      </c>
      <c r="AU120">
        <v>5</v>
      </c>
      <c r="AV120" s="12" t="s">
        <v>83</v>
      </c>
      <c r="AW120" s="29" t="s">
        <v>83</v>
      </c>
      <c r="AZ120" t="s">
        <v>176</v>
      </c>
      <c r="BA120" s="27" t="s">
        <v>83</v>
      </c>
      <c r="BB120" t="b">
        <v>1</v>
      </c>
      <c r="BC120" t="s">
        <v>83</v>
      </c>
      <c r="BD120" t="s">
        <v>110</v>
      </c>
      <c r="BE120" t="s">
        <v>111</v>
      </c>
      <c r="BF120" t="s">
        <v>96</v>
      </c>
      <c r="BG120">
        <v>7</v>
      </c>
      <c r="BH120" t="s">
        <v>82</v>
      </c>
      <c r="BJ120" t="s">
        <v>82</v>
      </c>
      <c r="BL120" t="b">
        <v>0</v>
      </c>
      <c r="BO120">
        <v>7</v>
      </c>
      <c r="BP120" t="s">
        <v>98</v>
      </c>
      <c r="BR120" t="s">
        <v>115</v>
      </c>
      <c r="BT120" s="42">
        <v>4</v>
      </c>
      <c r="BU120" t="s">
        <v>622</v>
      </c>
      <c r="BW120" t="b">
        <v>0</v>
      </c>
      <c r="BX120" s="29">
        <v>40</v>
      </c>
      <c r="BY120" s="28" t="s">
        <v>99</v>
      </c>
      <c r="BZ120" t="s">
        <v>100</v>
      </c>
      <c r="CA120" t="s">
        <v>623</v>
      </c>
      <c r="CB120" s="42" t="s">
        <v>102</v>
      </c>
      <c r="CC120" t="s">
        <v>100</v>
      </c>
      <c r="CD120" t="s">
        <v>623</v>
      </c>
    </row>
    <row r="121" spans="1:82" x14ac:dyDescent="0.2">
      <c r="A121" t="b">
        <v>0</v>
      </c>
      <c r="B121" s="1" t="d">
        <v>2023-06-25</v>
      </c>
      <c r="C121" t="b">
        <v>0</v>
      </c>
      <c r="D121" t="b">
        <v>1</v>
      </c>
      <c r="E121" t="s">
        <v>83</v>
      </c>
      <c r="F121" t="s">
        <v>82</v>
      </c>
      <c r="G121" t="s">
        <v>82</v>
      </c>
      <c r="H121" t="s">
        <v>82</v>
      </c>
      <c r="I121" t="s">
        <v>81</v>
      </c>
      <c r="J121" t="s">
        <v>141</v>
      </c>
      <c r="K121" t="s">
        <v>118</v>
      </c>
      <c r="L121" t="s">
        <v>96</v>
      </c>
      <c r="M121" t="b">
        <v>0</v>
      </c>
      <c r="O121" t="s">
        <v>96</v>
      </c>
      <c r="P121" t="b">
        <v>0</v>
      </c>
      <c r="R121" t="b">
        <v>0</v>
      </c>
      <c r="T121">
        <v>7</v>
      </c>
      <c r="U121">
        <v>7</v>
      </c>
      <c r="AD121" t="b">
        <v>1</v>
      </c>
      <c r="AE121" t="b">
        <v>0</v>
      </c>
      <c r="AF121" t="s">
        <v>89</v>
      </c>
      <c r="AG121" t="s">
        <v>105</v>
      </c>
      <c r="AH121" t="s">
        <v>89</v>
      </c>
      <c r="AI121" t="s">
        <v>89</v>
      </c>
      <c r="AJ121" t="s">
        <v>81</v>
      </c>
      <c r="AK121" t="s">
        <v>85</v>
      </c>
      <c r="AL121" t="s">
        <v>121</v>
      </c>
      <c r="AM121" t="b">
        <v>0</v>
      </c>
      <c r="AO121" t="s">
        <v>92</v>
      </c>
      <c r="AP121" t="b">
        <v>1</v>
      </c>
      <c r="AR121" t="b">
        <v>1</v>
      </c>
      <c r="AT121">
        <v>7</v>
      </c>
      <c r="AU121">
        <v>7</v>
      </c>
      <c r="AV121" s="12" t="s">
        <v>83</v>
      </c>
      <c r="AW121" s="29" t="s">
        <v>83</v>
      </c>
      <c r="AZ121" t="s">
        <v>211</v>
      </c>
      <c r="BA121" s="27" t="s">
        <v>83</v>
      </c>
      <c r="BB121" t="b">
        <v>1</v>
      </c>
      <c r="BC121" t="s">
        <v>83</v>
      </c>
      <c r="BD121" t="s">
        <v>110</v>
      </c>
      <c r="BE121" t="s">
        <v>111</v>
      </c>
      <c r="BF121" t="s">
        <v>82</v>
      </c>
      <c r="BG121">
        <v>9</v>
      </c>
      <c r="BH121" t="s">
        <v>96</v>
      </c>
      <c r="BI121" t="s">
        <v>624</v>
      </c>
      <c r="BJ121" t="s">
        <v>82</v>
      </c>
      <c r="BK121" t="s">
        <v>625</v>
      </c>
      <c r="BL121" t="b">
        <v>0</v>
      </c>
      <c r="BO121">
        <v>4</v>
      </c>
      <c r="BP121" t="s">
        <v>82</v>
      </c>
      <c r="BR121" t="s">
        <v>98</v>
      </c>
      <c r="BT121" s="42">
        <v>2</v>
      </c>
      <c r="BU121" t="s">
        <v>626</v>
      </c>
      <c r="BW121" t="b">
        <v>1</v>
      </c>
      <c r="BX121" s="29">
        <v>30</v>
      </c>
      <c r="BY121" s="28" t="s">
        <v>116</v>
      </c>
      <c r="BZ121" t="s">
        <v>100</v>
      </c>
      <c r="CA121" t="s">
        <v>101</v>
      </c>
      <c r="CB121" s="42" t="s">
        <v>102</v>
      </c>
      <c r="CC121" t="s">
        <v>100</v>
      </c>
      <c r="CD121" t="s">
        <v>101</v>
      </c>
    </row>
    <row r="122" spans="1:82" x14ac:dyDescent="0.2">
      <c r="A122" t="b">
        <v>0</v>
      </c>
      <c r="B122" t="s">
        <v>80</v>
      </c>
      <c r="C122" t="b">
        <v>0</v>
      </c>
      <c r="D122" t="b">
        <v>1</v>
      </c>
      <c r="E122" t="s">
        <v>83</v>
      </c>
      <c r="F122" t="s">
        <v>83</v>
      </c>
      <c r="G122" t="s">
        <v>82</v>
      </c>
      <c r="H122" t="s">
        <v>81</v>
      </c>
      <c r="I122" t="s">
        <v>81</v>
      </c>
      <c r="J122" t="s">
        <v>84</v>
      </c>
      <c r="K122" t="s">
        <v>85</v>
      </c>
      <c r="L122" t="s">
        <v>96</v>
      </c>
      <c r="M122" t="b">
        <v>0</v>
      </c>
      <c r="O122" t="s">
        <v>96</v>
      </c>
      <c r="P122" t="b">
        <v>0</v>
      </c>
      <c r="R122" t="b">
        <v>0</v>
      </c>
      <c r="T122">
        <v>0</v>
      </c>
      <c r="U122">
        <v>0</v>
      </c>
      <c r="AD122" t="b">
        <v>1</v>
      </c>
      <c r="AE122" t="b">
        <v>1</v>
      </c>
      <c r="AF122" t="s">
        <v>89</v>
      </c>
      <c r="AG122" t="s">
        <v>134</v>
      </c>
      <c r="AH122" t="s">
        <v>120</v>
      </c>
      <c r="AI122" t="s">
        <v>120</v>
      </c>
      <c r="AJ122" t="s">
        <v>81</v>
      </c>
      <c r="AK122" t="s">
        <v>85</v>
      </c>
      <c r="AL122" t="s">
        <v>121</v>
      </c>
      <c r="AM122" t="b">
        <v>1</v>
      </c>
      <c r="AN122" t="s">
        <v>627</v>
      </c>
      <c r="AO122" t="s">
        <v>122</v>
      </c>
      <c r="AP122" t="b">
        <v>0</v>
      </c>
      <c r="AR122" t="b">
        <v>0</v>
      </c>
      <c r="AT122">
        <v>5</v>
      </c>
      <c r="AU122">
        <v>5</v>
      </c>
      <c r="AV122" s="12" t="s">
        <v>83</v>
      </c>
      <c r="AW122" s="29" t="s">
        <v>83</v>
      </c>
      <c r="AZ122" t="s">
        <v>109</v>
      </c>
      <c r="BA122" s="27" t="s">
        <v>93</v>
      </c>
      <c r="BB122" t="b">
        <v>1</v>
      </c>
      <c r="BC122" t="s">
        <v>82</v>
      </c>
      <c r="BD122" t="s">
        <v>94</v>
      </c>
      <c r="BE122" t="s">
        <v>111</v>
      </c>
      <c r="BF122" t="s">
        <v>82</v>
      </c>
      <c r="BG122">
        <v>5</v>
      </c>
      <c r="BH122" t="s">
        <v>82</v>
      </c>
      <c r="BI122" t="s">
        <v>628</v>
      </c>
      <c r="BJ122" t="s">
        <v>82</v>
      </c>
      <c r="BK122" t="s">
        <v>629</v>
      </c>
      <c r="BL122" t="b">
        <v>0</v>
      </c>
      <c r="BO122">
        <v>3</v>
      </c>
      <c r="BP122" t="s">
        <v>115</v>
      </c>
      <c r="BQ122" t="s">
        <v>630</v>
      </c>
      <c r="BR122" t="s">
        <v>82</v>
      </c>
      <c r="BT122" s="42">
        <v>1</v>
      </c>
      <c r="BU122" t="s">
        <v>631</v>
      </c>
      <c r="BW122" t="b">
        <v>0</v>
      </c>
      <c r="BX122" s="29">
        <v>38</v>
      </c>
      <c r="BY122" s="28" t="s">
        <v>99</v>
      </c>
      <c r="BZ122" t="s">
        <v>100</v>
      </c>
      <c r="CA122" t="s">
        <v>101</v>
      </c>
      <c r="CB122" s="42" t="s">
        <v>102</v>
      </c>
      <c r="CC122" t="s">
        <v>100</v>
      </c>
      <c r="CD122" t="s">
        <v>101</v>
      </c>
    </row>
    <row r="123" spans="1:82" x14ac:dyDescent="0.2">
      <c r="A123" t="b">
        <v>0</v>
      </c>
      <c r="B123" t="s">
        <v>174</v>
      </c>
      <c r="C123" t="b">
        <v>1</v>
      </c>
      <c r="D123" t="b">
        <v>1</v>
      </c>
      <c r="E123" t="s">
        <v>83</v>
      </c>
      <c r="F123" t="s">
        <v>83</v>
      </c>
      <c r="G123" t="s">
        <v>83</v>
      </c>
      <c r="H123" t="s">
        <v>83</v>
      </c>
      <c r="I123" t="s">
        <v>81</v>
      </c>
      <c r="J123" t="s">
        <v>141</v>
      </c>
      <c r="K123" t="s">
        <v>118</v>
      </c>
      <c r="L123" t="s">
        <v>83</v>
      </c>
      <c r="M123" t="b">
        <v>1</v>
      </c>
      <c r="O123" t="s">
        <v>96</v>
      </c>
      <c r="P123" t="b">
        <v>0</v>
      </c>
      <c r="R123" t="b">
        <v>0</v>
      </c>
      <c r="T123">
        <v>5</v>
      </c>
      <c r="U123">
        <v>5</v>
      </c>
      <c r="AD123" t="b">
        <v>1</v>
      </c>
      <c r="AE123" t="b">
        <v>1</v>
      </c>
      <c r="AF123" t="s">
        <v>81</v>
      </c>
      <c r="AG123" t="s">
        <v>88</v>
      </c>
      <c r="AH123" t="s">
        <v>120</v>
      </c>
      <c r="AI123" t="s">
        <v>120</v>
      </c>
      <c r="AJ123" t="s">
        <v>81</v>
      </c>
      <c r="AK123" t="s">
        <v>85</v>
      </c>
      <c r="AL123" t="s">
        <v>91</v>
      </c>
      <c r="AM123" t="b">
        <v>0</v>
      </c>
      <c r="AO123" t="s">
        <v>264</v>
      </c>
      <c r="AP123" t="b">
        <v>0</v>
      </c>
      <c r="AR123" t="b">
        <v>0</v>
      </c>
      <c r="AT123">
        <v>5</v>
      </c>
      <c r="AU123">
        <v>5</v>
      </c>
      <c r="AV123" s="12" t="s">
        <v>82</v>
      </c>
      <c r="BA123" s="27" t="s">
        <v>82</v>
      </c>
      <c r="BB123" t="b">
        <v>1</v>
      </c>
      <c r="BC123" t="s">
        <v>82</v>
      </c>
      <c r="BD123" t="s">
        <v>94</v>
      </c>
      <c r="BE123" t="s">
        <v>94</v>
      </c>
      <c r="BF123" t="s">
        <v>130</v>
      </c>
      <c r="BG123">
        <v>7</v>
      </c>
      <c r="BH123" t="s">
        <v>83</v>
      </c>
      <c r="BJ123" t="s">
        <v>96</v>
      </c>
      <c r="BL123" t="b">
        <v>0</v>
      </c>
      <c r="BO123">
        <v>5</v>
      </c>
      <c r="BP123" t="s">
        <v>82</v>
      </c>
      <c r="BR123" t="s">
        <v>82</v>
      </c>
      <c r="BT123" s="42">
        <v>4</v>
      </c>
      <c r="BW123" t="b">
        <v>0</v>
      </c>
      <c r="BX123" s="29">
        <v>28</v>
      </c>
      <c r="BY123" s="28" t="s">
        <v>116</v>
      </c>
      <c r="BZ123" t="s">
        <v>100</v>
      </c>
      <c r="CA123" t="s">
        <v>632</v>
      </c>
      <c r="CB123" s="42" t="s">
        <v>102</v>
      </c>
      <c r="CC123" t="s">
        <v>100</v>
      </c>
      <c r="CD123" t="s">
        <v>632</v>
      </c>
    </row>
    <row r="124" spans="1:82" x14ac:dyDescent="0.2">
      <c r="A124" t="b">
        <v>0</v>
      </c>
      <c r="B124" t="s">
        <v>174</v>
      </c>
      <c r="C124" t="b">
        <v>0</v>
      </c>
      <c r="D124" t="b">
        <v>0</v>
      </c>
      <c r="E124" t="s">
        <v>309</v>
      </c>
      <c r="F124" t="s">
        <v>82</v>
      </c>
      <c r="G124" t="s">
        <v>82</v>
      </c>
      <c r="H124" t="s">
        <v>82</v>
      </c>
      <c r="I124" t="s">
        <v>81</v>
      </c>
      <c r="J124" t="s">
        <v>117</v>
      </c>
      <c r="K124" t="s">
        <v>85</v>
      </c>
      <c r="L124" t="s">
        <v>82</v>
      </c>
      <c r="M124" t="b">
        <v>0</v>
      </c>
      <c r="O124" t="s">
        <v>82</v>
      </c>
      <c r="P124" t="b">
        <v>0</v>
      </c>
      <c r="R124" t="b">
        <v>0</v>
      </c>
      <c r="T124">
        <v>2</v>
      </c>
      <c r="U124">
        <v>1</v>
      </c>
      <c r="AD124" t="b">
        <v>1</v>
      </c>
      <c r="AE124" t="b">
        <v>0</v>
      </c>
      <c r="AF124" t="s">
        <v>89</v>
      </c>
      <c r="AG124" t="s">
        <v>159</v>
      </c>
      <c r="AH124" t="s">
        <v>120</v>
      </c>
      <c r="AI124" t="s">
        <v>120</v>
      </c>
      <c r="AJ124" t="s">
        <v>81</v>
      </c>
      <c r="AK124" t="s">
        <v>85</v>
      </c>
      <c r="AL124" t="s">
        <v>121</v>
      </c>
      <c r="AM124" t="b">
        <v>0</v>
      </c>
      <c r="AO124" t="s">
        <v>122</v>
      </c>
      <c r="AP124" t="b">
        <v>0</v>
      </c>
      <c r="AR124" t="b">
        <v>0</v>
      </c>
      <c r="AT124">
        <v>3</v>
      </c>
      <c r="AU124">
        <v>4</v>
      </c>
      <c r="AV124" s="12" t="s">
        <v>93</v>
      </c>
      <c r="BA124" s="27" t="s">
        <v>82</v>
      </c>
      <c r="BB124" t="b">
        <v>0</v>
      </c>
      <c r="BC124" t="s">
        <v>82</v>
      </c>
      <c r="BD124" t="s">
        <v>144</v>
      </c>
      <c r="BE124" t="s">
        <v>94</v>
      </c>
      <c r="BF124" t="s">
        <v>96</v>
      </c>
      <c r="BG124">
        <v>4</v>
      </c>
      <c r="BH124" t="s">
        <v>96</v>
      </c>
      <c r="BJ124" t="s">
        <v>82</v>
      </c>
      <c r="BL124" t="b">
        <v>0</v>
      </c>
      <c r="BO124">
        <v>5</v>
      </c>
      <c r="BP124" t="s">
        <v>98</v>
      </c>
      <c r="BR124" t="s">
        <v>98</v>
      </c>
      <c r="BT124" s="42">
        <v>2</v>
      </c>
      <c r="BW124" t="b">
        <v>1</v>
      </c>
      <c r="BX124" s="29">
        <v>28</v>
      </c>
      <c r="BY124" s="28" t="s">
        <v>148</v>
      </c>
      <c r="BZ124" t="s">
        <v>633</v>
      </c>
      <c r="CC124" t="s">
        <v>633</v>
      </c>
    </row>
    <row r="125" spans="1:82" x14ac:dyDescent="0.2">
      <c r="A125" t="b">
        <v>0</v>
      </c>
      <c r="B125" t="s">
        <v>174</v>
      </c>
      <c r="C125" t="b">
        <v>1</v>
      </c>
      <c r="D125" t="b">
        <v>0</v>
      </c>
      <c r="E125" t="s">
        <v>83</v>
      </c>
      <c r="F125" t="s">
        <v>82</v>
      </c>
      <c r="G125" t="s">
        <v>82</v>
      </c>
      <c r="H125" t="s">
        <v>83</v>
      </c>
      <c r="I125" t="s">
        <v>81</v>
      </c>
      <c r="J125" t="s">
        <v>81</v>
      </c>
      <c r="K125" t="s">
        <v>85</v>
      </c>
      <c r="L125" t="s">
        <v>82</v>
      </c>
      <c r="M125" t="b">
        <v>1</v>
      </c>
      <c r="N125" t="s">
        <v>634</v>
      </c>
      <c r="O125" t="s">
        <v>82</v>
      </c>
      <c r="P125" t="b">
        <v>1</v>
      </c>
      <c r="Q125" t="s">
        <v>635</v>
      </c>
      <c r="R125" t="b">
        <v>1</v>
      </c>
      <c r="S125" t="s">
        <v>636</v>
      </c>
      <c r="T125">
        <v>6</v>
      </c>
      <c r="U125">
        <v>3</v>
      </c>
      <c r="AD125" t="b">
        <v>1</v>
      </c>
      <c r="AE125" t="b">
        <v>1</v>
      </c>
      <c r="AF125" t="s">
        <v>81</v>
      </c>
      <c r="AG125" t="s">
        <v>88</v>
      </c>
      <c r="AH125" t="s">
        <v>89</v>
      </c>
      <c r="AI125" t="s">
        <v>89</v>
      </c>
      <c r="AJ125" t="s">
        <v>81</v>
      </c>
      <c r="AK125" t="s">
        <v>85</v>
      </c>
      <c r="AL125" t="s">
        <v>121</v>
      </c>
      <c r="AM125" t="b">
        <v>1</v>
      </c>
      <c r="AN125" t="s">
        <v>637</v>
      </c>
      <c r="AO125" t="s">
        <v>92</v>
      </c>
      <c r="AP125" t="b">
        <v>1</v>
      </c>
      <c r="AQ125" t="s">
        <v>638</v>
      </c>
      <c r="AR125" t="b">
        <v>0</v>
      </c>
      <c r="AT125">
        <v>4</v>
      </c>
      <c r="AU125">
        <v>2</v>
      </c>
      <c r="AV125" s="12" t="s">
        <v>83</v>
      </c>
      <c r="AW125" s="29" t="s">
        <v>83</v>
      </c>
      <c r="AZ125" t="s">
        <v>318</v>
      </c>
      <c r="BA125" s="27" t="s">
        <v>108</v>
      </c>
      <c r="BB125" t="b">
        <v>1</v>
      </c>
      <c r="BC125" t="s">
        <v>83</v>
      </c>
      <c r="BD125" t="s">
        <v>144</v>
      </c>
      <c r="BE125" t="s">
        <v>111</v>
      </c>
      <c r="BF125" t="s">
        <v>83</v>
      </c>
      <c r="BG125">
        <v>7</v>
      </c>
      <c r="BH125" t="s">
        <v>83</v>
      </c>
      <c r="BI125" t="s">
        <v>639</v>
      </c>
      <c r="BJ125" t="s">
        <v>96</v>
      </c>
      <c r="BK125" t="s">
        <v>640</v>
      </c>
      <c r="BL125" t="b">
        <v>0</v>
      </c>
      <c r="BO125">
        <v>3</v>
      </c>
      <c r="BP125" t="s">
        <v>115</v>
      </c>
      <c r="BQ125" t="s">
        <v>641</v>
      </c>
      <c r="BR125" t="s">
        <v>82</v>
      </c>
      <c r="BT125" s="42">
        <v>1</v>
      </c>
      <c r="BU125" t="s">
        <v>642</v>
      </c>
      <c r="BW125" t="b">
        <v>1</v>
      </c>
      <c r="BX125" s="29">
        <v>30</v>
      </c>
      <c r="BY125" s="28" t="s">
        <v>99</v>
      </c>
      <c r="BZ125" t="s">
        <v>100</v>
      </c>
      <c r="CA125" t="s">
        <v>220</v>
      </c>
      <c r="CB125" s="42" t="s">
        <v>102</v>
      </c>
      <c r="CC125" t="s">
        <v>100</v>
      </c>
      <c r="CD125" t="s">
        <v>220</v>
      </c>
    </row>
    <row r="126" spans="1:82" x14ac:dyDescent="0.2">
      <c r="A126" t="b">
        <v>0</v>
      </c>
      <c r="B126" t="s">
        <v>174</v>
      </c>
      <c r="C126" t="b">
        <v>0</v>
      </c>
      <c r="D126" t="b">
        <v>1</v>
      </c>
      <c r="E126" t="s">
        <v>83</v>
      </c>
      <c r="F126" t="s">
        <v>83</v>
      </c>
      <c r="G126" t="s">
        <v>83</v>
      </c>
      <c r="H126" t="s">
        <v>83</v>
      </c>
      <c r="I126" t="s">
        <v>81</v>
      </c>
      <c r="J126" t="s">
        <v>190</v>
      </c>
      <c r="K126" t="s">
        <v>118</v>
      </c>
      <c r="L126" t="s">
        <v>83</v>
      </c>
      <c r="M126" t="b">
        <v>1</v>
      </c>
      <c r="N126" t="s">
        <v>643</v>
      </c>
      <c r="O126" t="s">
        <v>83</v>
      </c>
      <c r="P126" t="b">
        <v>1</v>
      </c>
      <c r="Q126" t="s">
        <v>644</v>
      </c>
      <c r="R126" t="b">
        <v>1</v>
      </c>
      <c r="S126" t="s">
        <v>645</v>
      </c>
      <c r="T126">
        <v>7</v>
      </c>
      <c r="U126">
        <v>5</v>
      </c>
      <c r="AD126" t="b">
        <v>0</v>
      </c>
      <c r="AV126" s="12" t="s">
        <v>83</v>
      </c>
      <c r="AW126" s="29" t="s">
        <v>83</v>
      </c>
      <c r="AZ126" t="s">
        <v>646</v>
      </c>
      <c r="BA126" s="27" t="s">
        <v>83</v>
      </c>
      <c r="BB126" t="b">
        <v>1</v>
      </c>
      <c r="BC126" t="s">
        <v>83</v>
      </c>
      <c r="BD126" t="s">
        <v>144</v>
      </c>
      <c r="BE126" t="s">
        <v>111</v>
      </c>
      <c r="BF126" t="s">
        <v>82</v>
      </c>
      <c r="BG126">
        <v>10</v>
      </c>
      <c r="BH126" t="s">
        <v>82</v>
      </c>
      <c r="BI126" t="s">
        <v>647</v>
      </c>
      <c r="BJ126" t="s">
        <v>96</v>
      </c>
      <c r="BK126" t="s">
        <v>648</v>
      </c>
      <c r="BL126" t="b">
        <v>1</v>
      </c>
      <c r="BM126" t="b">
        <v>0</v>
      </c>
      <c r="BO126">
        <v>6</v>
      </c>
      <c r="BP126" t="s">
        <v>82</v>
      </c>
      <c r="BR126" t="s">
        <v>113</v>
      </c>
      <c r="BT126" s="42">
        <v>3</v>
      </c>
      <c r="BU126" t="s">
        <v>649</v>
      </c>
      <c r="BV126" t="s">
        <v>650</v>
      </c>
      <c r="BW126" t="b">
        <v>1</v>
      </c>
      <c r="BX126" s="29">
        <v>23</v>
      </c>
      <c r="BY126" s="28" t="s">
        <v>651</v>
      </c>
      <c r="BZ126" t="s">
        <v>100</v>
      </c>
      <c r="CA126" t="s">
        <v>308</v>
      </c>
      <c r="CB126" s="42" t="s">
        <v>102</v>
      </c>
      <c r="CC126" t="s">
        <v>100</v>
      </c>
      <c r="CD126" t="s">
        <v>308</v>
      </c>
    </row>
    <row r="127" spans="1:82" x14ac:dyDescent="0.2">
      <c r="A127" t="b">
        <v>0</v>
      </c>
      <c r="B127" t="s">
        <v>174</v>
      </c>
      <c r="C127" t="b">
        <v>1</v>
      </c>
      <c r="D127" t="b">
        <v>1</v>
      </c>
      <c r="E127" t="s">
        <v>81</v>
      </c>
      <c r="F127" t="s">
        <v>82</v>
      </c>
      <c r="G127" t="s">
        <v>82</v>
      </c>
      <c r="H127" t="s">
        <v>82</v>
      </c>
      <c r="I127" t="s">
        <v>81</v>
      </c>
      <c r="J127" t="s">
        <v>81</v>
      </c>
      <c r="K127" t="s">
        <v>118</v>
      </c>
      <c r="L127" t="s">
        <v>83</v>
      </c>
      <c r="M127" t="b">
        <v>1</v>
      </c>
      <c r="O127" t="s">
        <v>83</v>
      </c>
      <c r="P127" t="b">
        <v>1</v>
      </c>
      <c r="Q127" t="s">
        <v>652</v>
      </c>
      <c r="R127" t="b">
        <v>0</v>
      </c>
      <c r="T127">
        <v>10</v>
      </c>
      <c r="U127">
        <v>3</v>
      </c>
      <c r="AD127" t="b">
        <v>0</v>
      </c>
      <c r="AV127" s="12" t="s">
        <v>93</v>
      </c>
      <c r="BA127" s="27" t="s">
        <v>93</v>
      </c>
      <c r="BB127" t="b">
        <v>0</v>
      </c>
      <c r="BC127" t="s">
        <v>81</v>
      </c>
      <c r="BD127" t="s">
        <v>110</v>
      </c>
      <c r="BE127" t="s">
        <v>144</v>
      </c>
      <c r="BF127" t="s">
        <v>82</v>
      </c>
      <c r="BG127">
        <v>10</v>
      </c>
      <c r="BH127" t="s">
        <v>83</v>
      </c>
      <c r="BI127" t="s">
        <v>653</v>
      </c>
      <c r="BJ127" t="s">
        <v>82</v>
      </c>
      <c r="BK127" t="s">
        <v>654</v>
      </c>
      <c r="BL127" t="b">
        <v>0</v>
      </c>
      <c r="BO127">
        <v>5</v>
      </c>
      <c r="BP127" t="s">
        <v>98</v>
      </c>
      <c r="BR127" t="s">
        <v>82</v>
      </c>
      <c r="BT127" s="42">
        <v>5</v>
      </c>
      <c r="BW127" t="b">
        <v>0</v>
      </c>
      <c r="BX127" s="29">
        <v>30</v>
      </c>
      <c r="BY127" s="28" t="s">
        <v>116</v>
      </c>
      <c r="BZ127" t="s">
        <v>100</v>
      </c>
      <c r="CA127" t="s">
        <v>184</v>
      </c>
      <c r="CB127" s="42" t="s">
        <v>102</v>
      </c>
      <c r="CC127" t="s">
        <v>100</v>
      </c>
      <c r="CD127" t="s">
        <v>184</v>
      </c>
    </row>
    <row r="128" spans="1:82" x14ac:dyDescent="0.2">
      <c r="A128" t="b">
        <v>0</v>
      </c>
      <c r="B128" t="s">
        <v>174</v>
      </c>
      <c r="C128" t="b">
        <v>0</v>
      </c>
      <c r="D128" t="b">
        <v>0</v>
      </c>
      <c r="E128" t="s">
        <v>83</v>
      </c>
      <c r="F128" t="s">
        <v>83</v>
      </c>
      <c r="G128" t="s">
        <v>83</v>
      </c>
      <c r="H128" t="s">
        <v>83</v>
      </c>
      <c r="I128" t="s">
        <v>81</v>
      </c>
      <c r="J128" t="s">
        <v>141</v>
      </c>
      <c r="K128" t="s">
        <v>118</v>
      </c>
      <c r="L128" t="s">
        <v>83</v>
      </c>
      <c r="M128" t="b">
        <v>1</v>
      </c>
      <c r="N128" t="s">
        <v>655</v>
      </c>
      <c r="O128" t="s">
        <v>96</v>
      </c>
      <c r="P128" t="b">
        <v>1</v>
      </c>
      <c r="Q128" t="s">
        <v>656</v>
      </c>
      <c r="R128" t="b">
        <v>0</v>
      </c>
      <c r="T128">
        <v>5</v>
      </c>
      <c r="U128">
        <v>9</v>
      </c>
      <c r="AD128" t="b">
        <v>1</v>
      </c>
      <c r="AE128" t="b">
        <v>0</v>
      </c>
      <c r="AF128" t="s">
        <v>89</v>
      </c>
      <c r="AG128" t="s">
        <v>105</v>
      </c>
      <c r="AH128" t="s">
        <v>89</v>
      </c>
      <c r="AI128" t="s">
        <v>89</v>
      </c>
      <c r="AJ128" t="s">
        <v>106</v>
      </c>
      <c r="AK128" t="s">
        <v>85</v>
      </c>
      <c r="AL128" t="s">
        <v>91</v>
      </c>
      <c r="AM128" t="b">
        <v>1</v>
      </c>
      <c r="AN128" t="s">
        <v>657</v>
      </c>
      <c r="AO128" t="s">
        <v>92</v>
      </c>
      <c r="AP128" t="b">
        <v>1</v>
      </c>
      <c r="AR128" t="b">
        <v>1</v>
      </c>
      <c r="AT128">
        <v>8</v>
      </c>
      <c r="AU128">
        <v>6</v>
      </c>
      <c r="AV128" s="12" t="s">
        <v>83</v>
      </c>
      <c r="AW128" s="29" t="s">
        <v>83</v>
      </c>
      <c r="AZ128" t="s">
        <v>658</v>
      </c>
      <c r="BA128" s="27" t="s">
        <v>83</v>
      </c>
      <c r="BB128" t="b">
        <v>1</v>
      </c>
      <c r="BC128" t="s">
        <v>83</v>
      </c>
      <c r="BD128" t="s">
        <v>110</v>
      </c>
      <c r="BE128" t="s">
        <v>111</v>
      </c>
      <c r="BF128" t="s">
        <v>82</v>
      </c>
      <c r="BG128">
        <v>9</v>
      </c>
      <c r="BH128" t="s">
        <v>82</v>
      </c>
      <c r="BI128" t="s">
        <v>659</v>
      </c>
      <c r="BJ128" t="s">
        <v>82</v>
      </c>
      <c r="BK128" t="s">
        <v>659</v>
      </c>
      <c r="BL128" t="b">
        <v>0</v>
      </c>
      <c r="BO128">
        <v>8</v>
      </c>
      <c r="BP128" t="s">
        <v>98</v>
      </c>
      <c r="BR128" t="s">
        <v>115</v>
      </c>
      <c r="BT128" s="42">
        <v>4</v>
      </c>
      <c r="BW128" t="b">
        <v>0</v>
      </c>
      <c r="BX128" s="29">
        <v>33</v>
      </c>
      <c r="BY128" s="28" t="s">
        <v>140</v>
      </c>
      <c r="BZ128" t="s">
        <v>100</v>
      </c>
      <c r="CA128" t="s">
        <v>252</v>
      </c>
      <c r="CB128" s="42" t="s">
        <v>102</v>
      </c>
      <c r="CC128" t="s">
        <v>100</v>
      </c>
      <c r="CD128" t="s">
        <v>252</v>
      </c>
    </row>
    <row r="129" spans="1:82" x14ac:dyDescent="0.2">
      <c r="A129" t="b">
        <v>0</v>
      </c>
      <c r="B129" t="s">
        <v>181</v>
      </c>
      <c r="C129" t="b">
        <v>0</v>
      </c>
      <c r="D129" t="b">
        <v>1</v>
      </c>
      <c r="E129" t="s">
        <v>83</v>
      </c>
      <c r="F129" t="s">
        <v>83</v>
      </c>
      <c r="G129" t="s">
        <v>82</v>
      </c>
      <c r="H129" t="s">
        <v>82</v>
      </c>
      <c r="I129" t="s">
        <v>83</v>
      </c>
      <c r="J129" t="s">
        <v>117</v>
      </c>
      <c r="K129" t="s">
        <v>118</v>
      </c>
      <c r="L129" t="s">
        <v>82</v>
      </c>
      <c r="M129" t="b">
        <v>0</v>
      </c>
      <c r="O129" t="s">
        <v>83</v>
      </c>
      <c r="P129" t="b">
        <v>1</v>
      </c>
      <c r="Q129" t="s">
        <v>660</v>
      </c>
      <c r="R129" t="b">
        <v>1</v>
      </c>
      <c r="S129" t="s">
        <v>661</v>
      </c>
      <c r="T129">
        <v>10</v>
      </c>
      <c r="U129">
        <v>4</v>
      </c>
      <c r="AD129" t="b">
        <v>1</v>
      </c>
      <c r="AE129" t="b">
        <v>0</v>
      </c>
      <c r="AF129" t="s">
        <v>89</v>
      </c>
      <c r="AG129" t="s">
        <v>219</v>
      </c>
      <c r="AH129" t="s">
        <v>120</v>
      </c>
      <c r="AI129" t="s">
        <v>120</v>
      </c>
      <c r="AJ129" t="s">
        <v>106</v>
      </c>
      <c r="AK129" t="s">
        <v>85</v>
      </c>
      <c r="AL129" t="s">
        <v>91</v>
      </c>
      <c r="AM129" t="b">
        <v>0</v>
      </c>
      <c r="AO129" t="s">
        <v>264</v>
      </c>
      <c r="AP129" t="b">
        <v>1</v>
      </c>
      <c r="AQ129" t="s">
        <v>662</v>
      </c>
      <c r="AR129" t="b">
        <v>1</v>
      </c>
      <c r="AS129" t="s">
        <v>663</v>
      </c>
      <c r="AT129">
        <v>10</v>
      </c>
      <c r="AU129">
        <v>2</v>
      </c>
      <c r="AV129" s="12" t="s">
        <v>82</v>
      </c>
      <c r="BA129" s="27" t="s">
        <v>82</v>
      </c>
      <c r="BB129" t="b">
        <v>1</v>
      </c>
      <c r="BC129" t="s">
        <v>83</v>
      </c>
      <c r="BD129" t="s">
        <v>94</v>
      </c>
      <c r="BE129" t="s">
        <v>94</v>
      </c>
      <c r="BF129" t="s">
        <v>82</v>
      </c>
      <c r="BG129">
        <v>10</v>
      </c>
      <c r="BH129" t="s">
        <v>82</v>
      </c>
      <c r="BI129" t="s">
        <v>664</v>
      </c>
      <c r="BJ129" t="s">
        <v>82</v>
      </c>
      <c r="BK129" t="s">
        <v>665</v>
      </c>
      <c r="BL129" t="b">
        <v>0</v>
      </c>
      <c r="BO129">
        <v>5</v>
      </c>
      <c r="BP129" t="s">
        <v>82</v>
      </c>
      <c r="BR129" t="s">
        <v>82</v>
      </c>
      <c r="BT129" s="42">
        <v>3</v>
      </c>
      <c r="BU129" t="s">
        <v>666</v>
      </c>
      <c r="BV129" t="s">
        <v>667</v>
      </c>
      <c r="BW129" t="b">
        <v>0</v>
      </c>
      <c r="BX129" s="29">
        <v>53</v>
      </c>
      <c r="BY129" s="28" t="s">
        <v>148</v>
      </c>
      <c r="BZ129" t="s">
        <v>100</v>
      </c>
      <c r="CA129" t="s">
        <v>220</v>
      </c>
      <c r="CB129" s="42" t="s">
        <v>102</v>
      </c>
      <c r="CC129" t="s">
        <v>100</v>
      </c>
      <c r="CD129" t="s">
        <v>220</v>
      </c>
    </row>
    <row r="130" spans="1:82" x14ac:dyDescent="0.2">
      <c r="A130" t="b">
        <v>0</v>
      </c>
      <c r="B130" t="s">
        <v>174</v>
      </c>
      <c r="C130" t="b">
        <v>0</v>
      </c>
      <c r="D130" t="b">
        <v>1</v>
      </c>
      <c r="E130" t="s">
        <v>83</v>
      </c>
      <c r="F130" t="s">
        <v>83</v>
      </c>
      <c r="G130" t="s">
        <v>83</v>
      </c>
      <c r="H130" t="s">
        <v>81</v>
      </c>
      <c r="I130" t="s">
        <v>83</v>
      </c>
      <c r="J130" t="s">
        <v>190</v>
      </c>
      <c r="K130" t="s">
        <v>85</v>
      </c>
      <c r="L130" t="s">
        <v>96</v>
      </c>
      <c r="M130" t="b">
        <v>1</v>
      </c>
      <c r="N130" t="s">
        <v>668</v>
      </c>
      <c r="O130" t="s">
        <v>96</v>
      </c>
      <c r="P130" t="b">
        <v>1</v>
      </c>
      <c r="Q130" t="s">
        <v>669</v>
      </c>
      <c r="R130" t="b">
        <v>1</v>
      </c>
      <c r="S130" t="s">
        <v>670</v>
      </c>
      <c r="T130">
        <v>5</v>
      </c>
      <c r="U130">
        <v>2</v>
      </c>
      <c r="AD130" t="b">
        <v>1</v>
      </c>
      <c r="AE130" t="b">
        <v>0</v>
      </c>
      <c r="AF130" t="s">
        <v>158</v>
      </c>
      <c r="AG130" t="s">
        <v>159</v>
      </c>
      <c r="AH130" t="s">
        <v>120</v>
      </c>
      <c r="AI130" t="s">
        <v>120</v>
      </c>
      <c r="AJ130" t="s">
        <v>81</v>
      </c>
      <c r="AK130" t="s">
        <v>85</v>
      </c>
      <c r="AL130" t="s">
        <v>121</v>
      </c>
      <c r="AM130" t="b">
        <v>0</v>
      </c>
      <c r="AO130" t="s">
        <v>122</v>
      </c>
      <c r="AP130" t="b">
        <v>1</v>
      </c>
      <c r="AQ130" t="s">
        <v>671</v>
      </c>
      <c r="AR130" t="b">
        <v>1</v>
      </c>
      <c r="AS130" t="s">
        <v>672</v>
      </c>
      <c r="AT130">
        <v>0</v>
      </c>
      <c r="AU130">
        <v>0</v>
      </c>
      <c r="AV130" s="12" t="s">
        <v>83</v>
      </c>
      <c r="AW130" s="29" t="s">
        <v>83</v>
      </c>
      <c r="AZ130" t="s">
        <v>211</v>
      </c>
      <c r="BA130" s="27" t="s">
        <v>83</v>
      </c>
      <c r="BB130" t="b">
        <v>1</v>
      </c>
      <c r="BC130" t="s">
        <v>81</v>
      </c>
      <c r="BD130" t="s">
        <v>110</v>
      </c>
      <c r="BE130" t="s">
        <v>111</v>
      </c>
      <c r="BF130" t="s">
        <v>83</v>
      </c>
      <c r="BG130">
        <v>5</v>
      </c>
      <c r="BH130" t="s">
        <v>82</v>
      </c>
      <c r="BI130" t="s">
        <v>673</v>
      </c>
      <c r="BJ130" t="s">
        <v>82</v>
      </c>
      <c r="BK130" t="s">
        <v>674</v>
      </c>
      <c r="BL130" t="b">
        <v>1</v>
      </c>
      <c r="BM130" t="b">
        <v>1</v>
      </c>
      <c r="BN130">
        <v>2</v>
      </c>
      <c r="BO130">
        <v>3</v>
      </c>
      <c r="BP130" t="s">
        <v>113</v>
      </c>
      <c r="BQ130" t="s">
        <v>675</v>
      </c>
      <c r="BR130" t="s">
        <v>115</v>
      </c>
      <c r="BT130" s="42">
        <v>2</v>
      </c>
      <c r="BU130" t="s">
        <v>676</v>
      </c>
      <c r="BW130" t="b">
        <v>0</v>
      </c>
      <c r="BX130" s="29">
        <v>38</v>
      </c>
      <c r="BY130" s="28" t="s">
        <v>99</v>
      </c>
      <c r="BZ130" t="s">
        <v>100</v>
      </c>
      <c r="CA130" t="s">
        <v>220</v>
      </c>
      <c r="CB130" s="42" t="s">
        <v>102</v>
      </c>
      <c r="CC130" t="s">
        <v>100</v>
      </c>
      <c r="CD130" t="s">
        <v>220</v>
      </c>
    </row>
    <row r="131" spans="1:82" x14ac:dyDescent="0.2">
      <c r="A131" t="b">
        <v>0</v>
      </c>
      <c r="B131" t="s">
        <v>80</v>
      </c>
      <c r="C131" t="b">
        <v>1</v>
      </c>
      <c r="D131" t="b">
        <v>1</v>
      </c>
      <c r="E131" t="s">
        <v>82</v>
      </c>
      <c r="F131" t="s">
        <v>130</v>
      </c>
      <c r="G131" t="s">
        <v>82</v>
      </c>
      <c r="H131" t="s">
        <v>82</v>
      </c>
      <c r="I131" t="s">
        <v>81</v>
      </c>
      <c r="J131" t="s">
        <v>141</v>
      </c>
      <c r="K131" t="s">
        <v>118</v>
      </c>
      <c r="L131" t="s">
        <v>96</v>
      </c>
      <c r="M131" t="b">
        <v>0</v>
      </c>
      <c r="O131" t="s">
        <v>96</v>
      </c>
      <c r="P131" t="b">
        <v>0</v>
      </c>
      <c r="R131" t="b">
        <v>0</v>
      </c>
      <c r="T131">
        <v>0</v>
      </c>
      <c r="U131">
        <v>0</v>
      </c>
      <c r="AD131" t="b">
        <v>1</v>
      </c>
      <c r="AE131" t="b">
        <v>0</v>
      </c>
      <c r="AF131" t="s">
        <v>158</v>
      </c>
      <c r="AG131" t="s">
        <v>159</v>
      </c>
      <c r="AH131" t="s">
        <v>120</v>
      </c>
      <c r="AI131" t="s">
        <v>120</v>
      </c>
      <c r="AJ131" t="s">
        <v>81</v>
      </c>
      <c r="AK131" t="s">
        <v>118</v>
      </c>
      <c r="AL131" t="s">
        <v>91</v>
      </c>
      <c r="AM131" t="b">
        <v>0</v>
      </c>
      <c r="AO131" t="s">
        <v>92</v>
      </c>
      <c r="AP131" t="b">
        <v>1</v>
      </c>
      <c r="AQ131" t="s">
        <v>677</v>
      </c>
      <c r="AR131" t="b">
        <v>0</v>
      </c>
      <c r="AT131">
        <v>0</v>
      </c>
      <c r="AU131">
        <v>0</v>
      </c>
      <c r="AV131" s="12" t="s">
        <v>108</v>
      </c>
      <c r="AY131" t="s">
        <v>109</v>
      </c>
      <c r="BA131" s="27" t="s">
        <v>83</v>
      </c>
      <c r="BB131" t="b">
        <v>0</v>
      </c>
      <c r="BC131" t="s">
        <v>82</v>
      </c>
      <c r="BD131" t="s">
        <v>94</v>
      </c>
      <c r="BE131" t="s">
        <v>111</v>
      </c>
      <c r="BF131" t="s">
        <v>130</v>
      </c>
      <c r="BG131">
        <v>10</v>
      </c>
      <c r="BH131" t="s">
        <v>82</v>
      </c>
      <c r="BI131" t="s">
        <v>678</v>
      </c>
      <c r="BJ131" t="s">
        <v>82</v>
      </c>
      <c r="BK131" t="s">
        <v>263</v>
      </c>
      <c r="BL131" t="b">
        <v>0</v>
      </c>
      <c r="BO131">
        <v>2</v>
      </c>
      <c r="BP131" t="s">
        <v>98</v>
      </c>
      <c r="BR131" t="s">
        <v>82</v>
      </c>
      <c r="BT131" s="42">
        <v>1</v>
      </c>
      <c r="BW131" t="b">
        <v>1</v>
      </c>
      <c r="BX131" s="29">
        <v>34</v>
      </c>
      <c r="BY131" s="28" t="s">
        <v>116</v>
      </c>
      <c r="BZ131" t="s">
        <v>679</v>
      </c>
      <c r="CC131" t="s">
        <v>679</v>
      </c>
    </row>
    <row r="132" spans="1:82" x14ac:dyDescent="0.2">
      <c r="A132" t="b">
        <v>0</v>
      </c>
      <c r="B132" t="s">
        <v>174</v>
      </c>
      <c r="C132" t="b">
        <v>0</v>
      </c>
      <c r="D132" t="b">
        <v>1</v>
      </c>
      <c r="E132" t="s">
        <v>81</v>
      </c>
      <c r="F132" t="s">
        <v>82</v>
      </c>
      <c r="G132" t="s">
        <v>82</v>
      </c>
      <c r="H132" t="s">
        <v>81</v>
      </c>
      <c r="I132" t="s">
        <v>81</v>
      </c>
      <c r="J132" t="s">
        <v>141</v>
      </c>
      <c r="K132" t="s">
        <v>85</v>
      </c>
      <c r="L132" t="s">
        <v>83</v>
      </c>
      <c r="M132" t="b">
        <v>0</v>
      </c>
      <c r="O132" t="s">
        <v>82</v>
      </c>
      <c r="P132" t="b">
        <v>0</v>
      </c>
      <c r="R132" t="b">
        <v>0</v>
      </c>
      <c r="T132">
        <v>8</v>
      </c>
      <c r="U132">
        <v>7</v>
      </c>
      <c r="AD132" t="b">
        <v>1</v>
      </c>
      <c r="AE132" t="b">
        <v>0</v>
      </c>
      <c r="AF132" t="s">
        <v>81</v>
      </c>
      <c r="AG132" t="s">
        <v>88</v>
      </c>
      <c r="AH132" t="s">
        <v>120</v>
      </c>
      <c r="AI132" t="s">
        <v>120</v>
      </c>
      <c r="AJ132" t="s">
        <v>81</v>
      </c>
      <c r="AK132" t="s">
        <v>85</v>
      </c>
      <c r="AL132" t="s">
        <v>262</v>
      </c>
      <c r="AM132" t="b">
        <v>0</v>
      </c>
      <c r="AO132" t="s">
        <v>122</v>
      </c>
      <c r="AP132" t="b">
        <v>0</v>
      </c>
      <c r="AR132" t="b">
        <v>0</v>
      </c>
      <c r="AT132">
        <v>5</v>
      </c>
      <c r="AU132">
        <v>5</v>
      </c>
      <c r="AV132" s="12" t="s">
        <v>82</v>
      </c>
      <c r="BA132" s="27" t="s">
        <v>82</v>
      </c>
      <c r="BB132" t="b">
        <v>0</v>
      </c>
      <c r="BC132" t="s">
        <v>81</v>
      </c>
      <c r="BD132" t="s">
        <v>94</v>
      </c>
      <c r="BE132" t="s">
        <v>94</v>
      </c>
      <c r="BF132" t="s">
        <v>130</v>
      </c>
      <c r="BG132">
        <v>5</v>
      </c>
      <c r="BH132" t="s">
        <v>83</v>
      </c>
      <c r="BI132" t="s">
        <v>680</v>
      </c>
      <c r="BJ132" t="s">
        <v>83</v>
      </c>
      <c r="BK132" t="s">
        <v>681</v>
      </c>
      <c r="BL132" t="b">
        <v>0</v>
      </c>
      <c r="BO132">
        <v>6</v>
      </c>
      <c r="BP132" t="s">
        <v>82</v>
      </c>
      <c r="BR132" t="s">
        <v>82</v>
      </c>
      <c r="BT132" s="42">
        <v>4</v>
      </c>
      <c r="BU132" t="s">
        <v>393</v>
      </c>
      <c r="BW132" t="b">
        <v>1</v>
      </c>
      <c r="BX132" s="29">
        <v>40</v>
      </c>
      <c r="BY132" s="28" t="s">
        <v>99</v>
      </c>
      <c r="BZ132" t="s">
        <v>100</v>
      </c>
      <c r="CA132" t="s">
        <v>598</v>
      </c>
      <c r="CB132" s="42" t="s">
        <v>102</v>
      </c>
      <c r="CC132" t="s">
        <v>100</v>
      </c>
      <c r="CD132" t="s">
        <v>598</v>
      </c>
    </row>
    <row r="133" spans="1:82" x14ac:dyDescent="0.2">
      <c r="A133" t="b">
        <v>0</v>
      </c>
      <c r="B133" t="s">
        <v>174</v>
      </c>
      <c r="C133" t="b">
        <v>1</v>
      </c>
      <c r="D133" t="b">
        <v>1</v>
      </c>
      <c r="E133" t="s">
        <v>83</v>
      </c>
      <c r="F133" t="s">
        <v>82</v>
      </c>
      <c r="G133" t="s">
        <v>82</v>
      </c>
      <c r="H133" t="s">
        <v>81</v>
      </c>
      <c r="I133" t="s">
        <v>81</v>
      </c>
      <c r="J133" t="s">
        <v>81</v>
      </c>
      <c r="K133" t="s">
        <v>85</v>
      </c>
      <c r="L133" t="s">
        <v>83</v>
      </c>
      <c r="M133" t="b">
        <v>0</v>
      </c>
      <c r="O133" t="s">
        <v>96</v>
      </c>
      <c r="P133" t="b">
        <v>0</v>
      </c>
      <c r="R133" t="b">
        <v>1</v>
      </c>
      <c r="S133" t="s">
        <v>682</v>
      </c>
      <c r="T133">
        <v>7</v>
      </c>
      <c r="U133">
        <v>5</v>
      </c>
      <c r="AD133" t="b">
        <v>1</v>
      </c>
      <c r="AE133" t="b">
        <v>0</v>
      </c>
      <c r="AF133" t="s">
        <v>90</v>
      </c>
      <c r="AG133" t="s">
        <v>105</v>
      </c>
      <c r="AH133" t="s">
        <v>120</v>
      </c>
      <c r="AI133" t="s">
        <v>89</v>
      </c>
      <c r="AJ133" t="s">
        <v>81</v>
      </c>
      <c r="AK133" t="s">
        <v>85</v>
      </c>
      <c r="AL133" t="s">
        <v>91</v>
      </c>
      <c r="AM133" t="b">
        <v>0</v>
      </c>
      <c r="AO133" t="s">
        <v>92</v>
      </c>
      <c r="AP133" t="b">
        <v>0</v>
      </c>
      <c r="AR133" t="b">
        <v>0</v>
      </c>
      <c r="AT133">
        <v>7</v>
      </c>
      <c r="AU133">
        <v>5</v>
      </c>
      <c r="AV133" s="12" t="s">
        <v>82</v>
      </c>
      <c r="BA133" s="27" t="s">
        <v>82</v>
      </c>
      <c r="BB133" t="b">
        <v>0</v>
      </c>
      <c r="BC133" t="s">
        <v>83</v>
      </c>
      <c r="BD133" t="s">
        <v>94</v>
      </c>
      <c r="BE133" t="s">
        <v>94</v>
      </c>
      <c r="BF133" t="s">
        <v>130</v>
      </c>
      <c r="BG133">
        <v>8</v>
      </c>
      <c r="BH133" t="s">
        <v>83</v>
      </c>
      <c r="BI133" t="s">
        <v>683</v>
      </c>
      <c r="BJ133" t="s">
        <v>83</v>
      </c>
      <c r="BK133" t="s">
        <v>683</v>
      </c>
      <c r="BL133" t="b">
        <v>0</v>
      </c>
      <c r="BO133">
        <v>5</v>
      </c>
      <c r="BP133" t="s">
        <v>82</v>
      </c>
      <c r="BR133" t="s">
        <v>82</v>
      </c>
      <c r="BT133" s="42">
        <v>4</v>
      </c>
      <c r="BU133" t="s">
        <v>684</v>
      </c>
      <c r="BW133" t="b">
        <v>1</v>
      </c>
      <c r="BX133" s="29">
        <v>42</v>
      </c>
      <c r="BY133" s="28" t="s">
        <v>99</v>
      </c>
      <c r="BZ133" t="s">
        <v>100</v>
      </c>
      <c r="CA133" t="s">
        <v>302</v>
      </c>
      <c r="CB133" s="42" t="s">
        <v>685</v>
      </c>
      <c r="CC133" t="s">
        <v>100</v>
      </c>
      <c r="CD133" t="s">
        <v>302</v>
      </c>
    </row>
    <row r="134" spans="1:82" x14ac:dyDescent="0.2">
      <c r="A134" t="b">
        <v>0</v>
      </c>
      <c r="B134" s="1" t="d">
        <v>2023-06-25</v>
      </c>
      <c r="C134" t="b">
        <v>1</v>
      </c>
      <c r="D134" t="b">
        <v>1</v>
      </c>
      <c r="E134" t="s">
        <v>83</v>
      </c>
      <c r="F134" t="s">
        <v>82</v>
      </c>
      <c r="G134" t="s">
        <v>82</v>
      </c>
      <c r="H134" t="s">
        <v>82</v>
      </c>
      <c r="I134" t="s">
        <v>81</v>
      </c>
      <c r="J134" t="s">
        <v>141</v>
      </c>
      <c r="K134" t="s">
        <v>118</v>
      </c>
      <c r="L134" t="s">
        <v>83</v>
      </c>
      <c r="M134" t="b">
        <v>1</v>
      </c>
      <c r="N134" t="s">
        <v>686</v>
      </c>
      <c r="O134" t="s">
        <v>83</v>
      </c>
      <c r="P134" t="b">
        <v>1</v>
      </c>
      <c r="Q134" t="s">
        <v>687</v>
      </c>
      <c r="R134" t="b">
        <v>1</v>
      </c>
      <c r="S134" t="s">
        <v>688</v>
      </c>
      <c r="T134">
        <v>5</v>
      </c>
      <c r="U134">
        <v>5</v>
      </c>
      <c r="AD134" t="b">
        <v>1</v>
      </c>
      <c r="AE134" t="b">
        <v>0</v>
      </c>
      <c r="AF134" t="s">
        <v>81</v>
      </c>
      <c r="AG134" t="s">
        <v>88</v>
      </c>
      <c r="AH134" t="s">
        <v>120</v>
      </c>
      <c r="AI134" t="s">
        <v>89</v>
      </c>
      <c r="AJ134" t="s">
        <v>81</v>
      </c>
      <c r="AK134" t="s">
        <v>118</v>
      </c>
      <c r="AL134" t="s">
        <v>91</v>
      </c>
      <c r="AM134" t="b">
        <v>0</v>
      </c>
      <c r="AO134" t="s">
        <v>92</v>
      </c>
      <c r="AP134" t="b">
        <v>1</v>
      </c>
      <c r="AQ134" t="s">
        <v>689</v>
      </c>
      <c r="AR134" t="b">
        <v>0</v>
      </c>
      <c r="AT134">
        <v>5</v>
      </c>
      <c r="AU134">
        <v>5</v>
      </c>
      <c r="AV134" s="12" t="s">
        <v>83</v>
      </c>
      <c r="AW134" s="29" t="s">
        <v>83</v>
      </c>
      <c r="AZ134" t="s">
        <v>211</v>
      </c>
      <c r="BA134" s="27" t="s">
        <v>83</v>
      </c>
      <c r="BB134" t="b">
        <v>1</v>
      </c>
      <c r="BC134" t="s">
        <v>81</v>
      </c>
      <c r="BD134" t="s">
        <v>144</v>
      </c>
      <c r="BE134" t="s">
        <v>111</v>
      </c>
      <c r="BF134" t="s">
        <v>82</v>
      </c>
      <c r="BG134">
        <v>10</v>
      </c>
      <c r="BH134" t="s">
        <v>83</v>
      </c>
      <c r="BI134" t="s">
        <v>690</v>
      </c>
      <c r="BJ134" t="s">
        <v>96</v>
      </c>
      <c r="BK134" t="s">
        <v>691</v>
      </c>
      <c r="BL134" t="b">
        <v>1</v>
      </c>
      <c r="BM134" t="b">
        <v>0</v>
      </c>
      <c r="BO134">
        <v>5</v>
      </c>
      <c r="BP134" t="s">
        <v>82</v>
      </c>
      <c r="BR134" t="s">
        <v>98</v>
      </c>
      <c r="BT134" s="42">
        <v>3</v>
      </c>
      <c r="BU134" t="s">
        <v>692</v>
      </c>
      <c r="BW134" t="b">
        <v>0</v>
      </c>
      <c r="BX134" s="29">
        <v>42</v>
      </c>
      <c r="BY134" s="28" t="s">
        <v>99</v>
      </c>
      <c r="BZ134" t="s">
        <v>100</v>
      </c>
      <c r="CA134" t="s">
        <v>127</v>
      </c>
      <c r="CB134" s="42" t="s">
        <v>102</v>
      </c>
      <c r="CC134" t="s">
        <v>100</v>
      </c>
      <c r="CD134" t="s">
        <v>127</v>
      </c>
    </row>
    <row r="135" spans="1:82" x14ac:dyDescent="0.2">
      <c r="A135" t="b">
        <v>0</v>
      </c>
      <c r="B135" t="s">
        <v>80</v>
      </c>
      <c r="C135" t="b">
        <v>0</v>
      </c>
      <c r="D135" t="b">
        <v>1</v>
      </c>
      <c r="E135" t="s">
        <v>83</v>
      </c>
      <c r="F135" t="s">
        <v>83</v>
      </c>
      <c r="G135" t="s">
        <v>82</v>
      </c>
      <c r="H135" t="s">
        <v>83</v>
      </c>
      <c r="I135" t="s">
        <v>81</v>
      </c>
      <c r="J135" t="s">
        <v>81</v>
      </c>
      <c r="K135" t="s">
        <v>85</v>
      </c>
      <c r="L135" t="s">
        <v>96</v>
      </c>
      <c r="M135" t="b">
        <v>0</v>
      </c>
      <c r="O135" t="s">
        <v>96</v>
      </c>
      <c r="P135" t="b">
        <v>1</v>
      </c>
      <c r="Q135" t="s">
        <v>693</v>
      </c>
      <c r="R135" t="b">
        <v>0</v>
      </c>
      <c r="T135">
        <v>8</v>
      </c>
      <c r="U135">
        <v>5</v>
      </c>
      <c r="AD135" t="b">
        <v>1</v>
      </c>
      <c r="AE135" t="b">
        <v>0</v>
      </c>
      <c r="AF135" t="s">
        <v>158</v>
      </c>
      <c r="AG135" t="s">
        <v>159</v>
      </c>
      <c r="AH135" t="s">
        <v>120</v>
      </c>
      <c r="AI135" t="s">
        <v>120</v>
      </c>
      <c r="AJ135" t="s">
        <v>81</v>
      </c>
      <c r="AK135" t="s">
        <v>85</v>
      </c>
      <c r="AL135" t="s">
        <v>121</v>
      </c>
      <c r="AM135" t="b">
        <v>0</v>
      </c>
      <c r="AO135" t="s">
        <v>92</v>
      </c>
      <c r="AP135" t="b">
        <v>0</v>
      </c>
      <c r="AR135" t="b">
        <v>0</v>
      </c>
      <c r="AT135">
        <v>5</v>
      </c>
      <c r="AU135">
        <v>0</v>
      </c>
      <c r="AV135" s="12" t="s">
        <v>83</v>
      </c>
      <c r="AW135" s="29" t="s">
        <v>83</v>
      </c>
      <c r="AZ135" t="s">
        <v>694</v>
      </c>
      <c r="BA135" s="27" t="s">
        <v>83</v>
      </c>
      <c r="BB135" t="b">
        <v>1</v>
      </c>
      <c r="BC135" t="s">
        <v>81</v>
      </c>
      <c r="BD135" t="s">
        <v>110</v>
      </c>
      <c r="BE135" t="s">
        <v>111</v>
      </c>
      <c r="BF135" t="s">
        <v>82</v>
      </c>
      <c r="BG135">
        <v>6</v>
      </c>
      <c r="BH135" t="s">
        <v>82</v>
      </c>
      <c r="BI135" t="s">
        <v>695</v>
      </c>
      <c r="BJ135" t="s">
        <v>82</v>
      </c>
      <c r="BK135" t="s">
        <v>696</v>
      </c>
      <c r="BL135" t="b">
        <v>0</v>
      </c>
      <c r="BO135">
        <v>4</v>
      </c>
      <c r="BP135" t="s">
        <v>82</v>
      </c>
      <c r="BR135" t="s">
        <v>82</v>
      </c>
      <c r="BT135" s="42">
        <v>3</v>
      </c>
      <c r="BU135" t="s">
        <v>697</v>
      </c>
      <c r="BW135" t="b">
        <v>0</v>
      </c>
      <c r="BX135" s="29">
        <v>38</v>
      </c>
      <c r="BY135" s="28" t="s">
        <v>99</v>
      </c>
      <c r="BZ135" t="s">
        <v>197</v>
      </c>
      <c r="CC135" t="s">
        <v>197</v>
      </c>
    </row>
    <row r="136" spans="1:82" x14ac:dyDescent="0.2">
      <c r="A136" t="b">
        <v>0</v>
      </c>
      <c r="B136" t="s">
        <v>174</v>
      </c>
      <c r="C136" t="b">
        <v>0</v>
      </c>
      <c r="D136" t="b">
        <v>1</v>
      </c>
      <c r="E136" t="s">
        <v>83</v>
      </c>
      <c r="F136" t="s">
        <v>83</v>
      </c>
      <c r="G136" t="s">
        <v>82</v>
      </c>
      <c r="H136" t="s">
        <v>83</v>
      </c>
      <c r="I136" t="s">
        <v>83</v>
      </c>
      <c r="J136" t="s">
        <v>141</v>
      </c>
      <c r="K136" t="s">
        <v>85</v>
      </c>
      <c r="L136" t="s">
        <v>96</v>
      </c>
      <c r="M136" t="b">
        <v>1</v>
      </c>
      <c r="N136" t="s">
        <v>698</v>
      </c>
      <c r="O136" t="s">
        <v>96</v>
      </c>
      <c r="P136" t="b">
        <v>1</v>
      </c>
      <c r="Q136" t="s">
        <v>699</v>
      </c>
      <c r="R136" t="b">
        <v>1</v>
      </c>
      <c r="S136" t="s">
        <v>700</v>
      </c>
      <c r="T136">
        <v>6</v>
      </c>
      <c r="U136">
        <v>6</v>
      </c>
      <c r="AD136" t="b">
        <v>1</v>
      </c>
      <c r="AE136" t="b">
        <v>0</v>
      </c>
      <c r="AF136" t="s">
        <v>89</v>
      </c>
      <c r="AG136" t="s">
        <v>219</v>
      </c>
      <c r="AH136" t="s">
        <v>120</v>
      </c>
      <c r="AI136" t="s">
        <v>120</v>
      </c>
      <c r="AJ136" t="s">
        <v>106</v>
      </c>
      <c r="AK136" t="s">
        <v>85</v>
      </c>
      <c r="AL136" t="s">
        <v>91</v>
      </c>
      <c r="AM136" t="b">
        <v>0</v>
      </c>
      <c r="AO136" t="s">
        <v>92</v>
      </c>
      <c r="AP136" t="b">
        <v>1</v>
      </c>
      <c r="AQ136" t="s">
        <v>701</v>
      </c>
      <c r="AR136" t="b">
        <v>1</v>
      </c>
      <c r="AS136" t="s">
        <v>702</v>
      </c>
      <c r="AT136">
        <v>0</v>
      </c>
      <c r="AU136">
        <v>0</v>
      </c>
      <c r="AV136" s="12" t="s">
        <v>83</v>
      </c>
      <c r="AW136" s="29" t="s">
        <v>83</v>
      </c>
      <c r="AZ136" t="s">
        <v>109</v>
      </c>
      <c r="BA136" s="27" t="s">
        <v>83</v>
      </c>
      <c r="BB136" t="b">
        <v>1</v>
      </c>
      <c r="BC136" t="s">
        <v>83</v>
      </c>
      <c r="BD136" t="s">
        <v>144</v>
      </c>
      <c r="BE136" t="s">
        <v>110</v>
      </c>
      <c r="BF136" t="s">
        <v>82</v>
      </c>
      <c r="BG136">
        <v>10</v>
      </c>
      <c r="BH136" t="s">
        <v>82</v>
      </c>
      <c r="BI136" t="s">
        <v>703</v>
      </c>
      <c r="BJ136" t="s">
        <v>82</v>
      </c>
      <c r="BK136" t="s">
        <v>703</v>
      </c>
      <c r="BL136" t="b">
        <v>1</v>
      </c>
      <c r="BM136" t="b">
        <v>0</v>
      </c>
      <c r="BO136">
        <v>7</v>
      </c>
      <c r="BP136" t="s">
        <v>98</v>
      </c>
      <c r="BR136" t="s">
        <v>115</v>
      </c>
      <c r="BT136" s="42">
        <v>2</v>
      </c>
      <c r="BU136" t="s">
        <v>704</v>
      </c>
      <c r="BW136" t="b">
        <v>0</v>
      </c>
      <c r="BX136" s="29">
        <v>33</v>
      </c>
      <c r="BY136" s="28" t="s">
        <v>705</v>
      </c>
      <c r="BZ136" t="s">
        <v>100</v>
      </c>
      <c r="CA136" t="s">
        <v>220</v>
      </c>
      <c r="CB136" s="42" t="s">
        <v>102</v>
      </c>
      <c r="CC136" t="s">
        <v>100</v>
      </c>
      <c r="CD136" t="s">
        <v>220</v>
      </c>
    </row>
    <row r="137" spans="1:82" x14ac:dyDescent="0.2">
      <c r="A137" t="b">
        <v>0</v>
      </c>
      <c r="B137" t="s">
        <v>128</v>
      </c>
      <c r="C137" t="b">
        <v>1</v>
      </c>
      <c r="D137" t="b">
        <v>1</v>
      </c>
      <c r="E137" t="s">
        <v>83</v>
      </c>
      <c r="F137" t="s">
        <v>83</v>
      </c>
      <c r="G137" t="s">
        <v>81</v>
      </c>
      <c r="H137" t="s">
        <v>81</v>
      </c>
      <c r="I137" t="s">
        <v>83</v>
      </c>
      <c r="J137" t="s">
        <v>81</v>
      </c>
      <c r="K137" t="s">
        <v>85</v>
      </c>
      <c r="L137" t="s">
        <v>96</v>
      </c>
      <c r="M137" t="b">
        <v>0</v>
      </c>
      <c r="O137" t="s">
        <v>96</v>
      </c>
      <c r="P137" t="b">
        <v>1</v>
      </c>
      <c r="Q137" t="s">
        <v>706</v>
      </c>
      <c r="R137" t="b">
        <v>1</v>
      </c>
      <c r="S137" t="s">
        <v>706</v>
      </c>
      <c r="T137">
        <v>8</v>
      </c>
      <c r="U137">
        <v>5</v>
      </c>
      <c r="AD137" t="b">
        <v>1</v>
      </c>
      <c r="AE137" t="b">
        <v>1</v>
      </c>
      <c r="AF137" t="s">
        <v>90</v>
      </c>
      <c r="AG137" t="s">
        <v>219</v>
      </c>
      <c r="AH137" t="s">
        <v>89</v>
      </c>
      <c r="AI137" t="s">
        <v>89</v>
      </c>
      <c r="AJ137" t="s">
        <v>81</v>
      </c>
      <c r="AK137" t="s">
        <v>85</v>
      </c>
      <c r="AL137" t="s">
        <v>91</v>
      </c>
      <c r="AM137" t="b">
        <v>0</v>
      </c>
      <c r="AO137" t="s">
        <v>92</v>
      </c>
      <c r="AP137" t="b">
        <v>1</v>
      </c>
      <c r="AQ137" t="s">
        <v>707</v>
      </c>
      <c r="AR137" t="b">
        <v>1</v>
      </c>
      <c r="AS137" t="s">
        <v>708</v>
      </c>
      <c r="AT137">
        <v>6</v>
      </c>
      <c r="AU137">
        <v>3</v>
      </c>
      <c r="AV137" s="12" t="s">
        <v>83</v>
      </c>
      <c r="AW137" s="29" t="s">
        <v>83</v>
      </c>
      <c r="AZ137" t="s">
        <v>709</v>
      </c>
      <c r="BA137" s="27" t="s">
        <v>83</v>
      </c>
      <c r="BB137" t="b">
        <v>1</v>
      </c>
      <c r="BC137" t="s">
        <v>83</v>
      </c>
      <c r="BD137" t="s">
        <v>110</v>
      </c>
      <c r="BE137" t="s">
        <v>111</v>
      </c>
      <c r="BF137" t="s">
        <v>96</v>
      </c>
      <c r="BG137">
        <v>9</v>
      </c>
      <c r="BH137" t="s">
        <v>96</v>
      </c>
      <c r="BI137" t="s">
        <v>710</v>
      </c>
      <c r="BJ137" t="s">
        <v>82</v>
      </c>
      <c r="BK137" t="s">
        <v>711</v>
      </c>
      <c r="BL137" t="b">
        <v>0</v>
      </c>
      <c r="BO137">
        <v>6</v>
      </c>
      <c r="BP137" t="s">
        <v>98</v>
      </c>
      <c r="BR137" t="s">
        <v>115</v>
      </c>
      <c r="BT137" s="42">
        <v>4</v>
      </c>
      <c r="BU137" t="s">
        <v>712</v>
      </c>
      <c r="BW137" t="b">
        <v>1</v>
      </c>
      <c r="BX137" s="29">
        <v>35</v>
      </c>
      <c r="BY137" s="28" t="s">
        <v>99</v>
      </c>
      <c r="BZ137" t="s">
        <v>100</v>
      </c>
      <c r="CA137" t="s">
        <v>713</v>
      </c>
      <c r="CB137" s="42" t="s">
        <v>102</v>
      </c>
      <c r="CC137" t="s">
        <v>100</v>
      </c>
      <c r="CD137" t="s">
        <v>713</v>
      </c>
    </row>
    <row r="138" spans="1:82" x14ac:dyDescent="0.2">
      <c r="A138" t="b">
        <v>0</v>
      </c>
      <c r="B138" t="s">
        <v>128</v>
      </c>
      <c r="C138" t="b">
        <v>1</v>
      </c>
      <c r="D138" t="b">
        <v>1</v>
      </c>
      <c r="E138" t="s">
        <v>82</v>
      </c>
      <c r="F138" t="s">
        <v>130</v>
      </c>
      <c r="G138" t="s">
        <v>82</v>
      </c>
      <c r="H138" t="s">
        <v>82</v>
      </c>
      <c r="I138" t="s">
        <v>81</v>
      </c>
      <c r="J138" t="s">
        <v>141</v>
      </c>
      <c r="K138" t="s">
        <v>85</v>
      </c>
      <c r="L138" t="s">
        <v>82</v>
      </c>
      <c r="M138" t="b">
        <v>0</v>
      </c>
      <c r="O138" t="s">
        <v>82</v>
      </c>
      <c r="P138" t="b">
        <v>0</v>
      </c>
      <c r="R138" t="b">
        <v>0</v>
      </c>
      <c r="T138">
        <v>6</v>
      </c>
      <c r="U138">
        <v>2</v>
      </c>
      <c r="AD138" t="b">
        <v>0</v>
      </c>
      <c r="AV138" s="12" t="s">
        <v>108</v>
      </c>
      <c r="AY138" t="s">
        <v>211</v>
      </c>
      <c r="BA138" s="27" t="s">
        <v>108</v>
      </c>
      <c r="BB138" t="b">
        <v>0</v>
      </c>
      <c r="BC138" t="s">
        <v>81</v>
      </c>
      <c r="BD138" t="s">
        <v>94</v>
      </c>
      <c r="BE138" t="s">
        <v>110</v>
      </c>
      <c r="BF138" t="s">
        <v>82</v>
      </c>
      <c r="BG138">
        <v>4</v>
      </c>
      <c r="BH138" t="s">
        <v>82</v>
      </c>
      <c r="BI138" t="s">
        <v>714</v>
      </c>
      <c r="BJ138" t="s">
        <v>82</v>
      </c>
      <c r="BK138" t="s">
        <v>715</v>
      </c>
      <c r="BL138" t="b">
        <v>0</v>
      </c>
      <c r="BO138">
        <v>4</v>
      </c>
      <c r="BP138" t="s">
        <v>82</v>
      </c>
      <c r="BR138" t="s">
        <v>82</v>
      </c>
      <c r="BT138" s="42">
        <v>2</v>
      </c>
      <c r="BU138" t="s">
        <v>716</v>
      </c>
      <c r="BW138" t="b">
        <v>0</v>
      </c>
      <c r="BX138" s="29">
        <v>27</v>
      </c>
      <c r="BY138" s="28" t="s">
        <v>148</v>
      </c>
      <c r="BZ138" t="s">
        <v>717</v>
      </c>
      <c r="CC138" t="s">
        <v>717</v>
      </c>
    </row>
    <row r="139" spans="1:82" x14ac:dyDescent="0.2">
      <c r="A139" t="b">
        <v>0</v>
      </c>
      <c r="B139" t="s">
        <v>174</v>
      </c>
      <c r="C139" t="b">
        <v>0</v>
      </c>
      <c r="D139" t="b">
        <v>1</v>
      </c>
      <c r="E139" t="s">
        <v>309</v>
      </c>
      <c r="F139" t="s">
        <v>83</v>
      </c>
      <c r="G139" t="s">
        <v>83</v>
      </c>
      <c r="H139" t="s">
        <v>82</v>
      </c>
      <c r="I139" t="s">
        <v>81</v>
      </c>
      <c r="J139" t="s">
        <v>141</v>
      </c>
      <c r="K139" t="s">
        <v>118</v>
      </c>
      <c r="L139" t="s">
        <v>83</v>
      </c>
      <c r="M139" t="b">
        <v>1</v>
      </c>
      <c r="O139" t="s">
        <v>96</v>
      </c>
      <c r="P139" t="b">
        <v>0</v>
      </c>
      <c r="R139" t="b">
        <v>1</v>
      </c>
      <c r="T139">
        <v>7</v>
      </c>
      <c r="U139">
        <v>7</v>
      </c>
      <c r="AD139" t="b">
        <v>1</v>
      </c>
      <c r="AE139" t="b">
        <v>0</v>
      </c>
      <c r="AF139" t="s">
        <v>158</v>
      </c>
      <c r="AG139" t="s">
        <v>105</v>
      </c>
      <c r="AH139" t="s">
        <v>120</v>
      </c>
      <c r="AI139" t="s">
        <v>120</v>
      </c>
      <c r="AJ139" t="s">
        <v>110</v>
      </c>
      <c r="AK139" t="s">
        <v>118</v>
      </c>
      <c r="AL139" t="s">
        <v>91</v>
      </c>
      <c r="AM139" t="b">
        <v>0</v>
      </c>
      <c r="AO139" t="s">
        <v>92</v>
      </c>
      <c r="AP139" t="b">
        <v>0</v>
      </c>
      <c r="AR139" t="b">
        <v>0</v>
      </c>
      <c r="AT139">
        <v>5</v>
      </c>
      <c r="AU139">
        <v>5</v>
      </c>
      <c r="AV139" s="12" t="s">
        <v>82</v>
      </c>
      <c r="BA139" s="27" t="s">
        <v>82</v>
      </c>
      <c r="BB139" t="b">
        <v>0</v>
      </c>
      <c r="BC139" t="s">
        <v>82</v>
      </c>
      <c r="BD139" t="s">
        <v>94</v>
      </c>
      <c r="BE139" t="s">
        <v>94</v>
      </c>
      <c r="BF139" t="s">
        <v>130</v>
      </c>
      <c r="BG139">
        <v>7</v>
      </c>
      <c r="BH139" t="s">
        <v>96</v>
      </c>
      <c r="BJ139" t="s">
        <v>96</v>
      </c>
      <c r="BL139" t="b">
        <v>0</v>
      </c>
      <c r="BO139">
        <v>8</v>
      </c>
      <c r="BP139" t="s">
        <v>82</v>
      </c>
      <c r="BR139" t="s">
        <v>82</v>
      </c>
      <c r="BT139" s="42">
        <v>3</v>
      </c>
      <c r="BW139" t="b">
        <v>1</v>
      </c>
      <c r="BX139" s="29">
        <v>28</v>
      </c>
      <c r="BY139" s="28" t="s">
        <v>148</v>
      </c>
      <c r="BZ139" t="s">
        <v>208</v>
      </c>
      <c r="CC139" t="s">
        <v>208</v>
      </c>
    </row>
    <row r="140" spans="1:82" x14ac:dyDescent="0.2">
      <c r="A140" t="b">
        <v>0</v>
      </c>
      <c r="B140" t="s">
        <v>174</v>
      </c>
      <c r="C140" t="b">
        <v>1</v>
      </c>
      <c r="D140" t="b">
        <v>1</v>
      </c>
      <c r="E140" t="s">
        <v>82</v>
      </c>
      <c r="F140" t="s">
        <v>82</v>
      </c>
      <c r="G140" t="s">
        <v>82</v>
      </c>
      <c r="H140" t="s">
        <v>82</v>
      </c>
      <c r="I140" t="s">
        <v>82</v>
      </c>
      <c r="J140" t="s">
        <v>141</v>
      </c>
      <c r="K140" t="s">
        <v>295</v>
      </c>
      <c r="L140" t="s">
        <v>82</v>
      </c>
      <c r="M140" t="b">
        <v>0</v>
      </c>
      <c r="O140" t="s">
        <v>82</v>
      </c>
      <c r="P140" t="b">
        <v>0</v>
      </c>
      <c r="R140" t="b">
        <v>0</v>
      </c>
      <c r="T140">
        <v>1</v>
      </c>
      <c r="U140">
        <v>1</v>
      </c>
      <c r="AD140" t="b">
        <v>1</v>
      </c>
      <c r="AE140" t="b">
        <v>1</v>
      </c>
      <c r="AF140" t="s">
        <v>81</v>
      </c>
      <c r="AG140" t="s">
        <v>88</v>
      </c>
      <c r="AH140" t="s">
        <v>120</v>
      </c>
      <c r="AI140" t="s">
        <v>120</v>
      </c>
      <c r="AJ140" t="s">
        <v>110</v>
      </c>
      <c r="AK140" t="s">
        <v>295</v>
      </c>
      <c r="AL140" t="s">
        <v>121</v>
      </c>
      <c r="AM140" t="b">
        <v>0</v>
      </c>
      <c r="AO140" t="s">
        <v>122</v>
      </c>
      <c r="AP140" t="b">
        <v>0</v>
      </c>
      <c r="AR140" t="b">
        <v>0</v>
      </c>
      <c r="AT140">
        <v>0</v>
      </c>
      <c r="AU140">
        <v>0</v>
      </c>
      <c r="AV140" s="12" t="s">
        <v>83</v>
      </c>
      <c r="AW140" s="29" t="s">
        <v>82</v>
      </c>
      <c r="BB140" t="b">
        <v>1</v>
      </c>
      <c r="BC140" t="s">
        <v>82</v>
      </c>
      <c r="BD140" t="s">
        <v>160</v>
      </c>
      <c r="BE140" t="s">
        <v>144</v>
      </c>
      <c r="BF140" t="s">
        <v>82</v>
      </c>
      <c r="BG140">
        <v>0</v>
      </c>
      <c r="BH140" t="s">
        <v>96</v>
      </c>
      <c r="BI140" t="s">
        <v>718</v>
      </c>
      <c r="BJ140" t="s">
        <v>96</v>
      </c>
      <c r="BK140" t="s">
        <v>719</v>
      </c>
      <c r="BL140" t="b">
        <v>0</v>
      </c>
      <c r="BO140">
        <v>0</v>
      </c>
      <c r="BP140" t="s">
        <v>82</v>
      </c>
      <c r="BR140" t="s">
        <v>82</v>
      </c>
      <c r="BT140" s="42">
        <v>1</v>
      </c>
      <c r="BU140" t="s">
        <v>720</v>
      </c>
      <c r="BV140" t="s">
        <v>721</v>
      </c>
      <c r="BW140" t="b">
        <v>0</v>
      </c>
      <c r="BX140" s="29">
        <v>42</v>
      </c>
      <c r="BY140" s="28" t="s">
        <v>99</v>
      </c>
      <c r="BZ140" t="s">
        <v>722</v>
      </c>
      <c r="CC140" t="s">
        <v>722</v>
      </c>
    </row>
    <row r="141" spans="1:82" ht="34" x14ac:dyDescent="0.2">
      <c r="A141" t="b">
        <v>0</v>
      </c>
      <c r="B141" t="s">
        <v>174</v>
      </c>
      <c r="C141" t="b">
        <v>1</v>
      </c>
      <c r="D141" t="b">
        <v>1</v>
      </c>
      <c r="E141" t="s">
        <v>81</v>
      </c>
      <c r="F141" t="s">
        <v>130</v>
      </c>
      <c r="G141" t="s">
        <v>82</v>
      </c>
      <c r="H141" t="s">
        <v>82</v>
      </c>
      <c r="I141" t="s">
        <v>81</v>
      </c>
      <c r="J141" t="s">
        <v>81</v>
      </c>
      <c r="K141" t="s">
        <v>118</v>
      </c>
      <c r="L141" t="s">
        <v>96</v>
      </c>
      <c r="M141" t="b">
        <v>0</v>
      </c>
      <c r="O141" t="s">
        <v>96</v>
      </c>
      <c r="P141" t="b">
        <v>0</v>
      </c>
      <c r="R141" t="b">
        <v>0</v>
      </c>
      <c r="T141">
        <v>5</v>
      </c>
      <c r="U141">
        <v>5</v>
      </c>
      <c r="AD141" t="b">
        <v>0</v>
      </c>
      <c r="AV141" s="12" t="s">
        <v>93</v>
      </c>
      <c r="BA141" s="27" t="s">
        <v>93</v>
      </c>
      <c r="BB141" t="b">
        <v>0</v>
      </c>
      <c r="BC141" t="s">
        <v>81</v>
      </c>
      <c r="BD141" t="s">
        <v>94</v>
      </c>
      <c r="BE141" t="s">
        <v>94</v>
      </c>
      <c r="BF141" t="s">
        <v>130</v>
      </c>
      <c r="BG141">
        <v>5</v>
      </c>
      <c r="BH141" t="s">
        <v>96</v>
      </c>
      <c r="BI141" s="2" t="s">
        <v>317</v>
      </c>
      <c r="BJ141" t="s">
        <v>96</v>
      </c>
      <c r="BK141" s="2" t="s">
        <v>317</v>
      </c>
      <c r="BL141" t="b">
        <v>0</v>
      </c>
      <c r="BO141">
        <v>5</v>
      </c>
      <c r="BP141" t="s">
        <v>723</v>
      </c>
      <c r="BR141" t="s">
        <v>98</v>
      </c>
      <c r="BT141" s="42">
        <v>4</v>
      </c>
      <c r="BU141" s="2" t="s">
        <v>317</v>
      </c>
      <c r="BV141" s="2" t="s">
        <v>317</v>
      </c>
      <c r="BW141" t="b">
        <v>0</v>
      </c>
      <c r="BX141" s="29">
        <v>35</v>
      </c>
      <c r="BY141" s="28" t="s">
        <v>234</v>
      </c>
      <c r="BZ141" t="s">
        <v>724</v>
      </c>
      <c r="CC141" t="s">
        <v>724</v>
      </c>
    </row>
    <row r="142" spans="1:82" x14ac:dyDescent="0.2">
      <c r="A142" t="b">
        <v>0</v>
      </c>
      <c r="B142" t="s">
        <v>174</v>
      </c>
      <c r="C142" t="b">
        <v>0</v>
      </c>
      <c r="D142" t="b">
        <v>1</v>
      </c>
      <c r="E142" t="s">
        <v>83</v>
      </c>
      <c r="F142" t="s">
        <v>83</v>
      </c>
      <c r="G142" t="s">
        <v>82</v>
      </c>
      <c r="H142" t="s">
        <v>83</v>
      </c>
      <c r="I142" t="s">
        <v>83</v>
      </c>
      <c r="J142" t="s">
        <v>117</v>
      </c>
      <c r="K142" t="s">
        <v>85</v>
      </c>
      <c r="L142" t="s">
        <v>82</v>
      </c>
      <c r="M142" t="b">
        <v>0</v>
      </c>
      <c r="O142" t="s">
        <v>96</v>
      </c>
      <c r="P142" t="b">
        <v>1</v>
      </c>
      <c r="Q142" t="s">
        <v>725</v>
      </c>
      <c r="R142" t="b">
        <v>1</v>
      </c>
      <c r="S142" t="s">
        <v>726</v>
      </c>
      <c r="T142">
        <v>3</v>
      </c>
      <c r="U142">
        <v>1</v>
      </c>
      <c r="AD142" t="b">
        <v>1</v>
      </c>
      <c r="AE142" t="b">
        <v>0</v>
      </c>
      <c r="AF142" t="s">
        <v>90</v>
      </c>
      <c r="AG142" t="s">
        <v>105</v>
      </c>
      <c r="AH142" t="s">
        <v>89</v>
      </c>
      <c r="AI142" t="s">
        <v>90</v>
      </c>
      <c r="AJ142" t="s">
        <v>106</v>
      </c>
      <c r="AK142" t="s">
        <v>85</v>
      </c>
      <c r="AL142" t="s">
        <v>121</v>
      </c>
      <c r="AM142" t="b">
        <v>0</v>
      </c>
      <c r="AO142" t="s">
        <v>122</v>
      </c>
      <c r="AP142" t="b">
        <v>0</v>
      </c>
      <c r="AR142" t="b">
        <v>0</v>
      </c>
      <c r="AT142">
        <v>9</v>
      </c>
      <c r="AU142">
        <v>6</v>
      </c>
      <c r="AV142" s="12" t="s">
        <v>82</v>
      </c>
      <c r="BA142" s="27" t="s">
        <v>108</v>
      </c>
      <c r="BB142" t="b">
        <v>1</v>
      </c>
      <c r="BC142" t="s">
        <v>82</v>
      </c>
      <c r="BD142" t="s">
        <v>144</v>
      </c>
      <c r="BE142" t="s">
        <v>160</v>
      </c>
      <c r="BF142" t="s">
        <v>96</v>
      </c>
      <c r="BG142">
        <v>5</v>
      </c>
      <c r="BH142" t="s">
        <v>96</v>
      </c>
      <c r="BI142" t="s">
        <v>727</v>
      </c>
      <c r="BJ142" t="s">
        <v>82</v>
      </c>
      <c r="BK142" t="s">
        <v>728</v>
      </c>
      <c r="BL142" t="b">
        <v>0</v>
      </c>
      <c r="BO142">
        <v>5</v>
      </c>
      <c r="BP142" t="s">
        <v>82</v>
      </c>
      <c r="BR142" t="s">
        <v>82</v>
      </c>
      <c r="BT142" s="42">
        <v>3</v>
      </c>
      <c r="BW142" t="b">
        <v>0</v>
      </c>
      <c r="BX142" s="29">
        <v>40</v>
      </c>
      <c r="BY142" s="28" t="s">
        <v>99</v>
      </c>
      <c r="BZ142" t="s">
        <v>100</v>
      </c>
      <c r="CA142" t="s">
        <v>224</v>
      </c>
      <c r="CB142" s="42" t="s">
        <v>102</v>
      </c>
      <c r="CC142" t="s">
        <v>100</v>
      </c>
      <c r="CD142" t="s">
        <v>224</v>
      </c>
    </row>
    <row r="143" spans="1:82" x14ac:dyDescent="0.2">
      <c r="A143" t="b">
        <v>0</v>
      </c>
      <c r="B143" t="s">
        <v>128</v>
      </c>
      <c r="C143" t="b">
        <v>0</v>
      </c>
      <c r="D143" t="b">
        <v>1</v>
      </c>
      <c r="E143" t="s">
        <v>83</v>
      </c>
      <c r="F143" t="s">
        <v>83</v>
      </c>
      <c r="G143" t="s">
        <v>83</v>
      </c>
      <c r="H143" t="s">
        <v>82</v>
      </c>
      <c r="I143" t="s">
        <v>81</v>
      </c>
      <c r="J143" t="s">
        <v>117</v>
      </c>
      <c r="K143" t="s">
        <v>85</v>
      </c>
      <c r="L143" t="s">
        <v>82</v>
      </c>
      <c r="M143" t="b">
        <v>0</v>
      </c>
      <c r="O143" t="s">
        <v>82</v>
      </c>
      <c r="P143" t="b">
        <v>0</v>
      </c>
      <c r="R143" t="b">
        <v>0</v>
      </c>
      <c r="T143">
        <v>7</v>
      </c>
      <c r="U143">
        <v>5</v>
      </c>
      <c r="AD143" t="b">
        <v>1</v>
      </c>
      <c r="AE143" t="b">
        <v>0</v>
      </c>
      <c r="AF143" t="s">
        <v>158</v>
      </c>
      <c r="AG143" t="s">
        <v>159</v>
      </c>
      <c r="AH143" t="s">
        <v>120</v>
      </c>
      <c r="AI143" t="s">
        <v>120</v>
      </c>
      <c r="AJ143" t="s">
        <v>81</v>
      </c>
      <c r="AK143" t="s">
        <v>85</v>
      </c>
      <c r="AL143" t="s">
        <v>121</v>
      </c>
      <c r="AM143" t="b">
        <v>0</v>
      </c>
      <c r="AO143" t="s">
        <v>122</v>
      </c>
      <c r="AP143" t="b">
        <v>0</v>
      </c>
      <c r="AR143" t="b">
        <v>0</v>
      </c>
      <c r="AT143">
        <v>7</v>
      </c>
      <c r="AU143">
        <v>3</v>
      </c>
      <c r="AV143" s="12" t="s">
        <v>83</v>
      </c>
      <c r="AW143" s="29" t="s">
        <v>83</v>
      </c>
      <c r="AZ143" t="s">
        <v>284</v>
      </c>
      <c r="BA143" s="27" t="s">
        <v>83</v>
      </c>
      <c r="BB143" t="b">
        <v>1</v>
      </c>
      <c r="BC143" t="s">
        <v>83</v>
      </c>
      <c r="BD143" t="s">
        <v>110</v>
      </c>
      <c r="BE143" t="s">
        <v>111</v>
      </c>
      <c r="BF143" t="s">
        <v>83</v>
      </c>
      <c r="BG143">
        <v>1</v>
      </c>
      <c r="BH143" t="s">
        <v>96</v>
      </c>
      <c r="BI143" t="s">
        <v>729</v>
      </c>
      <c r="BJ143" t="s">
        <v>82</v>
      </c>
      <c r="BK143" t="s">
        <v>730</v>
      </c>
      <c r="BL143" t="b">
        <v>0</v>
      </c>
      <c r="BO143">
        <v>2</v>
      </c>
      <c r="BP143" t="s">
        <v>115</v>
      </c>
      <c r="BQ143" t="s">
        <v>731</v>
      </c>
      <c r="BR143" t="s">
        <v>82</v>
      </c>
      <c r="BT143" s="42">
        <v>2</v>
      </c>
      <c r="BU143" t="s">
        <v>732</v>
      </c>
      <c r="BV143" t="s">
        <v>733</v>
      </c>
      <c r="BW143" t="b">
        <v>1</v>
      </c>
      <c r="BX143" s="29">
        <v>54</v>
      </c>
      <c r="BY143" s="28" t="s">
        <v>140</v>
      </c>
      <c r="BZ143" t="s">
        <v>100</v>
      </c>
      <c r="CA143" t="s">
        <v>127</v>
      </c>
      <c r="CB143" s="42" t="s">
        <v>102</v>
      </c>
      <c r="CC143" t="s">
        <v>100</v>
      </c>
      <c r="CD143" t="s">
        <v>127</v>
      </c>
    </row>
    <row r="144" spans="1:82" x14ac:dyDescent="0.2">
      <c r="A144" t="b">
        <v>0</v>
      </c>
      <c r="B144" t="s">
        <v>128</v>
      </c>
      <c r="C144" t="b">
        <v>1</v>
      </c>
      <c r="D144" t="b">
        <v>1</v>
      </c>
      <c r="E144" t="s">
        <v>83</v>
      </c>
      <c r="F144" t="s">
        <v>82</v>
      </c>
      <c r="G144" t="s">
        <v>82</v>
      </c>
      <c r="H144" t="s">
        <v>82</v>
      </c>
      <c r="I144" t="s">
        <v>81</v>
      </c>
      <c r="J144" t="s">
        <v>84</v>
      </c>
      <c r="K144" t="s">
        <v>118</v>
      </c>
      <c r="L144" t="s">
        <v>83</v>
      </c>
      <c r="M144" t="b">
        <v>0</v>
      </c>
      <c r="O144" t="s">
        <v>96</v>
      </c>
      <c r="P144" t="b">
        <v>0</v>
      </c>
      <c r="R144" t="b">
        <v>0</v>
      </c>
      <c r="T144">
        <v>5</v>
      </c>
      <c r="U144">
        <v>9</v>
      </c>
      <c r="AD144" t="b">
        <v>1</v>
      </c>
      <c r="AE144" t="b">
        <v>1</v>
      </c>
      <c r="AF144" t="s">
        <v>90</v>
      </c>
      <c r="AG144" t="s">
        <v>105</v>
      </c>
      <c r="AH144" t="s">
        <v>89</v>
      </c>
      <c r="AI144" t="s">
        <v>89</v>
      </c>
      <c r="AJ144" t="s">
        <v>110</v>
      </c>
      <c r="AK144" t="s">
        <v>85</v>
      </c>
      <c r="AL144" t="s">
        <v>121</v>
      </c>
      <c r="AM144" t="b">
        <v>0</v>
      </c>
      <c r="AO144" t="s">
        <v>92</v>
      </c>
      <c r="AP144" t="b">
        <v>0</v>
      </c>
      <c r="AR144" t="b">
        <v>1</v>
      </c>
      <c r="AS144" t="s">
        <v>734</v>
      </c>
      <c r="AT144">
        <v>5</v>
      </c>
      <c r="AU144">
        <v>2</v>
      </c>
      <c r="AV144" s="12" t="s">
        <v>82</v>
      </c>
      <c r="BA144" s="27" t="s">
        <v>83</v>
      </c>
      <c r="BB144" t="b">
        <v>1</v>
      </c>
      <c r="BC144" t="s">
        <v>83</v>
      </c>
      <c r="BD144" t="s">
        <v>94</v>
      </c>
      <c r="BE144" t="s">
        <v>94</v>
      </c>
      <c r="BF144" t="s">
        <v>82</v>
      </c>
      <c r="BG144">
        <v>10</v>
      </c>
      <c r="BH144" t="s">
        <v>82</v>
      </c>
      <c r="BI144" t="s">
        <v>735</v>
      </c>
      <c r="BJ144" t="s">
        <v>96</v>
      </c>
      <c r="BK144" t="s">
        <v>736</v>
      </c>
      <c r="BL144" t="b">
        <v>0</v>
      </c>
      <c r="BO144">
        <v>7</v>
      </c>
      <c r="BP144" t="s">
        <v>98</v>
      </c>
      <c r="BR144" t="s">
        <v>98</v>
      </c>
      <c r="BT144" s="42">
        <v>3</v>
      </c>
      <c r="BU144" t="s">
        <v>737</v>
      </c>
      <c r="BW144" t="b">
        <v>0</v>
      </c>
      <c r="BX144" s="29">
        <v>37</v>
      </c>
      <c r="BY144" s="28" t="s">
        <v>116</v>
      </c>
      <c r="BZ144" t="s">
        <v>100</v>
      </c>
      <c r="CA144" t="s">
        <v>713</v>
      </c>
      <c r="CB144" s="42" t="s">
        <v>102</v>
      </c>
      <c r="CC144" t="s">
        <v>100</v>
      </c>
      <c r="CD144" t="s">
        <v>713</v>
      </c>
    </row>
    <row r="145" spans="1:82" x14ac:dyDescent="0.2">
      <c r="A145" t="b">
        <v>0</v>
      </c>
      <c r="B145" t="s">
        <v>174</v>
      </c>
      <c r="C145" t="b">
        <v>0</v>
      </c>
      <c r="D145" t="b">
        <v>0</v>
      </c>
      <c r="E145" t="s">
        <v>83</v>
      </c>
      <c r="F145" t="s">
        <v>83</v>
      </c>
      <c r="G145" t="s">
        <v>81</v>
      </c>
      <c r="H145" t="s">
        <v>83</v>
      </c>
      <c r="I145" t="s">
        <v>83</v>
      </c>
      <c r="J145" t="s">
        <v>117</v>
      </c>
      <c r="K145" t="s">
        <v>85</v>
      </c>
      <c r="L145" t="s">
        <v>82</v>
      </c>
      <c r="M145" t="b">
        <v>1</v>
      </c>
      <c r="N145" t="s">
        <v>738</v>
      </c>
      <c r="O145" t="s">
        <v>96</v>
      </c>
      <c r="P145" t="b">
        <v>1</v>
      </c>
      <c r="Q145" t="s">
        <v>739</v>
      </c>
      <c r="R145" t="b">
        <v>1</v>
      </c>
      <c r="S145" t="s">
        <v>740</v>
      </c>
      <c r="T145">
        <v>10</v>
      </c>
      <c r="U145">
        <v>8</v>
      </c>
      <c r="AD145" t="b">
        <v>1</v>
      </c>
      <c r="AE145" t="b">
        <v>0</v>
      </c>
      <c r="AF145" t="s">
        <v>81</v>
      </c>
      <c r="AG145" t="s">
        <v>159</v>
      </c>
      <c r="AH145" t="s">
        <v>120</v>
      </c>
      <c r="AI145" t="s">
        <v>120</v>
      </c>
      <c r="AJ145" t="s">
        <v>81</v>
      </c>
      <c r="AK145" t="s">
        <v>85</v>
      </c>
      <c r="AL145" t="s">
        <v>121</v>
      </c>
      <c r="AM145" t="b">
        <v>0</v>
      </c>
      <c r="AO145" t="s">
        <v>92</v>
      </c>
      <c r="AP145" t="b">
        <v>0</v>
      </c>
      <c r="AR145" t="b">
        <v>0</v>
      </c>
      <c r="AT145">
        <v>5</v>
      </c>
      <c r="AU145">
        <v>0</v>
      </c>
      <c r="AV145" s="12" t="s">
        <v>83</v>
      </c>
      <c r="AW145" s="29" t="s">
        <v>83</v>
      </c>
      <c r="AZ145" t="s">
        <v>109</v>
      </c>
      <c r="BA145" s="27" t="s">
        <v>82</v>
      </c>
      <c r="BB145" t="b">
        <v>1</v>
      </c>
      <c r="BC145" t="s">
        <v>81</v>
      </c>
      <c r="BD145" t="s">
        <v>144</v>
      </c>
      <c r="BE145" t="s">
        <v>111</v>
      </c>
      <c r="BF145" t="s">
        <v>130</v>
      </c>
      <c r="BG145">
        <v>8</v>
      </c>
      <c r="BH145" t="s">
        <v>96</v>
      </c>
      <c r="BI145" t="s">
        <v>741</v>
      </c>
      <c r="BJ145" t="s">
        <v>96</v>
      </c>
      <c r="BK145" t="s">
        <v>742</v>
      </c>
      <c r="BL145" t="b">
        <v>1</v>
      </c>
      <c r="BM145" t="b">
        <v>0</v>
      </c>
      <c r="BO145">
        <v>5</v>
      </c>
      <c r="BP145" t="s">
        <v>82</v>
      </c>
      <c r="BR145" t="s">
        <v>115</v>
      </c>
      <c r="BT145" s="42">
        <v>4</v>
      </c>
      <c r="BW145" t="b">
        <v>1</v>
      </c>
      <c r="BX145" s="29">
        <v>26</v>
      </c>
      <c r="BY145" s="28" t="s">
        <v>148</v>
      </c>
      <c r="BZ145" t="s">
        <v>100</v>
      </c>
      <c r="CA145" t="s">
        <v>217</v>
      </c>
      <c r="CB145" s="42" t="s">
        <v>102</v>
      </c>
      <c r="CC145" t="s">
        <v>100</v>
      </c>
      <c r="CD145" t="s">
        <v>217</v>
      </c>
    </row>
    <row r="146" spans="1:82" x14ac:dyDescent="0.2">
      <c r="A146" t="b">
        <v>0</v>
      </c>
      <c r="B146" t="s">
        <v>128</v>
      </c>
      <c r="C146" t="b">
        <v>0</v>
      </c>
      <c r="D146" t="b">
        <v>1</v>
      </c>
      <c r="E146" t="s">
        <v>81</v>
      </c>
      <c r="F146" t="s">
        <v>82</v>
      </c>
      <c r="G146" t="s">
        <v>82</v>
      </c>
      <c r="H146" t="s">
        <v>82</v>
      </c>
      <c r="I146" t="s">
        <v>81</v>
      </c>
      <c r="J146" t="s">
        <v>81</v>
      </c>
      <c r="K146" t="s">
        <v>85</v>
      </c>
      <c r="L146" t="s">
        <v>82</v>
      </c>
      <c r="M146" t="b">
        <v>0</v>
      </c>
      <c r="O146" t="s">
        <v>96</v>
      </c>
      <c r="P146" t="b">
        <v>0</v>
      </c>
      <c r="R146" t="b">
        <v>1</v>
      </c>
      <c r="S146" t="s">
        <v>743</v>
      </c>
      <c r="T146">
        <v>6</v>
      </c>
      <c r="U146">
        <v>0</v>
      </c>
      <c r="AD146" t="b">
        <v>1</v>
      </c>
      <c r="AE146" t="b">
        <v>0</v>
      </c>
      <c r="AF146" t="s">
        <v>89</v>
      </c>
      <c r="AG146" t="s">
        <v>105</v>
      </c>
      <c r="AH146" t="s">
        <v>89</v>
      </c>
      <c r="AI146" t="s">
        <v>89</v>
      </c>
      <c r="AJ146" t="s">
        <v>82</v>
      </c>
      <c r="AK146" t="s">
        <v>118</v>
      </c>
      <c r="AL146" t="s">
        <v>121</v>
      </c>
      <c r="AM146" t="b">
        <v>0</v>
      </c>
      <c r="AO146" t="s">
        <v>92</v>
      </c>
      <c r="AP146" t="b">
        <v>1</v>
      </c>
      <c r="AQ146" t="s">
        <v>744</v>
      </c>
      <c r="AR146" t="b">
        <v>1</v>
      </c>
      <c r="AS146" t="s">
        <v>745</v>
      </c>
      <c r="AT146">
        <v>8</v>
      </c>
      <c r="AU146">
        <v>5</v>
      </c>
      <c r="AV146" s="12" t="s">
        <v>108</v>
      </c>
      <c r="BA146" s="27" t="s">
        <v>93</v>
      </c>
      <c r="BB146" t="b">
        <v>0</v>
      </c>
      <c r="BC146" t="s">
        <v>81</v>
      </c>
      <c r="BD146" t="s">
        <v>94</v>
      </c>
      <c r="BE146" t="s">
        <v>94</v>
      </c>
      <c r="BF146" t="s">
        <v>83</v>
      </c>
      <c r="BG146">
        <v>0</v>
      </c>
      <c r="BH146" t="s">
        <v>82</v>
      </c>
      <c r="BI146" t="s">
        <v>746</v>
      </c>
      <c r="BJ146" t="s">
        <v>82</v>
      </c>
      <c r="BK146" t="s">
        <v>747</v>
      </c>
      <c r="BL146" t="b">
        <v>1</v>
      </c>
      <c r="BM146" t="b">
        <v>1</v>
      </c>
      <c r="BN146">
        <v>3</v>
      </c>
      <c r="BO146">
        <v>2</v>
      </c>
      <c r="BP146" t="s">
        <v>98</v>
      </c>
      <c r="BR146" t="s">
        <v>82</v>
      </c>
      <c r="BT146" s="42">
        <v>1</v>
      </c>
      <c r="BU146" t="s">
        <v>748</v>
      </c>
      <c r="BV146" t="s">
        <v>749</v>
      </c>
      <c r="BW146" t="b">
        <v>1</v>
      </c>
      <c r="BX146" s="29">
        <v>37</v>
      </c>
      <c r="BY146" s="28" t="s">
        <v>99</v>
      </c>
      <c r="BZ146" t="s">
        <v>724</v>
      </c>
      <c r="CC146" t="s">
        <v>724</v>
      </c>
    </row>
    <row r="147" spans="1:82" x14ac:dyDescent="0.2">
      <c r="A147" t="b">
        <v>0</v>
      </c>
      <c r="B147" t="s">
        <v>174</v>
      </c>
      <c r="C147" t="b">
        <v>0</v>
      </c>
      <c r="D147" t="b">
        <v>1</v>
      </c>
      <c r="E147" t="s">
        <v>83</v>
      </c>
      <c r="F147" t="s">
        <v>83</v>
      </c>
      <c r="G147" t="s">
        <v>82</v>
      </c>
      <c r="H147" t="s">
        <v>82</v>
      </c>
      <c r="I147" t="s">
        <v>81</v>
      </c>
      <c r="J147" t="s">
        <v>141</v>
      </c>
      <c r="K147" t="s">
        <v>85</v>
      </c>
      <c r="L147" t="s">
        <v>82</v>
      </c>
      <c r="M147" t="b">
        <v>0</v>
      </c>
      <c r="O147" t="s">
        <v>82</v>
      </c>
      <c r="P147" t="b">
        <v>1</v>
      </c>
      <c r="Q147" t="s">
        <v>750</v>
      </c>
      <c r="R147" t="b">
        <v>0</v>
      </c>
      <c r="T147">
        <v>6</v>
      </c>
      <c r="U147">
        <v>0</v>
      </c>
      <c r="AD147" t="b">
        <v>1</v>
      </c>
      <c r="AE147" t="b">
        <v>0</v>
      </c>
      <c r="AF147" t="s">
        <v>81</v>
      </c>
      <c r="AG147" t="s">
        <v>88</v>
      </c>
      <c r="AH147" t="s">
        <v>120</v>
      </c>
      <c r="AI147" t="s">
        <v>89</v>
      </c>
      <c r="AJ147" t="s">
        <v>81</v>
      </c>
      <c r="AK147" t="s">
        <v>85</v>
      </c>
      <c r="AL147" t="s">
        <v>121</v>
      </c>
      <c r="AM147" t="b">
        <v>0</v>
      </c>
      <c r="AO147" t="s">
        <v>122</v>
      </c>
      <c r="AP147" t="b">
        <v>0</v>
      </c>
      <c r="AR147" t="b">
        <v>0</v>
      </c>
      <c r="AT147">
        <v>7</v>
      </c>
      <c r="AU147">
        <v>0</v>
      </c>
      <c r="AV147" s="12" t="s">
        <v>83</v>
      </c>
      <c r="AW147" s="29" t="s">
        <v>83</v>
      </c>
      <c r="AZ147" t="s">
        <v>138</v>
      </c>
      <c r="BA147" s="27" t="s">
        <v>83</v>
      </c>
      <c r="BB147" t="b">
        <v>1</v>
      </c>
      <c r="BC147" t="s">
        <v>81</v>
      </c>
      <c r="BD147" t="s">
        <v>111</v>
      </c>
      <c r="BE147" t="s">
        <v>111</v>
      </c>
      <c r="BF147" t="s">
        <v>130</v>
      </c>
      <c r="BG147">
        <v>8</v>
      </c>
      <c r="BH147" t="s">
        <v>82</v>
      </c>
      <c r="BI147" t="s">
        <v>751</v>
      </c>
      <c r="BJ147" t="s">
        <v>82</v>
      </c>
      <c r="BK147" t="s">
        <v>750</v>
      </c>
      <c r="BL147" t="b">
        <v>0</v>
      </c>
      <c r="BO147">
        <v>0</v>
      </c>
      <c r="BP147" t="s">
        <v>113</v>
      </c>
      <c r="BQ147" t="s">
        <v>752</v>
      </c>
      <c r="BR147" t="s">
        <v>82</v>
      </c>
      <c r="BT147" s="42">
        <v>1</v>
      </c>
      <c r="BU147" t="s">
        <v>753</v>
      </c>
      <c r="BW147" t="b">
        <v>1</v>
      </c>
      <c r="BX147" s="29">
        <v>49</v>
      </c>
      <c r="BY147" s="28" t="s">
        <v>148</v>
      </c>
      <c r="BZ147" t="s">
        <v>100</v>
      </c>
      <c r="CA147" t="s">
        <v>713</v>
      </c>
      <c r="CB147" s="42" t="s">
        <v>102</v>
      </c>
      <c r="CC147" t="s">
        <v>100</v>
      </c>
      <c r="CD147" t="s">
        <v>713</v>
      </c>
    </row>
    <row r="148" spans="1:82" x14ac:dyDescent="0.2">
      <c r="A148" t="b">
        <v>0</v>
      </c>
      <c r="B148" t="s">
        <v>174</v>
      </c>
      <c r="C148" t="b">
        <v>0</v>
      </c>
      <c r="D148" t="b">
        <v>1</v>
      </c>
      <c r="E148" t="s">
        <v>81</v>
      </c>
      <c r="F148" t="s">
        <v>82</v>
      </c>
      <c r="G148" t="s">
        <v>83</v>
      </c>
      <c r="H148" t="s">
        <v>83</v>
      </c>
      <c r="I148" t="s">
        <v>83</v>
      </c>
      <c r="J148" t="s">
        <v>141</v>
      </c>
      <c r="K148" t="s">
        <v>85</v>
      </c>
      <c r="L148" t="s">
        <v>96</v>
      </c>
      <c r="M148" t="b">
        <v>0</v>
      </c>
      <c r="O148" t="s">
        <v>96</v>
      </c>
      <c r="P148" t="b">
        <v>0</v>
      </c>
      <c r="R148" t="b">
        <v>0</v>
      </c>
      <c r="T148">
        <v>9</v>
      </c>
      <c r="U148">
        <v>8</v>
      </c>
      <c r="AD148" t="b">
        <v>0</v>
      </c>
      <c r="AV148" s="12" t="s">
        <v>82</v>
      </c>
      <c r="BA148" s="27" t="s">
        <v>82</v>
      </c>
      <c r="BB148" t="b">
        <v>0</v>
      </c>
      <c r="BC148" t="s">
        <v>82</v>
      </c>
      <c r="BD148" t="s">
        <v>94</v>
      </c>
      <c r="BE148" t="s">
        <v>94</v>
      </c>
      <c r="BF148" t="s">
        <v>130</v>
      </c>
      <c r="BG148">
        <v>5</v>
      </c>
      <c r="BH148" t="s">
        <v>82</v>
      </c>
      <c r="BI148" t="s">
        <v>754</v>
      </c>
      <c r="BJ148" t="s">
        <v>82</v>
      </c>
      <c r="BK148" t="s">
        <v>754</v>
      </c>
      <c r="BL148" t="b">
        <v>0</v>
      </c>
      <c r="BO148">
        <v>7</v>
      </c>
      <c r="BP148" t="s">
        <v>113</v>
      </c>
      <c r="BR148" t="s">
        <v>113</v>
      </c>
      <c r="BT148" s="42">
        <v>4</v>
      </c>
      <c r="BU148" t="s">
        <v>755</v>
      </c>
      <c r="BW148" t="b">
        <v>0</v>
      </c>
      <c r="BX148" s="29">
        <v>23</v>
      </c>
      <c r="BY148" s="28" t="s">
        <v>99</v>
      </c>
      <c r="BZ148" t="s">
        <v>100</v>
      </c>
      <c r="CA148" t="s">
        <v>756</v>
      </c>
      <c r="CB148" s="42" t="s">
        <v>685</v>
      </c>
      <c r="CC148" t="s">
        <v>100</v>
      </c>
      <c r="CD148" t="s">
        <v>756</v>
      </c>
    </row>
    <row r="149" spans="1:82" x14ac:dyDescent="0.2">
      <c r="A149" t="b">
        <v>0</v>
      </c>
      <c r="B149" t="s">
        <v>128</v>
      </c>
      <c r="C149" t="b">
        <v>1</v>
      </c>
      <c r="D149" t="b">
        <v>1</v>
      </c>
      <c r="E149" t="s">
        <v>83</v>
      </c>
      <c r="F149" t="s">
        <v>82</v>
      </c>
      <c r="G149" t="s">
        <v>83</v>
      </c>
      <c r="H149" t="s">
        <v>83</v>
      </c>
      <c r="I149" t="s">
        <v>83</v>
      </c>
      <c r="J149" t="s">
        <v>84</v>
      </c>
      <c r="K149" t="s">
        <v>118</v>
      </c>
      <c r="L149" t="s">
        <v>83</v>
      </c>
      <c r="M149" t="b">
        <v>1</v>
      </c>
      <c r="N149" t="s">
        <v>757</v>
      </c>
      <c r="O149" t="s">
        <v>83</v>
      </c>
      <c r="P149" t="b">
        <v>1</v>
      </c>
      <c r="Q149" t="s">
        <v>757</v>
      </c>
      <c r="R149" t="b">
        <v>1</v>
      </c>
      <c r="S149" t="s">
        <v>758</v>
      </c>
      <c r="T149">
        <v>8</v>
      </c>
      <c r="U149">
        <v>8</v>
      </c>
      <c r="AD149" t="b">
        <v>1</v>
      </c>
      <c r="AE149" t="b">
        <v>1</v>
      </c>
      <c r="AF149" t="s">
        <v>81</v>
      </c>
      <c r="AG149" t="s">
        <v>88</v>
      </c>
      <c r="AH149" t="s">
        <v>120</v>
      </c>
      <c r="AI149" t="s">
        <v>120</v>
      </c>
      <c r="AJ149" t="s">
        <v>81</v>
      </c>
      <c r="AK149" t="s">
        <v>85</v>
      </c>
      <c r="AL149" t="s">
        <v>91</v>
      </c>
      <c r="AM149" t="b">
        <v>1</v>
      </c>
      <c r="AN149" t="s">
        <v>759</v>
      </c>
      <c r="AO149" t="s">
        <v>122</v>
      </c>
      <c r="AP149" t="b">
        <v>1</v>
      </c>
      <c r="AQ149" t="s">
        <v>760</v>
      </c>
      <c r="AR149" t="b">
        <v>1</v>
      </c>
      <c r="AS149" t="s">
        <v>760</v>
      </c>
      <c r="AT149">
        <v>6</v>
      </c>
      <c r="AU149">
        <v>4</v>
      </c>
      <c r="AV149" s="12" t="s">
        <v>83</v>
      </c>
      <c r="AW149" s="29" t="s">
        <v>83</v>
      </c>
      <c r="AZ149" t="s">
        <v>318</v>
      </c>
      <c r="BA149" s="27" t="s">
        <v>108</v>
      </c>
      <c r="BB149" t="b">
        <v>1</v>
      </c>
      <c r="BC149" t="s">
        <v>81</v>
      </c>
      <c r="BD149" t="s">
        <v>110</v>
      </c>
      <c r="BE149" t="s">
        <v>111</v>
      </c>
      <c r="BF149" t="s">
        <v>82</v>
      </c>
      <c r="BG149">
        <v>6</v>
      </c>
      <c r="BH149" t="s">
        <v>96</v>
      </c>
      <c r="BI149" t="s">
        <v>760</v>
      </c>
      <c r="BJ149" t="s">
        <v>96</v>
      </c>
      <c r="BK149" t="s">
        <v>760</v>
      </c>
      <c r="BL149" t="b">
        <v>1</v>
      </c>
      <c r="BM149" t="b">
        <v>0</v>
      </c>
      <c r="BO149">
        <v>9</v>
      </c>
      <c r="BP149" t="s">
        <v>98</v>
      </c>
      <c r="BR149" t="s">
        <v>115</v>
      </c>
      <c r="BT149" s="42">
        <v>3</v>
      </c>
      <c r="BU149" t="s">
        <v>761</v>
      </c>
      <c r="BV149" t="s">
        <v>760</v>
      </c>
      <c r="BW149" t="b">
        <v>0</v>
      </c>
      <c r="BX149" s="29">
        <v>42</v>
      </c>
      <c r="BY149" s="28" t="s">
        <v>148</v>
      </c>
      <c r="BZ149" t="s">
        <v>164</v>
      </c>
      <c r="CC149" t="s">
        <v>164</v>
      </c>
    </row>
    <row r="150" spans="1:82" x14ac:dyDescent="0.2">
      <c r="A150" t="b">
        <v>0</v>
      </c>
      <c r="B150" t="s">
        <v>174</v>
      </c>
      <c r="C150" t="b">
        <v>1</v>
      </c>
      <c r="D150" t="b">
        <v>1</v>
      </c>
      <c r="E150" t="s">
        <v>83</v>
      </c>
      <c r="F150" t="s">
        <v>82</v>
      </c>
      <c r="G150" t="s">
        <v>83</v>
      </c>
      <c r="H150" t="s">
        <v>83</v>
      </c>
      <c r="I150" t="s">
        <v>83</v>
      </c>
      <c r="J150" t="s">
        <v>428</v>
      </c>
      <c r="K150" t="s">
        <v>85</v>
      </c>
      <c r="L150" t="s">
        <v>82</v>
      </c>
      <c r="M150" t="b">
        <v>1</v>
      </c>
      <c r="N150" t="s">
        <v>762</v>
      </c>
      <c r="O150" t="s">
        <v>82</v>
      </c>
      <c r="P150" t="b">
        <v>0</v>
      </c>
      <c r="R150" t="b">
        <v>1</v>
      </c>
      <c r="S150" t="s">
        <v>763</v>
      </c>
      <c r="T150">
        <v>8</v>
      </c>
      <c r="U150">
        <v>4</v>
      </c>
      <c r="AD150" t="b">
        <v>0</v>
      </c>
      <c r="AV150" s="12" t="s">
        <v>108</v>
      </c>
      <c r="AY150" t="s">
        <v>318</v>
      </c>
      <c r="BA150" s="27" t="s">
        <v>93</v>
      </c>
      <c r="BB150" t="b">
        <v>0</v>
      </c>
      <c r="BC150" t="s">
        <v>82</v>
      </c>
      <c r="BD150" t="s">
        <v>110</v>
      </c>
      <c r="BE150" t="s">
        <v>94</v>
      </c>
      <c r="BF150" t="s">
        <v>83</v>
      </c>
      <c r="BG150">
        <v>5</v>
      </c>
      <c r="BH150" t="s">
        <v>96</v>
      </c>
      <c r="BI150" t="s">
        <v>764</v>
      </c>
      <c r="BJ150" t="s">
        <v>82</v>
      </c>
      <c r="BK150" t="s">
        <v>765</v>
      </c>
      <c r="BL150" t="b">
        <v>0</v>
      </c>
      <c r="BO150">
        <v>5</v>
      </c>
      <c r="BP150" t="s">
        <v>98</v>
      </c>
      <c r="BR150" t="s">
        <v>113</v>
      </c>
      <c r="BT150" s="42">
        <v>2</v>
      </c>
      <c r="BU150" t="s">
        <v>766</v>
      </c>
      <c r="BV150" t="s">
        <v>82</v>
      </c>
      <c r="BW150" t="b">
        <v>0</v>
      </c>
      <c r="BX150" s="29">
        <v>49</v>
      </c>
      <c r="BY150" s="28" t="s">
        <v>99</v>
      </c>
      <c r="BZ150" t="s">
        <v>173</v>
      </c>
      <c r="CC150" t="s">
        <v>173</v>
      </c>
    </row>
    <row r="151" spans="1:82" x14ac:dyDescent="0.2">
      <c r="A151" t="b">
        <v>1</v>
      </c>
      <c r="V151" t="b">
        <v>1</v>
      </c>
      <c r="W151" t="s">
        <v>303</v>
      </c>
      <c r="X151" t="s">
        <v>94</v>
      </c>
      <c r="Y151" t="s">
        <v>130</v>
      </c>
      <c r="Z151" t="s">
        <v>94</v>
      </c>
      <c r="AA151" t="s">
        <v>94</v>
      </c>
      <c r="AB151" t="s">
        <v>393</v>
      </c>
      <c r="AD151" t="b">
        <v>1</v>
      </c>
      <c r="AE151" t="b">
        <v>1</v>
      </c>
      <c r="AF151" t="s">
        <v>81</v>
      </c>
      <c r="AG151" t="s">
        <v>88</v>
      </c>
      <c r="AH151" t="s">
        <v>120</v>
      </c>
      <c r="AI151" t="s">
        <v>120</v>
      </c>
      <c r="AJ151" t="s">
        <v>81</v>
      </c>
      <c r="AK151" t="s">
        <v>85</v>
      </c>
      <c r="AL151" t="s">
        <v>91</v>
      </c>
      <c r="AM151" t="b">
        <v>0</v>
      </c>
      <c r="AO151" t="s">
        <v>92</v>
      </c>
      <c r="AP151" t="b">
        <v>1</v>
      </c>
      <c r="AQ151" t="s">
        <v>767</v>
      </c>
      <c r="AR151" t="b">
        <v>1</v>
      </c>
      <c r="AT151">
        <v>8</v>
      </c>
      <c r="AU151">
        <v>5</v>
      </c>
      <c r="AV151" s="12" t="s">
        <v>93</v>
      </c>
      <c r="BA151" s="27" t="s">
        <v>93</v>
      </c>
      <c r="BB151" t="b">
        <v>0</v>
      </c>
      <c r="BC151" t="s">
        <v>82</v>
      </c>
      <c r="BD151" t="s">
        <v>144</v>
      </c>
      <c r="BE151" t="s">
        <v>144</v>
      </c>
      <c r="BF151" t="s">
        <v>82</v>
      </c>
      <c r="BG151">
        <v>6</v>
      </c>
      <c r="BH151" t="s">
        <v>96</v>
      </c>
      <c r="BJ151" t="s">
        <v>82</v>
      </c>
      <c r="BL151" t="b">
        <v>0</v>
      </c>
      <c r="BO151">
        <v>3</v>
      </c>
      <c r="BP151" t="s">
        <v>98</v>
      </c>
      <c r="BR151" t="s">
        <v>98</v>
      </c>
      <c r="BT151" s="42">
        <v>3</v>
      </c>
      <c r="BW151" t="b">
        <v>0</v>
      </c>
      <c r="BX151" s="29">
        <v>38</v>
      </c>
      <c r="BY151" s="28" t="s">
        <v>116</v>
      </c>
      <c r="BZ151" t="s">
        <v>679</v>
      </c>
      <c r="CC151" t="s">
        <v>679</v>
      </c>
    </row>
    <row r="152" spans="1:82" x14ac:dyDescent="0.2">
      <c r="A152" t="b">
        <v>0</v>
      </c>
      <c r="B152" t="s">
        <v>128</v>
      </c>
      <c r="C152" t="b">
        <v>1</v>
      </c>
      <c r="D152" t="b">
        <v>1</v>
      </c>
      <c r="E152" t="s">
        <v>81</v>
      </c>
      <c r="F152" t="s">
        <v>82</v>
      </c>
      <c r="G152" t="s">
        <v>83</v>
      </c>
      <c r="H152" t="s">
        <v>83</v>
      </c>
      <c r="I152" t="s">
        <v>81</v>
      </c>
      <c r="J152" t="s">
        <v>117</v>
      </c>
      <c r="K152" t="s">
        <v>85</v>
      </c>
      <c r="L152" t="s">
        <v>82</v>
      </c>
      <c r="M152" t="b">
        <v>0</v>
      </c>
      <c r="O152" t="s">
        <v>82</v>
      </c>
      <c r="P152" t="b">
        <v>0</v>
      </c>
      <c r="R152" t="b">
        <v>1</v>
      </c>
      <c r="S152" t="s">
        <v>768</v>
      </c>
      <c r="T152">
        <v>6</v>
      </c>
      <c r="U152">
        <v>6</v>
      </c>
      <c r="AD152" t="b">
        <v>1</v>
      </c>
      <c r="AE152" t="b">
        <v>1</v>
      </c>
      <c r="AF152" t="s">
        <v>81</v>
      </c>
      <c r="AG152" t="s">
        <v>105</v>
      </c>
      <c r="AH152" t="s">
        <v>120</v>
      </c>
      <c r="AI152" t="s">
        <v>120</v>
      </c>
      <c r="AJ152" t="s">
        <v>81</v>
      </c>
      <c r="AK152" t="s">
        <v>85</v>
      </c>
      <c r="AL152" t="s">
        <v>121</v>
      </c>
      <c r="AM152" t="b">
        <v>0</v>
      </c>
      <c r="AO152" t="s">
        <v>122</v>
      </c>
      <c r="AP152" t="b">
        <v>0</v>
      </c>
      <c r="AR152" t="b">
        <v>1</v>
      </c>
      <c r="AS152" t="s">
        <v>769</v>
      </c>
      <c r="AT152">
        <v>6</v>
      </c>
      <c r="AU152">
        <v>1</v>
      </c>
      <c r="AV152" s="12" t="s">
        <v>82</v>
      </c>
      <c r="BA152" s="27" t="s">
        <v>82</v>
      </c>
      <c r="BB152" t="b">
        <v>0</v>
      </c>
      <c r="BC152" t="s">
        <v>83</v>
      </c>
      <c r="BD152" t="s">
        <v>94</v>
      </c>
      <c r="BE152" t="s">
        <v>94</v>
      </c>
      <c r="BF152" t="s">
        <v>83</v>
      </c>
      <c r="BG152">
        <v>0</v>
      </c>
      <c r="BH152" t="s">
        <v>82</v>
      </c>
      <c r="BI152" t="s">
        <v>770</v>
      </c>
      <c r="BJ152" t="s">
        <v>82</v>
      </c>
      <c r="BK152" t="s">
        <v>771</v>
      </c>
      <c r="BL152" t="b">
        <v>0</v>
      </c>
      <c r="BO152">
        <v>2</v>
      </c>
      <c r="BP152" t="s">
        <v>113</v>
      </c>
      <c r="BQ152" t="s">
        <v>772</v>
      </c>
      <c r="BR152" t="s">
        <v>98</v>
      </c>
      <c r="BT152" s="42">
        <v>3</v>
      </c>
      <c r="BU152" t="s">
        <v>773</v>
      </c>
      <c r="BV152" t="s">
        <v>774</v>
      </c>
      <c r="BW152" t="b">
        <v>0</v>
      </c>
      <c r="BX152" s="29">
        <v>41</v>
      </c>
      <c r="BY152" s="28" t="s">
        <v>216</v>
      </c>
      <c r="BZ152" t="s">
        <v>164</v>
      </c>
      <c r="CC152" t="s">
        <v>164</v>
      </c>
    </row>
    <row r="153" spans="1:82" x14ac:dyDescent="0.2">
      <c r="A153" t="b">
        <v>0</v>
      </c>
      <c r="B153" t="s">
        <v>128</v>
      </c>
      <c r="C153" t="b">
        <v>1</v>
      </c>
      <c r="D153" t="b">
        <v>1</v>
      </c>
      <c r="E153" t="s">
        <v>83</v>
      </c>
      <c r="F153" t="s">
        <v>83</v>
      </c>
      <c r="G153" t="s">
        <v>83</v>
      </c>
      <c r="H153" t="s">
        <v>83</v>
      </c>
      <c r="I153" t="s">
        <v>83</v>
      </c>
      <c r="J153" t="s">
        <v>141</v>
      </c>
      <c r="K153" t="s">
        <v>85</v>
      </c>
      <c r="L153" t="s">
        <v>83</v>
      </c>
      <c r="M153" t="b">
        <v>1</v>
      </c>
      <c r="N153" t="s">
        <v>775</v>
      </c>
      <c r="O153" t="s">
        <v>83</v>
      </c>
      <c r="P153" t="b">
        <v>1</v>
      </c>
      <c r="Q153" t="s">
        <v>776</v>
      </c>
      <c r="R153" t="b">
        <v>0</v>
      </c>
      <c r="T153">
        <v>8</v>
      </c>
      <c r="U153">
        <v>8</v>
      </c>
      <c r="AD153" t="b">
        <v>1</v>
      </c>
      <c r="AE153" t="b">
        <v>1</v>
      </c>
      <c r="AF153" t="s">
        <v>89</v>
      </c>
      <c r="AG153" t="s">
        <v>105</v>
      </c>
      <c r="AH153" t="s">
        <v>120</v>
      </c>
      <c r="AI153" t="s">
        <v>89</v>
      </c>
      <c r="AJ153" t="s">
        <v>106</v>
      </c>
      <c r="AK153" t="s">
        <v>295</v>
      </c>
      <c r="AL153" t="s">
        <v>91</v>
      </c>
      <c r="AM153" t="b">
        <v>0</v>
      </c>
      <c r="AO153" t="s">
        <v>92</v>
      </c>
      <c r="AP153" t="b">
        <v>0</v>
      </c>
      <c r="AR153" t="b">
        <v>0</v>
      </c>
      <c r="AT153">
        <v>8</v>
      </c>
      <c r="AU153">
        <v>5</v>
      </c>
      <c r="AV153" s="12" t="s">
        <v>82</v>
      </c>
      <c r="BA153" s="27" t="s">
        <v>108</v>
      </c>
      <c r="BB153" t="b">
        <v>1</v>
      </c>
      <c r="BC153" t="s">
        <v>82</v>
      </c>
      <c r="BD153" t="s">
        <v>94</v>
      </c>
      <c r="BE153" t="s">
        <v>94</v>
      </c>
      <c r="BF153" t="s">
        <v>82</v>
      </c>
      <c r="BG153">
        <v>7</v>
      </c>
      <c r="BH153" t="s">
        <v>96</v>
      </c>
      <c r="BI153" t="s">
        <v>777</v>
      </c>
      <c r="BJ153" t="s">
        <v>82</v>
      </c>
      <c r="BK153" t="s">
        <v>778</v>
      </c>
      <c r="BL153" t="b">
        <v>0</v>
      </c>
      <c r="BO153">
        <v>5</v>
      </c>
      <c r="BP153" t="s">
        <v>82</v>
      </c>
      <c r="BR153" t="s">
        <v>113</v>
      </c>
      <c r="BT153" s="42">
        <v>3</v>
      </c>
      <c r="BW153" t="b">
        <v>0</v>
      </c>
      <c r="BX153" s="29">
        <v>33</v>
      </c>
      <c r="BY153" s="28" t="s">
        <v>116</v>
      </c>
      <c r="BZ153" t="s">
        <v>164</v>
      </c>
      <c r="CC153" t="s">
        <v>164</v>
      </c>
    </row>
    <row r="154" spans="1:82" x14ac:dyDescent="0.2">
      <c r="A154" t="b">
        <v>0</v>
      </c>
      <c r="B154" t="s">
        <v>80</v>
      </c>
      <c r="C154" t="b">
        <v>1</v>
      </c>
      <c r="D154" t="b">
        <v>1</v>
      </c>
      <c r="E154" t="s">
        <v>83</v>
      </c>
      <c r="F154" t="s">
        <v>83</v>
      </c>
      <c r="G154" t="s">
        <v>83</v>
      </c>
      <c r="H154" t="s">
        <v>81</v>
      </c>
      <c r="I154" t="s">
        <v>81</v>
      </c>
      <c r="J154" t="s">
        <v>141</v>
      </c>
      <c r="K154" t="s">
        <v>118</v>
      </c>
      <c r="L154" t="s">
        <v>83</v>
      </c>
      <c r="M154" t="b">
        <v>1</v>
      </c>
      <c r="N154" t="s">
        <v>779</v>
      </c>
      <c r="O154" t="s">
        <v>83</v>
      </c>
      <c r="P154" t="b">
        <v>1</v>
      </c>
      <c r="Q154" t="s">
        <v>780</v>
      </c>
      <c r="R154" t="b">
        <v>1</v>
      </c>
      <c r="S154" t="s">
        <v>781</v>
      </c>
      <c r="T154">
        <v>5</v>
      </c>
      <c r="U154">
        <v>5</v>
      </c>
      <c r="AD154" t="b">
        <v>1</v>
      </c>
      <c r="AE154" t="b">
        <v>1</v>
      </c>
      <c r="AF154" t="s">
        <v>81</v>
      </c>
      <c r="AG154" t="s">
        <v>88</v>
      </c>
      <c r="AH154" t="s">
        <v>120</v>
      </c>
      <c r="AI154" t="s">
        <v>120</v>
      </c>
      <c r="AJ154" t="s">
        <v>81</v>
      </c>
      <c r="AK154" t="s">
        <v>85</v>
      </c>
      <c r="AL154" t="s">
        <v>121</v>
      </c>
      <c r="AM154" t="b">
        <v>0</v>
      </c>
      <c r="AO154" t="s">
        <v>122</v>
      </c>
      <c r="AP154" t="b">
        <v>1</v>
      </c>
      <c r="AQ154" t="s">
        <v>782</v>
      </c>
      <c r="AR154" t="b">
        <v>0</v>
      </c>
      <c r="AT154">
        <v>5</v>
      </c>
      <c r="AU154">
        <v>3</v>
      </c>
      <c r="AV154" s="12" t="s">
        <v>83</v>
      </c>
      <c r="AW154" s="29" t="s">
        <v>83</v>
      </c>
      <c r="AZ154" t="s">
        <v>318</v>
      </c>
      <c r="BA154" s="27" t="s">
        <v>83</v>
      </c>
      <c r="BB154" t="b">
        <v>1</v>
      </c>
      <c r="BC154" t="s">
        <v>83</v>
      </c>
      <c r="BD154" t="s">
        <v>144</v>
      </c>
      <c r="BE154" t="s">
        <v>110</v>
      </c>
      <c r="BF154" t="s">
        <v>82</v>
      </c>
      <c r="BG154">
        <v>10</v>
      </c>
      <c r="BH154" t="s">
        <v>82</v>
      </c>
      <c r="BI154" t="s">
        <v>783</v>
      </c>
      <c r="BJ154" t="s">
        <v>82</v>
      </c>
      <c r="BK154" t="s">
        <v>784</v>
      </c>
      <c r="BL154" t="b">
        <v>1</v>
      </c>
      <c r="BM154" t="b">
        <v>0</v>
      </c>
      <c r="BO154">
        <v>9</v>
      </c>
      <c r="BP154" t="s">
        <v>82</v>
      </c>
      <c r="BR154" t="s">
        <v>113</v>
      </c>
      <c r="BT154" s="42">
        <v>2</v>
      </c>
      <c r="BU154" t="s">
        <v>785</v>
      </c>
      <c r="BW154" t="b">
        <v>0</v>
      </c>
      <c r="BX154" s="29">
        <v>27</v>
      </c>
      <c r="BY154" s="28" t="s">
        <v>786</v>
      </c>
      <c r="BZ154" t="s">
        <v>100</v>
      </c>
      <c r="CA154" t="s">
        <v>189</v>
      </c>
      <c r="CB154" s="42" t="s">
        <v>102</v>
      </c>
      <c r="CC154" t="s">
        <v>100</v>
      </c>
      <c r="CD154" t="s">
        <v>189</v>
      </c>
    </row>
    <row r="155" spans="1:82" ht="34" x14ac:dyDescent="0.2">
      <c r="A155" t="b">
        <v>0</v>
      </c>
      <c r="B155" t="s">
        <v>174</v>
      </c>
      <c r="C155" t="b">
        <v>0</v>
      </c>
      <c r="D155" t="b">
        <v>1</v>
      </c>
      <c r="E155" t="s">
        <v>83</v>
      </c>
      <c r="F155" t="s">
        <v>83</v>
      </c>
      <c r="G155" t="s">
        <v>83</v>
      </c>
      <c r="H155" t="s">
        <v>83</v>
      </c>
      <c r="I155" t="s">
        <v>81</v>
      </c>
      <c r="J155" t="s">
        <v>141</v>
      </c>
      <c r="K155" t="s">
        <v>85</v>
      </c>
      <c r="L155" t="s">
        <v>82</v>
      </c>
      <c r="M155" t="b">
        <v>0</v>
      </c>
      <c r="O155" t="s">
        <v>82</v>
      </c>
      <c r="P155" t="b">
        <v>1</v>
      </c>
      <c r="Q155" s="2" t="s">
        <v>787</v>
      </c>
      <c r="R155" t="b">
        <v>1</v>
      </c>
      <c r="S155" t="s">
        <v>788</v>
      </c>
      <c r="T155">
        <v>7</v>
      </c>
      <c r="U155">
        <v>7</v>
      </c>
      <c r="AD155" t="b">
        <v>1</v>
      </c>
      <c r="AE155" t="b">
        <v>1</v>
      </c>
      <c r="AF155" t="s">
        <v>81</v>
      </c>
      <c r="AG155" t="s">
        <v>88</v>
      </c>
      <c r="AH155" t="s">
        <v>81</v>
      </c>
      <c r="AI155" t="s">
        <v>89</v>
      </c>
      <c r="AJ155" t="s">
        <v>106</v>
      </c>
      <c r="AK155" t="s">
        <v>118</v>
      </c>
      <c r="AL155" t="s">
        <v>262</v>
      </c>
      <c r="AM155" t="b">
        <v>0</v>
      </c>
      <c r="AO155" t="s">
        <v>92</v>
      </c>
      <c r="AP155" t="b">
        <v>0</v>
      </c>
      <c r="AR155" t="b">
        <v>0</v>
      </c>
      <c r="AT155">
        <v>6</v>
      </c>
      <c r="AU155">
        <v>4</v>
      </c>
      <c r="AV155" s="12" t="s">
        <v>82</v>
      </c>
      <c r="BA155" s="27" t="s">
        <v>82</v>
      </c>
      <c r="BB155" t="b">
        <v>0</v>
      </c>
      <c r="BC155" t="s">
        <v>82</v>
      </c>
      <c r="BD155" t="s">
        <v>94</v>
      </c>
      <c r="BE155" t="s">
        <v>94</v>
      </c>
      <c r="BF155" t="s">
        <v>82</v>
      </c>
      <c r="BG155">
        <v>6</v>
      </c>
      <c r="BH155" t="s">
        <v>82</v>
      </c>
      <c r="BI155" t="s">
        <v>789</v>
      </c>
      <c r="BJ155" t="s">
        <v>82</v>
      </c>
      <c r="BK155" t="s">
        <v>789</v>
      </c>
      <c r="BL155" t="b">
        <v>0</v>
      </c>
      <c r="BO155">
        <v>5</v>
      </c>
      <c r="BP155" t="s">
        <v>82</v>
      </c>
      <c r="BR155" t="s">
        <v>82</v>
      </c>
      <c r="BT155" s="42">
        <v>1</v>
      </c>
      <c r="BU155" t="s">
        <v>790</v>
      </c>
      <c r="BV155" t="s">
        <v>82</v>
      </c>
      <c r="BW155" t="b">
        <v>0</v>
      </c>
      <c r="BX155" s="29">
        <v>47</v>
      </c>
      <c r="BY155" s="28" t="s">
        <v>116</v>
      </c>
      <c r="BZ155" t="s">
        <v>164</v>
      </c>
      <c r="CC155" t="s">
        <v>164</v>
      </c>
    </row>
    <row r="156" spans="1:82" x14ac:dyDescent="0.2">
      <c r="A156" t="b">
        <v>0</v>
      </c>
      <c r="B156" t="s">
        <v>128</v>
      </c>
      <c r="C156" t="b">
        <v>1</v>
      </c>
      <c r="D156" t="b">
        <v>1</v>
      </c>
      <c r="E156" t="s">
        <v>81</v>
      </c>
      <c r="F156" t="s">
        <v>82</v>
      </c>
      <c r="G156" t="s">
        <v>83</v>
      </c>
      <c r="H156" t="s">
        <v>82</v>
      </c>
      <c r="I156" t="s">
        <v>83</v>
      </c>
      <c r="J156" t="s">
        <v>117</v>
      </c>
      <c r="K156" t="s">
        <v>85</v>
      </c>
      <c r="L156" t="s">
        <v>96</v>
      </c>
      <c r="M156" t="b">
        <v>0</v>
      </c>
      <c r="O156" t="s">
        <v>82</v>
      </c>
      <c r="P156" t="b">
        <v>0</v>
      </c>
      <c r="R156" t="b">
        <v>0</v>
      </c>
      <c r="T156">
        <v>8</v>
      </c>
      <c r="U156">
        <v>3</v>
      </c>
      <c r="AD156" t="b">
        <v>0</v>
      </c>
      <c r="AV156" s="12" t="s">
        <v>83</v>
      </c>
      <c r="AW156" s="29" t="s">
        <v>83</v>
      </c>
      <c r="AZ156" t="s">
        <v>176</v>
      </c>
      <c r="BA156" s="27" t="s">
        <v>83</v>
      </c>
      <c r="BB156" t="b">
        <v>1</v>
      </c>
      <c r="BC156" t="s">
        <v>83</v>
      </c>
      <c r="BD156" t="s">
        <v>110</v>
      </c>
      <c r="BE156" t="s">
        <v>111</v>
      </c>
      <c r="BF156" t="s">
        <v>96</v>
      </c>
      <c r="BG156">
        <v>8</v>
      </c>
      <c r="BH156" t="s">
        <v>96</v>
      </c>
      <c r="BI156" t="s">
        <v>791</v>
      </c>
      <c r="BJ156" t="s">
        <v>82</v>
      </c>
      <c r="BK156" t="s">
        <v>792</v>
      </c>
      <c r="BL156" t="b">
        <v>0</v>
      </c>
      <c r="BO156">
        <v>6</v>
      </c>
      <c r="BP156" t="s">
        <v>82</v>
      </c>
      <c r="BR156" t="s">
        <v>82</v>
      </c>
      <c r="BT156" s="42">
        <v>2</v>
      </c>
      <c r="BU156" t="s">
        <v>793</v>
      </c>
      <c r="BV156" t="s">
        <v>794</v>
      </c>
      <c r="BW156" t="b">
        <v>1</v>
      </c>
      <c r="BX156" s="29">
        <v>28</v>
      </c>
      <c r="BY156" s="28" t="s">
        <v>99</v>
      </c>
      <c r="BZ156" t="s">
        <v>100</v>
      </c>
      <c r="CA156" t="s">
        <v>189</v>
      </c>
      <c r="CB156" s="42" t="s">
        <v>102</v>
      </c>
      <c r="CC156" t="s">
        <v>100</v>
      </c>
      <c r="CD156" t="s">
        <v>189</v>
      </c>
    </row>
    <row r="157" spans="1:82" x14ac:dyDescent="0.2">
      <c r="A157" t="b">
        <v>0</v>
      </c>
      <c r="B157" t="s">
        <v>174</v>
      </c>
      <c r="C157" t="b">
        <v>1</v>
      </c>
      <c r="D157" t="b">
        <v>1</v>
      </c>
      <c r="E157" t="s">
        <v>83</v>
      </c>
      <c r="F157" t="s">
        <v>83</v>
      </c>
      <c r="G157" t="s">
        <v>82</v>
      </c>
      <c r="H157" t="s">
        <v>82</v>
      </c>
      <c r="I157" t="s">
        <v>81</v>
      </c>
      <c r="J157" t="s">
        <v>117</v>
      </c>
      <c r="K157" t="s">
        <v>85</v>
      </c>
      <c r="L157" t="s">
        <v>96</v>
      </c>
      <c r="M157" t="b">
        <v>0</v>
      </c>
      <c r="O157" t="s">
        <v>96</v>
      </c>
      <c r="P157" t="b">
        <v>1</v>
      </c>
      <c r="Q157" t="s">
        <v>795</v>
      </c>
      <c r="R157" t="b">
        <v>1</v>
      </c>
      <c r="S157" t="s">
        <v>796</v>
      </c>
      <c r="T157">
        <v>6</v>
      </c>
      <c r="U157">
        <v>4</v>
      </c>
      <c r="AD157" t="b">
        <v>1</v>
      </c>
      <c r="AE157" t="b">
        <v>1</v>
      </c>
      <c r="AF157" t="s">
        <v>90</v>
      </c>
      <c r="AG157" t="s">
        <v>219</v>
      </c>
      <c r="AH157" t="s">
        <v>120</v>
      </c>
      <c r="AI157" t="s">
        <v>89</v>
      </c>
      <c r="AJ157" t="s">
        <v>81</v>
      </c>
      <c r="AK157" t="s">
        <v>85</v>
      </c>
      <c r="AL157" t="s">
        <v>91</v>
      </c>
      <c r="AM157" t="b">
        <v>1</v>
      </c>
      <c r="AN157" t="s">
        <v>797</v>
      </c>
      <c r="AO157" t="s">
        <v>264</v>
      </c>
      <c r="AP157" t="b">
        <v>1</v>
      </c>
      <c r="AQ157" t="s">
        <v>798</v>
      </c>
      <c r="AR157" t="b">
        <v>1</v>
      </c>
      <c r="AS157" t="s">
        <v>799</v>
      </c>
      <c r="AT157">
        <v>10</v>
      </c>
      <c r="AU157">
        <v>6</v>
      </c>
      <c r="AV157" s="12" t="s">
        <v>83</v>
      </c>
      <c r="AW157" s="29" t="s">
        <v>83</v>
      </c>
      <c r="AZ157" t="s">
        <v>318</v>
      </c>
      <c r="BA157" s="27" t="s">
        <v>83</v>
      </c>
      <c r="BB157" t="b">
        <v>1</v>
      </c>
      <c r="BC157" t="s">
        <v>83</v>
      </c>
      <c r="BD157" t="s">
        <v>111</v>
      </c>
      <c r="BE157" t="s">
        <v>111</v>
      </c>
      <c r="BF157" t="s">
        <v>96</v>
      </c>
      <c r="BG157">
        <v>7</v>
      </c>
      <c r="BH157" t="s">
        <v>82</v>
      </c>
      <c r="BI157" t="s">
        <v>800</v>
      </c>
      <c r="BJ157" t="s">
        <v>82</v>
      </c>
      <c r="BK157" t="s">
        <v>801</v>
      </c>
      <c r="BL157" t="b">
        <v>0</v>
      </c>
      <c r="BO157">
        <v>6</v>
      </c>
      <c r="BP157" t="s">
        <v>113</v>
      </c>
      <c r="BQ157" t="s">
        <v>802</v>
      </c>
      <c r="BR157" t="s">
        <v>82</v>
      </c>
      <c r="BT157" s="42">
        <v>1</v>
      </c>
      <c r="BU157" t="s">
        <v>803</v>
      </c>
      <c r="BW157" t="b">
        <v>1</v>
      </c>
      <c r="BX157" s="29">
        <v>49</v>
      </c>
      <c r="BY157" s="28" t="s">
        <v>148</v>
      </c>
      <c r="BZ157" t="s">
        <v>197</v>
      </c>
      <c r="CC157" t="s">
        <v>197</v>
      </c>
    </row>
    <row r="158" spans="1:82" x14ac:dyDescent="0.2">
      <c r="A158" t="b">
        <v>0</v>
      </c>
      <c r="B158" t="s">
        <v>174</v>
      </c>
      <c r="C158" t="b">
        <v>0</v>
      </c>
      <c r="D158" t="b">
        <v>0</v>
      </c>
      <c r="E158" t="s">
        <v>81</v>
      </c>
      <c r="F158" t="s">
        <v>82</v>
      </c>
      <c r="G158" t="s">
        <v>82</v>
      </c>
      <c r="H158" t="s">
        <v>82</v>
      </c>
      <c r="I158" t="s">
        <v>83</v>
      </c>
      <c r="J158" t="s">
        <v>117</v>
      </c>
      <c r="K158" t="s">
        <v>85</v>
      </c>
      <c r="L158" t="s">
        <v>82</v>
      </c>
      <c r="M158" t="b">
        <v>0</v>
      </c>
      <c r="O158" t="s">
        <v>82</v>
      </c>
      <c r="P158" t="b">
        <v>0</v>
      </c>
      <c r="R158" t="b">
        <v>1</v>
      </c>
      <c r="S158" t="s">
        <v>804</v>
      </c>
      <c r="T158">
        <v>6</v>
      </c>
      <c r="U158">
        <v>5</v>
      </c>
      <c r="AD158" t="b">
        <v>1</v>
      </c>
      <c r="AE158" t="b">
        <v>0</v>
      </c>
      <c r="AF158" t="s">
        <v>158</v>
      </c>
      <c r="AG158" t="s">
        <v>88</v>
      </c>
      <c r="AH158" t="s">
        <v>120</v>
      </c>
      <c r="AI158" t="s">
        <v>89</v>
      </c>
      <c r="AJ158" t="s">
        <v>81</v>
      </c>
      <c r="AK158" t="s">
        <v>85</v>
      </c>
      <c r="AL158" t="s">
        <v>121</v>
      </c>
      <c r="AM158" t="b">
        <v>0</v>
      </c>
      <c r="AO158" t="s">
        <v>122</v>
      </c>
      <c r="AP158" t="b">
        <v>0</v>
      </c>
      <c r="AR158" t="b">
        <v>0</v>
      </c>
      <c r="AT158">
        <v>7</v>
      </c>
      <c r="AU158">
        <v>5</v>
      </c>
      <c r="AV158" s="12" t="s">
        <v>108</v>
      </c>
      <c r="AY158" t="s">
        <v>805</v>
      </c>
      <c r="BA158" s="27" t="s">
        <v>108</v>
      </c>
      <c r="BB158" t="b">
        <v>1</v>
      </c>
      <c r="BC158" t="s">
        <v>81</v>
      </c>
      <c r="BD158" t="s">
        <v>144</v>
      </c>
      <c r="BE158" t="s">
        <v>111</v>
      </c>
      <c r="BF158" t="s">
        <v>83</v>
      </c>
      <c r="BG158">
        <v>3</v>
      </c>
      <c r="BH158" t="s">
        <v>83</v>
      </c>
      <c r="BI158" t="s">
        <v>806</v>
      </c>
      <c r="BJ158" t="s">
        <v>82</v>
      </c>
      <c r="BK158" t="s">
        <v>807</v>
      </c>
      <c r="BL158" t="b">
        <v>0</v>
      </c>
      <c r="BO158">
        <v>4</v>
      </c>
      <c r="BP158" t="s">
        <v>98</v>
      </c>
      <c r="BR158" t="s">
        <v>98</v>
      </c>
      <c r="BT158" s="42">
        <v>3</v>
      </c>
      <c r="BU158" t="s">
        <v>808</v>
      </c>
      <c r="BV158" t="s">
        <v>130</v>
      </c>
      <c r="BW158" t="b">
        <v>0</v>
      </c>
      <c r="BX158" s="29">
        <v>23</v>
      </c>
      <c r="BY158" s="28" t="s">
        <v>99</v>
      </c>
      <c r="BZ158" t="s">
        <v>164</v>
      </c>
      <c r="CC158" t="s">
        <v>164</v>
      </c>
    </row>
    <row r="159" spans="1:82" x14ac:dyDescent="0.2">
      <c r="A159" t="b">
        <v>0</v>
      </c>
      <c r="B159" t="s">
        <v>174</v>
      </c>
      <c r="C159" t="b">
        <v>0</v>
      </c>
      <c r="D159" t="b">
        <v>1</v>
      </c>
      <c r="E159" t="s">
        <v>83</v>
      </c>
      <c r="F159" t="s">
        <v>83</v>
      </c>
      <c r="G159" t="s">
        <v>83</v>
      </c>
      <c r="H159" t="s">
        <v>81</v>
      </c>
      <c r="I159" t="s">
        <v>83</v>
      </c>
      <c r="J159" t="s">
        <v>81</v>
      </c>
      <c r="K159" t="s">
        <v>85</v>
      </c>
      <c r="L159" t="s">
        <v>96</v>
      </c>
      <c r="M159" t="b">
        <v>0</v>
      </c>
      <c r="O159" t="s">
        <v>96</v>
      </c>
      <c r="P159" t="b">
        <v>1</v>
      </c>
      <c r="Q159" t="s">
        <v>809</v>
      </c>
      <c r="R159" t="b">
        <v>1</v>
      </c>
      <c r="S159" t="s">
        <v>810</v>
      </c>
      <c r="T159">
        <v>10</v>
      </c>
      <c r="U159">
        <v>6</v>
      </c>
      <c r="AD159" t="b">
        <v>1</v>
      </c>
      <c r="AE159" t="b">
        <v>0</v>
      </c>
      <c r="AF159" t="s">
        <v>158</v>
      </c>
      <c r="AG159" t="s">
        <v>88</v>
      </c>
      <c r="AH159" t="s">
        <v>120</v>
      </c>
      <c r="AI159" t="s">
        <v>120</v>
      </c>
      <c r="AJ159" t="s">
        <v>81</v>
      </c>
      <c r="AK159" t="s">
        <v>85</v>
      </c>
      <c r="AL159" t="s">
        <v>121</v>
      </c>
      <c r="AM159" t="b">
        <v>0</v>
      </c>
      <c r="AO159" t="s">
        <v>122</v>
      </c>
      <c r="AP159" t="b">
        <v>1</v>
      </c>
      <c r="AQ159" t="s">
        <v>811</v>
      </c>
      <c r="AR159" t="b">
        <v>0</v>
      </c>
      <c r="AT159">
        <v>5</v>
      </c>
      <c r="AU159">
        <v>0</v>
      </c>
      <c r="AV159" s="12" t="s">
        <v>83</v>
      </c>
      <c r="AW159" s="29" t="s">
        <v>83</v>
      </c>
      <c r="AZ159" t="s">
        <v>138</v>
      </c>
      <c r="BA159" s="27" t="s">
        <v>83</v>
      </c>
      <c r="BB159" t="b">
        <v>1</v>
      </c>
      <c r="BC159" t="s">
        <v>81</v>
      </c>
      <c r="BD159" t="s">
        <v>110</v>
      </c>
      <c r="BE159" t="s">
        <v>111</v>
      </c>
      <c r="BF159" t="s">
        <v>82</v>
      </c>
      <c r="BG159">
        <v>2</v>
      </c>
      <c r="BH159" t="s">
        <v>82</v>
      </c>
      <c r="BI159" t="s">
        <v>812</v>
      </c>
      <c r="BJ159" t="s">
        <v>82</v>
      </c>
      <c r="BK159" t="s">
        <v>812</v>
      </c>
      <c r="BL159" t="b">
        <v>0</v>
      </c>
      <c r="BO159">
        <v>5</v>
      </c>
      <c r="BP159" t="s">
        <v>82</v>
      </c>
      <c r="BR159" t="s">
        <v>82</v>
      </c>
      <c r="BT159" s="42">
        <v>1</v>
      </c>
      <c r="BU159" t="s">
        <v>813</v>
      </c>
      <c r="BV159" t="s">
        <v>814</v>
      </c>
      <c r="BW159" t="b">
        <v>0</v>
      </c>
      <c r="BX159" s="29">
        <v>23</v>
      </c>
      <c r="BY159" s="28" t="s">
        <v>815</v>
      </c>
      <c r="BZ159" t="s">
        <v>100</v>
      </c>
      <c r="CA159" t="s">
        <v>713</v>
      </c>
      <c r="CB159" s="42" t="s">
        <v>816</v>
      </c>
      <c r="CC159" t="s">
        <v>100</v>
      </c>
      <c r="CD159" t="s">
        <v>713</v>
      </c>
    </row>
    <row r="160" spans="1:82" x14ac:dyDescent="0.2">
      <c r="A160" t="b">
        <v>1</v>
      </c>
      <c r="V160" t="b">
        <v>1</v>
      </c>
      <c r="W160" t="s">
        <v>149</v>
      </c>
      <c r="X160" t="s">
        <v>817</v>
      </c>
      <c r="Y160" t="s">
        <v>130</v>
      </c>
      <c r="Z160" t="s">
        <v>350</v>
      </c>
      <c r="AA160" t="s">
        <v>373</v>
      </c>
      <c r="AB160" t="s">
        <v>83</v>
      </c>
      <c r="AC160" t="s">
        <v>304</v>
      </c>
      <c r="AD160" t="b">
        <v>1</v>
      </c>
      <c r="AE160" t="b">
        <v>0</v>
      </c>
      <c r="AF160" t="s">
        <v>90</v>
      </c>
      <c r="AG160" t="s">
        <v>105</v>
      </c>
      <c r="AH160" t="s">
        <v>120</v>
      </c>
      <c r="AI160" t="s">
        <v>120</v>
      </c>
      <c r="AJ160" t="s">
        <v>81</v>
      </c>
      <c r="AK160" t="s">
        <v>85</v>
      </c>
      <c r="AL160" t="s">
        <v>91</v>
      </c>
      <c r="AM160" t="b">
        <v>1</v>
      </c>
      <c r="AO160" t="s">
        <v>92</v>
      </c>
      <c r="AP160" t="b">
        <v>1</v>
      </c>
      <c r="AR160" t="b">
        <v>1</v>
      </c>
      <c r="AT160">
        <v>6</v>
      </c>
      <c r="AU160">
        <v>3</v>
      </c>
      <c r="AV160" s="12" t="s">
        <v>83</v>
      </c>
      <c r="AW160" s="29" t="s">
        <v>83</v>
      </c>
      <c r="AZ160" t="s">
        <v>109</v>
      </c>
      <c r="BA160" s="27" t="s">
        <v>83</v>
      </c>
      <c r="BB160" t="b">
        <v>1</v>
      </c>
      <c r="BC160" t="s">
        <v>83</v>
      </c>
      <c r="BD160" t="s">
        <v>110</v>
      </c>
      <c r="BE160" t="s">
        <v>111</v>
      </c>
      <c r="BF160" t="s">
        <v>96</v>
      </c>
      <c r="BG160">
        <v>7</v>
      </c>
      <c r="BH160" t="s">
        <v>96</v>
      </c>
      <c r="BJ160" t="s">
        <v>82</v>
      </c>
      <c r="BK160" t="s">
        <v>818</v>
      </c>
      <c r="BL160" t="b">
        <v>0</v>
      </c>
      <c r="BO160">
        <v>6</v>
      </c>
      <c r="BP160" t="s">
        <v>115</v>
      </c>
      <c r="BR160" t="s">
        <v>98</v>
      </c>
      <c r="BT160" s="42">
        <v>2</v>
      </c>
      <c r="BW160" t="b">
        <v>0</v>
      </c>
      <c r="BX160" s="29">
        <v>38</v>
      </c>
      <c r="BY160" s="28" t="s">
        <v>819</v>
      </c>
      <c r="BZ160" t="s">
        <v>100</v>
      </c>
      <c r="CA160" t="s">
        <v>127</v>
      </c>
      <c r="CB160" s="42" t="s">
        <v>102</v>
      </c>
      <c r="CC160" t="s">
        <v>100</v>
      </c>
      <c r="CD160" t="s">
        <v>127</v>
      </c>
    </row>
    <row r="161" spans="1:82" x14ac:dyDescent="0.2">
      <c r="A161" t="b">
        <v>0</v>
      </c>
      <c r="B161" s="1" t="d">
        <v>2023-01-05</v>
      </c>
      <c r="C161" t="b">
        <v>1</v>
      </c>
      <c r="D161" t="b">
        <v>1</v>
      </c>
      <c r="E161" t="s">
        <v>82</v>
      </c>
      <c r="F161" t="s">
        <v>130</v>
      </c>
      <c r="G161" t="s">
        <v>81</v>
      </c>
      <c r="H161" t="s">
        <v>82</v>
      </c>
      <c r="I161" t="s">
        <v>83</v>
      </c>
      <c r="J161" t="s">
        <v>84</v>
      </c>
      <c r="K161" t="s">
        <v>118</v>
      </c>
      <c r="L161" t="s">
        <v>83</v>
      </c>
      <c r="M161" t="b">
        <v>1</v>
      </c>
      <c r="N161" t="s">
        <v>820</v>
      </c>
      <c r="O161" t="s">
        <v>83</v>
      </c>
      <c r="P161" t="b">
        <v>1</v>
      </c>
      <c r="R161" t="b">
        <v>1</v>
      </c>
      <c r="T161">
        <v>10</v>
      </c>
      <c r="U161">
        <v>10</v>
      </c>
      <c r="AD161" t="b">
        <v>1</v>
      </c>
      <c r="AE161" t="b">
        <v>1</v>
      </c>
      <c r="AF161" t="s">
        <v>158</v>
      </c>
      <c r="AG161" t="s">
        <v>159</v>
      </c>
      <c r="AH161" t="s">
        <v>120</v>
      </c>
      <c r="AI161" t="s">
        <v>120</v>
      </c>
      <c r="AJ161" t="s">
        <v>81</v>
      </c>
      <c r="AK161" t="s">
        <v>85</v>
      </c>
      <c r="AL161" t="s">
        <v>91</v>
      </c>
      <c r="AM161" t="b">
        <v>1</v>
      </c>
      <c r="AN161" t="s">
        <v>821</v>
      </c>
      <c r="AO161" t="s">
        <v>92</v>
      </c>
      <c r="AP161" t="b">
        <v>1</v>
      </c>
      <c r="AQ161" t="s">
        <v>822</v>
      </c>
      <c r="AR161" t="b">
        <v>1</v>
      </c>
      <c r="AS161" t="s">
        <v>823</v>
      </c>
      <c r="AT161">
        <v>5</v>
      </c>
      <c r="AU161">
        <v>0</v>
      </c>
      <c r="AV161" s="12" t="s">
        <v>83</v>
      </c>
      <c r="AW161" s="29" t="s">
        <v>83</v>
      </c>
      <c r="AZ161" t="s">
        <v>318</v>
      </c>
      <c r="BA161" s="27" t="s">
        <v>83</v>
      </c>
      <c r="BB161" t="b">
        <v>1</v>
      </c>
      <c r="BC161" t="s">
        <v>83</v>
      </c>
      <c r="BD161" t="s">
        <v>144</v>
      </c>
      <c r="BE161" t="s">
        <v>111</v>
      </c>
      <c r="BF161" t="s">
        <v>82</v>
      </c>
      <c r="BG161">
        <v>10</v>
      </c>
      <c r="BH161" t="s">
        <v>96</v>
      </c>
      <c r="BI161" t="s">
        <v>824</v>
      </c>
      <c r="BJ161" t="s">
        <v>96</v>
      </c>
      <c r="BK161" t="s">
        <v>825</v>
      </c>
      <c r="BL161" t="b">
        <v>1</v>
      </c>
      <c r="BM161" t="b">
        <v>0</v>
      </c>
      <c r="BO161">
        <v>5</v>
      </c>
      <c r="BP161" t="s">
        <v>98</v>
      </c>
      <c r="BR161" t="s">
        <v>113</v>
      </c>
      <c r="BT161" s="42">
        <v>1</v>
      </c>
      <c r="BU161" t="s">
        <v>826</v>
      </c>
      <c r="BW161" t="b">
        <v>1</v>
      </c>
      <c r="BX161" s="29">
        <v>45</v>
      </c>
      <c r="BY161" s="28" t="s">
        <v>99</v>
      </c>
      <c r="BZ161" t="s">
        <v>100</v>
      </c>
      <c r="CA161" t="s">
        <v>289</v>
      </c>
      <c r="CB161" s="42" t="s">
        <v>102</v>
      </c>
      <c r="CC161" t="s">
        <v>100</v>
      </c>
      <c r="CD161" t="s">
        <v>289</v>
      </c>
    </row>
    <row r="162" spans="1:82" x14ac:dyDescent="0.2">
      <c r="A162" t="b">
        <v>1</v>
      </c>
      <c r="V162" t="b">
        <v>0</v>
      </c>
      <c r="W162" t="s">
        <v>303</v>
      </c>
      <c r="X162" t="s">
        <v>817</v>
      </c>
      <c r="Y162" t="s">
        <v>373</v>
      </c>
      <c r="Z162" t="s">
        <v>817</v>
      </c>
      <c r="AA162" t="s">
        <v>373</v>
      </c>
      <c r="AB162" t="s">
        <v>83</v>
      </c>
      <c r="AC162" t="s">
        <v>326</v>
      </c>
      <c r="AD162" t="b">
        <v>1</v>
      </c>
      <c r="AE162" t="b">
        <v>1</v>
      </c>
      <c r="AF162" t="s">
        <v>89</v>
      </c>
      <c r="AG162" t="s">
        <v>219</v>
      </c>
      <c r="AH162" t="s">
        <v>120</v>
      </c>
      <c r="AI162" t="s">
        <v>120</v>
      </c>
      <c r="AJ162" t="s">
        <v>81</v>
      </c>
      <c r="AK162" t="s">
        <v>85</v>
      </c>
      <c r="AL162" t="s">
        <v>121</v>
      </c>
      <c r="AM162" t="b">
        <v>1</v>
      </c>
      <c r="AN162" t="s">
        <v>827</v>
      </c>
      <c r="AO162" t="s">
        <v>122</v>
      </c>
      <c r="AP162" t="b">
        <v>1</v>
      </c>
      <c r="AQ162" t="s">
        <v>827</v>
      </c>
      <c r="AR162" t="b">
        <v>0</v>
      </c>
      <c r="AT162">
        <v>5</v>
      </c>
      <c r="AU162">
        <v>5</v>
      </c>
      <c r="AV162" s="12" t="s">
        <v>108</v>
      </c>
      <c r="AY162" t="s">
        <v>828</v>
      </c>
      <c r="BA162" s="27" t="s">
        <v>108</v>
      </c>
      <c r="BB162" t="b">
        <v>1</v>
      </c>
      <c r="BC162" t="s">
        <v>83</v>
      </c>
      <c r="BD162" t="s">
        <v>111</v>
      </c>
      <c r="BE162" t="s">
        <v>111</v>
      </c>
      <c r="BF162" t="s">
        <v>96</v>
      </c>
      <c r="BG162">
        <v>5</v>
      </c>
      <c r="BH162" t="s">
        <v>82</v>
      </c>
      <c r="BI162" t="s">
        <v>829</v>
      </c>
      <c r="BJ162" t="s">
        <v>82</v>
      </c>
      <c r="BK162" t="s">
        <v>829</v>
      </c>
      <c r="BL162" t="b">
        <v>0</v>
      </c>
      <c r="BO162">
        <v>5</v>
      </c>
      <c r="BP162" t="s">
        <v>98</v>
      </c>
      <c r="BR162" t="s">
        <v>98</v>
      </c>
      <c r="BT162" s="42">
        <v>2</v>
      </c>
      <c r="BW162" t="b">
        <v>1</v>
      </c>
      <c r="BX162" s="29">
        <v>35</v>
      </c>
      <c r="BY162" s="28" t="s">
        <v>116</v>
      </c>
      <c r="BZ162" t="s">
        <v>100</v>
      </c>
      <c r="CA162" t="s">
        <v>206</v>
      </c>
      <c r="CB162" s="42" t="s">
        <v>102</v>
      </c>
      <c r="CC162" t="s">
        <v>100</v>
      </c>
      <c r="CD162" t="s">
        <v>206</v>
      </c>
    </row>
    <row r="163" spans="1:82" ht="170" x14ac:dyDescent="0.2">
      <c r="A163" t="b">
        <v>1</v>
      </c>
      <c r="V163" t="b">
        <v>1</v>
      </c>
      <c r="W163" t="s">
        <v>207</v>
      </c>
      <c r="X163" t="s">
        <v>350</v>
      </c>
      <c r="Y163" t="s">
        <v>608</v>
      </c>
      <c r="Z163" t="s">
        <v>350</v>
      </c>
      <c r="AA163" t="s">
        <v>608</v>
      </c>
      <c r="AB163" t="s">
        <v>393</v>
      </c>
      <c r="AD163" t="b">
        <v>1</v>
      </c>
      <c r="AE163" t="b">
        <v>1</v>
      </c>
      <c r="AF163" t="s">
        <v>158</v>
      </c>
      <c r="AG163" t="s">
        <v>159</v>
      </c>
      <c r="AH163" t="s">
        <v>120</v>
      </c>
      <c r="AI163" t="s">
        <v>120</v>
      </c>
      <c r="AJ163" t="s">
        <v>81</v>
      </c>
      <c r="AK163" t="s">
        <v>118</v>
      </c>
      <c r="AL163" t="s">
        <v>262</v>
      </c>
      <c r="AM163" t="b">
        <v>1</v>
      </c>
      <c r="AN163" t="s">
        <v>830</v>
      </c>
      <c r="AO163" t="s">
        <v>92</v>
      </c>
      <c r="AP163" t="b">
        <v>1</v>
      </c>
      <c r="AQ163" t="s">
        <v>831</v>
      </c>
      <c r="AR163" t="b">
        <v>0</v>
      </c>
      <c r="AT163">
        <v>7</v>
      </c>
      <c r="AU163">
        <v>7</v>
      </c>
      <c r="AV163" s="12" t="s">
        <v>83</v>
      </c>
      <c r="AW163" s="29" t="s">
        <v>83</v>
      </c>
      <c r="AZ163" t="s">
        <v>558</v>
      </c>
      <c r="BA163" s="27" t="s">
        <v>83</v>
      </c>
      <c r="BB163" t="b">
        <v>1</v>
      </c>
      <c r="BC163" t="s">
        <v>83</v>
      </c>
      <c r="BD163" t="s">
        <v>110</v>
      </c>
      <c r="BE163" t="s">
        <v>111</v>
      </c>
      <c r="BF163" t="s">
        <v>82</v>
      </c>
      <c r="BG163">
        <v>8</v>
      </c>
      <c r="BH163" t="s">
        <v>83</v>
      </c>
      <c r="BI163" t="s">
        <v>832</v>
      </c>
      <c r="BJ163" t="s">
        <v>96</v>
      </c>
      <c r="BK163" t="s">
        <v>833</v>
      </c>
      <c r="BL163" t="b">
        <v>0</v>
      </c>
      <c r="BO163">
        <v>7</v>
      </c>
      <c r="BP163" t="s">
        <v>98</v>
      </c>
      <c r="BR163" t="s">
        <v>113</v>
      </c>
      <c r="BT163" s="42">
        <v>4</v>
      </c>
      <c r="BU163" s="2" t="s">
        <v>834</v>
      </c>
      <c r="BV163" t="s">
        <v>835</v>
      </c>
      <c r="BW163" t="b">
        <v>1</v>
      </c>
      <c r="BX163" s="29">
        <v>51</v>
      </c>
      <c r="BY163" s="28" t="s">
        <v>99</v>
      </c>
      <c r="BZ163" t="s">
        <v>836</v>
      </c>
      <c r="CC163" t="s">
        <v>836</v>
      </c>
    </row>
    <row r="164" spans="1:82" ht="238" x14ac:dyDescent="0.2">
      <c r="A164" t="b">
        <v>1</v>
      </c>
      <c r="V164" t="b">
        <v>1</v>
      </c>
      <c r="W164" t="s">
        <v>207</v>
      </c>
      <c r="X164" t="s">
        <v>94</v>
      </c>
      <c r="Y164" t="s">
        <v>130</v>
      </c>
      <c r="Z164" t="s">
        <v>94</v>
      </c>
      <c r="AA164" t="s">
        <v>94</v>
      </c>
      <c r="AB164" t="s">
        <v>83</v>
      </c>
      <c r="AC164" t="s">
        <v>388</v>
      </c>
      <c r="AD164" t="b">
        <v>1</v>
      </c>
      <c r="AE164" t="b">
        <v>1</v>
      </c>
      <c r="AF164" t="s">
        <v>89</v>
      </c>
      <c r="AG164" t="s">
        <v>134</v>
      </c>
      <c r="AH164" t="s">
        <v>89</v>
      </c>
      <c r="AI164" t="s">
        <v>89</v>
      </c>
      <c r="AJ164" t="s">
        <v>82</v>
      </c>
      <c r="AK164" t="s">
        <v>85</v>
      </c>
      <c r="AL164" t="s">
        <v>91</v>
      </c>
      <c r="AM164" t="b">
        <v>1</v>
      </c>
      <c r="AN164" s="2" t="s">
        <v>837</v>
      </c>
      <c r="AO164" t="s">
        <v>92</v>
      </c>
      <c r="AP164" t="b">
        <v>1</v>
      </c>
      <c r="AQ164" t="s">
        <v>838</v>
      </c>
      <c r="AR164" t="b">
        <v>1</v>
      </c>
      <c r="AS164" t="s">
        <v>839</v>
      </c>
      <c r="AT164">
        <v>7</v>
      </c>
      <c r="AU164">
        <v>4</v>
      </c>
      <c r="AV164" s="12" t="s">
        <v>82</v>
      </c>
      <c r="BA164" s="27" t="s">
        <v>108</v>
      </c>
      <c r="BB164" t="b">
        <v>0</v>
      </c>
      <c r="BC164" t="s">
        <v>83</v>
      </c>
      <c r="BD164" t="s">
        <v>94</v>
      </c>
      <c r="BE164" t="s">
        <v>94</v>
      </c>
      <c r="BF164" t="s">
        <v>130</v>
      </c>
      <c r="BG164">
        <v>6</v>
      </c>
      <c r="BH164" t="s">
        <v>96</v>
      </c>
      <c r="BI164" t="s">
        <v>840</v>
      </c>
      <c r="BJ164" t="s">
        <v>96</v>
      </c>
      <c r="BK164" t="s">
        <v>841</v>
      </c>
      <c r="BL164" t="b">
        <v>0</v>
      </c>
      <c r="BO164">
        <v>6</v>
      </c>
      <c r="BP164" t="s">
        <v>115</v>
      </c>
      <c r="BQ164" t="s">
        <v>842</v>
      </c>
      <c r="BR164" t="s">
        <v>115</v>
      </c>
      <c r="BT164" s="42">
        <v>3</v>
      </c>
      <c r="BU164" t="e">
        <f>- Making allowances for mental health days in the same way that we allow for sick days.
- Being supportive of a variety of mental health issues instead of Making assumptions about what they think they know about issues and disorders.
- Talk more openly about the issues that exist and the appropriate (and inappropriate) responses to them.</f>
        <v>#NAME?</v>
      </c>
      <c r="BW164" t="b">
        <v>1</v>
      </c>
      <c r="BX164" s="29">
        <v>34</v>
      </c>
      <c r="BY164" s="28" t="s">
        <v>140</v>
      </c>
      <c r="BZ164" t="s">
        <v>100</v>
      </c>
      <c r="CA164" t="s">
        <v>346</v>
      </c>
      <c r="CB164" s="42" t="s">
        <v>102</v>
      </c>
      <c r="CC164" t="s">
        <v>100</v>
      </c>
      <c r="CD164" t="s">
        <v>346</v>
      </c>
    </row>
    <row r="165" spans="1:82" x14ac:dyDescent="0.2">
      <c r="A165" t="b">
        <v>0</v>
      </c>
      <c r="B165" t="s">
        <v>80</v>
      </c>
      <c r="C165" t="b">
        <v>1</v>
      </c>
      <c r="D165" t="b">
        <v>1</v>
      </c>
      <c r="E165" t="s">
        <v>83</v>
      </c>
      <c r="F165" t="s">
        <v>83</v>
      </c>
      <c r="G165" t="s">
        <v>83</v>
      </c>
      <c r="H165" t="s">
        <v>83</v>
      </c>
      <c r="I165" t="s">
        <v>81</v>
      </c>
      <c r="J165" t="s">
        <v>141</v>
      </c>
      <c r="K165" t="s">
        <v>85</v>
      </c>
      <c r="L165" t="s">
        <v>83</v>
      </c>
      <c r="M165" t="b">
        <v>1</v>
      </c>
      <c r="N165" t="s">
        <v>843</v>
      </c>
      <c r="O165" t="s">
        <v>96</v>
      </c>
      <c r="P165" t="b">
        <v>1</v>
      </c>
      <c r="Q165" t="s">
        <v>844</v>
      </c>
      <c r="R165" t="b">
        <v>0</v>
      </c>
      <c r="T165">
        <v>6</v>
      </c>
      <c r="U165">
        <v>7</v>
      </c>
      <c r="AD165" t="b">
        <v>1</v>
      </c>
      <c r="AE165" t="b">
        <v>1</v>
      </c>
      <c r="AF165" t="s">
        <v>89</v>
      </c>
      <c r="AG165" t="s">
        <v>219</v>
      </c>
      <c r="AH165" t="s">
        <v>120</v>
      </c>
      <c r="AI165" t="s">
        <v>89</v>
      </c>
      <c r="AJ165" t="s">
        <v>81</v>
      </c>
      <c r="AK165" t="s">
        <v>85</v>
      </c>
      <c r="AL165" t="s">
        <v>91</v>
      </c>
      <c r="AM165" t="b">
        <v>0</v>
      </c>
      <c r="AO165" t="s">
        <v>92</v>
      </c>
      <c r="AP165" t="b">
        <v>1</v>
      </c>
      <c r="AR165" t="b">
        <v>1</v>
      </c>
      <c r="AT165">
        <v>8</v>
      </c>
      <c r="AU165">
        <v>6</v>
      </c>
      <c r="AV165" s="12" t="s">
        <v>108</v>
      </c>
      <c r="AY165" t="s">
        <v>296</v>
      </c>
      <c r="BA165" s="27" t="s">
        <v>83</v>
      </c>
      <c r="BB165" t="b">
        <v>1</v>
      </c>
      <c r="BC165" t="s">
        <v>83</v>
      </c>
      <c r="BD165" t="s">
        <v>110</v>
      </c>
      <c r="BE165" t="s">
        <v>110</v>
      </c>
      <c r="BF165" t="s">
        <v>83</v>
      </c>
      <c r="BG165">
        <v>3</v>
      </c>
      <c r="BH165" t="s">
        <v>96</v>
      </c>
      <c r="BJ165" t="s">
        <v>82</v>
      </c>
      <c r="BL165" t="b">
        <v>0</v>
      </c>
      <c r="BO165">
        <v>4</v>
      </c>
      <c r="BP165" t="s">
        <v>98</v>
      </c>
      <c r="BR165" t="s">
        <v>98</v>
      </c>
      <c r="BT165" s="42">
        <v>2</v>
      </c>
      <c r="BW165" t="b">
        <v>1</v>
      </c>
      <c r="BX165" s="29">
        <v>29</v>
      </c>
      <c r="BY165" s="28" t="s">
        <v>116</v>
      </c>
      <c r="BZ165" t="s">
        <v>100</v>
      </c>
      <c r="CA165" t="s">
        <v>346</v>
      </c>
      <c r="CB165" s="42" t="s">
        <v>102</v>
      </c>
      <c r="CC165" t="s">
        <v>100</v>
      </c>
      <c r="CD165" t="s">
        <v>346</v>
      </c>
    </row>
    <row r="166" spans="1:82" x14ac:dyDescent="0.2">
      <c r="A166" t="b">
        <v>0</v>
      </c>
      <c r="B166" t="s">
        <v>80</v>
      </c>
      <c r="C166" t="b">
        <v>1</v>
      </c>
      <c r="D166" t="b">
        <v>1</v>
      </c>
      <c r="E166" t="s">
        <v>81</v>
      </c>
      <c r="F166" t="s">
        <v>82</v>
      </c>
      <c r="G166" t="s">
        <v>82</v>
      </c>
      <c r="H166" t="s">
        <v>81</v>
      </c>
      <c r="I166" t="s">
        <v>81</v>
      </c>
      <c r="J166" t="s">
        <v>141</v>
      </c>
      <c r="K166" t="s">
        <v>85</v>
      </c>
      <c r="L166" t="s">
        <v>96</v>
      </c>
      <c r="M166" t="b">
        <v>0</v>
      </c>
      <c r="O166" t="s">
        <v>96</v>
      </c>
      <c r="P166" t="b">
        <v>1</v>
      </c>
      <c r="R166" t="b">
        <v>1</v>
      </c>
      <c r="T166">
        <v>3</v>
      </c>
      <c r="U166">
        <v>3</v>
      </c>
      <c r="AD166" t="b">
        <v>1</v>
      </c>
      <c r="AE166" t="b">
        <v>1</v>
      </c>
      <c r="AF166" t="s">
        <v>81</v>
      </c>
      <c r="AG166" t="s">
        <v>88</v>
      </c>
      <c r="AH166" t="s">
        <v>81</v>
      </c>
      <c r="AI166" t="s">
        <v>120</v>
      </c>
      <c r="AJ166" t="s">
        <v>81</v>
      </c>
      <c r="AK166" t="s">
        <v>118</v>
      </c>
      <c r="AL166" t="s">
        <v>121</v>
      </c>
      <c r="AM166" t="b">
        <v>0</v>
      </c>
      <c r="AO166" t="s">
        <v>122</v>
      </c>
      <c r="AP166" t="b">
        <v>0</v>
      </c>
      <c r="AR166" t="b">
        <v>0</v>
      </c>
      <c r="AT166">
        <v>3</v>
      </c>
      <c r="AU166">
        <v>2</v>
      </c>
      <c r="AV166" s="12" t="s">
        <v>108</v>
      </c>
      <c r="AY166" t="s">
        <v>211</v>
      </c>
      <c r="BA166" s="27" t="s">
        <v>93</v>
      </c>
      <c r="BB166" t="b">
        <v>0</v>
      </c>
      <c r="BC166" t="s">
        <v>81</v>
      </c>
      <c r="BD166" t="s">
        <v>94</v>
      </c>
      <c r="BE166" t="s">
        <v>111</v>
      </c>
      <c r="BF166" t="s">
        <v>82</v>
      </c>
      <c r="BG166">
        <v>2</v>
      </c>
      <c r="BH166" t="s">
        <v>82</v>
      </c>
      <c r="BJ166" t="s">
        <v>82</v>
      </c>
      <c r="BL166" t="b">
        <v>0</v>
      </c>
      <c r="BO166">
        <v>6</v>
      </c>
      <c r="BP166" t="s">
        <v>82</v>
      </c>
      <c r="BR166" t="s">
        <v>98</v>
      </c>
      <c r="BT166" s="42">
        <v>1</v>
      </c>
      <c r="BW166" t="b">
        <v>0</v>
      </c>
      <c r="BX166" s="29">
        <v>40</v>
      </c>
      <c r="BY166" s="28" t="s">
        <v>99</v>
      </c>
      <c r="BZ166" t="s">
        <v>100</v>
      </c>
      <c r="CA166" t="s">
        <v>346</v>
      </c>
      <c r="CB166" s="42" t="s">
        <v>102</v>
      </c>
      <c r="CC166" t="s">
        <v>100</v>
      </c>
      <c r="CD166" t="s">
        <v>346</v>
      </c>
    </row>
    <row r="167" spans="1:82" x14ac:dyDescent="0.2">
      <c r="A167" t="b">
        <v>1</v>
      </c>
      <c r="V167" t="b">
        <v>1</v>
      </c>
      <c r="W167" t="s">
        <v>303</v>
      </c>
      <c r="X167" t="s">
        <v>817</v>
      </c>
      <c r="Y167" t="s">
        <v>373</v>
      </c>
      <c r="Z167" t="s">
        <v>335</v>
      </c>
      <c r="AA167" t="s">
        <v>373</v>
      </c>
      <c r="AB167" t="s">
        <v>83</v>
      </c>
      <c r="AC167" t="s">
        <v>388</v>
      </c>
      <c r="AD167" t="b">
        <v>0</v>
      </c>
      <c r="AV167" s="12" t="s">
        <v>108</v>
      </c>
      <c r="AY167" t="s">
        <v>845</v>
      </c>
      <c r="BA167" s="27" t="s">
        <v>108</v>
      </c>
      <c r="BB167" t="b">
        <v>0</v>
      </c>
      <c r="BC167" t="s">
        <v>82</v>
      </c>
      <c r="BD167" t="s">
        <v>110</v>
      </c>
      <c r="BE167" t="s">
        <v>110</v>
      </c>
      <c r="BF167" t="s">
        <v>82</v>
      </c>
      <c r="BG167">
        <v>7</v>
      </c>
      <c r="BH167" t="s">
        <v>96</v>
      </c>
      <c r="BJ167" t="s">
        <v>96</v>
      </c>
      <c r="BK167" t="s">
        <v>846</v>
      </c>
      <c r="BL167" t="b">
        <v>0</v>
      </c>
      <c r="BO167">
        <v>5</v>
      </c>
      <c r="BP167" t="s">
        <v>82</v>
      </c>
      <c r="BR167" t="s">
        <v>115</v>
      </c>
      <c r="BT167" s="42">
        <v>4</v>
      </c>
      <c r="BU167" t="s">
        <v>847</v>
      </c>
      <c r="BW167" t="b">
        <v>1</v>
      </c>
      <c r="BX167" s="29">
        <v>38</v>
      </c>
      <c r="BY167" s="28" t="s">
        <v>116</v>
      </c>
      <c r="BZ167" t="s">
        <v>848</v>
      </c>
      <c r="CC167" t="s">
        <v>848</v>
      </c>
    </row>
    <row r="168" spans="1:82" x14ac:dyDescent="0.2">
      <c r="A168" t="b">
        <v>0</v>
      </c>
      <c r="B168" t="s">
        <v>80</v>
      </c>
      <c r="C168" t="b">
        <v>1</v>
      </c>
      <c r="D168" t="b">
        <v>1</v>
      </c>
      <c r="E168" t="s">
        <v>83</v>
      </c>
      <c r="F168" t="s">
        <v>82</v>
      </c>
      <c r="G168" t="s">
        <v>82</v>
      </c>
      <c r="H168" t="s">
        <v>82</v>
      </c>
      <c r="I168" t="s">
        <v>81</v>
      </c>
      <c r="J168" t="s">
        <v>81</v>
      </c>
      <c r="K168" t="s">
        <v>85</v>
      </c>
      <c r="L168" t="s">
        <v>82</v>
      </c>
      <c r="M168" t="b">
        <v>0</v>
      </c>
      <c r="O168" t="s">
        <v>96</v>
      </c>
      <c r="P168" t="b">
        <v>1</v>
      </c>
      <c r="Q168" t="s">
        <v>849</v>
      </c>
      <c r="R168" t="b">
        <v>1</v>
      </c>
      <c r="S168" t="s">
        <v>850</v>
      </c>
      <c r="T168">
        <v>2</v>
      </c>
      <c r="U168">
        <v>2</v>
      </c>
      <c r="AD168" t="b">
        <v>1</v>
      </c>
      <c r="AE168" t="b">
        <v>0</v>
      </c>
      <c r="AF168" t="s">
        <v>90</v>
      </c>
      <c r="AG168" t="s">
        <v>88</v>
      </c>
      <c r="AH168" t="s">
        <v>120</v>
      </c>
      <c r="AI168" t="s">
        <v>120</v>
      </c>
      <c r="AJ168" t="s">
        <v>81</v>
      </c>
      <c r="AK168" t="s">
        <v>85</v>
      </c>
      <c r="AL168" t="s">
        <v>121</v>
      </c>
      <c r="AM168" t="b">
        <v>1</v>
      </c>
      <c r="AN168" t="s">
        <v>851</v>
      </c>
      <c r="AO168" t="s">
        <v>92</v>
      </c>
      <c r="AP168" t="b">
        <v>1</v>
      </c>
      <c r="AQ168" t="s">
        <v>852</v>
      </c>
      <c r="AR168" t="b">
        <v>1</v>
      </c>
      <c r="AS168" t="s">
        <v>853</v>
      </c>
      <c r="AT168">
        <v>5</v>
      </c>
      <c r="AU168">
        <v>5</v>
      </c>
      <c r="AV168" s="12" t="s">
        <v>83</v>
      </c>
      <c r="AW168" s="29" t="s">
        <v>83</v>
      </c>
      <c r="AZ168" t="s">
        <v>138</v>
      </c>
      <c r="BA168" s="27" t="s">
        <v>83</v>
      </c>
      <c r="BB168" t="b">
        <v>1</v>
      </c>
      <c r="BC168" t="s">
        <v>83</v>
      </c>
      <c r="BD168" t="s">
        <v>110</v>
      </c>
      <c r="BE168" t="s">
        <v>110</v>
      </c>
      <c r="BF168" t="s">
        <v>82</v>
      </c>
      <c r="BG168">
        <v>10</v>
      </c>
      <c r="BH168" t="s">
        <v>82</v>
      </c>
      <c r="BI168" t="s">
        <v>854</v>
      </c>
      <c r="BJ168" t="s">
        <v>82</v>
      </c>
      <c r="BK168" t="s">
        <v>854</v>
      </c>
      <c r="BL168" t="b">
        <v>0</v>
      </c>
      <c r="BO168">
        <v>7</v>
      </c>
      <c r="BP168" t="s">
        <v>115</v>
      </c>
      <c r="BQ168" t="s">
        <v>855</v>
      </c>
      <c r="BR168" t="s">
        <v>82</v>
      </c>
      <c r="BT168" s="42">
        <v>2</v>
      </c>
      <c r="BU168" t="s">
        <v>856</v>
      </c>
      <c r="BW168" t="b">
        <v>0</v>
      </c>
      <c r="BX168" s="29">
        <v>32</v>
      </c>
      <c r="BY168" s="28" t="s">
        <v>857</v>
      </c>
      <c r="BZ168" t="s">
        <v>100</v>
      </c>
      <c r="CA168" t="s">
        <v>858</v>
      </c>
      <c r="CB168" s="42" t="s">
        <v>102</v>
      </c>
      <c r="CC168" t="s">
        <v>100</v>
      </c>
      <c r="CD168" t="s">
        <v>858</v>
      </c>
    </row>
    <row r="169" spans="1:82" ht="68" x14ac:dyDescent="0.2">
      <c r="A169" t="b">
        <v>0</v>
      </c>
      <c r="B169" t="s">
        <v>174</v>
      </c>
      <c r="C169" t="b">
        <v>1</v>
      </c>
      <c r="D169" t="b">
        <v>1</v>
      </c>
      <c r="E169" t="s">
        <v>83</v>
      </c>
      <c r="F169" t="s">
        <v>83</v>
      </c>
      <c r="G169" t="s">
        <v>83</v>
      </c>
      <c r="H169" t="s">
        <v>81</v>
      </c>
      <c r="I169" t="s">
        <v>81</v>
      </c>
      <c r="J169" t="s">
        <v>428</v>
      </c>
      <c r="K169" t="s">
        <v>85</v>
      </c>
      <c r="L169" t="s">
        <v>83</v>
      </c>
      <c r="M169" t="b">
        <v>1</v>
      </c>
      <c r="N169" s="2" t="s">
        <v>859</v>
      </c>
      <c r="O169" t="s">
        <v>96</v>
      </c>
      <c r="P169" t="b">
        <v>1</v>
      </c>
      <c r="Q169" t="s">
        <v>860</v>
      </c>
      <c r="R169" t="b">
        <v>1</v>
      </c>
      <c r="S169" t="s">
        <v>861</v>
      </c>
      <c r="T169">
        <v>7</v>
      </c>
      <c r="U169">
        <v>4</v>
      </c>
      <c r="AD169" t="b">
        <v>0</v>
      </c>
      <c r="AV169" s="12" t="s">
        <v>83</v>
      </c>
      <c r="AW169" s="29" t="s">
        <v>83</v>
      </c>
      <c r="AZ169" t="s">
        <v>284</v>
      </c>
      <c r="BA169" s="27" t="s">
        <v>83</v>
      </c>
      <c r="BB169" t="b">
        <v>1</v>
      </c>
      <c r="BC169" t="s">
        <v>83</v>
      </c>
      <c r="BD169" t="s">
        <v>110</v>
      </c>
      <c r="BE169" t="s">
        <v>110</v>
      </c>
      <c r="BF169" t="s">
        <v>82</v>
      </c>
      <c r="BG169">
        <v>7</v>
      </c>
      <c r="BH169" t="s">
        <v>82</v>
      </c>
      <c r="BI169" t="s">
        <v>862</v>
      </c>
      <c r="BJ169" t="s">
        <v>82</v>
      </c>
      <c r="BK169" t="s">
        <v>863</v>
      </c>
      <c r="BL169" t="b">
        <v>0</v>
      </c>
      <c r="BO169">
        <v>4</v>
      </c>
      <c r="BP169" t="s">
        <v>113</v>
      </c>
      <c r="BQ169" t="s">
        <v>864</v>
      </c>
      <c r="BR169" t="s">
        <v>115</v>
      </c>
      <c r="BT169" s="42">
        <v>2</v>
      </c>
      <c r="BU169" s="2" t="s">
        <v>865</v>
      </c>
      <c r="BW169" t="b">
        <v>1</v>
      </c>
      <c r="BX169" s="29">
        <v>22</v>
      </c>
      <c r="BY169" s="28" t="s">
        <v>140</v>
      </c>
      <c r="BZ169" t="s">
        <v>100</v>
      </c>
      <c r="CA169" t="s">
        <v>346</v>
      </c>
      <c r="CB169" s="42" t="s">
        <v>102</v>
      </c>
      <c r="CC169" t="s">
        <v>100</v>
      </c>
      <c r="CD169" t="s">
        <v>346</v>
      </c>
    </row>
    <row r="170" spans="1:82" x14ac:dyDescent="0.2">
      <c r="A170" t="b">
        <v>0</v>
      </c>
      <c r="B170" s="1" t="d">
        <v>2023-01-05</v>
      </c>
      <c r="C170" t="b">
        <v>1</v>
      </c>
      <c r="D170" t="b">
        <v>1</v>
      </c>
      <c r="E170" t="s">
        <v>83</v>
      </c>
      <c r="F170" t="s">
        <v>83</v>
      </c>
      <c r="G170" t="s">
        <v>83</v>
      </c>
      <c r="H170" t="s">
        <v>81</v>
      </c>
      <c r="I170" t="s">
        <v>83</v>
      </c>
      <c r="J170" t="s">
        <v>84</v>
      </c>
      <c r="K170" t="s">
        <v>118</v>
      </c>
      <c r="L170" t="s">
        <v>83</v>
      </c>
      <c r="M170" t="b">
        <v>1</v>
      </c>
      <c r="N170" t="s">
        <v>866</v>
      </c>
      <c r="O170" t="s">
        <v>96</v>
      </c>
      <c r="P170" t="b">
        <v>1</v>
      </c>
      <c r="Q170" t="s">
        <v>867</v>
      </c>
      <c r="R170" t="b">
        <v>1</v>
      </c>
      <c r="S170" t="s">
        <v>868</v>
      </c>
      <c r="T170">
        <v>8</v>
      </c>
      <c r="U170">
        <v>8</v>
      </c>
      <c r="AD170" t="b">
        <v>1</v>
      </c>
      <c r="AE170" t="b">
        <v>1</v>
      </c>
      <c r="AF170" t="s">
        <v>89</v>
      </c>
      <c r="AG170" t="s">
        <v>105</v>
      </c>
      <c r="AH170" t="s">
        <v>120</v>
      </c>
      <c r="AI170" t="s">
        <v>120</v>
      </c>
      <c r="AJ170" t="s">
        <v>106</v>
      </c>
      <c r="AK170" t="s">
        <v>118</v>
      </c>
      <c r="AL170" t="s">
        <v>91</v>
      </c>
      <c r="AM170" t="b">
        <v>1</v>
      </c>
      <c r="AN170" t="s">
        <v>869</v>
      </c>
      <c r="AO170" t="s">
        <v>92</v>
      </c>
      <c r="AP170" t="b">
        <v>0</v>
      </c>
      <c r="AR170" t="b">
        <v>0</v>
      </c>
      <c r="AT170">
        <v>9</v>
      </c>
      <c r="AU170">
        <v>6</v>
      </c>
      <c r="AV170" s="12" t="s">
        <v>83</v>
      </c>
      <c r="AW170" s="29" t="s">
        <v>83</v>
      </c>
      <c r="AZ170" t="s">
        <v>229</v>
      </c>
      <c r="BA170" s="27" t="s">
        <v>83</v>
      </c>
      <c r="BB170" t="b">
        <v>1</v>
      </c>
      <c r="BC170" t="s">
        <v>83</v>
      </c>
      <c r="BD170" t="s">
        <v>110</v>
      </c>
      <c r="BE170" t="s">
        <v>111</v>
      </c>
      <c r="BF170" t="s">
        <v>83</v>
      </c>
      <c r="BG170">
        <v>7</v>
      </c>
      <c r="BH170" t="s">
        <v>96</v>
      </c>
      <c r="BI170" t="s">
        <v>870</v>
      </c>
      <c r="BJ170" t="s">
        <v>82</v>
      </c>
      <c r="BK170" t="s">
        <v>871</v>
      </c>
      <c r="BL170" t="b">
        <v>0</v>
      </c>
      <c r="BO170">
        <v>7</v>
      </c>
      <c r="BP170" t="s">
        <v>98</v>
      </c>
      <c r="BR170" t="s">
        <v>115</v>
      </c>
      <c r="BT170" s="42">
        <v>2</v>
      </c>
      <c r="BU170" t="s">
        <v>872</v>
      </c>
      <c r="BV170" t="s">
        <v>873</v>
      </c>
      <c r="BW170" t="b">
        <v>0</v>
      </c>
      <c r="BX170" s="29">
        <v>28</v>
      </c>
      <c r="BY170" s="28" t="s">
        <v>99</v>
      </c>
      <c r="BZ170" t="s">
        <v>100</v>
      </c>
      <c r="CA170" t="s">
        <v>346</v>
      </c>
      <c r="CB170" s="42" t="s">
        <v>102</v>
      </c>
      <c r="CC170" t="s">
        <v>100</v>
      </c>
      <c r="CD170" t="s">
        <v>346</v>
      </c>
    </row>
    <row r="171" spans="1:82" x14ac:dyDescent="0.2">
      <c r="A171" t="b">
        <v>0</v>
      </c>
      <c r="B171" t="s">
        <v>174</v>
      </c>
      <c r="C171" t="b">
        <v>1</v>
      </c>
      <c r="D171" t="b">
        <v>1</v>
      </c>
      <c r="E171" t="s">
        <v>81</v>
      </c>
      <c r="F171" t="s">
        <v>82</v>
      </c>
      <c r="G171" t="s">
        <v>83</v>
      </c>
      <c r="H171" t="s">
        <v>81</v>
      </c>
      <c r="I171" t="s">
        <v>81</v>
      </c>
      <c r="J171" t="s">
        <v>81</v>
      </c>
      <c r="K171" t="s">
        <v>85</v>
      </c>
      <c r="L171" t="s">
        <v>82</v>
      </c>
      <c r="M171" t="b">
        <v>0</v>
      </c>
      <c r="O171" t="s">
        <v>82</v>
      </c>
      <c r="P171" t="b">
        <v>0</v>
      </c>
      <c r="R171" t="b">
        <v>0</v>
      </c>
      <c r="T171">
        <v>5</v>
      </c>
      <c r="U171">
        <v>4</v>
      </c>
      <c r="AD171" t="b">
        <v>1</v>
      </c>
      <c r="AE171" t="b">
        <v>1</v>
      </c>
      <c r="AF171" t="s">
        <v>158</v>
      </c>
      <c r="AG171" t="s">
        <v>159</v>
      </c>
      <c r="AH171" t="s">
        <v>120</v>
      </c>
      <c r="AI171" t="s">
        <v>120</v>
      </c>
      <c r="AJ171" t="s">
        <v>82</v>
      </c>
      <c r="AK171" t="s">
        <v>85</v>
      </c>
      <c r="AL171" t="s">
        <v>121</v>
      </c>
      <c r="AM171" t="b">
        <v>0</v>
      </c>
      <c r="AO171" t="s">
        <v>122</v>
      </c>
      <c r="AP171" t="b">
        <v>0</v>
      </c>
      <c r="AR171" t="b">
        <v>0</v>
      </c>
      <c r="AT171">
        <v>0</v>
      </c>
      <c r="AU171">
        <v>0</v>
      </c>
      <c r="AV171" s="12" t="s">
        <v>83</v>
      </c>
      <c r="AW171" s="29" t="s">
        <v>83</v>
      </c>
      <c r="AZ171" t="s">
        <v>211</v>
      </c>
      <c r="BA171" s="27" t="s">
        <v>83</v>
      </c>
      <c r="BB171" t="b">
        <v>1</v>
      </c>
      <c r="BC171" t="s">
        <v>81</v>
      </c>
      <c r="BD171" t="s">
        <v>110</v>
      </c>
      <c r="BE171" t="s">
        <v>111</v>
      </c>
      <c r="BF171" t="s">
        <v>130</v>
      </c>
      <c r="BG171">
        <v>3</v>
      </c>
      <c r="BH171" t="s">
        <v>82</v>
      </c>
      <c r="BI171" t="s">
        <v>874</v>
      </c>
      <c r="BJ171" t="s">
        <v>82</v>
      </c>
      <c r="BK171" t="s">
        <v>874</v>
      </c>
      <c r="BL171" t="b">
        <v>0</v>
      </c>
      <c r="BO171">
        <v>4</v>
      </c>
      <c r="BP171" t="s">
        <v>98</v>
      </c>
      <c r="BR171" t="s">
        <v>82</v>
      </c>
      <c r="BT171" s="42">
        <v>1</v>
      </c>
      <c r="BU171" t="s">
        <v>875</v>
      </c>
      <c r="BW171" t="b">
        <v>0</v>
      </c>
      <c r="BX171" s="29">
        <v>29</v>
      </c>
      <c r="BY171" s="28" t="s">
        <v>140</v>
      </c>
      <c r="BZ171" t="s">
        <v>100</v>
      </c>
      <c r="CA171" t="s">
        <v>858</v>
      </c>
      <c r="CB171" s="42" t="s">
        <v>102</v>
      </c>
      <c r="CC171" t="s">
        <v>100</v>
      </c>
      <c r="CD171" t="s">
        <v>858</v>
      </c>
    </row>
    <row r="172" spans="1:82" x14ac:dyDescent="0.2">
      <c r="A172" t="b">
        <v>1</v>
      </c>
      <c r="V172" t="b">
        <v>1</v>
      </c>
      <c r="W172" t="s">
        <v>303</v>
      </c>
      <c r="X172" t="s">
        <v>94</v>
      </c>
      <c r="Y172" t="s">
        <v>130</v>
      </c>
      <c r="Z172" t="s">
        <v>94</v>
      </c>
      <c r="AA172" t="s">
        <v>94</v>
      </c>
      <c r="AB172" t="s">
        <v>83</v>
      </c>
      <c r="AC172" t="s">
        <v>304</v>
      </c>
      <c r="AD172" t="b">
        <v>1</v>
      </c>
      <c r="AE172" t="b">
        <v>0</v>
      </c>
      <c r="AF172" t="s">
        <v>81</v>
      </c>
      <c r="AG172" t="s">
        <v>88</v>
      </c>
      <c r="AH172" t="s">
        <v>81</v>
      </c>
      <c r="AI172" t="s">
        <v>89</v>
      </c>
      <c r="AJ172" t="s">
        <v>106</v>
      </c>
      <c r="AK172" t="s">
        <v>118</v>
      </c>
      <c r="AL172" t="s">
        <v>262</v>
      </c>
      <c r="AM172" t="b">
        <v>1</v>
      </c>
      <c r="AN172" t="s">
        <v>876</v>
      </c>
      <c r="AO172" t="s">
        <v>92</v>
      </c>
      <c r="AP172" t="b">
        <v>0</v>
      </c>
      <c r="AR172" t="b">
        <v>0</v>
      </c>
      <c r="AT172">
        <v>0</v>
      </c>
      <c r="AU172">
        <v>1</v>
      </c>
      <c r="AV172" s="12" t="s">
        <v>82</v>
      </c>
      <c r="BA172" s="27" t="s">
        <v>108</v>
      </c>
      <c r="BB172" t="b">
        <v>0</v>
      </c>
      <c r="BC172" t="s">
        <v>82</v>
      </c>
      <c r="BD172" t="s">
        <v>94</v>
      </c>
      <c r="BE172" t="s">
        <v>94</v>
      </c>
      <c r="BF172" t="s">
        <v>96</v>
      </c>
      <c r="BG172">
        <v>7</v>
      </c>
      <c r="BH172" t="s">
        <v>83</v>
      </c>
      <c r="BI172" t="s">
        <v>877</v>
      </c>
      <c r="BJ172" t="s">
        <v>83</v>
      </c>
      <c r="BK172" t="s">
        <v>878</v>
      </c>
      <c r="BL172" t="b">
        <v>0</v>
      </c>
      <c r="BO172">
        <v>7</v>
      </c>
      <c r="BP172" t="s">
        <v>82</v>
      </c>
      <c r="BR172" t="s">
        <v>98</v>
      </c>
      <c r="BT172" s="42">
        <v>3</v>
      </c>
      <c r="BU172" t="s">
        <v>879</v>
      </c>
      <c r="BW172" t="b">
        <v>0</v>
      </c>
      <c r="BX172" s="29">
        <v>32</v>
      </c>
      <c r="BY172" s="28" t="s">
        <v>880</v>
      </c>
      <c r="BZ172" t="s">
        <v>100</v>
      </c>
      <c r="CA172" t="s">
        <v>127</v>
      </c>
      <c r="CB172" s="42" t="s">
        <v>102</v>
      </c>
      <c r="CC172" t="s">
        <v>100</v>
      </c>
      <c r="CD172" t="s">
        <v>127</v>
      </c>
    </row>
    <row r="173" spans="1:82" x14ac:dyDescent="0.2">
      <c r="A173" t="b">
        <v>0</v>
      </c>
      <c r="B173" t="s">
        <v>128</v>
      </c>
      <c r="C173" t="b">
        <v>1</v>
      </c>
      <c r="D173" t="b">
        <v>1</v>
      </c>
      <c r="E173" t="s">
        <v>83</v>
      </c>
      <c r="F173" t="s">
        <v>82</v>
      </c>
      <c r="G173" t="s">
        <v>82</v>
      </c>
      <c r="H173" t="s">
        <v>81</v>
      </c>
      <c r="I173" t="s">
        <v>81</v>
      </c>
      <c r="J173" t="s">
        <v>81</v>
      </c>
      <c r="K173" t="s">
        <v>85</v>
      </c>
      <c r="L173" t="s">
        <v>96</v>
      </c>
      <c r="M173" t="b">
        <v>0</v>
      </c>
      <c r="O173" t="s">
        <v>83</v>
      </c>
      <c r="P173" t="b">
        <v>1</v>
      </c>
      <c r="Q173" t="s">
        <v>881</v>
      </c>
      <c r="R173" t="b">
        <v>1</v>
      </c>
      <c r="S173" t="s">
        <v>882</v>
      </c>
      <c r="T173">
        <v>5</v>
      </c>
      <c r="U173">
        <v>5</v>
      </c>
      <c r="AD173" t="b">
        <v>1</v>
      </c>
      <c r="AE173" t="b">
        <v>0</v>
      </c>
      <c r="AF173" t="s">
        <v>89</v>
      </c>
      <c r="AG173" t="s">
        <v>134</v>
      </c>
      <c r="AH173" t="s">
        <v>120</v>
      </c>
      <c r="AI173" t="s">
        <v>89</v>
      </c>
      <c r="AJ173" t="s">
        <v>81</v>
      </c>
      <c r="AK173" t="s">
        <v>85</v>
      </c>
      <c r="AL173" t="s">
        <v>91</v>
      </c>
      <c r="AM173" t="b">
        <v>1</v>
      </c>
      <c r="AN173" t="s">
        <v>883</v>
      </c>
      <c r="AO173" t="s">
        <v>92</v>
      </c>
      <c r="AP173" t="b">
        <v>1</v>
      </c>
      <c r="AQ173" t="s">
        <v>884</v>
      </c>
      <c r="AR173" t="b">
        <v>1</v>
      </c>
      <c r="AS173" t="s">
        <v>885</v>
      </c>
      <c r="AT173">
        <v>7</v>
      </c>
      <c r="AU173">
        <v>3</v>
      </c>
      <c r="AV173" s="12" t="s">
        <v>83</v>
      </c>
      <c r="AW173" s="29" t="s">
        <v>83</v>
      </c>
      <c r="AZ173" t="s">
        <v>109</v>
      </c>
      <c r="BA173" s="27" t="s">
        <v>83</v>
      </c>
      <c r="BB173" t="b">
        <v>1</v>
      </c>
      <c r="BC173" t="s">
        <v>83</v>
      </c>
      <c r="BD173" t="s">
        <v>110</v>
      </c>
      <c r="BE173" t="s">
        <v>110</v>
      </c>
      <c r="BF173" t="s">
        <v>82</v>
      </c>
      <c r="BG173">
        <v>8</v>
      </c>
      <c r="BH173" t="s">
        <v>96</v>
      </c>
      <c r="BI173" t="s">
        <v>886</v>
      </c>
      <c r="BJ173" t="s">
        <v>96</v>
      </c>
      <c r="BK173" t="s">
        <v>887</v>
      </c>
      <c r="BL173" t="b">
        <v>0</v>
      </c>
      <c r="BO173">
        <v>5</v>
      </c>
      <c r="BP173" t="s">
        <v>115</v>
      </c>
      <c r="BQ173" t="s">
        <v>888</v>
      </c>
      <c r="BR173" t="s">
        <v>98</v>
      </c>
      <c r="BT173" s="42">
        <v>3</v>
      </c>
      <c r="BU173" t="s">
        <v>889</v>
      </c>
      <c r="BW173" t="b">
        <v>0</v>
      </c>
      <c r="BX173" s="29">
        <v>38</v>
      </c>
      <c r="BY173" s="28" t="s">
        <v>140</v>
      </c>
      <c r="BZ173" t="s">
        <v>100</v>
      </c>
      <c r="CA173" t="s">
        <v>127</v>
      </c>
      <c r="CB173" s="42" t="s">
        <v>102</v>
      </c>
      <c r="CC173" t="s">
        <v>100</v>
      </c>
      <c r="CD173" t="s">
        <v>127</v>
      </c>
    </row>
    <row r="174" spans="1:82" x14ac:dyDescent="0.2">
      <c r="A174" t="b">
        <v>0</v>
      </c>
      <c r="B174" t="s">
        <v>80</v>
      </c>
      <c r="C174" t="b">
        <v>1</v>
      </c>
      <c r="D174" t="b">
        <v>1</v>
      </c>
      <c r="E174" t="s">
        <v>81</v>
      </c>
      <c r="F174" t="s">
        <v>82</v>
      </c>
      <c r="G174" t="s">
        <v>82</v>
      </c>
      <c r="H174" t="s">
        <v>81</v>
      </c>
      <c r="I174" t="s">
        <v>81</v>
      </c>
      <c r="J174" t="s">
        <v>84</v>
      </c>
      <c r="K174" t="s">
        <v>85</v>
      </c>
      <c r="L174" t="s">
        <v>82</v>
      </c>
      <c r="M174" t="b">
        <v>0</v>
      </c>
      <c r="O174" t="s">
        <v>96</v>
      </c>
      <c r="P174" t="b">
        <v>1</v>
      </c>
      <c r="Q174" t="s">
        <v>890</v>
      </c>
      <c r="R174" t="b">
        <v>0</v>
      </c>
      <c r="T174">
        <v>6</v>
      </c>
      <c r="U174">
        <v>5</v>
      </c>
      <c r="AD174" t="b">
        <v>1</v>
      </c>
      <c r="AE174" t="b">
        <v>1</v>
      </c>
      <c r="AF174" t="s">
        <v>89</v>
      </c>
      <c r="AG174" t="s">
        <v>88</v>
      </c>
      <c r="AH174" t="s">
        <v>81</v>
      </c>
      <c r="AI174" t="s">
        <v>120</v>
      </c>
      <c r="AJ174" t="s">
        <v>81</v>
      </c>
      <c r="AK174" t="s">
        <v>85</v>
      </c>
      <c r="AL174" t="s">
        <v>121</v>
      </c>
      <c r="AM174" t="b">
        <v>0</v>
      </c>
      <c r="AO174" t="s">
        <v>122</v>
      </c>
      <c r="AP174" t="b">
        <v>0</v>
      </c>
      <c r="AR174" t="b">
        <v>0</v>
      </c>
      <c r="AT174">
        <v>9</v>
      </c>
      <c r="AU174">
        <v>6</v>
      </c>
      <c r="AV174" s="12" t="s">
        <v>82</v>
      </c>
      <c r="BA174" s="27" t="s">
        <v>82</v>
      </c>
      <c r="BB174" t="b">
        <v>0</v>
      </c>
      <c r="BC174" t="s">
        <v>82</v>
      </c>
      <c r="BD174" t="s">
        <v>94</v>
      </c>
      <c r="BE174" t="s">
        <v>94</v>
      </c>
      <c r="BF174" t="s">
        <v>130</v>
      </c>
      <c r="BG174">
        <v>7</v>
      </c>
      <c r="BH174" t="s">
        <v>96</v>
      </c>
      <c r="BJ174" t="s">
        <v>82</v>
      </c>
      <c r="BK174" t="s">
        <v>891</v>
      </c>
      <c r="BL174" t="b">
        <v>0</v>
      </c>
      <c r="BO174">
        <v>8</v>
      </c>
      <c r="BP174" t="s">
        <v>82</v>
      </c>
      <c r="BR174" t="s">
        <v>82</v>
      </c>
      <c r="BT174" s="42">
        <v>2</v>
      </c>
      <c r="BU174" t="s">
        <v>892</v>
      </c>
      <c r="BW174" t="b">
        <v>0</v>
      </c>
      <c r="BX174" s="29">
        <v>30</v>
      </c>
      <c r="BY174" s="28" t="s">
        <v>99</v>
      </c>
      <c r="BZ174" t="s">
        <v>100</v>
      </c>
      <c r="CA174" t="s">
        <v>127</v>
      </c>
      <c r="CB174" s="42" t="s">
        <v>893</v>
      </c>
      <c r="CC174" t="s">
        <v>100</v>
      </c>
      <c r="CD174" t="s">
        <v>127</v>
      </c>
    </row>
    <row r="175" spans="1:82" x14ac:dyDescent="0.2">
      <c r="A175" t="b">
        <v>0</v>
      </c>
      <c r="B175" t="s">
        <v>174</v>
      </c>
      <c r="C175" t="b">
        <v>0</v>
      </c>
      <c r="D175" t="b">
        <v>1</v>
      </c>
      <c r="E175" t="s">
        <v>83</v>
      </c>
      <c r="F175" t="s">
        <v>83</v>
      </c>
      <c r="G175" t="s">
        <v>81</v>
      </c>
      <c r="H175" t="s">
        <v>83</v>
      </c>
      <c r="I175" t="s">
        <v>81</v>
      </c>
      <c r="J175" t="s">
        <v>190</v>
      </c>
      <c r="K175" t="s">
        <v>85</v>
      </c>
      <c r="L175" t="s">
        <v>82</v>
      </c>
      <c r="M175" t="b">
        <v>0</v>
      </c>
      <c r="O175" t="s">
        <v>82</v>
      </c>
      <c r="P175" t="b">
        <v>0</v>
      </c>
      <c r="R175" t="b">
        <v>1</v>
      </c>
      <c r="S175" t="s">
        <v>894</v>
      </c>
      <c r="T175">
        <v>8</v>
      </c>
      <c r="U175">
        <v>5</v>
      </c>
      <c r="AD175" t="b">
        <v>1</v>
      </c>
      <c r="AE175" t="b">
        <v>0</v>
      </c>
      <c r="AF175" t="s">
        <v>89</v>
      </c>
      <c r="AG175" t="s">
        <v>105</v>
      </c>
      <c r="AH175" t="s">
        <v>81</v>
      </c>
      <c r="AI175" t="s">
        <v>120</v>
      </c>
      <c r="AJ175" t="s">
        <v>81</v>
      </c>
      <c r="AK175" t="s">
        <v>85</v>
      </c>
      <c r="AL175" t="s">
        <v>91</v>
      </c>
      <c r="AM175" t="b">
        <v>0</v>
      </c>
      <c r="AO175" t="s">
        <v>92</v>
      </c>
      <c r="AP175" t="b">
        <v>0</v>
      </c>
      <c r="AR175" t="b">
        <v>1</v>
      </c>
      <c r="AS175" t="s">
        <v>895</v>
      </c>
      <c r="AT175">
        <v>7</v>
      </c>
      <c r="AU175">
        <v>3</v>
      </c>
      <c r="AV175" s="12" t="s">
        <v>83</v>
      </c>
      <c r="AW175" s="29" t="s">
        <v>83</v>
      </c>
      <c r="AZ175" t="s">
        <v>318</v>
      </c>
      <c r="BA175" s="27" t="s">
        <v>83</v>
      </c>
      <c r="BB175" t="b">
        <v>1</v>
      </c>
      <c r="BC175" t="s">
        <v>83</v>
      </c>
      <c r="BD175" t="s">
        <v>144</v>
      </c>
      <c r="BE175" t="s">
        <v>110</v>
      </c>
      <c r="BF175" t="s">
        <v>82</v>
      </c>
      <c r="BG175">
        <v>8</v>
      </c>
      <c r="BH175" t="s">
        <v>96</v>
      </c>
      <c r="BI175" t="s">
        <v>896</v>
      </c>
      <c r="BJ175" t="s">
        <v>82</v>
      </c>
      <c r="BK175" t="s">
        <v>897</v>
      </c>
      <c r="BL175" t="b">
        <v>0</v>
      </c>
      <c r="BO175">
        <v>5</v>
      </c>
      <c r="BP175" t="s">
        <v>98</v>
      </c>
      <c r="BR175" t="s">
        <v>98</v>
      </c>
      <c r="BT175" s="42">
        <v>2</v>
      </c>
      <c r="BU175" t="s">
        <v>898</v>
      </c>
      <c r="BW175" t="b">
        <v>0</v>
      </c>
      <c r="BX175" s="29">
        <v>37</v>
      </c>
      <c r="BY175" s="28" t="s">
        <v>148</v>
      </c>
      <c r="BZ175" t="s">
        <v>100</v>
      </c>
      <c r="CA175" t="s">
        <v>899</v>
      </c>
      <c r="CB175" s="42" t="s">
        <v>102</v>
      </c>
      <c r="CC175" t="s">
        <v>100</v>
      </c>
      <c r="CD175" t="s">
        <v>632</v>
      </c>
    </row>
    <row r="176" spans="1:82" x14ac:dyDescent="0.2">
      <c r="A176" t="b">
        <v>0</v>
      </c>
      <c r="B176" t="s">
        <v>174</v>
      </c>
      <c r="C176" t="b">
        <v>1</v>
      </c>
      <c r="D176" t="b">
        <v>1</v>
      </c>
      <c r="E176" t="s">
        <v>83</v>
      </c>
      <c r="F176" t="s">
        <v>83</v>
      </c>
      <c r="G176" t="s">
        <v>83</v>
      </c>
      <c r="H176" t="s">
        <v>83</v>
      </c>
      <c r="I176" t="s">
        <v>81</v>
      </c>
      <c r="J176" t="s">
        <v>428</v>
      </c>
      <c r="K176" t="s">
        <v>85</v>
      </c>
      <c r="L176" t="s">
        <v>96</v>
      </c>
      <c r="M176" t="b">
        <v>0</v>
      </c>
      <c r="O176" t="s">
        <v>96</v>
      </c>
      <c r="P176" t="b">
        <v>1</v>
      </c>
      <c r="Q176" t="s">
        <v>900</v>
      </c>
      <c r="R176" t="b">
        <v>1</v>
      </c>
      <c r="S176" t="s">
        <v>901</v>
      </c>
      <c r="T176">
        <v>10</v>
      </c>
      <c r="U176">
        <v>5</v>
      </c>
      <c r="AD176" t="b">
        <v>1</v>
      </c>
      <c r="AE176" t="b">
        <v>0</v>
      </c>
      <c r="AF176" t="s">
        <v>81</v>
      </c>
      <c r="AG176" t="s">
        <v>88</v>
      </c>
      <c r="AH176" t="s">
        <v>120</v>
      </c>
      <c r="AI176" t="s">
        <v>120</v>
      </c>
      <c r="AJ176" t="s">
        <v>81</v>
      </c>
      <c r="AK176" t="s">
        <v>118</v>
      </c>
      <c r="AL176" t="s">
        <v>121</v>
      </c>
      <c r="AM176" t="b">
        <v>0</v>
      </c>
      <c r="AO176" t="s">
        <v>122</v>
      </c>
      <c r="AP176" t="b">
        <v>0</v>
      </c>
      <c r="AR176" t="b">
        <v>0</v>
      </c>
      <c r="AT176">
        <v>0</v>
      </c>
      <c r="AU176">
        <v>0</v>
      </c>
      <c r="AV176" s="12" t="s">
        <v>83</v>
      </c>
      <c r="AW176" s="29" t="s">
        <v>83</v>
      </c>
      <c r="AZ176" t="s">
        <v>211</v>
      </c>
      <c r="BA176" s="27" t="s">
        <v>83</v>
      </c>
      <c r="BB176" t="b">
        <v>1</v>
      </c>
      <c r="BC176" t="s">
        <v>83</v>
      </c>
      <c r="BD176" t="s">
        <v>144</v>
      </c>
      <c r="BE176" t="s">
        <v>111</v>
      </c>
      <c r="BF176" t="s">
        <v>82</v>
      </c>
      <c r="BG176">
        <v>3</v>
      </c>
      <c r="BH176" t="s">
        <v>82</v>
      </c>
      <c r="BI176" t="s">
        <v>902</v>
      </c>
      <c r="BJ176" t="s">
        <v>82</v>
      </c>
      <c r="BK176" t="s">
        <v>903</v>
      </c>
      <c r="BL176" t="b">
        <v>1</v>
      </c>
      <c r="BM176" t="b">
        <v>0</v>
      </c>
      <c r="BO176">
        <v>5</v>
      </c>
      <c r="BP176" t="s">
        <v>82</v>
      </c>
      <c r="BR176" t="s">
        <v>82</v>
      </c>
      <c r="BT176" s="42">
        <v>2</v>
      </c>
      <c r="BU176" t="s">
        <v>904</v>
      </c>
      <c r="BW176" t="b">
        <v>0</v>
      </c>
      <c r="BX176" s="29">
        <v>38</v>
      </c>
      <c r="BY176" s="28" t="s">
        <v>148</v>
      </c>
      <c r="BZ176" t="s">
        <v>100</v>
      </c>
      <c r="CA176" t="s">
        <v>905</v>
      </c>
      <c r="CB176" s="42" t="s">
        <v>102</v>
      </c>
      <c r="CC176" t="s">
        <v>100</v>
      </c>
      <c r="CD176" t="s">
        <v>905</v>
      </c>
    </row>
    <row r="177" spans="1:82" ht="306" x14ac:dyDescent="0.2">
      <c r="A177" t="b">
        <v>0</v>
      </c>
      <c r="B177" t="s">
        <v>128</v>
      </c>
      <c r="C177" t="b">
        <v>1</v>
      </c>
      <c r="D177" t="b">
        <v>1</v>
      </c>
      <c r="E177" t="s">
        <v>83</v>
      </c>
      <c r="F177" t="s">
        <v>83</v>
      </c>
      <c r="G177" t="s">
        <v>83</v>
      </c>
      <c r="H177" t="s">
        <v>83</v>
      </c>
      <c r="I177" t="s">
        <v>81</v>
      </c>
      <c r="J177" t="s">
        <v>428</v>
      </c>
      <c r="K177" t="s">
        <v>118</v>
      </c>
      <c r="L177" t="s">
        <v>96</v>
      </c>
      <c r="M177" t="b">
        <v>1</v>
      </c>
      <c r="N177" t="s">
        <v>906</v>
      </c>
      <c r="O177" t="s">
        <v>96</v>
      </c>
      <c r="P177" t="b">
        <v>1</v>
      </c>
      <c r="Q177" s="2" t="s">
        <v>907</v>
      </c>
      <c r="R177" t="b">
        <v>1</v>
      </c>
      <c r="S177" t="s">
        <v>908</v>
      </c>
      <c r="T177">
        <v>8</v>
      </c>
      <c r="U177">
        <v>5</v>
      </c>
      <c r="AD177" t="b">
        <v>1</v>
      </c>
      <c r="AE177" t="b">
        <v>1</v>
      </c>
      <c r="AF177" t="s">
        <v>90</v>
      </c>
      <c r="AG177" t="s">
        <v>219</v>
      </c>
      <c r="AH177" t="s">
        <v>89</v>
      </c>
      <c r="AI177" t="s">
        <v>90</v>
      </c>
      <c r="AJ177" t="s">
        <v>81</v>
      </c>
      <c r="AK177" t="s">
        <v>118</v>
      </c>
      <c r="AL177" t="s">
        <v>81</v>
      </c>
      <c r="AM177" t="b">
        <v>1</v>
      </c>
      <c r="AN177" t="s">
        <v>909</v>
      </c>
      <c r="AO177" t="s">
        <v>92</v>
      </c>
      <c r="AP177" t="b">
        <v>1</v>
      </c>
      <c r="AQ177" s="2" t="s">
        <v>910</v>
      </c>
      <c r="AR177" t="b">
        <v>0</v>
      </c>
      <c r="AT177">
        <v>6</v>
      </c>
      <c r="AU177">
        <v>6</v>
      </c>
      <c r="AV177" s="12" t="s">
        <v>83</v>
      </c>
      <c r="AW177" s="29" t="s">
        <v>83</v>
      </c>
      <c r="AZ177" t="s">
        <v>911</v>
      </c>
      <c r="BA177" s="27" t="s">
        <v>83</v>
      </c>
      <c r="BB177" t="b">
        <v>1</v>
      </c>
      <c r="BC177" t="s">
        <v>83</v>
      </c>
      <c r="BD177" t="s">
        <v>144</v>
      </c>
      <c r="BE177" t="s">
        <v>110</v>
      </c>
      <c r="BF177" t="s">
        <v>83</v>
      </c>
      <c r="BG177">
        <v>10</v>
      </c>
      <c r="BH177" t="s">
        <v>96</v>
      </c>
      <c r="BI177" t="s">
        <v>912</v>
      </c>
      <c r="BJ177" t="s">
        <v>82</v>
      </c>
      <c r="BK177" t="s">
        <v>913</v>
      </c>
      <c r="BL177" t="b">
        <v>1</v>
      </c>
      <c r="BM177" t="b">
        <v>1</v>
      </c>
      <c r="BN177">
        <v>1</v>
      </c>
      <c r="BO177">
        <v>10</v>
      </c>
      <c r="BP177" t="s">
        <v>115</v>
      </c>
      <c r="BQ177" s="2" t="s">
        <v>914</v>
      </c>
      <c r="BR177" t="s">
        <v>115</v>
      </c>
      <c r="BT177" s="42">
        <v>1</v>
      </c>
      <c r="BU177" t="s">
        <v>915</v>
      </c>
      <c r="BW177" t="b">
        <v>1</v>
      </c>
      <c r="BX177" s="29">
        <v>51</v>
      </c>
      <c r="BY177" s="28" t="s">
        <v>216</v>
      </c>
      <c r="BZ177" t="s">
        <v>100</v>
      </c>
      <c r="CA177" t="s">
        <v>302</v>
      </c>
      <c r="CB177" s="42" t="s">
        <v>102</v>
      </c>
      <c r="CC177" t="s">
        <v>100</v>
      </c>
      <c r="CD177" t="s">
        <v>302</v>
      </c>
    </row>
    <row r="178" spans="1:82" x14ac:dyDescent="0.2">
      <c r="A178" t="b">
        <v>0</v>
      </c>
      <c r="B178" t="s">
        <v>174</v>
      </c>
      <c r="C178" t="b">
        <v>0</v>
      </c>
      <c r="D178" t="b">
        <v>1</v>
      </c>
      <c r="E178" t="s">
        <v>83</v>
      </c>
      <c r="F178" t="s">
        <v>83</v>
      </c>
      <c r="G178" t="s">
        <v>83</v>
      </c>
      <c r="H178" t="s">
        <v>83</v>
      </c>
      <c r="I178" t="s">
        <v>83</v>
      </c>
      <c r="J178" t="s">
        <v>84</v>
      </c>
      <c r="K178" t="s">
        <v>85</v>
      </c>
      <c r="L178" t="s">
        <v>96</v>
      </c>
      <c r="M178" t="b">
        <v>1</v>
      </c>
      <c r="N178" t="s">
        <v>916</v>
      </c>
      <c r="O178" t="s">
        <v>96</v>
      </c>
      <c r="P178" t="b">
        <v>1</v>
      </c>
      <c r="Q178" t="s">
        <v>917</v>
      </c>
      <c r="R178" t="b">
        <v>1</v>
      </c>
      <c r="S178" t="s">
        <v>918</v>
      </c>
      <c r="T178">
        <v>10</v>
      </c>
      <c r="U178">
        <v>8</v>
      </c>
      <c r="AD178" t="b">
        <v>1</v>
      </c>
      <c r="AE178" t="b">
        <v>1</v>
      </c>
      <c r="AF178" t="s">
        <v>90</v>
      </c>
      <c r="AG178" t="s">
        <v>219</v>
      </c>
      <c r="AH178" t="s">
        <v>89</v>
      </c>
      <c r="AI178" t="s">
        <v>89</v>
      </c>
      <c r="AJ178" t="s">
        <v>106</v>
      </c>
      <c r="AK178" t="s">
        <v>85</v>
      </c>
      <c r="AL178" t="s">
        <v>91</v>
      </c>
      <c r="AM178" t="b">
        <v>0</v>
      </c>
      <c r="AO178" t="s">
        <v>92</v>
      </c>
      <c r="AP178" t="b">
        <v>1</v>
      </c>
      <c r="AQ178" t="s">
        <v>919</v>
      </c>
      <c r="AR178" t="b">
        <v>1</v>
      </c>
      <c r="AS178" t="s">
        <v>920</v>
      </c>
      <c r="AT178">
        <v>10</v>
      </c>
      <c r="AU178">
        <v>6</v>
      </c>
      <c r="AV178" s="12" t="s">
        <v>83</v>
      </c>
      <c r="AW178" s="29" t="s">
        <v>83</v>
      </c>
      <c r="AZ178" t="s">
        <v>183</v>
      </c>
      <c r="BA178" s="27" t="s">
        <v>83</v>
      </c>
      <c r="BB178" t="b">
        <v>1</v>
      </c>
      <c r="BC178" t="s">
        <v>83</v>
      </c>
      <c r="BD178" t="s">
        <v>110</v>
      </c>
      <c r="BE178" t="s">
        <v>111</v>
      </c>
      <c r="BF178" t="s">
        <v>83</v>
      </c>
      <c r="BG178">
        <v>9</v>
      </c>
      <c r="BH178" t="s">
        <v>82</v>
      </c>
      <c r="BI178" t="s">
        <v>921</v>
      </c>
      <c r="BJ178" t="s">
        <v>82</v>
      </c>
      <c r="BK178" t="s">
        <v>922</v>
      </c>
      <c r="BL178" t="b">
        <v>0</v>
      </c>
      <c r="BO178">
        <v>7</v>
      </c>
      <c r="BP178" t="s">
        <v>82</v>
      </c>
      <c r="BR178" t="s">
        <v>115</v>
      </c>
      <c r="BT178" s="42">
        <v>2</v>
      </c>
      <c r="BU178" t="s">
        <v>923</v>
      </c>
      <c r="BV178" t="s">
        <v>924</v>
      </c>
      <c r="BW178" t="b">
        <v>1</v>
      </c>
      <c r="BX178" s="29">
        <v>39</v>
      </c>
      <c r="BY178" s="28" t="s">
        <v>99</v>
      </c>
      <c r="BZ178" t="s">
        <v>100</v>
      </c>
      <c r="CA178" t="s">
        <v>632</v>
      </c>
      <c r="CB178" s="42" t="s">
        <v>102</v>
      </c>
      <c r="CC178" t="s">
        <v>100</v>
      </c>
      <c r="CD178" t="s">
        <v>632</v>
      </c>
    </row>
    <row r="179" spans="1:82" x14ac:dyDescent="0.2">
      <c r="A179" t="b">
        <v>0</v>
      </c>
      <c r="B179" t="s">
        <v>174</v>
      </c>
      <c r="C179" t="b">
        <v>0</v>
      </c>
      <c r="D179" t="b">
        <v>1</v>
      </c>
      <c r="E179" t="s">
        <v>83</v>
      </c>
      <c r="F179" t="s">
        <v>82</v>
      </c>
      <c r="G179" t="s">
        <v>81</v>
      </c>
      <c r="H179" t="s">
        <v>81</v>
      </c>
      <c r="I179" t="s">
        <v>81</v>
      </c>
      <c r="J179" t="s">
        <v>81</v>
      </c>
      <c r="K179" t="s">
        <v>85</v>
      </c>
      <c r="L179" t="s">
        <v>83</v>
      </c>
      <c r="M179" t="b">
        <v>0</v>
      </c>
      <c r="O179" t="s">
        <v>82</v>
      </c>
      <c r="P179" t="b">
        <v>0</v>
      </c>
      <c r="R179" t="b">
        <v>1</v>
      </c>
      <c r="S179" t="s">
        <v>925</v>
      </c>
      <c r="T179">
        <v>7</v>
      </c>
      <c r="U179">
        <v>8</v>
      </c>
      <c r="AD179" t="b">
        <v>1</v>
      </c>
      <c r="AE179" t="b">
        <v>0</v>
      </c>
      <c r="AF179" t="s">
        <v>81</v>
      </c>
      <c r="AG179" t="s">
        <v>88</v>
      </c>
      <c r="AH179" t="s">
        <v>81</v>
      </c>
      <c r="AI179" t="s">
        <v>120</v>
      </c>
      <c r="AJ179" t="s">
        <v>81</v>
      </c>
      <c r="AK179" t="s">
        <v>85</v>
      </c>
      <c r="AL179" t="s">
        <v>121</v>
      </c>
      <c r="AM179" t="b">
        <v>0</v>
      </c>
      <c r="AO179" t="s">
        <v>122</v>
      </c>
      <c r="AP179" t="b">
        <v>0</v>
      </c>
      <c r="AR179" t="b">
        <v>0</v>
      </c>
      <c r="AT179">
        <v>5</v>
      </c>
      <c r="AU179">
        <v>5</v>
      </c>
      <c r="AV179" s="12" t="s">
        <v>93</v>
      </c>
      <c r="BA179" s="27" t="s">
        <v>82</v>
      </c>
      <c r="BB179" t="b">
        <v>0</v>
      </c>
      <c r="BC179" t="s">
        <v>82</v>
      </c>
      <c r="BD179" t="s">
        <v>94</v>
      </c>
      <c r="BE179" t="s">
        <v>94</v>
      </c>
      <c r="BF179" t="s">
        <v>82</v>
      </c>
      <c r="BG179">
        <v>4</v>
      </c>
      <c r="BH179" t="s">
        <v>83</v>
      </c>
      <c r="BI179" t="s">
        <v>926</v>
      </c>
      <c r="BJ179" t="s">
        <v>83</v>
      </c>
      <c r="BK179" t="s">
        <v>927</v>
      </c>
      <c r="BL179" t="b">
        <v>0</v>
      </c>
      <c r="BO179">
        <v>6</v>
      </c>
      <c r="BP179" t="s">
        <v>82</v>
      </c>
      <c r="BR179" t="s">
        <v>82</v>
      </c>
      <c r="BT179" s="42">
        <v>3</v>
      </c>
      <c r="BU179" t="s">
        <v>928</v>
      </c>
      <c r="BW179" t="b">
        <v>0</v>
      </c>
      <c r="BX179" s="29">
        <v>22</v>
      </c>
      <c r="BY179" s="28" t="s">
        <v>99</v>
      </c>
      <c r="BZ179" t="s">
        <v>100</v>
      </c>
      <c r="CA179" t="s">
        <v>632</v>
      </c>
      <c r="CB179" s="42" t="s">
        <v>102</v>
      </c>
      <c r="CC179" t="s">
        <v>100</v>
      </c>
      <c r="CD179" t="s">
        <v>632</v>
      </c>
    </row>
    <row r="180" spans="1:82" x14ac:dyDescent="0.2">
      <c r="A180" t="b">
        <v>0</v>
      </c>
      <c r="B180" t="s">
        <v>174</v>
      </c>
      <c r="C180" t="b">
        <v>1</v>
      </c>
      <c r="D180" t="b">
        <v>1</v>
      </c>
      <c r="E180" t="s">
        <v>83</v>
      </c>
      <c r="F180" t="s">
        <v>83</v>
      </c>
      <c r="G180" t="s">
        <v>81</v>
      </c>
      <c r="H180" t="s">
        <v>83</v>
      </c>
      <c r="I180" t="s">
        <v>83</v>
      </c>
      <c r="J180" t="s">
        <v>84</v>
      </c>
      <c r="K180" t="s">
        <v>118</v>
      </c>
      <c r="L180" t="s">
        <v>82</v>
      </c>
      <c r="M180" t="b">
        <v>1</v>
      </c>
      <c r="N180" t="s">
        <v>929</v>
      </c>
      <c r="O180" t="s">
        <v>83</v>
      </c>
      <c r="P180" t="b">
        <v>1</v>
      </c>
      <c r="Q180" t="s">
        <v>930</v>
      </c>
      <c r="R180" t="b">
        <v>1</v>
      </c>
      <c r="S180" t="s">
        <v>931</v>
      </c>
      <c r="T180">
        <v>7</v>
      </c>
      <c r="U180">
        <v>5</v>
      </c>
      <c r="AD180" t="b">
        <v>1</v>
      </c>
      <c r="AE180" t="b">
        <v>1</v>
      </c>
      <c r="AF180" t="s">
        <v>89</v>
      </c>
      <c r="AG180" t="s">
        <v>219</v>
      </c>
      <c r="AH180" t="s">
        <v>120</v>
      </c>
      <c r="AI180" t="s">
        <v>89</v>
      </c>
      <c r="AJ180" t="s">
        <v>81</v>
      </c>
      <c r="AK180" t="s">
        <v>118</v>
      </c>
      <c r="AL180" t="s">
        <v>91</v>
      </c>
      <c r="AM180" t="b">
        <v>0</v>
      </c>
      <c r="AO180" t="s">
        <v>92</v>
      </c>
      <c r="AP180" t="b">
        <v>0</v>
      </c>
      <c r="AR180" t="b">
        <v>0</v>
      </c>
      <c r="AT180">
        <v>0</v>
      </c>
      <c r="AU180">
        <v>0</v>
      </c>
      <c r="AV180" s="12" t="s">
        <v>83</v>
      </c>
      <c r="AW180" s="29" t="s">
        <v>83</v>
      </c>
      <c r="AZ180" t="s">
        <v>932</v>
      </c>
      <c r="BA180" s="27" t="s">
        <v>83</v>
      </c>
      <c r="BB180" t="b">
        <v>1</v>
      </c>
      <c r="BC180" t="s">
        <v>83</v>
      </c>
      <c r="BD180" t="s">
        <v>144</v>
      </c>
      <c r="BE180" t="s">
        <v>110</v>
      </c>
      <c r="BF180" t="s">
        <v>96</v>
      </c>
      <c r="BG180">
        <v>8</v>
      </c>
      <c r="BH180" t="s">
        <v>96</v>
      </c>
      <c r="BI180" t="s">
        <v>933</v>
      </c>
      <c r="BJ180" t="s">
        <v>96</v>
      </c>
      <c r="BK180" t="s">
        <v>934</v>
      </c>
      <c r="BL180" t="b">
        <v>0</v>
      </c>
      <c r="BO180">
        <v>6</v>
      </c>
      <c r="BP180" t="s">
        <v>115</v>
      </c>
      <c r="BQ180" t="s">
        <v>935</v>
      </c>
      <c r="BR180" t="s">
        <v>115</v>
      </c>
      <c r="BT180" s="42">
        <v>3</v>
      </c>
      <c r="BU180" t="s">
        <v>936</v>
      </c>
      <c r="BW180" t="b">
        <v>1</v>
      </c>
      <c r="BX180" s="29">
        <v>26</v>
      </c>
      <c r="BY180" s="28" t="s">
        <v>99</v>
      </c>
      <c r="BZ180" t="s">
        <v>100</v>
      </c>
      <c r="CA180" t="s">
        <v>632</v>
      </c>
      <c r="CB180" s="42" t="s">
        <v>102</v>
      </c>
      <c r="CC180" t="s">
        <v>100</v>
      </c>
      <c r="CD180" t="s">
        <v>632</v>
      </c>
    </row>
    <row r="181" spans="1:82" x14ac:dyDescent="0.2">
      <c r="A181" t="b">
        <v>0</v>
      </c>
      <c r="B181" t="s">
        <v>128</v>
      </c>
      <c r="C181" t="b">
        <v>0</v>
      </c>
      <c r="D181" t="b">
        <v>1</v>
      </c>
      <c r="E181" t="s">
        <v>81</v>
      </c>
      <c r="F181" t="s">
        <v>82</v>
      </c>
      <c r="G181" t="s">
        <v>82</v>
      </c>
      <c r="H181" t="s">
        <v>82</v>
      </c>
      <c r="I181" t="s">
        <v>82</v>
      </c>
      <c r="J181" t="s">
        <v>141</v>
      </c>
      <c r="K181" t="s">
        <v>85</v>
      </c>
      <c r="L181" t="s">
        <v>82</v>
      </c>
      <c r="M181" t="b">
        <v>0</v>
      </c>
      <c r="O181" t="s">
        <v>82</v>
      </c>
      <c r="P181" t="b">
        <v>1</v>
      </c>
      <c r="R181" t="b">
        <v>1</v>
      </c>
      <c r="T181">
        <v>5</v>
      </c>
      <c r="U181">
        <v>1</v>
      </c>
      <c r="AD181" t="b">
        <v>0</v>
      </c>
      <c r="AV181" s="12" t="s">
        <v>108</v>
      </c>
      <c r="AY181" t="s">
        <v>176</v>
      </c>
      <c r="BA181" s="27" t="s">
        <v>108</v>
      </c>
      <c r="BB181" t="b">
        <v>0</v>
      </c>
      <c r="BC181" t="s">
        <v>83</v>
      </c>
      <c r="BD181" t="s">
        <v>110</v>
      </c>
      <c r="BE181" t="s">
        <v>110</v>
      </c>
      <c r="BF181" t="s">
        <v>83</v>
      </c>
      <c r="BG181">
        <v>5</v>
      </c>
      <c r="BH181" t="s">
        <v>82</v>
      </c>
      <c r="BJ181" t="s">
        <v>82</v>
      </c>
      <c r="BL181" t="b">
        <v>0</v>
      </c>
      <c r="BO181">
        <v>3</v>
      </c>
      <c r="BP181" t="s">
        <v>113</v>
      </c>
      <c r="BR181" t="s">
        <v>98</v>
      </c>
      <c r="BT181" s="42">
        <v>1</v>
      </c>
      <c r="BW181" t="b">
        <v>0</v>
      </c>
      <c r="BX181" s="29">
        <v>42</v>
      </c>
      <c r="BY181" s="28" t="s">
        <v>131</v>
      </c>
      <c r="BZ181" t="s">
        <v>100</v>
      </c>
      <c r="CA181" t="s">
        <v>937</v>
      </c>
      <c r="CB181" s="42" t="s">
        <v>258</v>
      </c>
      <c r="CC181" t="s">
        <v>100</v>
      </c>
      <c r="CD181" t="s">
        <v>937</v>
      </c>
    </row>
    <row r="182" spans="1:82" x14ac:dyDescent="0.2">
      <c r="A182" t="b">
        <v>0</v>
      </c>
      <c r="B182" t="s">
        <v>128</v>
      </c>
      <c r="C182" t="b">
        <v>0</v>
      </c>
      <c r="D182" t="b">
        <v>1</v>
      </c>
      <c r="E182" t="s">
        <v>309</v>
      </c>
      <c r="F182" t="s">
        <v>82</v>
      </c>
      <c r="G182" t="s">
        <v>83</v>
      </c>
      <c r="H182" t="s">
        <v>82</v>
      </c>
      <c r="I182" t="s">
        <v>81</v>
      </c>
      <c r="J182" t="s">
        <v>81</v>
      </c>
      <c r="K182" t="s">
        <v>85</v>
      </c>
      <c r="L182" t="s">
        <v>82</v>
      </c>
      <c r="M182" t="b">
        <v>1</v>
      </c>
      <c r="N182" t="s">
        <v>938</v>
      </c>
      <c r="O182" t="s">
        <v>82</v>
      </c>
      <c r="P182" t="b">
        <v>0</v>
      </c>
      <c r="R182" t="b">
        <v>0</v>
      </c>
      <c r="T182">
        <v>5</v>
      </c>
      <c r="U182">
        <v>2</v>
      </c>
      <c r="AD182" t="b">
        <v>1</v>
      </c>
      <c r="AE182" t="b">
        <v>1</v>
      </c>
      <c r="AF182" t="s">
        <v>158</v>
      </c>
      <c r="AG182" t="s">
        <v>159</v>
      </c>
      <c r="AH182" t="s">
        <v>120</v>
      </c>
      <c r="AI182" t="s">
        <v>120</v>
      </c>
      <c r="AJ182" t="s">
        <v>81</v>
      </c>
      <c r="AK182" t="s">
        <v>85</v>
      </c>
      <c r="AL182" t="s">
        <v>91</v>
      </c>
      <c r="AM182" t="b">
        <v>1</v>
      </c>
      <c r="AN182" t="s">
        <v>939</v>
      </c>
      <c r="AO182" t="s">
        <v>92</v>
      </c>
      <c r="AP182" t="b">
        <v>0</v>
      </c>
      <c r="AR182" t="b">
        <v>0</v>
      </c>
      <c r="AT182">
        <v>2</v>
      </c>
      <c r="AU182">
        <v>0</v>
      </c>
      <c r="AV182" s="12" t="s">
        <v>83</v>
      </c>
      <c r="AW182" s="29" t="s">
        <v>83</v>
      </c>
      <c r="AZ182" t="s">
        <v>940</v>
      </c>
      <c r="BA182" s="27" t="s">
        <v>83</v>
      </c>
      <c r="BB182" t="b">
        <v>1</v>
      </c>
      <c r="BC182" t="s">
        <v>82</v>
      </c>
      <c r="BD182" t="s">
        <v>111</v>
      </c>
      <c r="BE182" t="s">
        <v>111</v>
      </c>
      <c r="BF182" t="s">
        <v>130</v>
      </c>
      <c r="BG182">
        <v>3</v>
      </c>
      <c r="BH182" t="s">
        <v>82</v>
      </c>
      <c r="BI182" t="s">
        <v>941</v>
      </c>
      <c r="BJ182" t="s">
        <v>82</v>
      </c>
      <c r="BK182" t="s">
        <v>941</v>
      </c>
      <c r="BL182" t="b">
        <v>0</v>
      </c>
      <c r="BO182">
        <v>6</v>
      </c>
      <c r="BP182" t="s">
        <v>113</v>
      </c>
      <c r="BQ182" t="s">
        <v>942</v>
      </c>
      <c r="BR182" t="s">
        <v>82</v>
      </c>
      <c r="BT182" s="42">
        <v>1</v>
      </c>
      <c r="BU182" t="s">
        <v>943</v>
      </c>
      <c r="BV182" t="s">
        <v>944</v>
      </c>
      <c r="BW182" t="b">
        <v>0</v>
      </c>
      <c r="BX182" s="29">
        <v>49</v>
      </c>
      <c r="BY182" s="28" t="s">
        <v>116</v>
      </c>
      <c r="BZ182" t="s">
        <v>164</v>
      </c>
      <c r="CC182" t="s">
        <v>164</v>
      </c>
    </row>
    <row r="183" spans="1:82" x14ac:dyDescent="0.2">
      <c r="A183" t="b">
        <v>0</v>
      </c>
      <c r="B183" t="s">
        <v>174</v>
      </c>
      <c r="C183" t="b">
        <v>1</v>
      </c>
      <c r="D183" t="b">
        <v>1</v>
      </c>
      <c r="E183" t="s">
        <v>83</v>
      </c>
      <c r="F183" t="s">
        <v>82</v>
      </c>
      <c r="G183" t="s">
        <v>83</v>
      </c>
      <c r="H183" t="s">
        <v>83</v>
      </c>
      <c r="I183" t="s">
        <v>83</v>
      </c>
      <c r="J183" t="s">
        <v>84</v>
      </c>
      <c r="K183" t="s">
        <v>118</v>
      </c>
      <c r="L183" t="s">
        <v>83</v>
      </c>
      <c r="M183" t="b">
        <v>0</v>
      </c>
      <c r="O183" t="s">
        <v>83</v>
      </c>
      <c r="P183" t="b">
        <v>1</v>
      </c>
      <c r="Q183" t="s">
        <v>945</v>
      </c>
      <c r="R183" t="b">
        <v>1</v>
      </c>
      <c r="S183" t="s">
        <v>946</v>
      </c>
      <c r="T183">
        <v>8</v>
      </c>
      <c r="U183">
        <v>8</v>
      </c>
      <c r="AD183" t="b">
        <v>1</v>
      </c>
      <c r="AE183" t="b">
        <v>1</v>
      </c>
      <c r="AF183" t="s">
        <v>89</v>
      </c>
      <c r="AG183" t="s">
        <v>105</v>
      </c>
      <c r="AH183" t="s">
        <v>81</v>
      </c>
      <c r="AI183" t="s">
        <v>89</v>
      </c>
      <c r="AJ183" t="s">
        <v>106</v>
      </c>
      <c r="AK183" t="s">
        <v>85</v>
      </c>
      <c r="AL183" t="s">
        <v>91</v>
      </c>
      <c r="AM183" t="b">
        <v>0</v>
      </c>
      <c r="AO183" t="s">
        <v>92</v>
      </c>
      <c r="AP183" t="b">
        <v>1</v>
      </c>
      <c r="AQ183" t="s">
        <v>947</v>
      </c>
      <c r="AR183" t="b">
        <v>1</v>
      </c>
      <c r="AS183" t="s">
        <v>948</v>
      </c>
      <c r="AT183">
        <v>8</v>
      </c>
      <c r="AU183">
        <v>6</v>
      </c>
      <c r="AV183" s="12" t="s">
        <v>82</v>
      </c>
      <c r="BA183" s="27" t="s">
        <v>82</v>
      </c>
      <c r="BB183" t="b">
        <v>0</v>
      </c>
      <c r="BC183" t="s">
        <v>83</v>
      </c>
      <c r="BD183" t="s">
        <v>94</v>
      </c>
      <c r="BE183" t="s">
        <v>94</v>
      </c>
      <c r="BF183" t="s">
        <v>82</v>
      </c>
      <c r="BG183">
        <v>10</v>
      </c>
      <c r="BH183" t="s">
        <v>83</v>
      </c>
      <c r="BI183" t="s">
        <v>949</v>
      </c>
      <c r="BJ183" t="s">
        <v>96</v>
      </c>
      <c r="BK183" t="s">
        <v>950</v>
      </c>
      <c r="BL183" t="b">
        <v>0</v>
      </c>
      <c r="BO183">
        <v>9</v>
      </c>
      <c r="BP183" t="s">
        <v>82</v>
      </c>
      <c r="BR183" t="s">
        <v>113</v>
      </c>
      <c r="BT183" s="42">
        <v>3</v>
      </c>
      <c r="BU183" t="s">
        <v>951</v>
      </c>
      <c r="BW183" t="b">
        <v>1</v>
      </c>
      <c r="BX183" s="29">
        <v>48</v>
      </c>
      <c r="BY183" s="28" t="s">
        <v>99</v>
      </c>
      <c r="BZ183" t="s">
        <v>164</v>
      </c>
      <c r="CC183" t="s">
        <v>164</v>
      </c>
    </row>
    <row r="184" spans="1:82" x14ac:dyDescent="0.2">
      <c r="A184" t="b">
        <v>0</v>
      </c>
      <c r="B184" t="s">
        <v>174</v>
      </c>
      <c r="C184" t="b">
        <v>0</v>
      </c>
      <c r="D184" t="b">
        <v>1</v>
      </c>
      <c r="E184" t="s">
        <v>83</v>
      </c>
      <c r="F184" t="s">
        <v>83</v>
      </c>
      <c r="G184" t="s">
        <v>83</v>
      </c>
      <c r="H184" t="s">
        <v>83</v>
      </c>
      <c r="I184" t="s">
        <v>83</v>
      </c>
      <c r="J184" t="s">
        <v>84</v>
      </c>
      <c r="K184" t="s">
        <v>85</v>
      </c>
      <c r="L184" t="s">
        <v>96</v>
      </c>
      <c r="M184" t="b">
        <v>0</v>
      </c>
      <c r="O184" t="s">
        <v>82</v>
      </c>
      <c r="P184" t="b">
        <v>1</v>
      </c>
      <c r="Q184" t="s">
        <v>952</v>
      </c>
      <c r="R184" t="b">
        <v>1</v>
      </c>
      <c r="S184" t="s">
        <v>953</v>
      </c>
      <c r="T184">
        <v>7</v>
      </c>
      <c r="U184">
        <v>8</v>
      </c>
      <c r="AD184" t="b">
        <v>0</v>
      </c>
      <c r="AV184" s="12" t="s">
        <v>82</v>
      </c>
      <c r="BA184" s="27" t="s">
        <v>83</v>
      </c>
      <c r="BB184" t="b">
        <v>1</v>
      </c>
      <c r="BC184" t="s">
        <v>83</v>
      </c>
      <c r="BD184" t="s">
        <v>111</v>
      </c>
      <c r="BE184" t="s">
        <v>111</v>
      </c>
      <c r="BF184" t="s">
        <v>96</v>
      </c>
      <c r="BG184">
        <v>9</v>
      </c>
      <c r="BH184" t="s">
        <v>96</v>
      </c>
      <c r="BJ184" t="s">
        <v>82</v>
      </c>
      <c r="BK184" t="s">
        <v>954</v>
      </c>
      <c r="BL184" t="b">
        <v>0</v>
      </c>
      <c r="BO184">
        <v>6</v>
      </c>
      <c r="BP184" t="s">
        <v>115</v>
      </c>
      <c r="BR184" t="s">
        <v>113</v>
      </c>
      <c r="BT184" s="42">
        <v>3</v>
      </c>
      <c r="BW184" t="b">
        <v>1</v>
      </c>
      <c r="BX184" s="29">
        <v>25</v>
      </c>
      <c r="BY184" s="28" t="s">
        <v>116</v>
      </c>
      <c r="BZ184" t="s">
        <v>848</v>
      </c>
      <c r="CC184" t="s">
        <v>848</v>
      </c>
    </row>
    <row r="185" spans="1:82" ht="272" x14ac:dyDescent="0.2">
      <c r="A185" t="b">
        <v>0</v>
      </c>
      <c r="B185" s="1" t="d">
        <v>2023-06-25</v>
      </c>
      <c r="C185" t="b">
        <v>1</v>
      </c>
      <c r="D185" t="b">
        <v>1</v>
      </c>
      <c r="E185" t="s">
        <v>309</v>
      </c>
      <c r="F185" t="s">
        <v>130</v>
      </c>
      <c r="G185" t="s">
        <v>82</v>
      </c>
      <c r="H185" t="s">
        <v>82</v>
      </c>
      <c r="I185" t="s">
        <v>81</v>
      </c>
      <c r="J185" t="s">
        <v>84</v>
      </c>
      <c r="K185" t="s">
        <v>85</v>
      </c>
      <c r="L185" t="s">
        <v>96</v>
      </c>
      <c r="M185" t="b">
        <v>1</v>
      </c>
      <c r="N185" s="2" t="s">
        <v>955</v>
      </c>
      <c r="O185" t="s">
        <v>96</v>
      </c>
      <c r="P185" t="b">
        <v>1</v>
      </c>
      <c r="Q185" t="s">
        <v>956</v>
      </c>
      <c r="R185" t="b">
        <v>1</v>
      </c>
      <c r="S185" t="s">
        <v>957</v>
      </c>
      <c r="T185">
        <v>4</v>
      </c>
      <c r="U185">
        <v>8</v>
      </c>
      <c r="AD185" t="b">
        <v>1</v>
      </c>
      <c r="AE185" t="b">
        <v>1</v>
      </c>
      <c r="AF185" t="s">
        <v>158</v>
      </c>
      <c r="AG185" t="s">
        <v>159</v>
      </c>
      <c r="AH185" t="s">
        <v>120</v>
      </c>
      <c r="AI185" t="s">
        <v>120</v>
      </c>
      <c r="AJ185" t="s">
        <v>81</v>
      </c>
      <c r="AK185" t="s">
        <v>118</v>
      </c>
      <c r="AL185" t="s">
        <v>262</v>
      </c>
      <c r="AM185" t="b">
        <v>1</v>
      </c>
      <c r="AN185" t="s">
        <v>958</v>
      </c>
      <c r="AO185" t="s">
        <v>264</v>
      </c>
      <c r="AP185" t="b">
        <v>1</v>
      </c>
      <c r="AQ185" t="s">
        <v>959</v>
      </c>
      <c r="AR185" t="b">
        <v>1</v>
      </c>
      <c r="AS185" t="s">
        <v>960</v>
      </c>
      <c r="AT185">
        <v>5</v>
      </c>
      <c r="AU185">
        <v>10</v>
      </c>
      <c r="AV185" s="12" t="s">
        <v>83</v>
      </c>
      <c r="AW185" s="29" t="s">
        <v>83</v>
      </c>
      <c r="AZ185" t="s">
        <v>961</v>
      </c>
      <c r="BA185" s="27" t="s">
        <v>83</v>
      </c>
      <c r="BB185" t="b">
        <v>1</v>
      </c>
      <c r="BC185" t="s">
        <v>81</v>
      </c>
      <c r="BD185" t="s">
        <v>110</v>
      </c>
      <c r="BE185" t="s">
        <v>111</v>
      </c>
      <c r="BF185" t="s">
        <v>82</v>
      </c>
      <c r="BG185">
        <v>7</v>
      </c>
      <c r="BH185" t="s">
        <v>96</v>
      </c>
      <c r="BI185" t="s">
        <v>962</v>
      </c>
      <c r="BJ185" t="s">
        <v>82</v>
      </c>
      <c r="BK185" s="2" t="s">
        <v>963</v>
      </c>
      <c r="BL185" t="b">
        <v>0</v>
      </c>
      <c r="BO185">
        <v>6</v>
      </c>
      <c r="BP185" t="s">
        <v>82</v>
      </c>
      <c r="BR185" t="s">
        <v>113</v>
      </c>
      <c r="BT185" s="42">
        <v>5</v>
      </c>
      <c r="BU185" t="s">
        <v>964</v>
      </c>
      <c r="BV185" t="s">
        <v>965</v>
      </c>
      <c r="BW185" t="b">
        <v>1</v>
      </c>
      <c r="BX185" s="29">
        <v>31</v>
      </c>
      <c r="BY185" s="28" t="s">
        <v>99</v>
      </c>
      <c r="BZ185" t="s">
        <v>966</v>
      </c>
      <c r="CC185" t="s">
        <v>966</v>
      </c>
    </row>
    <row r="186" spans="1:82" x14ac:dyDescent="0.2">
      <c r="A186" t="b">
        <v>0</v>
      </c>
      <c r="B186" s="1" t="d">
        <v>2023-01-05</v>
      </c>
      <c r="C186" t="b">
        <v>1</v>
      </c>
      <c r="D186" t="b">
        <v>1</v>
      </c>
      <c r="E186" t="s">
        <v>83</v>
      </c>
      <c r="F186" t="s">
        <v>82</v>
      </c>
      <c r="G186" t="s">
        <v>82</v>
      </c>
      <c r="H186" t="s">
        <v>83</v>
      </c>
      <c r="I186" t="s">
        <v>83</v>
      </c>
      <c r="J186" t="s">
        <v>190</v>
      </c>
      <c r="K186" t="s">
        <v>85</v>
      </c>
      <c r="L186" t="s">
        <v>96</v>
      </c>
      <c r="M186" t="b">
        <v>0</v>
      </c>
      <c r="O186" t="s">
        <v>96</v>
      </c>
      <c r="P186" t="b">
        <v>1</v>
      </c>
      <c r="Q186" t="s">
        <v>967</v>
      </c>
      <c r="R186" t="b">
        <v>1</v>
      </c>
      <c r="S186" t="s">
        <v>968</v>
      </c>
      <c r="T186">
        <v>8</v>
      </c>
      <c r="U186">
        <v>8</v>
      </c>
      <c r="AD186" t="b">
        <v>1</v>
      </c>
      <c r="AE186" t="b">
        <v>1</v>
      </c>
      <c r="AF186" t="s">
        <v>90</v>
      </c>
      <c r="AG186" t="s">
        <v>105</v>
      </c>
      <c r="AH186" t="s">
        <v>89</v>
      </c>
      <c r="AI186" t="s">
        <v>89</v>
      </c>
      <c r="AJ186" t="s">
        <v>81</v>
      </c>
      <c r="AK186" t="s">
        <v>85</v>
      </c>
      <c r="AL186" t="s">
        <v>121</v>
      </c>
      <c r="AM186" t="b">
        <v>0</v>
      </c>
      <c r="AO186" t="s">
        <v>92</v>
      </c>
      <c r="AP186" t="b">
        <v>1</v>
      </c>
      <c r="AQ186" t="s">
        <v>969</v>
      </c>
      <c r="AR186" t="b">
        <v>1</v>
      </c>
      <c r="AS186" t="s">
        <v>970</v>
      </c>
      <c r="AT186">
        <v>7</v>
      </c>
      <c r="AU186">
        <v>7</v>
      </c>
      <c r="AV186" s="12" t="s">
        <v>82</v>
      </c>
      <c r="BA186" s="27" t="s">
        <v>82</v>
      </c>
      <c r="BB186" t="b">
        <v>0</v>
      </c>
      <c r="BC186" t="s">
        <v>82</v>
      </c>
      <c r="BD186" t="s">
        <v>94</v>
      </c>
      <c r="BE186" t="s">
        <v>94</v>
      </c>
      <c r="BF186" t="s">
        <v>82</v>
      </c>
      <c r="BG186">
        <v>5</v>
      </c>
      <c r="BH186" t="s">
        <v>96</v>
      </c>
      <c r="BI186" t="s">
        <v>971</v>
      </c>
      <c r="BJ186" t="s">
        <v>82</v>
      </c>
      <c r="BK186" t="s">
        <v>972</v>
      </c>
      <c r="BL186" t="b">
        <v>0</v>
      </c>
      <c r="BO186">
        <v>4</v>
      </c>
      <c r="BP186" t="s">
        <v>113</v>
      </c>
      <c r="BQ186" t="s">
        <v>973</v>
      </c>
      <c r="BR186" t="s">
        <v>113</v>
      </c>
      <c r="BT186" s="42">
        <v>3</v>
      </c>
      <c r="BU186" t="s">
        <v>974</v>
      </c>
      <c r="BV186" t="s">
        <v>975</v>
      </c>
      <c r="BW186" t="b">
        <v>1</v>
      </c>
      <c r="BX186" s="29">
        <v>63</v>
      </c>
      <c r="BY186" s="28" t="s">
        <v>99</v>
      </c>
      <c r="BZ186" t="s">
        <v>100</v>
      </c>
      <c r="CA186" t="s">
        <v>184</v>
      </c>
      <c r="CB186" s="42" t="s">
        <v>102</v>
      </c>
      <c r="CC186" t="s">
        <v>100</v>
      </c>
      <c r="CD186" t="s">
        <v>184</v>
      </c>
    </row>
    <row r="187" spans="1:82" x14ac:dyDescent="0.2">
      <c r="A187" t="b">
        <v>0</v>
      </c>
      <c r="B187" t="s">
        <v>174</v>
      </c>
      <c r="C187" t="b">
        <v>1</v>
      </c>
      <c r="D187" t="b">
        <v>1</v>
      </c>
      <c r="E187" t="s">
        <v>82</v>
      </c>
      <c r="F187" t="s">
        <v>82</v>
      </c>
      <c r="G187" t="s">
        <v>82</v>
      </c>
      <c r="H187" t="s">
        <v>82</v>
      </c>
      <c r="I187" t="s">
        <v>81</v>
      </c>
      <c r="J187" t="s">
        <v>428</v>
      </c>
      <c r="K187" t="s">
        <v>85</v>
      </c>
      <c r="L187" t="s">
        <v>82</v>
      </c>
      <c r="M187" t="b">
        <v>0</v>
      </c>
      <c r="O187" t="s">
        <v>82</v>
      </c>
      <c r="P187" t="b">
        <v>0</v>
      </c>
      <c r="R187" t="b">
        <v>1</v>
      </c>
      <c r="T187">
        <v>7</v>
      </c>
      <c r="U187">
        <v>5</v>
      </c>
      <c r="AD187" t="b">
        <v>1</v>
      </c>
      <c r="AE187" t="b">
        <v>0</v>
      </c>
      <c r="AF187" t="s">
        <v>158</v>
      </c>
      <c r="AG187" t="s">
        <v>159</v>
      </c>
      <c r="AH187" t="s">
        <v>120</v>
      </c>
      <c r="AI187" t="s">
        <v>120</v>
      </c>
      <c r="AJ187" t="s">
        <v>81</v>
      </c>
      <c r="AK187" t="s">
        <v>85</v>
      </c>
      <c r="AL187" t="s">
        <v>121</v>
      </c>
      <c r="AM187" t="b">
        <v>0</v>
      </c>
      <c r="AO187" t="s">
        <v>122</v>
      </c>
      <c r="AP187" t="b">
        <v>0</v>
      </c>
      <c r="AR187" t="b">
        <v>0</v>
      </c>
      <c r="AT187">
        <v>7</v>
      </c>
      <c r="AU187">
        <v>3</v>
      </c>
      <c r="AV187" s="12" t="s">
        <v>93</v>
      </c>
      <c r="BA187" s="27" t="s">
        <v>82</v>
      </c>
      <c r="BB187" t="b">
        <v>0</v>
      </c>
      <c r="BC187" t="s">
        <v>82</v>
      </c>
      <c r="BD187" t="s">
        <v>94</v>
      </c>
      <c r="BE187" t="s">
        <v>94</v>
      </c>
      <c r="BF187" t="s">
        <v>96</v>
      </c>
      <c r="BG187">
        <v>8</v>
      </c>
      <c r="BH187" t="s">
        <v>96</v>
      </c>
      <c r="BI187" t="s">
        <v>976</v>
      </c>
      <c r="BJ187" t="s">
        <v>82</v>
      </c>
      <c r="BK187" t="s">
        <v>977</v>
      </c>
      <c r="BL187" t="b">
        <v>0</v>
      </c>
      <c r="BO187">
        <v>2</v>
      </c>
      <c r="BP187" t="s">
        <v>82</v>
      </c>
      <c r="BR187" t="s">
        <v>82</v>
      </c>
      <c r="BT187" s="42">
        <v>3</v>
      </c>
      <c r="BW187" t="b">
        <v>0</v>
      </c>
      <c r="BX187" s="29">
        <v>30</v>
      </c>
      <c r="BY187" s="28" t="s">
        <v>148</v>
      </c>
      <c r="BZ187" t="s">
        <v>208</v>
      </c>
      <c r="CC187" t="s">
        <v>208</v>
      </c>
    </row>
    <row r="188" spans="1:82" x14ac:dyDescent="0.2">
      <c r="A188" t="b">
        <v>0</v>
      </c>
      <c r="B188" t="s">
        <v>128</v>
      </c>
      <c r="C188" t="b">
        <v>1</v>
      </c>
      <c r="D188" t="b">
        <v>1</v>
      </c>
      <c r="E188" t="s">
        <v>81</v>
      </c>
      <c r="F188" t="s">
        <v>82</v>
      </c>
      <c r="G188" t="s">
        <v>82</v>
      </c>
      <c r="H188" t="s">
        <v>81</v>
      </c>
      <c r="I188" t="s">
        <v>81</v>
      </c>
      <c r="J188" t="s">
        <v>84</v>
      </c>
      <c r="K188" t="s">
        <v>85</v>
      </c>
      <c r="L188" t="s">
        <v>96</v>
      </c>
      <c r="M188" t="b">
        <v>0</v>
      </c>
      <c r="O188" t="s">
        <v>96</v>
      </c>
      <c r="P188" t="b">
        <v>1</v>
      </c>
      <c r="Q188" t="s">
        <v>978</v>
      </c>
      <c r="R188" t="b">
        <v>1</v>
      </c>
      <c r="S188" t="s">
        <v>978</v>
      </c>
      <c r="T188">
        <v>10</v>
      </c>
      <c r="U188">
        <v>10</v>
      </c>
      <c r="AD188" t="b">
        <v>1</v>
      </c>
      <c r="AE188" t="b">
        <v>0</v>
      </c>
      <c r="AF188" t="s">
        <v>81</v>
      </c>
      <c r="AG188" t="s">
        <v>88</v>
      </c>
      <c r="AH188" t="s">
        <v>89</v>
      </c>
      <c r="AI188" t="s">
        <v>89</v>
      </c>
      <c r="AJ188" t="s">
        <v>106</v>
      </c>
      <c r="AK188" t="s">
        <v>118</v>
      </c>
      <c r="AL188" t="s">
        <v>91</v>
      </c>
      <c r="AM188" t="b">
        <v>1</v>
      </c>
      <c r="AN188" t="s">
        <v>979</v>
      </c>
      <c r="AO188" t="s">
        <v>92</v>
      </c>
      <c r="AP188" t="b">
        <v>0</v>
      </c>
      <c r="AR188" t="b">
        <v>0</v>
      </c>
      <c r="AT188">
        <v>10</v>
      </c>
      <c r="AU188">
        <v>7</v>
      </c>
      <c r="AV188" s="12" t="s">
        <v>82</v>
      </c>
      <c r="BA188" s="27" t="s">
        <v>83</v>
      </c>
      <c r="BB188" t="b">
        <v>1</v>
      </c>
      <c r="BC188" t="s">
        <v>81</v>
      </c>
      <c r="BD188" t="s">
        <v>94</v>
      </c>
      <c r="BE188" t="s">
        <v>94</v>
      </c>
      <c r="BF188" t="s">
        <v>82</v>
      </c>
      <c r="BG188">
        <v>10</v>
      </c>
      <c r="BH188" t="s">
        <v>96</v>
      </c>
      <c r="BI188" t="s">
        <v>980</v>
      </c>
      <c r="BJ188" t="s">
        <v>96</v>
      </c>
      <c r="BK188" t="s">
        <v>981</v>
      </c>
      <c r="BL188" t="b">
        <v>0</v>
      </c>
      <c r="BO188">
        <v>10</v>
      </c>
      <c r="BP188" t="s">
        <v>82</v>
      </c>
      <c r="BR188" t="s">
        <v>115</v>
      </c>
      <c r="BT188" s="42">
        <v>3</v>
      </c>
      <c r="BU188" t="s">
        <v>982</v>
      </c>
      <c r="BV188" t="s">
        <v>983</v>
      </c>
      <c r="BW188" t="b">
        <v>0</v>
      </c>
      <c r="BX188" s="29">
        <v>34</v>
      </c>
      <c r="BY188" s="28" t="s">
        <v>116</v>
      </c>
      <c r="BZ188" t="s">
        <v>552</v>
      </c>
      <c r="CC188" t="s">
        <v>552</v>
      </c>
    </row>
    <row r="189" spans="1:82" ht="68" x14ac:dyDescent="0.2">
      <c r="A189" t="b">
        <v>0</v>
      </c>
      <c r="B189" t="s">
        <v>128</v>
      </c>
      <c r="C189" t="b">
        <v>1</v>
      </c>
      <c r="D189" t="b">
        <v>1</v>
      </c>
      <c r="E189" t="s">
        <v>82</v>
      </c>
      <c r="F189" t="s">
        <v>130</v>
      </c>
      <c r="G189" t="s">
        <v>82</v>
      </c>
      <c r="H189" t="s">
        <v>82</v>
      </c>
      <c r="I189" t="s">
        <v>81</v>
      </c>
      <c r="J189" t="s">
        <v>141</v>
      </c>
      <c r="K189" t="s">
        <v>118</v>
      </c>
      <c r="L189" t="s">
        <v>96</v>
      </c>
      <c r="M189" t="b">
        <v>1</v>
      </c>
      <c r="N189" s="2" t="s">
        <v>984</v>
      </c>
      <c r="O189" t="s">
        <v>83</v>
      </c>
      <c r="P189" t="b">
        <v>1</v>
      </c>
      <c r="Q189" s="2" t="s">
        <v>985</v>
      </c>
      <c r="R189" t="b">
        <v>1</v>
      </c>
      <c r="S189" t="s">
        <v>986</v>
      </c>
      <c r="T189">
        <v>6</v>
      </c>
      <c r="U189">
        <v>3</v>
      </c>
      <c r="AD189" t="b">
        <v>1</v>
      </c>
      <c r="AE189" t="b">
        <v>0</v>
      </c>
      <c r="AF189" t="s">
        <v>89</v>
      </c>
      <c r="AG189" t="s">
        <v>105</v>
      </c>
      <c r="AH189" t="s">
        <v>89</v>
      </c>
      <c r="AI189" t="s">
        <v>89</v>
      </c>
      <c r="AJ189" t="s">
        <v>81</v>
      </c>
      <c r="AK189" t="s">
        <v>118</v>
      </c>
      <c r="AL189" t="s">
        <v>91</v>
      </c>
      <c r="AM189" t="b">
        <v>1</v>
      </c>
      <c r="AN189" s="2" t="s">
        <v>987</v>
      </c>
      <c r="AO189" t="s">
        <v>92</v>
      </c>
      <c r="AP189" t="b">
        <v>1</v>
      </c>
      <c r="AQ189" s="2" t="s">
        <v>988</v>
      </c>
      <c r="AR189" t="b">
        <v>1</v>
      </c>
      <c r="AS189" t="s">
        <v>989</v>
      </c>
      <c r="AT189">
        <v>8</v>
      </c>
      <c r="AU189">
        <v>2</v>
      </c>
      <c r="AV189" s="12" t="s">
        <v>108</v>
      </c>
      <c r="AY189" t="s">
        <v>990</v>
      </c>
      <c r="BA189" s="27" t="s">
        <v>108</v>
      </c>
      <c r="BB189" t="b">
        <v>1</v>
      </c>
      <c r="BC189" t="s">
        <v>83</v>
      </c>
      <c r="BD189" t="s">
        <v>94</v>
      </c>
      <c r="BE189" t="s">
        <v>110</v>
      </c>
      <c r="BF189" t="s">
        <v>96</v>
      </c>
      <c r="BG189">
        <v>8</v>
      </c>
      <c r="BH189" t="s">
        <v>96</v>
      </c>
      <c r="BI189" t="s">
        <v>991</v>
      </c>
      <c r="BJ189" t="s">
        <v>82</v>
      </c>
      <c r="BK189" t="s">
        <v>992</v>
      </c>
      <c r="BL189" t="b">
        <v>0</v>
      </c>
      <c r="BO189">
        <v>5</v>
      </c>
      <c r="BP189" t="s">
        <v>115</v>
      </c>
      <c r="BQ189" t="s">
        <v>993</v>
      </c>
      <c r="BR189" t="s">
        <v>115</v>
      </c>
      <c r="BT189" s="42">
        <v>2</v>
      </c>
      <c r="BU189" s="2" t="s">
        <v>994</v>
      </c>
      <c r="BV189" t="s">
        <v>995</v>
      </c>
      <c r="BW189" t="b">
        <v>1</v>
      </c>
      <c r="BX189" s="29">
        <v>41</v>
      </c>
      <c r="BY189" s="28" t="s">
        <v>99</v>
      </c>
      <c r="BZ189" t="s">
        <v>173</v>
      </c>
      <c r="CC189" t="s">
        <v>173</v>
      </c>
    </row>
    <row r="190" spans="1:82" x14ac:dyDescent="0.2">
      <c r="A190" t="b">
        <v>0</v>
      </c>
      <c r="B190" t="s">
        <v>174</v>
      </c>
      <c r="C190" t="b">
        <v>0</v>
      </c>
      <c r="D190" t="b">
        <v>1</v>
      </c>
      <c r="E190" t="s">
        <v>82</v>
      </c>
      <c r="F190" t="s">
        <v>82</v>
      </c>
      <c r="G190" t="s">
        <v>82</v>
      </c>
      <c r="H190" t="s">
        <v>83</v>
      </c>
      <c r="I190" t="s">
        <v>82</v>
      </c>
      <c r="J190" t="s">
        <v>84</v>
      </c>
      <c r="K190" t="s">
        <v>85</v>
      </c>
      <c r="L190" t="s">
        <v>83</v>
      </c>
      <c r="M190" t="b">
        <v>1</v>
      </c>
      <c r="N190" t="s">
        <v>996</v>
      </c>
      <c r="O190" t="s">
        <v>96</v>
      </c>
      <c r="P190" t="b">
        <v>0</v>
      </c>
      <c r="R190" t="b">
        <v>0</v>
      </c>
      <c r="T190">
        <v>5</v>
      </c>
      <c r="U190">
        <v>5</v>
      </c>
      <c r="AD190" t="b">
        <v>1</v>
      </c>
      <c r="AE190" t="b">
        <v>1</v>
      </c>
      <c r="AF190" t="s">
        <v>81</v>
      </c>
      <c r="AG190" t="s">
        <v>88</v>
      </c>
      <c r="AH190" t="s">
        <v>120</v>
      </c>
      <c r="AI190" t="s">
        <v>120</v>
      </c>
      <c r="AJ190" t="s">
        <v>81</v>
      </c>
      <c r="AK190" t="s">
        <v>85</v>
      </c>
      <c r="AL190" t="s">
        <v>262</v>
      </c>
      <c r="AM190" t="b">
        <v>1</v>
      </c>
      <c r="AN190" t="s">
        <v>997</v>
      </c>
      <c r="AO190" t="s">
        <v>92</v>
      </c>
      <c r="AP190" t="b">
        <v>0</v>
      </c>
      <c r="AR190" t="b">
        <v>0</v>
      </c>
      <c r="AT190">
        <v>5</v>
      </c>
      <c r="AU190">
        <v>5</v>
      </c>
      <c r="AV190" s="12" t="s">
        <v>108</v>
      </c>
      <c r="AY190" t="s">
        <v>998</v>
      </c>
      <c r="BA190" s="27" t="s">
        <v>108</v>
      </c>
      <c r="BB190" t="b">
        <v>1</v>
      </c>
      <c r="BC190" t="s">
        <v>83</v>
      </c>
      <c r="BD190" t="s">
        <v>144</v>
      </c>
      <c r="BE190" t="s">
        <v>144</v>
      </c>
      <c r="BF190" t="s">
        <v>82</v>
      </c>
      <c r="BG190">
        <v>7</v>
      </c>
      <c r="BH190" t="s">
        <v>82</v>
      </c>
      <c r="BI190" t="s">
        <v>999</v>
      </c>
      <c r="BJ190" t="s">
        <v>82</v>
      </c>
      <c r="BK190" t="s">
        <v>999</v>
      </c>
      <c r="BL190" t="b">
        <v>0</v>
      </c>
      <c r="BO190">
        <v>7</v>
      </c>
      <c r="BP190" t="s">
        <v>115</v>
      </c>
      <c r="BQ190" t="s">
        <v>1000</v>
      </c>
      <c r="BR190" t="s">
        <v>115</v>
      </c>
      <c r="BT190" s="42">
        <v>2</v>
      </c>
      <c r="BU190" t="s">
        <v>1001</v>
      </c>
      <c r="BW190" t="b">
        <v>0</v>
      </c>
      <c r="BX190" s="29">
        <v>31</v>
      </c>
      <c r="BY190" s="28" t="s">
        <v>99</v>
      </c>
      <c r="BZ190" t="s">
        <v>460</v>
      </c>
      <c r="CC190" t="s">
        <v>460</v>
      </c>
    </row>
    <row r="191" spans="1:82" x14ac:dyDescent="0.2">
      <c r="A191" t="b">
        <v>0</v>
      </c>
      <c r="B191" t="s">
        <v>174</v>
      </c>
      <c r="C191" t="b">
        <v>0</v>
      </c>
      <c r="D191" t="b">
        <v>1</v>
      </c>
      <c r="E191" t="s">
        <v>81</v>
      </c>
      <c r="F191" t="s">
        <v>82</v>
      </c>
      <c r="G191" t="s">
        <v>82</v>
      </c>
      <c r="H191" t="s">
        <v>81</v>
      </c>
      <c r="I191" t="s">
        <v>81</v>
      </c>
      <c r="J191" t="s">
        <v>84</v>
      </c>
      <c r="K191" t="s">
        <v>85</v>
      </c>
      <c r="L191" t="s">
        <v>83</v>
      </c>
      <c r="M191" t="b">
        <v>0</v>
      </c>
      <c r="O191" t="s">
        <v>96</v>
      </c>
      <c r="P191" t="b">
        <v>1</v>
      </c>
      <c r="Q191" t="s">
        <v>1002</v>
      </c>
      <c r="R191" t="b">
        <v>1</v>
      </c>
      <c r="S191" t="s">
        <v>1003</v>
      </c>
      <c r="T191">
        <v>6</v>
      </c>
      <c r="U191">
        <v>4</v>
      </c>
      <c r="AD191" t="b">
        <v>1</v>
      </c>
      <c r="AE191" t="b">
        <v>1</v>
      </c>
      <c r="AF191" t="s">
        <v>89</v>
      </c>
      <c r="AG191" t="s">
        <v>105</v>
      </c>
      <c r="AH191" t="s">
        <v>120</v>
      </c>
      <c r="AI191" t="s">
        <v>120</v>
      </c>
      <c r="AJ191" t="s">
        <v>106</v>
      </c>
      <c r="AK191" t="s">
        <v>118</v>
      </c>
      <c r="AL191" t="s">
        <v>91</v>
      </c>
      <c r="AM191" t="b">
        <v>0</v>
      </c>
      <c r="AO191" t="s">
        <v>264</v>
      </c>
      <c r="AP191" t="b">
        <v>0</v>
      </c>
      <c r="AR191" t="b">
        <v>0</v>
      </c>
      <c r="AT191">
        <v>6</v>
      </c>
      <c r="AU191">
        <v>6</v>
      </c>
      <c r="AV191" s="12" t="s">
        <v>82</v>
      </c>
      <c r="BA191" s="27" t="s">
        <v>82</v>
      </c>
      <c r="BB191" t="b">
        <v>0</v>
      </c>
      <c r="BC191" t="s">
        <v>83</v>
      </c>
      <c r="BD191" t="s">
        <v>94</v>
      </c>
      <c r="BE191" t="s">
        <v>94</v>
      </c>
      <c r="BF191" t="s">
        <v>82</v>
      </c>
      <c r="BG191">
        <v>8</v>
      </c>
      <c r="BH191" t="s">
        <v>96</v>
      </c>
      <c r="BI191" t="s">
        <v>1004</v>
      </c>
      <c r="BJ191" t="s">
        <v>96</v>
      </c>
      <c r="BK191" t="s">
        <v>1005</v>
      </c>
      <c r="BL191" t="b">
        <v>0</v>
      </c>
      <c r="BO191">
        <v>5</v>
      </c>
      <c r="BP191" t="s">
        <v>98</v>
      </c>
      <c r="BR191" t="s">
        <v>115</v>
      </c>
      <c r="BT191" s="42">
        <v>3</v>
      </c>
      <c r="BW191" t="b">
        <v>0</v>
      </c>
      <c r="BX191" s="29">
        <v>29</v>
      </c>
      <c r="BY191" s="28" t="s">
        <v>443</v>
      </c>
      <c r="BZ191" t="s">
        <v>460</v>
      </c>
      <c r="CC191" t="s">
        <v>460</v>
      </c>
    </row>
    <row r="192" spans="1:82" x14ac:dyDescent="0.2">
      <c r="A192" t="b">
        <v>0</v>
      </c>
      <c r="B192" t="s">
        <v>174</v>
      </c>
      <c r="C192" t="b">
        <v>0</v>
      </c>
      <c r="D192" t="b">
        <v>1</v>
      </c>
      <c r="E192" t="s">
        <v>83</v>
      </c>
      <c r="F192" t="s">
        <v>82</v>
      </c>
      <c r="G192" t="s">
        <v>82</v>
      </c>
      <c r="H192" t="s">
        <v>83</v>
      </c>
      <c r="I192" t="s">
        <v>81</v>
      </c>
      <c r="J192" t="s">
        <v>141</v>
      </c>
      <c r="K192" t="s">
        <v>85</v>
      </c>
      <c r="L192" t="s">
        <v>82</v>
      </c>
      <c r="M192" t="b">
        <v>0</v>
      </c>
      <c r="O192" t="s">
        <v>82</v>
      </c>
      <c r="P192" t="b">
        <v>0</v>
      </c>
      <c r="R192" t="b">
        <v>1</v>
      </c>
      <c r="T192">
        <v>6</v>
      </c>
      <c r="U192">
        <v>4</v>
      </c>
      <c r="AD192" t="b">
        <v>1</v>
      </c>
      <c r="AE192" t="b">
        <v>1</v>
      </c>
      <c r="AF192" t="s">
        <v>89</v>
      </c>
      <c r="AG192" t="s">
        <v>105</v>
      </c>
      <c r="AH192" t="s">
        <v>120</v>
      </c>
      <c r="AI192" t="s">
        <v>89</v>
      </c>
      <c r="AJ192" t="s">
        <v>81</v>
      </c>
      <c r="AK192" t="s">
        <v>85</v>
      </c>
      <c r="AL192" t="s">
        <v>121</v>
      </c>
      <c r="AM192" t="b">
        <v>0</v>
      </c>
      <c r="AO192" t="s">
        <v>122</v>
      </c>
      <c r="AP192" t="b">
        <v>0</v>
      </c>
      <c r="AR192" t="b">
        <v>0</v>
      </c>
      <c r="AT192">
        <v>5</v>
      </c>
      <c r="AU192">
        <v>3</v>
      </c>
      <c r="AV192" s="12" t="s">
        <v>108</v>
      </c>
      <c r="AY192" t="s">
        <v>211</v>
      </c>
      <c r="BA192" s="27" t="s">
        <v>83</v>
      </c>
      <c r="BB192" t="b">
        <v>1</v>
      </c>
      <c r="BC192" t="s">
        <v>83</v>
      </c>
      <c r="BD192" t="s">
        <v>110</v>
      </c>
      <c r="BE192" t="s">
        <v>110</v>
      </c>
      <c r="BF192" t="s">
        <v>96</v>
      </c>
      <c r="BG192">
        <v>7</v>
      </c>
      <c r="BH192" t="s">
        <v>82</v>
      </c>
      <c r="BJ192" t="s">
        <v>82</v>
      </c>
      <c r="BL192" t="b">
        <v>0</v>
      </c>
      <c r="BO192">
        <v>5</v>
      </c>
      <c r="BP192" t="s">
        <v>98</v>
      </c>
      <c r="BR192" t="s">
        <v>98</v>
      </c>
      <c r="BT192" s="42">
        <v>3</v>
      </c>
      <c r="BW192" t="b">
        <v>0</v>
      </c>
      <c r="BX192" s="29">
        <v>29</v>
      </c>
      <c r="BY192" s="28" t="s">
        <v>99</v>
      </c>
      <c r="BZ192" t="s">
        <v>100</v>
      </c>
      <c r="CA192" t="s">
        <v>858</v>
      </c>
      <c r="CB192" s="42" t="s">
        <v>102</v>
      </c>
      <c r="CC192" t="s">
        <v>100</v>
      </c>
      <c r="CD192" t="s">
        <v>858</v>
      </c>
    </row>
    <row r="193" spans="1:82" x14ac:dyDescent="0.2">
      <c r="A193" t="b">
        <v>1</v>
      </c>
      <c r="V193" t="b">
        <v>1</v>
      </c>
      <c r="W193" t="s">
        <v>303</v>
      </c>
      <c r="X193" t="s">
        <v>106</v>
      </c>
      <c r="Y193" t="s">
        <v>608</v>
      </c>
      <c r="Z193" t="s">
        <v>106</v>
      </c>
      <c r="AA193" t="s">
        <v>608</v>
      </c>
      <c r="AB193" t="s">
        <v>83</v>
      </c>
      <c r="AC193" t="s">
        <v>304</v>
      </c>
      <c r="AD193" t="b">
        <v>1</v>
      </c>
      <c r="AE193" t="b">
        <v>1</v>
      </c>
      <c r="AF193" t="s">
        <v>90</v>
      </c>
      <c r="AG193" t="s">
        <v>219</v>
      </c>
      <c r="AH193" t="s">
        <v>90</v>
      </c>
      <c r="AI193" t="s">
        <v>90</v>
      </c>
      <c r="AJ193" t="s">
        <v>106</v>
      </c>
      <c r="AK193" t="s">
        <v>85</v>
      </c>
      <c r="AL193" t="s">
        <v>262</v>
      </c>
      <c r="AM193" t="b">
        <v>1</v>
      </c>
      <c r="AN193" t="s">
        <v>1006</v>
      </c>
      <c r="AO193" t="s">
        <v>264</v>
      </c>
      <c r="AP193" t="b">
        <v>1</v>
      </c>
      <c r="AQ193" t="s">
        <v>1007</v>
      </c>
      <c r="AR193" t="b">
        <v>1</v>
      </c>
      <c r="AS193" t="s">
        <v>1008</v>
      </c>
      <c r="AT193">
        <v>9</v>
      </c>
      <c r="AU193">
        <v>9</v>
      </c>
      <c r="AV193" s="12" t="s">
        <v>83</v>
      </c>
      <c r="AW193" s="29" t="s">
        <v>83</v>
      </c>
      <c r="AZ193" t="s">
        <v>1009</v>
      </c>
      <c r="BA193" s="27" t="s">
        <v>83</v>
      </c>
      <c r="BB193" t="b">
        <v>1</v>
      </c>
      <c r="BC193" t="s">
        <v>83</v>
      </c>
      <c r="BD193" t="s">
        <v>110</v>
      </c>
      <c r="BE193" t="s">
        <v>110</v>
      </c>
      <c r="BF193" t="s">
        <v>83</v>
      </c>
      <c r="BG193">
        <v>8</v>
      </c>
      <c r="BH193" t="s">
        <v>96</v>
      </c>
      <c r="BI193" t="s">
        <v>1010</v>
      </c>
      <c r="BJ193" t="s">
        <v>96</v>
      </c>
      <c r="BK193" t="s">
        <v>1011</v>
      </c>
      <c r="BL193" t="b">
        <v>1</v>
      </c>
      <c r="BM193" t="b">
        <v>1</v>
      </c>
      <c r="BN193">
        <v>7</v>
      </c>
      <c r="BO193">
        <v>6</v>
      </c>
      <c r="BP193" t="s">
        <v>115</v>
      </c>
      <c r="BQ193" t="s">
        <v>1012</v>
      </c>
      <c r="BR193" t="s">
        <v>98</v>
      </c>
      <c r="BT193" s="42">
        <v>3</v>
      </c>
      <c r="BU193" t="s">
        <v>1013</v>
      </c>
      <c r="BV193" t="s">
        <v>1014</v>
      </c>
      <c r="BW193" t="b">
        <v>1</v>
      </c>
      <c r="BX193" s="29">
        <v>44</v>
      </c>
      <c r="BY193" s="28" t="s">
        <v>1015</v>
      </c>
      <c r="BZ193" t="s">
        <v>100</v>
      </c>
      <c r="CA193" t="s">
        <v>490</v>
      </c>
      <c r="CB193" s="42" t="s">
        <v>816</v>
      </c>
      <c r="CC193" t="s">
        <v>1016</v>
      </c>
    </row>
    <row r="194" spans="1:82" x14ac:dyDescent="0.2">
      <c r="A194" t="b">
        <v>0</v>
      </c>
      <c r="B194" t="s">
        <v>174</v>
      </c>
      <c r="C194" t="b">
        <v>1</v>
      </c>
      <c r="D194" t="b">
        <v>1</v>
      </c>
      <c r="E194" t="s">
        <v>81</v>
      </c>
      <c r="F194" t="s">
        <v>82</v>
      </c>
      <c r="G194" t="s">
        <v>82</v>
      </c>
      <c r="H194" t="s">
        <v>81</v>
      </c>
      <c r="I194" t="s">
        <v>81</v>
      </c>
      <c r="J194" t="s">
        <v>117</v>
      </c>
      <c r="K194" t="s">
        <v>85</v>
      </c>
      <c r="L194" t="s">
        <v>96</v>
      </c>
      <c r="M194" t="b">
        <v>0</v>
      </c>
      <c r="O194" t="s">
        <v>83</v>
      </c>
      <c r="P194" t="b">
        <v>0</v>
      </c>
      <c r="R194" t="b">
        <v>0</v>
      </c>
      <c r="T194">
        <v>6</v>
      </c>
      <c r="U194">
        <v>3</v>
      </c>
      <c r="AD194" t="b">
        <v>1</v>
      </c>
      <c r="AE194" t="b">
        <v>1</v>
      </c>
      <c r="AF194" t="s">
        <v>89</v>
      </c>
      <c r="AG194" t="s">
        <v>105</v>
      </c>
      <c r="AH194" t="s">
        <v>89</v>
      </c>
      <c r="AI194" t="s">
        <v>89</v>
      </c>
      <c r="AJ194" t="s">
        <v>110</v>
      </c>
      <c r="AK194" t="s">
        <v>118</v>
      </c>
      <c r="AL194" t="s">
        <v>91</v>
      </c>
      <c r="AM194" t="b">
        <v>0</v>
      </c>
      <c r="AO194" t="s">
        <v>92</v>
      </c>
      <c r="AP194" t="b">
        <v>1</v>
      </c>
      <c r="AR194" t="b">
        <v>0</v>
      </c>
      <c r="AT194">
        <v>6</v>
      </c>
      <c r="AU194">
        <v>6</v>
      </c>
      <c r="AV194" s="12" t="s">
        <v>108</v>
      </c>
      <c r="AY194" t="s">
        <v>1017</v>
      </c>
      <c r="BA194" s="27" t="s">
        <v>82</v>
      </c>
      <c r="BB194" t="b">
        <v>0</v>
      </c>
      <c r="BC194" t="s">
        <v>82</v>
      </c>
      <c r="BD194" t="s">
        <v>94</v>
      </c>
      <c r="BE194" t="s">
        <v>94</v>
      </c>
      <c r="BF194" t="s">
        <v>83</v>
      </c>
      <c r="BG194">
        <v>6</v>
      </c>
      <c r="BH194" t="s">
        <v>96</v>
      </c>
      <c r="BJ194" t="s">
        <v>82</v>
      </c>
      <c r="BK194" t="s">
        <v>1018</v>
      </c>
      <c r="BL194" t="b">
        <v>0</v>
      </c>
      <c r="BO194">
        <v>6</v>
      </c>
      <c r="BP194" t="s">
        <v>82</v>
      </c>
      <c r="BR194" t="s">
        <v>98</v>
      </c>
      <c r="BT194" s="42">
        <v>1</v>
      </c>
      <c r="BU194" t="s">
        <v>1019</v>
      </c>
      <c r="BW194" t="b">
        <v>0</v>
      </c>
      <c r="BX194" s="29">
        <v>32</v>
      </c>
      <c r="BY194" s="28" t="s">
        <v>116</v>
      </c>
      <c r="BZ194" t="s">
        <v>100</v>
      </c>
      <c r="CA194" t="s">
        <v>217</v>
      </c>
      <c r="CB194" s="42" t="s">
        <v>102</v>
      </c>
      <c r="CC194" t="s">
        <v>100</v>
      </c>
      <c r="CD194" t="s">
        <v>217</v>
      </c>
    </row>
    <row r="195" spans="1:82" x14ac:dyDescent="0.2">
      <c r="A195" t="b">
        <v>0</v>
      </c>
      <c r="B195" t="s">
        <v>174</v>
      </c>
      <c r="C195" t="b">
        <v>0</v>
      </c>
      <c r="D195" t="b">
        <v>1</v>
      </c>
      <c r="E195" t="s">
        <v>81</v>
      </c>
      <c r="F195" t="s">
        <v>82</v>
      </c>
      <c r="G195" t="s">
        <v>82</v>
      </c>
      <c r="H195" t="s">
        <v>82</v>
      </c>
      <c r="I195" t="s">
        <v>81</v>
      </c>
      <c r="J195" t="s">
        <v>84</v>
      </c>
      <c r="K195" t="s">
        <v>85</v>
      </c>
      <c r="L195" t="s">
        <v>96</v>
      </c>
      <c r="M195" t="b">
        <v>0</v>
      </c>
      <c r="O195" t="s">
        <v>96</v>
      </c>
      <c r="P195" t="b">
        <v>0</v>
      </c>
      <c r="R195" t="b">
        <v>1</v>
      </c>
      <c r="T195">
        <v>7</v>
      </c>
      <c r="U195">
        <v>6</v>
      </c>
      <c r="AD195" t="b">
        <v>1</v>
      </c>
      <c r="AE195" t="b">
        <v>1</v>
      </c>
      <c r="AF195" t="s">
        <v>81</v>
      </c>
      <c r="AG195" t="s">
        <v>88</v>
      </c>
      <c r="AH195" t="s">
        <v>120</v>
      </c>
      <c r="AI195" t="s">
        <v>120</v>
      </c>
      <c r="AJ195" t="s">
        <v>81</v>
      </c>
      <c r="AK195" t="s">
        <v>85</v>
      </c>
      <c r="AL195" t="s">
        <v>121</v>
      </c>
      <c r="AM195" t="b">
        <v>0</v>
      </c>
      <c r="AO195" t="s">
        <v>122</v>
      </c>
      <c r="AP195" t="b">
        <v>0</v>
      </c>
      <c r="AR195" t="b">
        <v>0</v>
      </c>
      <c r="AT195">
        <v>6</v>
      </c>
      <c r="AU195">
        <v>5</v>
      </c>
      <c r="AV195" s="12" t="s">
        <v>82</v>
      </c>
      <c r="BA195" s="27" t="s">
        <v>108</v>
      </c>
      <c r="BB195" t="b">
        <v>1</v>
      </c>
      <c r="BC195" t="s">
        <v>83</v>
      </c>
      <c r="BD195" t="s">
        <v>94</v>
      </c>
      <c r="BE195" t="s">
        <v>94</v>
      </c>
      <c r="BF195" t="s">
        <v>82</v>
      </c>
      <c r="BG195">
        <v>7</v>
      </c>
      <c r="BH195" t="s">
        <v>83</v>
      </c>
      <c r="BJ195" t="s">
        <v>82</v>
      </c>
      <c r="BK195" t="s">
        <v>1020</v>
      </c>
      <c r="BL195" t="b">
        <v>0</v>
      </c>
      <c r="BO195">
        <v>7</v>
      </c>
      <c r="BP195" t="s">
        <v>98</v>
      </c>
      <c r="BR195" t="s">
        <v>98</v>
      </c>
      <c r="BT195" s="42">
        <v>2</v>
      </c>
      <c r="BW195" t="b">
        <v>0</v>
      </c>
      <c r="BX195" s="29">
        <v>28</v>
      </c>
      <c r="BY195" s="28" t="s">
        <v>99</v>
      </c>
      <c r="BZ195" t="s">
        <v>460</v>
      </c>
      <c r="CC195" t="s">
        <v>460</v>
      </c>
    </row>
    <row r="196" spans="1:82" x14ac:dyDescent="0.2">
      <c r="A196" t="b">
        <v>0</v>
      </c>
      <c r="B196" t="s">
        <v>174</v>
      </c>
      <c r="C196" t="b">
        <v>0</v>
      </c>
      <c r="D196" t="b">
        <v>1</v>
      </c>
      <c r="E196" t="s">
        <v>83</v>
      </c>
      <c r="F196" t="s">
        <v>83</v>
      </c>
      <c r="G196" t="s">
        <v>81</v>
      </c>
      <c r="H196" t="s">
        <v>83</v>
      </c>
      <c r="I196" t="s">
        <v>83</v>
      </c>
      <c r="J196" t="s">
        <v>190</v>
      </c>
      <c r="K196" t="s">
        <v>85</v>
      </c>
      <c r="L196" t="s">
        <v>96</v>
      </c>
      <c r="M196" t="b">
        <v>0</v>
      </c>
      <c r="O196" t="s">
        <v>96</v>
      </c>
      <c r="P196" t="b">
        <v>0</v>
      </c>
      <c r="R196" t="b">
        <v>0</v>
      </c>
      <c r="T196">
        <v>7</v>
      </c>
      <c r="U196">
        <v>6</v>
      </c>
      <c r="AD196" t="b">
        <v>0</v>
      </c>
      <c r="AV196" s="12" t="s">
        <v>83</v>
      </c>
      <c r="AW196" s="29" t="s">
        <v>83</v>
      </c>
      <c r="AZ196" t="s">
        <v>109</v>
      </c>
      <c r="BA196" s="27" t="s">
        <v>82</v>
      </c>
      <c r="BB196" t="b">
        <v>0</v>
      </c>
      <c r="BC196" t="s">
        <v>81</v>
      </c>
      <c r="BD196" t="s">
        <v>144</v>
      </c>
      <c r="BE196" t="s">
        <v>144</v>
      </c>
      <c r="BF196" t="s">
        <v>82</v>
      </c>
      <c r="BG196">
        <v>5</v>
      </c>
      <c r="BH196" t="s">
        <v>82</v>
      </c>
      <c r="BI196" t="s">
        <v>1021</v>
      </c>
      <c r="BJ196" t="s">
        <v>82</v>
      </c>
      <c r="BK196" t="s">
        <v>1021</v>
      </c>
      <c r="BL196" t="b">
        <v>0</v>
      </c>
      <c r="BO196">
        <v>7</v>
      </c>
      <c r="BP196" t="s">
        <v>98</v>
      </c>
      <c r="BR196" t="s">
        <v>98</v>
      </c>
      <c r="BT196" s="42">
        <v>4</v>
      </c>
      <c r="BU196" t="s">
        <v>1022</v>
      </c>
      <c r="BW196" t="b">
        <v>0</v>
      </c>
      <c r="BX196" s="29">
        <v>36</v>
      </c>
      <c r="BY196" s="28" t="s">
        <v>99</v>
      </c>
      <c r="BZ196" t="s">
        <v>100</v>
      </c>
      <c r="CA196" t="s">
        <v>1023</v>
      </c>
      <c r="CB196" s="42" t="s">
        <v>102</v>
      </c>
      <c r="CC196" t="s">
        <v>100</v>
      </c>
      <c r="CD196" t="s">
        <v>1023</v>
      </c>
    </row>
    <row r="197" spans="1:82" x14ac:dyDescent="0.2">
      <c r="A197" t="b">
        <v>0</v>
      </c>
      <c r="B197" t="s">
        <v>174</v>
      </c>
      <c r="C197" t="b">
        <v>1</v>
      </c>
      <c r="D197" t="b">
        <v>1</v>
      </c>
      <c r="E197" t="s">
        <v>81</v>
      </c>
      <c r="F197" t="s">
        <v>82</v>
      </c>
      <c r="G197" t="s">
        <v>82</v>
      </c>
      <c r="H197" t="s">
        <v>81</v>
      </c>
      <c r="I197" t="s">
        <v>81</v>
      </c>
      <c r="J197" t="s">
        <v>117</v>
      </c>
      <c r="K197" t="s">
        <v>85</v>
      </c>
      <c r="L197" t="s">
        <v>82</v>
      </c>
      <c r="M197" t="b">
        <v>0</v>
      </c>
      <c r="O197" t="s">
        <v>96</v>
      </c>
      <c r="P197" t="b">
        <v>0</v>
      </c>
      <c r="R197" t="b">
        <v>0</v>
      </c>
      <c r="T197">
        <v>8</v>
      </c>
      <c r="U197">
        <v>6</v>
      </c>
      <c r="AD197" t="b">
        <v>1</v>
      </c>
      <c r="AE197" t="b">
        <v>0</v>
      </c>
      <c r="AF197" t="s">
        <v>81</v>
      </c>
      <c r="AG197" t="s">
        <v>88</v>
      </c>
      <c r="AH197" t="s">
        <v>120</v>
      </c>
      <c r="AI197" t="s">
        <v>120</v>
      </c>
      <c r="AJ197" t="s">
        <v>81</v>
      </c>
      <c r="AK197" t="s">
        <v>85</v>
      </c>
      <c r="AL197" t="s">
        <v>91</v>
      </c>
      <c r="AM197" t="b">
        <v>0</v>
      </c>
      <c r="AO197" t="s">
        <v>92</v>
      </c>
      <c r="AP197" t="b">
        <v>1</v>
      </c>
      <c r="AR197" t="b">
        <v>1</v>
      </c>
      <c r="AT197">
        <v>8</v>
      </c>
      <c r="AU197">
        <v>5</v>
      </c>
      <c r="AV197" s="12" t="s">
        <v>93</v>
      </c>
      <c r="BA197" s="27" t="s">
        <v>83</v>
      </c>
      <c r="BB197" t="b">
        <v>1</v>
      </c>
      <c r="BC197" t="s">
        <v>83</v>
      </c>
      <c r="BD197" t="s">
        <v>94</v>
      </c>
      <c r="BE197" t="s">
        <v>111</v>
      </c>
      <c r="BF197" t="s">
        <v>83</v>
      </c>
      <c r="BG197">
        <v>2</v>
      </c>
      <c r="BH197" t="s">
        <v>82</v>
      </c>
      <c r="BI197" t="s">
        <v>1024</v>
      </c>
      <c r="BJ197" t="s">
        <v>82</v>
      </c>
      <c r="BL197" t="b">
        <v>0</v>
      </c>
      <c r="BO197">
        <v>1</v>
      </c>
      <c r="BP197" t="s">
        <v>113</v>
      </c>
      <c r="BR197" t="s">
        <v>115</v>
      </c>
      <c r="BT197" s="42">
        <v>2</v>
      </c>
      <c r="BW197" t="b">
        <v>0</v>
      </c>
      <c r="BX197" s="29">
        <v>28</v>
      </c>
      <c r="BY197" s="28" t="s">
        <v>1025</v>
      </c>
      <c r="BZ197" t="s">
        <v>100</v>
      </c>
      <c r="CA197" t="s">
        <v>217</v>
      </c>
      <c r="CB197" s="42" t="s">
        <v>102</v>
      </c>
      <c r="CC197" t="s">
        <v>100</v>
      </c>
      <c r="CD197" t="s">
        <v>217</v>
      </c>
    </row>
    <row r="198" spans="1:82" x14ac:dyDescent="0.2">
      <c r="A198" t="b">
        <v>1</v>
      </c>
      <c r="V198" t="b">
        <v>0</v>
      </c>
      <c r="W198" t="s">
        <v>149</v>
      </c>
      <c r="X198" t="s">
        <v>817</v>
      </c>
      <c r="Y198" t="s">
        <v>130</v>
      </c>
      <c r="Z198" t="s">
        <v>94</v>
      </c>
      <c r="AA198" t="s">
        <v>351</v>
      </c>
      <c r="AB198" t="s">
        <v>83</v>
      </c>
      <c r="AC198" t="s">
        <v>304</v>
      </c>
      <c r="AD198" t="b">
        <v>1</v>
      </c>
      <c r="AE198" t="b">
        <v>1</v>
      </c>
      <c r="AF198" t="s">
        <v>89</v>
      </c>
      <c r="AG198" t="s">
        <v>105</v>
      </c>
      <c r="AH198" t="s">
        <v>120</v>
      </c>
      <c r="AI198" t="s">
        <v>89</v>
      </c>
      <c r="AJ198" t="s">
        <v>81</v>
      </c>
      <c r="AK198" t="s">
        <v>85</v>
      </c>
      <c r="AL198" t="s">
        <v>121</v>
      </c>
      <c r="AM198" t="b">
        <v>0</v>
      </c>
      <c r="AO198" t="s">
        <v>92</v>
      </c>
      <c r="AP198" t="b">
        <v>1</v>
      </c>
      <c r="AQ198" t="s">
        <v>1026</v>
      </c>
      <c r="AR198" t="b">
        <v>0</v>
      </c>
      <c r="AT198">
        <v>8</v>
      </c>
      <c r="AU198">
        <v>1</v>
      </c>
      <c r="AV198" s="12" t="s">
        <v>83</v>
      </c>
      <c r="AW198" s="29" t="s">
        <v>83</v>
      </c>
      <c r="AZ198" t="s">
        <v>1027</v>
      </c>
      <c r="BA198" s="27" t="s">
        <v>83</v>
      </c>
      <c r="BB198" t="b">
        <v>1</v>
      </c>
      <c r="BC198" t="s">
        <v>83</v>
      </c>
      <c r="BD198" t="s">
        <v>144</v>
      </c>
      <c r="BE198" t="s">
        <v>111</v>
      </c>
      <c r="BF198" t="s">
        <v>82</v>
      </c>
      <c r="BG198">
        <v>6</v>
      </c>
      <c r="BH198" t="s">
        <v>96</v>
      </c>
      <c r="BI198" t="s">
        <v>1028</v>
      </c>
      <c r="BJ198" t="s">
        <v>82</v>
      </c>
      <c r="BK198" t="s">
        <v>1029</v>
      </c>
      <c r="BL198" t="b">
        <v>0</v>
      </c>
      <c r="BO198">
        <v>3</v>
      </c>
      <c r="BP198" t="s">
        <v>82</v>
      </c>
      <c r="BR198" t="s">
        <v>82</v>
      </c>
      <c r="BT198" s="42">
        <v>2</v>
      </c>
      <c r="BU198" t="s">
        <v>1030</v>
      </c>
      <c r="BW198" t="b">
        <v>1</v>
      </c>
      <c r="BX198" s="29">
        <v>30</v>
      </c>
      <c r="BY198" s="28" t="s">
        <v>148</v>
      </c>
      <c r="BZ198" t="s">
        <v>100</v>
      </c>
      <c r="CA198" t="s">
        <v>127</v>
      </c>
      <c r="CB198" s="42" t="s">
        <v>102</v>
      </c>
      <c r="CC198" t="s">
        <v>100</v>
      </c>
      <c r="CD198" t="s">
        <v>127</v>
      </c>
    </row>
    <row r="199" spans="1:82" x14ac:dyDescent="0.2">
      <c r="A199" t="b">
        <v>0</v>
      </c>
      <c r="B199" t="s">
        <v>174</v>
      </c>
      <c r="C199" t="b">
        <v>0</v>
      </c>
      <c r="D199" t="b">
        <v>1</v>
      </c>
      <c r="E199" t="s">
        <v>83</v>
      </c>
      <c r="F199" t="s">
        <v>83</v>
      </c>
      <c r="G199" t="s">
        <v>83</v>
      </c>
      <c r="H199" t="s">
        <v>83</v>
      </c>
      <c r="I199" t="s">
        <v>81</v>
      </c>
      <c r="J199" t="s">
        <v>84</v>
      </c>
      <c r="K199" t="s">
        <v>118</v>
      </c>
      <c r="L199" t="s">
        <v>83</v>
      </c>
      <c r="M199" t="b">
        <v>0</v>
      </c>
      <c r="O199" t="s">
        <v>83</v>
      </c>
      <c r="P199" t="b">
        <v>0</v>
      </c>
      <c r="R199" t="b">
        <v>0</v>
      </c>
      <c r="T199">
        <v>8</v>
      </c>
      <c r="U199">
        <v>8</v>
      </c>
      <c r="AD199" t="b">
        <v>1</v>
      </c>
      <c r="AE199" t="b">
        <v>1</v>
      </c>
      <c r="AF199" t="s">
        <v>89</v>
      </c>
      <c r="AG199" t="s">
        <v>88</v>
      </c>
      <c r="AH199" t="s">
        <v>120</v>
      </c>
      <c r="AI199" t="s">
        <v>120</v>
      </c>
      <c r="AJ199" t="s">
        <v>81</v>
      </c>
      <c r="AK199" t="s">
        <v>118</v>
      </c>
      <c r="AL199" t="s">
        <v>121</v>
      </c>
      <c r="AM199" t="b">
        <v>0</v>
      </c>
      <c r="AO199" t="s">
        <v>122</v>
      </c>
      <c r="AP199" t="b">
        <v>0</v>
      </c>
      <c r="AR199" t="b">
        <v>1</v>
      </c>
      <c r="AS199" t="s">
        <v>1031</v>
      </c>
      <c r="AT199">
        <v>2</v>
      </c>
      <c r="AU199">
        <v>5</v>
      </c>
      <c r="AV199" s="12" t="s">
        <v>82</v>
      </c>
      <c r="BA199" s="27" t="s">
        <v>82</v>
      </c>
      <c r="BB199" t="b">
        <v>0</v>
      </c>
      <c r="BC199" t="s">
        <v>82</v>
      </c>
      <c r="BD199" t="s">
        <v>94</v>
      </c>
      <c r="BE199" t="s">
        <v>94</v>
      </c>
      <c r="BF199" t="s">
        <v>96</v>
      </c>
      <c r="BG199">
        <v>8</v>
      </c>
      <c r="BH199" t="s">
        <v>82</v>
      </c>
      <c r="BI199" t="s">
        <v>1032</v>
      </c>
      <c r="BJ199" t="s">
        <v>82</v>
      </c>
      <c r="BK199" t="s">
        <v>1033</v>
      </c>
      <c r="BL199" t="b">
        <v>0</v>
      </c>
      <c r="BO199">
        <v>8</v>
      </c>
      <c r="BP199" t="s">
        <v>82</v>
      </c>
      <c r="BR199" t="s">
        <v>82</v>
      </c>
      <c r="BT199" s="42">
        <v>3</v>
      </c>
      <c r="BU199" t="s">
        <v>1034</v>
      </c>
      <c r="BW199" t="b">
        <v>0</v>
      </c>
      <c r="BX199" s="29">
        <v>36</v>
      </c>
      <c r="BY199" s="28" t="s">
        <v>99</v>
      </c>
      <c r="BZ199" t="s">
        <v>100</v>
      </c>
      <c r="CA199" t="s">
        <v>217</v>
      </c>
      <c r="CB199" s="42" t="s">
        <v>102</v>
      </c>
      <c r="CC199" t="s">
        <v>100</v>
      </c>
      <c r="CD199" t="s">
        <v>217</v>
      </c>
    </row>
    <row r="200" spans="1:82" x14ac:dyDescent="0.2">
      <c r="A200" t="b">
        <v>0</v>
      </c>
      <c r="B200" s="1" t="d">
        <v>2023-06-25</v>
      </c>
      <c r="C200" t="b">
        <v>1</v>
      </c>
      <c r="D200" t="b">
        <v>1</v>
      </c>
      <c r="E200" t="s">
        <v>83</v>
      </c>
      <c r="F200" t="s">
        <v>82</v>
      </c>
      <c r="G200" t="s">
        <v>82</v>
      </c>
      <c r="H200" t="s">
        <v>82</v>
      </c>
      <c r="I200" t="s">
        <v>81</v>
      </c>
      <c r="J200" t="s">
        <v>117</v>
      </c>
      <c r="K200" t="s">
        <v>118</v>
      </c>
      <c r="L200" t="s">
        <v>96</v>
      </c>
      <c r="M200" t="b">
        <v>1</v>
      </c>
      <c r="N200" t="s">
        <v>1035</v>
      </c>
      <c r="O200" t="s">
        <v>96</v>
      </c>
      <c r="P200" t="b">
        <v>1</v>
      </c>
      <c r="Q200" t="s">
        <v>1036</v>
      </c>
      <c r="R200" t="b">
        <v>0</v>
      </c>
      <c r="T200">
        <v>5</v>
      </c>
      <c r="U200">
        <v>3</v>
      </c>
      <c r="AD200" t="b">
        <v>1</v>
      </c>
      <c r="AE200" t="b">
        <v>1</v>
      </c>
      <c r="AF200" t="s">
        <v>81</v>
      </c>
      <c r="AG200" t="s">
        <v>88</v>
      </c>
      <c r="AH200" t="s">
        <v>120</v>
      </c>
      <c r="AI200" t="s">
        <v>120</v>
      </c>
      <c r="AJ200" t="s">
        <v>81</v>
      </c>
      <c r="AK200" t="s">
        <v>118</v>
      </c>
      <c r="AL200" t="s">
        <v>91</v>
      </c>
      <c r="AM200" t="b">
        <v>1</v>
      </c>
      <c r="AN200" t="s">
        <v>1037</v>
      </c>
      <c r="AO200" t="s">
        <v>264</v>
      </c>
      <c r="AP200" t="b">
        <v>1</v>
      </c>
      <c r="AQ200" t="s">
        <v>1038</v>
      </c>
      <c r="AR200" t="b">
        <v>1</v>
      </c>
      <c r="AS200" t="s">
        <v>1039</v>
      </c>
      <c r="AT200">
        <v>5</v>
      </c>
      <c r="AU200">
        <v>3</v>
      </c>
      <c r="AV200" s="12" t="s">
        <v>83</v>
      </c>
      <c r="AW200" s="29" t="s">
        <v>83</v>
      </c>
      <c r="AZ200" t="s">
        <v>375</v>
      </c>
      <c r="BA200" s="27" t="s">
        <v>83</v>
      </c>
      <c r="BB200" t="b">
        <v>1</v>
      </c>
      <c r="BC200" t="s">
        <v>83</v>
      </c>
      <c r="BD200" t="s">
        <v>110</v>
      </c>
      <c r="BE200" t="s">
        <v>111</v>
      </c>
      <c r="BF200" t="s">
        <v>82</v>
      </c>
      <c r="BG200">
        <v>9</v>
      </c>
      <c r="BH200" t="s">
        <v>96</v>
      </c>
      <c r="BI200" t="s">
        <v>1040</v>
      </c>
      <c r="BJ200" t="s">
        <v>83</v>
      </c>
      <c r="BK200" t="s">
        <v>1041</v>
      </c>
      <c r="BL200" t="b">
        <v>1</v>
      </c>
      <c r="BM200" t="b">
        <v>0</v>
      </c>
      <c r="BO200">
        <v>5</v>
      </c>
      <c r="BP200" t="s">
        <v>82</v>
      </c>
      <c r="BR200" t="s">
        <v>82</v>
      </c>
      <c r="BT200" s="42">
        <v>2</v>
      </c>
      <c r="BU200" t="s">
        <v>1042</v>
      </c>
      <c r="BW200" t="b">
        <v>1</v>
      </c>
      <c r="BX200" s="29">
        <v>40</v>
      </c>
      <c r="BY200" s="28" t="s">
        <v>99</v>
      </c>
      <c r="BZ200" t="s">
        <v>100</v>
      </c>
      <c r="CA200" t="s">
        <v>598</v>
      </c>
      <c r="CB200" s="42" t="s">
        <v>102</v>
      </c>
      <c r="CC200" t="s">
        <v>100</v>
      </c>
      <c r="CD200" t="s">
        <v>598</v>
      </c>
    </row>
    <row r="201" spans="1:82" x14ac:dyDescent="0.2">
      <c r="A201" t="b">
        <v>0</v>
      </c>
      <c r="B201" t="s">
        <v>128</v>
      </c>
      <c r="C201" t="b">
        <v>1</v>
      </c>
      <c r="D201" t="b">
        <v>1</v>
      </c>
      <c r="E201" t="s">
        <v>81</v>
      </c>
      <c r="F201" t="s">
        <v>82</v>
      </c>
      <c r="G201" t="s">
        <v>82</v>
      </c>
      <c r="H201" t="s">
        <v>82</v>
      </c>
      <c r="I201" t="s">
        <v>81</v>
      </c>
      <c r="J201" t="s">
        <v>141</v>
      </c>
      <c r="K201" t="s">
        <v>85</v>
      </c>
      <c r="L201" t="s">
        <v>83</v>
      </c>
      <c r="M201" t="b">
        <v>0</v>
      </c>
      <c r="O201" t="s">
        <v>96</v>
      </c>
      <c r="P201" t="b">
        <v>0</v>
      </c>
      <c r="R201" t="b">
        <v>0</v>
      </c>
      <c r="T201">
        <v>4</v>
      </c>
      <c r="U201">
        <v>0</v>
      </c>
      <c r="AD201" t="b">
        <v>1</v>
      </c>
      <c r="AE201" t="b">
        <v>1</v>
      </c>
      <c r="AF201" t="s">
        <v>158</v>
      </c>
      <c r="AG201" t="s">
        <v>159</v>
      </c>
      <c r="AH201" t="s">
        <v>120</v>
      </c>
      <c r="AI201" t="s">
        <v>120</v>
      </c>
      <c r="AJ201" t="s">
        <v>81</v>
      </c>
      <c r="AK201" t="s">
        <v>85</v>
      </c>
      <c r="AL201" t="s">
        <v>81</v>
      </c>
      <c r="AM201" t="b">
        <v>0</v>
      </c>
      <c r="AO201" t="s">
        <v>92</v>
      </c>
      <c r="AP201" t="b">
        <v>0</v>
      </c>
      <c r="AR201" t="b">
        <v>0</v>
      </c>
      <c r="AT201">
        <v>1</v>
      </c>
      <c r="AU201">
        <v>0</v>
      </c>
      <c r="AV201" s="12" t="s">
        <v>93</v>
      </c>
      <c r="BA201" s="27" t="s">
        <v>82</v>
      </c>
      <c r="BB201" t="b">
        <v>0</v>
      </c>
      <c r="BC201" t="s">
        <v>82</v>
      </c>
      <c r="BD201" t="s">
        <v>94</v>
      </c>
      <c r="BE201" t="s">
        <v>94</v>
      </c>
      <c r="BF201" t="s">
        <v>130</v>
      </c>
      <c r="BG201">
        <v>3</v>
      </c>
      <c r="BH201" t="s">
        <v>83</v>
      </c>
      <c r="BJ201" t="s">
        <v>82</v>
      </c>
      <c r="BL201" t="b">
        <v>0</v>
      </c>
      <c r="BO201">
        <v>4</v>
      </c>
      <c r="BP201" t="s">
        <v>113</v>
      </c>
      <c r="BR201" t="s">
        <v>98</v>
      </c>
      <c r="BT201" s="42">
        <v>3</v>
      </c>
      <c r="BU201" t="s">
        <v>1043</v>
      </c>
      <c r="BW201" t="b">
        <v>0</v>
      </c>
      <c r="BX201" s="29">
        <v>27</v>
      </c>
      <c r="BY201" s="28" t="s">
        <v>99</v>
      </c>
      <c r="BZ201" t="s">
        <v>100</v>
      </c>
      <c r="CA201" t="s">
        <v>127</v>
      </c>
      <c r="CB201" s="42" t="s">
        <v>102</v>
      </c>
      <c r="CC201" t="s">
        <v>100</v>
      </c>
      <c r="CD201" t="s">
        <v>127</v>
      </c>
    </row>
    <row r="202" spans="1:82" x14ac:dyDescent="0.2">
      <c r="A202" t="b">
        <v>0</v>
      </c>
      <c r="B202" t="s">
        <v>174</v>
      </c>
      <c r="C202" t="b">
        <v>0</v>
      </c>
      <c r="D202" t="b">
        <v>1</v>
      </c>
      <c r="E202" t="s">
        <v>83</v>
      </c>
      <c r="F202" t="s">
        <v>82</v>
      </c>
      <c r="G202" t="s">
        <v>82</v>
      </c>
      <c r="H202" t="s">
        <v>81</v>
      </c>
      <c r="I202" t="s">
        <v>81</v>
      </c>
      <c r="J202" t="s">
        <v>84</v>
      </c>
      <c r="K202" t="s">
        <v>85</v>
      </c>
      <c r="L202" t="s">
        <v>83</v>
      </c>
      <c r="M202" t="b">
        <v>1</v>
      </c>
      <c r="N202" t="s">
        <v>1044</v>
      </c>
      <c r="O202" t="s">
        <v>96</v>
      </c>
      <c r="P202" t="b">
        <v>1</v>
      </c>
      <c r="Q202" t="s">
        <v>1045</v>
      </c>
      <c r="R202" t="b">
        <v>1</v>
      </c>
      <c r="S202" t="s">
        <v>1046</v>
      </c>
      <c r="T202">
        <v>3</v>
      </c>
      <c r="U202">
        <v>2</v>
      </c>
      <c r="AD202" t="b">
        <v>1</v>
      </c>
      <c r="AE202" t="b">
        <v>0</v>
      </c>
      <c r="AF202" t="s">
        <v>81</v>
      </c>
      <c r="AG202" t="s">
        <v>88</v>
      </c>
      <c r="AH202" t="s">
        <v>89</v>
      </c>
      <c r="AI202" t="s">
        <v>120</v>
      </c>
      <c r="AJ202" t="s">
        <v>81</v>
      </c>
      <c r="AK202" t="s">
        <v>85</v>
      </c>
      <c r="AL202" t="s">
        <v>91</v>
      </c>
      <c r="AM202" t="b">
        <v>0</v>
      </c>
      <c r="AO202" t="s">
        <v>92</v>
      </c>
      <c r="AP202" t="b">
        <v>0</v>
      </c>
      <c r="AR202" t="b">
        <v>0</v>
      </c>
      <c r="AT202">
        <v>3</v>
      </c>
      <c r="AU202">
        <v>2</v>
      </c>
      <c r="AV202" s="12" t="s">
        <v>83</v>
      </c>
      <c r="AW202" s="29" t="s">
        <v>83</v>
      </c>
      <c r="AZ202" t="s">
        <v>211</v>
      </c>
      <c r="BA202" s="27" t="s">
        <v>83</v>
      </c>
      <c r="BB202" t="b">
        <v>1</v>
      </c>
      <c r="BC202" t="s">
        <v>83</v>
      </c>
      <c r="BD202" t="s">
        <v>110</v>
      </c>
      <c r="BE202" t="s">
        <v>111</v>
      </c>
      <c r="BF202" t="s">
        <v>82</v>
      </c>
      <c r="BG202">
        <v>8</v>
      </c>
      <c r="BH202" t="s">
        <v>96</v>
      </c>
      <c r="BI202" t="s">
        <v>1047</v>
      </c>
      <c r="BJ202" t="s">
        <v>82</v>
      </c>
      <c r="BK202" t="s">
        <v>1048</v>
      </c>
      <c r="BL202" t="b">
        <v>0</v>
      </c>
      <c r="BO202">
        <v>6</v>
      </c>
      <c r="BP202" t="s">
        <v>98</v>
      </c>
      <c r="BR202" t="s">
        <v>115</v>
      </c>
      <c r="BT202" s="42">
        <v>2</v>
      </c>
      <c r="BU202" t="s">
        <v>1049</v>
      </c>
      <c r="BW202" t="b">
        <v>1</v>
      </c>
      <c r="BX202" s="29">
        <v>28</v>
      </c>
      <c r="BY202" s="28" t="s">
        <v>140</v>
      </c>
      <c r="BZ202" t="s">
        <v>460</v>
      </c>
      <c r="CC202" t="s">
        <v>460</v>
      </c>
    </row>
    <row r="203" spans="1:82" x14ac:dyDescent="0.2">
      <c r="A203" t="b">
        <v>0</v>
      </c>
      <c r="B203" t="s">
        <v>174</v>
      </c>
      <c r="C203" t="b">
        <v>1</v>
      </c>
      <c r="D203" t="b">
        <v>1</v>
      </c>
      <c r="E203" t="s">
        <v>83</v>
      </c>
      <c r="F203" t="s">
        <v>83</v>
      </c>
      <c r="G203" t="s">
        <v>83</v>
      </c>
      <c r="H203" t="s">
        <v>83</v>
      </c>
      <c r="I203" t="s">
        <v>83</v>
      </c>
      <c r="J203" t="s">
        <v>141</v>
      </c>
      <c r="K203" t="s">
        <v>85</v>
      </c>
      <c r="L203" t="s">
        <v>83</v>
      </c>
      <c r="M203" t="b">
        <v>1</v>
      </c>
      <c r="N203" t="s">
        <v>1050</v>
      </c>
      <c r="O203" t="s">
        <v>83</v>
      </c>
      <c r="P203" t="b">
        <v>1</v>
      </c>
      <c r="Q203" t="s">
        <v>1051</v>
      </c>
      <c r="R203" t="b">
        <v>1</v>
      </c>
      <c r="S203" t="s">
        <v>1052</v>
      </c>
      <c r="T203">
        <v>7</v>
      </c>
      <c r="U203">
        <v>7</v>
      </c>
      <c r="AD203" t="b">
        <v>1</v>
      </c>
      <c r="AE203" t="b">
        <v>0</v>
      </c>
      <c r="AF203" t="s">
        <v>89</v>
      </c>
      <c r="AG203" t="s">
        <v>105</v>
      </c>
      <c r="AH203" t="s">
        <v>89</v>
      </c>
      <c r="AI203" t="s">
        <v>89</v>
      </c>
      <c r="AJ203" t="s">
        <v>110</v>
      </c>
      <c r="AK203" t="s">
        <v>118</v>
      </c>
      <c r="AL203" t="s">
        <v>91</v>
      </c>
      <c r="AM203" t="b">
        <v>1</v>
      </c>
      <c r="AN203" t="s">
        <v>1053</v>
      </c>
      <c r="AO203" t="s">
        <v>92</v>
      </c>
      <c r="AP203" t="b">
        <v>1</v>
      </c>
      <c r="AQ203" t="s">
        <v>1054</v>
      </c>
      <c r="AR203" t="b">
        <v>1</v>
      </c>
      <c r="AS203" t="s">
        <v>1055</v>
      </c>
      <c r="AT203">
        <v>6</v>
      </c>
      <c r="AU203">
        <v>8</v>
      </c>
      <c r="AV203" s="12" t="s">
        <v>83</v>
      </c>
      <c r="AW203" s="29" t="s">
        <v>83</v>
      </c>
      <c r="AZ203" t="s">
        <v>284</v>
      </c>
      <c r="BA203" s="27" t="s">
        <v>83</v>
      </c>
      <c r="BB203" t="b">
        <v>1</v>
      </c>
      <c r="BC203" t="s">
        <v>83</v>
      </c>
      <c r="BD203" t="s">
        <v>144</v>
      </c>
      <c r="BE203" t="s">
        <v>111</v>
      </c>
      <c r="BF203" t="s">
        <v>82</v>
      </c>
      <c r="BG203">
        <v>10</v>
      </c>
      <c r="BH203" t="s">
        <v>96</v>
      </c>
      <c r="BI203" t="s">
        <v>1056</v>
      </c>
      <c r="BJ203" t="s">
        <v>96</v>
      </c>
      <c r="BK203" t="s">
        <v>1057</v>
      </c>
      <c r="BL203" t="b">
        <v>1</v>
      </c>
      <c r="BM203" t="b">
        <v>1</v>
      </c>
      <c r="BN203">
        <v>8</v>
      </c>
      <c r="BO203">
        <v>5</v>
      </c>
      <c r="BP203" t="s">
        <v>115</v>
      </c>
      <c r="BQ203" t="s">
        <v>1058</v>
      </c>
      <c r="BR203" t="s">
        <v>115</v>
      </c>
      <c r="BT203" s="42">
        <v>3</v>
      </c>
      <c r="BU203" t="s">
        <v>1059</v>
      </c>
      <c r="BV203" t="s">
        <v>1060</v>
      </c>
      <c r="BW203" t="b">
        <v>1</v>
      </c>
      <c r="BX203" s="29">
        <v>34</v>
      </c>
      <c r="BY203" s="28" t="s">
        <v>116</v>
      </c>
      <c r="BZ203" t="s">
        <v>100</v>
      </c>
      <c r="CA203" t="s">
        <v>101</v>
      </c>
      <c r="CB203" s="42" t="s">
        <v>102</v>
      </c>
      <c r="CC203" t="s">
        <v>100</v>
      </c>
      <c r="CD203" t="s">
        <v>101</v>
      </c>
    </row>
    <row r="204" spans="1:82" x14ac:dyDescent="0.2">
      <c r="A204" t="b">
        <v>0</v>
      </c>
      <c r="B204" s="1" t="d">
        <v>2023-06-25</v>
      </c>
      <c r="C204" t="b">
        <v>1</v>
      </c>
      <c r="D204" t="b">
        <v>1</v>
      </c>
      <c r="E204" t="s">
        <v>83</v>
      </c>
      <c r="F204" t="s">
        <v>83</v>
      </c>
      <c r="G204" t="s">
        <v>83</v>
      </c>
      <c r="H204" t="s">
        <v>83</v>
      </c>
      <c r="I204" t="s">
        <v>81</v>
      </c>
      <c r="J204" t="s">
        <v>141</v>
      </c>
      <c r="K204" t="s">
        <v>118</v>
      </c>
      <c r="L204" t="s">
        <v>83</v>
      </c>
      <c r="M204" t="b">
        <v>1</v>
      </c>
      <c r="N204" t="s">
        <v>1061</v>
      </c>
      <c r="O204" t="s">
        <v>83</v>
      </c>
      <c r="P204" t="b">
        <v>1</v>
      </c>
      <c r="Q204" t="s">
        <v>1062</v>
      </c>
      <c r="R204" t="b">
        <v>1</v>
      </c>
      <c r="S204" t="s">
        <v>1063</v>
      </c>
      <c r="T204">
        <v>9</v>
      </c>
      <c r="U204">
        <v>10</v>
      </c>
      <c r="AD204" t="b">
        <v>1</v>
      </c>
      <c r="AE204" t="b">
        <v>0</v>
      </c>
      <c r="AF204" t="s">
        <v>90</v>
      </c>
      <c r="AG204" t="s">
        <v>219</v>
      </c>
      <c r="AH204" t="s">
        <v>90</v>
      </c>
      <c r="AI204" t="s">
        <v>90</v>
      </c>
      <c r="AJ204" t="s">
        <v>81</v>
      </c>
      <c r="AK204" t="s">
        <v>85</v>
      </c>
      <c r="AL204" t="s">
        <v>91</v>
      </c>
      <c r="AM204" t="b">
        <v>1</v>
      </c>
      <c r="AN204" t="s">
        <v>1064</v>
      </c>
      <c r="AO204" t="s">
        <v>122</v>
      </c>
      <c r="AP204" t="b">
        <v>0</v>
      </c>
      <c r="AR204" t="b">
        <v>0</v>
      </c>
      <c r="AT204">
        <v>10</v>
      </c>
      <c r="AU204">
        <v>8</v>
      </c>
      <c r="AV204" s="12" t="s">
        <v>83</v>
      </c>
      <c r="AW204" s="29" t="s">
        <v>83</v>
      </c>
      <c r="AZ204" t="s">
        <v>375</v>
      </c>
      <c r="BA204" s="27" t="s">
        <v>93</v>
      </c>
      <c r="BB204" t="b">
        <v>1</v>
      </c>
      <c r="BC204" t="s">
        <v>81</v>
      </c>
      <c r="BD204" t="s">
        <v>110</v>
      </c>
      <c r="BE204" t="s">
        <v>111</v>
      </c>
      <c r="BF204" t="s">
        <v>82</v>
      </c>
      <c r="BG204">
        <v>10</v>
      </c>
      <c r="BH204" t="s">
        <v>96</v>
      </c>
      <c r="BI204" t="s">
        <v>1065</v>
      </c>
      <c r="BJ204" t="s">
        <v>96</v>
      </c>
      <c r="BK204" t="s">
        <v>1066</v>
      </c>
      <c r="BL204" t="b">
        <v>0</v>
      </c>
      <c r="BO204">
        <v>10</v>
      </c>
      <c r="BP204" t="s">
        <v>113</v>
      </c>
      <c r="BQ204" t="s">
        <v>1067</v>
      </c>
      <c r="BR204" t="s">
        <v>115</v>
      </c>
      <c r="BT204" s="42">
        <v>4</v>
      </c>
      <c r="BU204" t="s">
        <v>1068</v>
      </c>
      <c r="BV204" t="s">
        <v>1069</v>
      </c>
      <c r="BW204" t="b">
        <v>1</v>
      </c>
      <c r="BX204" s="29">
        <v>34</v>
      </c>
      <c r="BY204" s="28" t="s">
        <v>99</v>
      </c>
      <c r="BZ204" t="s">
        <v>100</v>
      </c>
      <c r="CA204" t="s">
        <v>905</v>
      </c>
      <c r="CB204" s="42" t="s">
        <v>102</v>
      </c>
      <c r="CC204" t="s">
        <v>100</v>
      </c>
      <c r="CD204" t="s">
        <v>905</v>
      </c>
    </row>
    <row r="205" spans="1:82" x14ac:dyDescent="0.2">
      <c r="A205" t="b">
        <v>1</v>
      </c>
      <c r="V205" t="b">
        <v>1</v>
      </c>
      <c r="W205" t="s">
        <v>207</v>
      </c>
      <c r="X205" t="s">
        <v>350</v>
      </c>
      <c r="Y205" t="s">
        <v>373</v>
      </c>
      <c r="Z205" t="s">
        <v>350</v>
      </c>
      <c r="AA205" t="s">
        <v>373</v>
      </c>
      <c r="AB205" t="s">
        <v>83</v>
      </c>
      <c r="AC205" t="s">
        <v>326</v>
      </c>
      <c r="AD205" t="b">
        <v>1</v>
      </c>
      <c r="AE205" t="b">
        <v>0</v>
      </c>
      <c r="AF205" t="s">
        <v>90</v>
      </c>
      <c r="AG205" t="s">
        <v>219</v>
      </c>
      <c r="AH205" t="s">
        <v>120</v>
      </c>
      <c r="AI205" t="s">
        <v>120</v>
      </c>
      <c r="AJ205" t="s">
        <v>106</v>
      </c>
      <c r="AK205" t="s">
        <v>85</v>
      </c>
      <c r="AL205" t="s">
        <v>91</v>
      </c>
      <c r="AM205" t="b">
        <v>1</v>
      </c>
      <c r="AN205" t="s">
        <v>1070</v>
      </c>
      <c r="AO205" t="s">
        <v>122</v>
      </c>
      <c r="AP205" t="b">
        <v>1</v>
      </c>
      <c r="AQ205" t="s">
        <v>1071</v>
      </c>
      <c r="AR205" t="b">
        <v>0</v>
      </c>
      <c r="AT205">
        <v>9</v>
      </c>
      <c r="AU205">
        <v>5</v>
      </c>
      <c r="AV205" s="12" t="s">
        <v>83</v>
      </c>
      <c r="AW205" s="29" t="s">
        <v>83</v>
      </c>
      <c r="AZ205" t="s">
        <v>138</v>
      </c>
      <c r="BA205" s="27" t="s">
        <v>83</v>
      </c>
      <c r="BB205" t="b">
        <v>1</v>
      </c>
      <c r="BC205" t="s">
        <v>83</v>
      </c>
      <c r="BD205" t="s">
        <v>110</v>
      </c>
      <c r="BE205" t="s">
        <v>111</v>
      </c>
      <c r="BF205" t="s">
        <v>82</v>
      </c>
      <c r="BG205">
        <v>10</v>
      </c>
      <c r="BH205" t="s">
        <v>96</v>
      </c>
      <c r="BI205" t="s">
        <v>1072</v>
      </c>
      <c r="BJ205" t="s">
        <v>82</v>
      </c>
      <c r="BK205" t="s">
        <v>1073</v>
      </c>
      <c r="BL205" t="b">
        <v>0</v>
      </c>
      <c r="BO205">
        <v>4</v>
      </c>
      <c r="BP205" t="s">
        <v>98</v>
      </c>
      <c r="BR205" t="s">
        <v>82</v>
      </c>
      <c r="BT205" s="42">
        <v>3</v>
      </c>
      <c r="BW205" t="b">
        <v>0</v>
      </c>
      <c r="BX205" s="29">
        <v>34</v>
      </c>
      <c r="BY205" s="28" t="s">
        <v>148</v>
      </c>
      <c r="BZ205" t="s">
        <v>100</v>
      </c>
      <c r="CA205" t="s">
        <v>308</v>
      </c>
      <c r="CB205" s="42" t="s">
        <v>102</v>
      </c>
      <c r="CC205" t="s">
        <v>100</v>
      </c>
      <c r="CD205" t="s">
        <v>308</v>
      </c>
    </row>
    <row r="206" spans="1:82" x14ac:dyDescent="0.2">
      <c r="A206" t="b">
        <v>0</v>
      </c>
      <c r="B206" t="s">
        <v>128</v>
      </c>
      <c r="C206" t="b">
        <v>1</v>
      </c>
      <c r="D206" t="b">
        <v>0</v>
      </c>
      <c r="E206" t="s">
        <v>83</v>
      </c>
      <c r="F206" t="s">
        <v>83</v>
      </c>
      <c r="G206" t="s">
        <v>82</v>
      </c>
      <c r="H206" t="s">
        <v>83</v>
      </c>
      <c r="I206" t="s">
        <v>81</v>
      </c>
      <c r="J206" t="s">
        <v>81</v>
      </c>
      <c r="K206" t="s">
        <v>85</v>
      </c>
      <c r="L206" t="s">
        <v>96</v>
      </c>
      <c r="M206" t="b">
        <v>1</v>
      </c>
      <c r="N206" t="s">
        <v>1074</v>
      </c>
      <c r="O206" t="s">
        <v>96</v>
      </c>
      <c r="P206" t="b">
        <v>1</v>
      </c>
      <c r="Q206" t="s">
        <v>1075</v>
      </c>
      <c r="R206" t="b">
        <v>1</v>
      </c>
      <c r="S206" t="s">
        <v>1076</v>
      </c>
      <c r="T206">
        <v>6</v>
      </c>
      <c r="U206">
        <v>1</v>
      </c>
      <c r="AD206" t="b">
        <v>1</v>
      </c>
      <c r="AE206" t="b">
        <v>0</v>
      </c>
      <c r="AF206" t="s">
        <v>158</v>
      </c>
      <c r="AG206" t="s">
        <v>159</v>
      </c>
      <c r="AH206" t="s">
        <v>120</v>
      </c>
      <c r="AI206" t="s">
        <v>120</v>
      </c>
      <c r="AJ206" t="s">
        <v>81</v>
      </c>
      <c r="AK206" t="s">
        <v>85</v>
      </c>
      <c r="AL206" t="s">
        <v>91</v>
      </c>
      <c r="AM206" t="b">
        <v>1</v>
      </c>
      <c r="AN206" t="s">
        <v>1077</v>
      </c>
      <c r="AO206" t="s">
        <v>92</v>
      </c>
      <c r="AP206" t="b">
        <v>1</v>
      </c>
      <c r="AQ206" t="s">
        <v>1078</v>
      </c>
      <c r="AR206" t="b">
        <v>0</v>
      </c>
      <c r="AT206">
        <v>1</v>
      </c>
      <c r="AU206">
        <v>1</v>
      </c>
      <c r="AV206" s="12" t="s">
        <v>83</v>
      </c>
      <c r="AW206" s="29" t="s">
        <v>83</v>
      </c>
      <c r="AZ206" t="s">
        <v>1079</v>
      </c>
      <c r="BA206" s="27" t="s">
        <v>83</v>
      </c>
      <c r="BB206" t="b">
        <v>1</v>
      </c>
      <c r="BC206" t="s">
        <v>83</v>
      </c>
      <c r="BD206" t="s">
        <v>110</v>
      </c>
      <c r="BE206" t="s">
        <v>111</v>
      </c>
      <c r="BF206" t="s">
        <v>83</v>
      </c>
      <c r="BG206">
        <v>9</v>
      </c>
      <c r="BH206" t="s">
        <v>96</v>
      </c>
      <c r="BI206" t="s">
        <v>1080</v>
      </c>
      <c r="BJ206" t="s">
        <v>82</v>
      </c>
      <c r="BK206" t="s">
        <v>1081</v>
      </c>
      <c r="BL206" t="b">
        <v>1</v>
      </c>
      <c r="BM206" t="b">
        <v>1</v>
      </c>
      <c r="BN206">
        <v>8</v>
      </c>
      <c r="BO206">
        <v>3</v>
      </c>
      <c r="BP206" t="s">
        <v>113</v>
      </c>
      <c r="BQ206" t="s">
        <v>1082</v>
      </c>
      <c r="BR206" t="s">
        <v>115</v>
      </c>
      <c r="BT206" s="42">
        <v>1</v>
      </c>
      <c r="BU206" t="s">
        <v>1083</v>
      </c>
      <c r="BV206" t="s">
        <v>1084</v>
      </c>
      <c r="BW206" t="b">
        <v>0</v>
      </c>
      <c r="BX206" s="29">
        <v>27</v>
      </c>
      <c r="BY206" s="28" t="s">
        <v>148</v>
      </c>
      <c r="BZ206" t="s">
        <v>100</v>
      </c>
      <c r="CA206" t="s">
        <v>184</v>
      </c>
      <c r="CB206" s="42" t="s">
        <v>102</v>
      </c>
      <c r="CC206" t="s">
        <v>100</v>
      </c>
      <c r="CD206" t="s">
        <v>184</v>
      </c>
    </row>
    <row r="207" spans="1:82" ht="34" x14ac:dyDescent="0.2">
      <c r="A207" t="b">
        <v>0</v>
      </c>
      <c r="B207" t="s">
        <v>174</v>
      </c>
      <c r="C207" t="b">
        <v>1</v>
      </c>
      <c r="D207" t="b">
        <v>0</v>
      </c>
      <c r="E207" t="s">
        <v>83</v>
      </c>
      <c r="F207" t="s">
        <v>83</v>
      </c>
      <c r="G207" t="s">
        <v>82</v>
      </c>
      <c r="H207" t="s">
        <v>82</v>
      </c>
      <c r="I207" t="s">
        <v>83</v>
      </c>
      <c r="J207" t="s">
        <v>190</v>
      </c>
      <c r="K207" t="s">
        <v>118</v>
      </c>
      <c r="L207" t="s">
        <v>96</v>
      </c>
      <c r="M207" t="b">
        <v>0</v>
      </c>
      <c r="O207" t="s">
        <v>96</v>
      </c>
      <c r="P207" t="b">
        <v>1</v>
      </c>
      <c r="Q207" s="2" t="s">
        <v>317</v>
      </c>
      <c r="R207" t="b">
        <v>1</v>
      </c>
      <c r="S207" s="2" t="s">
        <v>317</v>
      </c>
      <c r="T207">
        <v>5</v>
      </c>
      <c r="U207">
        <v>3</v>
      </c>
      <c r="AD207" t="b">
        <v>0</v>
      </c>
      <c r="AV207" s="12" t="s">
        <v>108</v>
      </c>
      <c r="AY207" t="s">
        <v>109</v>
      </c>
      <c r="BA207" s="27" t="s">
        <v>83</v>
      </c>
      <c r="BB207" t="b">
        <v>1</v>
      </c>
      <c r="BC207" t="s">
        <v>83</v>
      </c>
      <c r="BD207" t="s">
        <v>110</v>
      </c>
      <c r="BE207" t="s">
        <v>110</v>
      </c>
      <c r="BF207" t="s">
        <v>83</v>
      </c>
      <c r="BG207">
        <v>5</v>
      </c>
      <c r="BH207" t="s">
        <v>82</v>
      </c>
      <c r="BI207" s="2" t="s">
        <v>317</v>
      </c>
      <c r="BJ207" t="s">
        <v>82</v>
      </c>
      <c r="BK207" s="2" t="s">
        <v>317</v>
      </c>
      <c r="BL207" t="b">
        <v>0</v>
      </c>
      <c r="BO207">
        <v>7</v>
      </c>
      <c r="BP207" t="s">
        <v>98</v>
      </c>
      <c r="BR207" t="s">
        <v>98</v>
      </c>
      <c r="BT207" s="42">
        <v>3</v>
      </c>
      <c r="BU207" s="2" t="s">
        <v>317</v>
      </c>
      <c r="BV207" s="2" t="s">
        <v>317</v>
      </c>
      <c r="BW207" t="b">
        <v>0</v>
      </c>
      <c r="BX207" s="29">
        <v>44</v>
      </c>
      <c r="BY207" s="28" t="s">
        <v>140</v>
      </c>
      <c r="BZ207" t="s">
        <v>100</v>
      </c>
      <c r="CA207" t="s">
        <v>858</v>
      </c>
      <c r="CB207" s="42" t="s">
        <v>102</v>
      </c>
      <c r="CC207" t="s">
        <v>100</v>
      </c>
      <c r="CD207" t="s">
        <v>858</v>
      </c>
    </row>
    <row r="208" spans="1:82" x14ac:dyDescent="0.2">
      <c r="A208" t="b">
        <v>0</v>
      </c>
      <c r="B208" t="s">
        <v>128</v>
      </c>
      <c r="C208" t="b">
        <v>0</v>
      </c>
      <c r="D208" t="b">
        <v>1</v>
      </c>
      <c r="E208" t="s">
        <v>82</v>
      </c>
      <c r="F208" t="s">
        <v>82</v>
      </c>
      <c r="G208" t="s">
        <v>82</v>
      </c>
      <c r="H208" t="s">
        <v>82</v>
      </c>
      <c r="I208" t="s">
        <v>81</v>
      </c>
      <c r="J208" t="s">
        <v>190</v>
      </c>
      <c r="K208" t="s">
        <v>85</v>
      </c>
      <c r="L208" t="s">
        <v>82</v>
      </c>
      <c r="M208" t="b">
        <v>1</v>
      </c>
      <c r="N208" t="s">
        <v>1085</v>
      </c>
      <c r="O208" t="s">
        <v>82</v>
      </c>
      <c r="P208" t="b">
        <v>1</v>
      </c>
      <c r="Q208" t="s">
        <v>1086</v>
      </c>
      <c r="R208" t="b">
        <v>0</v>
      </c>
      <c r="T208">
        <v>8</v>
      </c>
      <c r="U208">
        <v>5</v>
      </c>
      <c r="AD208" t="b">
        <v>1</v>
      </c>
      <c r="AE208" t="b">
        <v>0</v>
      </c>
      <c r="AF208" t="s">
        <v>89</v>
      </c>
      <c r="AG208" t="s">
        <v>105</v>
      </c>
      <c r="AH208" t="s">
        <v>120</v>
      </c>
      <c r="AI208" t="s">
        <v>120</v>
      </c>
      <c r="AJ208" t="s">
        <v>81</v>
      </c>
      <c r="AK208" t="s">
        <v>85</v>
      </c>
      <c r="AL208" t="s">
        <v>121</v>
      </c>
      <c r="AM208" t="b">
        <v>0</v>
      </c>
      <c r="AO208" t="s">
        <v>122</v>
      </c>
      <c r="AP208" t="b">
        <v>0</v>
      </c>
      <c r="AR208" t="b">
        <v>0</v>
      </c>
      <c r="AT208">
        <v>8</v>
      </c>
      <c r="AU208">
        <v>5</v>
      </c>
      <c r="AV208" s="12" t="s">
        <v>83</v>
      </c>
      <c r="AW208" s="29" t="s">
        <v>83</v>
      </c>
      <c r="AZ208" t="s">
        <v>1087</v>
      </c>
      <c r="BA208" s="27" t="s">
        <v>108</v>
      </c>
      <c r="BB208" t="b">
        <v>1</v>
      </c>
      <c r="BC208" t="s">
        <v>81</v>
      </c>
      <c r="BD208" t="s">
        <v>144</v>
      </c>
      <c r="BE208" t="s">
        <v>111</v>
      </c>
      <c r="BF208" t="s">
        <v>82</v>
      </c>
      <c r="BG208">
        <v>7</v>
      </c>
      <c r="BH208" t="s">
        <v>83</v>
      </c>
      <c r="BI208" t="s">
        <v>1088</v>
      </c>
      <c r="BJ208" t="s">
        <v>83</v>
      </c>
      <c r="BK208" t="s">
        <v>1089</v>
      </c>
      <c r="BL208" t="b">
        <v>1</v>
      </c>
      <c r="BM208" t="b">
        <v>0</v>
      </c>
      <c r="BO208">
        <v>5</v>
      </c>
      <c r="BP208" t="s">
        <v>82</v>
      </c>
      <c r="BR208" t="s">
        <v>82</v>
      </c>
      <c r="BT208" s="42">
        <v>2</v>
      </c>
      <c r="BU208" t="s">
        <v>1090</v>
      </c>
      <c r="BV208" t="s">
        <v>1091</v>
      </c>
      <c r="BW208" t="b">
        <v>1</v>
      </c>
      <c r="BX208" s="29">
        <v>36</v>
      </c>
      <c r="BY208" s="28" t="s">
        <v>99</v>
      </c>
      <c r="BZ208" t="s">
        <v>1092</v>
      </c>
      <c r="CC208" t="s">
        <v>1092</v>
      </c>
    </row>
    <row r="209" spans="1:82" ht="153" x14ac:dyDescent="0.2">
      <c r="A209" t="b">
        <v>0</v>
      </c>
      <c r="B209" t="s">
        <v>174</v>
      </c>
      <c r="C209" t="b">
        <v>0</v>
      </c>
      <c r="D209" t="b">
        <v>1</v>
      </c>
      <c r="E209" t="s">
        <v>83</v>
      </c>
      <c r="F209" t="s">
        <v>83</v>
      </c>
      <c r="G209" t="s">
        <v>83</v>
      </c>
      <c r="H209" t="s">
        <v>83</v>
      </c>
      <c r="I209" t="s">
        <v>81</v>
      </c>
      <c r="J209" t="s">
        <v>84</v>
      </c>
      <c r="K209" t="s">
        <v>118</v>
      </c>
      <c r="L209" t="s">
        <v>83</v>
      </c>
      <c r="M209" t="b">
        <v>1</v>
      </c>
      <c r="N209" s="2" t="s">
        <v>1093</v>
      </c>
      <c r="O209" t="s">
        <v>83</v>
      </c>
      <c r="P209" t="b">
        <v>1</v>
      </c>
      <c r="Q209" s="2" t="s">
        <v>1094</v>
      </c>
      <c r="R209" t="b">
        <v>1</v>
      </c>
      <c r="S209" t="s">
        <v>1095</v>
      </c>
      <c r="T209">
        <v>10</v>
      </c>
      <c r="U209">
        <v>10</v>
      </c>
      <c r="AD209" t="b">
        <v>1</v>
      </c>
      <c r="AE209" t="b">
        <v>1</v>
      </c>
      <c r="AF209" t="s">
        <v>90</v>
      </c>
      <c r="AG209" t="s">
        <v>219</v>
      </c>
      <c r="AH209" t="s">
        <v>120</v>
      </c>
      <c r="AI209" t="s">
        <v>120</v>
      </c>
      <c r="AJ209" t="s">
        <v>81</v>
      </c>
      <c r="AK209" t="s">
        <v>85</v>
      </c>
      <c r="AL209" t="s">
        <v>121</v>
      </c>
      <c r="AM209" t="b">
        <v>1</v>
      </c>
      <c r="AN209" s="2" t="s">
        <v>1096</v>
      </c>
      <c r="AO209" t="s">
        <v>92</v>
      </c>
      <c r="AP209" t="b">
        <v>1</v>
      </c>
      <c r="AQ209" t="s">
        <v>1097</v>
      </c>
      <c r="AR209" t="b">
        <v>0</v>
      </c>
      <c r="AT209">
        <v>10</v>
      </c>
      <c r="AU209">
        <v>0</v>
      </c>
      <c r="AV209" s="12" t="s">
        <v>83</v>
      </c>
      <c r="AW209" s="29" t="s">
        <v>83</v>
      </c>
      <c r="AZ209" t="s">
        <v>1098</v>
      </c>
      <c r="BA209" s="27" t="s">
        <v>83</v>
      </c>
      <c r="BB209" t="b">
        <v>1</v>
      </c>
      <c r="BC209" t="s">
        <v>83</v>
      </c>
      <c r="BD209" t="s">
        <v>144</v>
      </c>
      <c r="BE209" t="s">
        <v>111</v>
      </c>
      <c r="BF209" t="s">
        <v>130</v>
      </c>
      <c r="BG209">
        <v>10</v>
      </c>
      <c r="BH209" t="s">
        <v>82</v>
      </c>
      <c r="BI209" t="s">
        <v>1099</v>
      </c>
      <c r="BJ209" t="s">
        <v>82</v>
      </c>
      <c r="BK209" t="s">
        <v>1100</v>
      </c>
      <c r="BL209" t="b">
        <v>1</v>
      </c>
      <c r="BM209" t="b">
        <v>0</v>
      </c>
      <c r="BO209">
        <v>5</v>
      </c>
      <c r="BP209" t="s">
        <v>82</v>
      </c>
      <c r="BR209" t="s">
        <v>82</v>
      </c>
      <c r="BT209" s="42">
        <v>3</v>
      </c>
      <c r="BU209" s="2" t="s">
        <v>1101</v>
      </c>
      <c r="BW209" t="b">
        <v>1</v>
      </c>
      <c r="BX209" s="29">
        <v>31</v>
      </c>
      <c r="BY209" s="28" t="s">
        <v>140</v>
      </c>
      <c r="BZ209" t="s">
        <v>100</v>
      </c>
      <c r="CA209" t="s">
        <v>308</v>
      </c>
      <c r="CB209" s="42" t="s">
        <v>102</v>
      </c>
      <c r="CC209" t="s">
        <v>100</v>
      </c>
      <c r="CD209" t="s">
        <v>308</v>
      </c>
    </row>
    <row r="210" spans="1:82" x14ac:dyDescent="0.2">
      <c r="A210" t="b">
        <v>0</v>
      </c>
      <c r="B210" t="s">
        <v>128</v>
      </c>
      <c r="C210" t="b">
        <v>1</v>
      </c>
      <c r="D210" t="b">
        <v>1</v>
      </c>
      <c r="E210" t="s">
        <v>83</v>
      </c>
      <c r="F210" t="s">
        <v>83</v>
      </c>
      <c r="G210" t="s">
        <v>83</v>
      </c>
      <c r="H210" t="s">
        <v>83</v>
      </c>
      <c r="I210" t="s">
        <v>81</v>
      </c>
      <c r="J210" t="s">
        <v>190</v>
      </c>
      <c r="K210" t="s">
        <v>118</v>
      </c>
      <c r="L210" t="s">
        <v>83</v>
      </c>
      <c r="M210" t="b">
        <v>0</v>
      </c>
      <c r="O210" t="s">
        <v>83</v>
      </c>
      <c r="P210" t="b">
        <v>1</v>
      </c>
      <c r="Q210" t="s">
        <v>1102</v>
      </c>
      <c r="R210" t="b">
        <v>1</v>
      </c>
      <c r="T210">
        <v>8</v>
      </c>
      <c r="U210">
        <v>10</v>
      </c>
      <c r="AD210" t="b">
        <v>1</v>
      </c>
      <c r="AE210" t="b">
        <v>1</v>
      </c>
      <c r="AF210" t="s">
        <v>81</v>
      </c>
      <c r="AG210" t="s">
        <v>105</v>
      </c>
      <c r="AH210" t="s">
        <v>120</v>
      </c>
      <c r="AI210" t="s">
        <v>120</v>
      </c>
      <c r="AJ210" t="s">
        <v>81</v>
      </c>
      <c r="AK210" t="s">
        <v>85</v>
      </c>
      <c r="AL210" t="s">
        <v>121</v>
      </c>
      <c r="AM210" t="b">
        <v>0</v>
      </c>
      <c r="AO210" t="s">
        <v>92</v>
      </c>
      <c r="AP210" t="b">
        <v>0</v>
      </c>
      <c r="AR210" t="b">
        <v>0</v>
      </c>
      <c r="AT210">
        <v>10</v>
      </c>
      <c r="AU210">
        <v>1</v>
      </c>
      <c r="AV210" s="12" t="s">
        <v>83</v>
      </c>
      <c r="AW210" s="29" t="s">
        <v>83</v>
      </c>
      <c r="AZ210" t="s">
        <v>1103</v>
      </c>
      <c r="BA210" s="27" t="s">
        <v>83</v>
      </c>
      <c r="BB210" t="b">
        <v>1</v>
      </c>
      <c r="BC210" t="s">
        <v>82</v>
      </c>
      <c r="BD210" t="s">
        <v>110</v>
      </c>
      <c r="BE210" t="s">
        <v>111</v>
      </c>
      <c r="BF210" t="s">
        <v>82</v>
      </c>
      <c r="BG210">
        <v>10</v>
      </c>
      <c r="BH210" t="s">
        <v>83</v>
      </c>
      <c r="BI210" t="s">
        <v>1104</v>
      </c>
      <c r="BJ210" t="s">
        <v>83</v>
      </c>
      <c r="BK210" t="s">
        <v>1105</v>
      </c>
      <c r="BL210" t="b">
        <v>1</v>
      </c>
      <c r="BM210" t="b">
        <v>1</v>
      </c>
      <c r="BN210">
        <v>3</v>
      </c>
      <c r="BO210">
        <v>8</v>
      </c>
      <c r="BP210" t="s">
        <v>98</v>
      </c>
      <c r="BR210" t="s">
        <v>115</v>
      </c>
      <c r="BT210" s="42">
        <v>2</v>
      </c>
      <c r="BU210" t="s">
        <v>1106</v>
      </c>
      <c r="BW210" t="b">
        <v>0</v>
      </c>
      <c r="BX210" s="29">
        <v>26</v>
      </c>
      <c r="BY210" s="28" t="s">
        <v>1107</v>
      </c>
      <c r="BZ210" t="s">
        <v>100</v>
      </c>
      <c r="CA210" t="s">
        <v>408</v>
      </c>
      <c r="CB210" s="42" t="s">
        <v>258</v>
      </c>
      <c r="CC210" t="s">
        <v>100</v>
      </c>
      <c r="CD210" t="s">
        <v>408</v>
      </c>
    </row>
    <row r="211" spans="1:82" x14ac:dyDescent="0.2">
      <c r="A211" t="b">
        <v>0</v>
      </c>
      <c r="B211" s="1" t="d">
        <v>2023-06-25</v>
      </c>
      <c r="C211" t="b">
        <v>1</v>
      </c>
      <c r="D211" t="b">
        <v>1</v>
      </c>
      <c r="E211" t="s">
        <v>83</v>
      </c>
      <c r="F211" t="s">
        <v>83</v>
      </c>
      <c r="G211" t="s">
        <v>82</v>
      </c>
      <c r="H211" t="s">
        <v>81</v>
      </c>
      <c r="I211" t="s">
        <v>83</v>
      </c>
      <c r="J211" t="s">
        <v>84</v>
      </c>
      <c r="K211" t="s">
        <v>118</v>
      </c>
      <c r="L211" t="s">
        <v>83</v>
      </c>
      <c r="M211" t="b">
        <v>1</v>
      </c>
      <c r="N211" t="s">
        <v>1108</v>
      </c>
      <c r="O211" t="s">
        <v>83</v>
      </c>
      <c r="P211" t="b">
        <v>1</v>
      </c>
      <c r="Q211" t="s">
        <v>1108</v>
      </c>
      <c r="R211" t="b">
        <v>1</v>
      </c>
      <c r="S211" t="s">
        <v>1109</v>
      </c>
      <c r="T211">
        <v>7</v>
      </c>
      <c r="U211">
        <v>8</v>
      </c>
      <c r="AD211" t="b">
        <v>1</v>
      </c>
      <c r="AE211" t="b">
        <v>1</v>
      </c>
      <c r="AF211" t="s">
        <v>90</v>
      </c>
      <c r="AG211" t="s">
        <v>219</v>
      </c>
      <c r="AH211" t="s">
        <v>120</v>
      </c>
      <c r="AI211" t="s">
        <v>89</v>
      </c>
      <c r="AJ211" t="s">
        <v>106</v>
      </c>
      <c r="AK211" t="s">
        <v>85</v>
      </c>
      <c r="AL211" t="s">
        <v>262</v>
      </c>
      <c r="AM211" t="b">
        <v>0</v>
      </c>
      <c r="AO211" t="s">
        <v>92</v>
      </c>
      <c r="AP211" t="b">
        <v>0</v>
      </c>
      <c r="AR211" t="b">
        <v>0</v>
      </c>
      <c r="AT211">
        <v>7</v>
      </c>
      <c r="AU211">
        <v>7</v>
      </c>
      <c r="AV211" s="12" t="s">
        <v>82</v>
      </c>
      <c r="BA211" s="27" t="s">
        <v>82</v>
      </c>
      <c r="BB211" t="b">
        <v>0</v>
      </c>
      <c r="BC211" t="s">
        <v>82</v>
      </c>
      <c r="BD211" t="s">
        <v>94</v>
      </c>
      <c r="BE211" t="s">
        <v>94</v>
      </c>
      <c r="BF211" t="s">
        <v>82</v>
      </c>
      <c r="BG211">
        <v>7</v>
      </c>
      <c r="BH211" t="s">
        <v>96</v>
      </c>
      <c r="BI211" t="s">
        <v>1110</v>
      </c>
      <c r="BJ211" t="s">
        <v>96</v>
      </c>
      <c r="BK211" t="s">
        <v>1111</v>
      </c>
      <c r="BL211" t="b">
        <v>1</v>
      </c>
      <c r="BM211" t="b">
        <v>0</v>
      </c>
      <c r="BO211">
        <v>9</v>
      </c>
      <c r="BP211" t="s">
        <v>82</v>
      </c>
      <c r="BR211" t="s">
        <v>98</v>
      </c>
      <c r="BT211" s="42">
        <v>3</v>
      </c>
      <c r="BU211" t="s">
        <v>1112</v>
      </c>
      <c r="BW211" t="b">
        <v>0</v>
      </c>
      <c r="BX211" s="29">
        <v>39</v>
      </c>
      <c r="BY211" s="28" t="s">
        <v>116</v>
      </c>
      <c r="BZ211" t="s">
        <v>100</v>
      </c>
      <c r="CA211" t="s">
        <v>294</v>
      </c>
      <c r="CB211" s="42" t="s">
        <v>102</v>
      </c>
      <c r="CC211" t="s">
        <v>100</v>
      </c>
      <c r="CD211" t="s">
        <v>294</v>
      </c>
    </row>
    <row r="212" spans="1:82" x14ac:dyDescent="0.2">
      <c r="A212" t="b">
        <v>0</v>
      </c>
      <c r="B212" t="s">
        <v>174</v>
      </c>
      <c r="C212" t="b">
        <v>0</v>
      </c>
      <c r="D212" t="b">
        <v>1</v>
      </c>
      <c r="E212" t="s">
        <v>83</v>
      </c>
      <c r="F212" t="s">
        <v>83</v>
      </c>
      <c r="G212" t="s">
        <v>83</v>
      </c>
      <c r="H212" t="s">
        <v>83</v>
      </c>
      <c r="I212" t="s">
        <v>83</v>
      </c>
      <c r="J212" t="s">
        <v>84</v>
      </c>
      <c r="K212" t="s">
        <v>118</v>
      </c>
      <c r="L212" t="s">
        <v>83</v>
      </c>
      <c r="M212" t="b">
        <v>1</v>
      </c>
      <c r="N212" t="s">
        <v>1113</v>
      </c>
      <c r="O212" t="s">
        <v>83</v>
      </c>
      <c r="P212" t="b">
        <v>1</v>
      </c>
      <c r="Q212" t="s">
        <v>1114</v>
      </c>
      <c r="R212" t="b">
        <v>1</v>
      </c>
      <c r="S212" t="s">
        <v>1115</v>
      </c>
      <c r="T212">
        <v>6</v>
      </c>
      <c r="U212">
        <v>5</v>
      </c>
      <c r="AD212" t="b">
        <v>1</v>
      </c>
      <c r="AE212" t="b">
        <v>1</v>
      </c>
      <c r="AF212" t="s">
        <v>89</v>
      </c>
      <c r="AG212" t="s">
        <v>105</v>
      </c>
      <c r="AH212" t="s">
        <v>81</v>
      </c>
      <c r="AI212" t="s">
        <v>89</v>
      </c>
      <c r="AJ212" t="s">
        <v>81</v>
      </c>
      <c r="AK212" t="s">
        <v>85</v>
      </c>
      <c r="AL212" t="s">
        <v>91</v>
      </c>
      <c r="AM212" t="b">
        <v>0</v>
      </c>
      <c r="AO212" t="s">
        <v>92</v>
      </c>
      <c r="AP212" t="b">
        <v>0</v>
      </c>
      <c r="AR212" t="b">
        <v>0</v>
      </c>
      <c r="AT212">
        <v>2</v>
      </c>
      <c r="AU212">
        <v>1</v>
      </c>
      <c r="AV212" s="12" t="s">
        <v>83</v>
      </c>
      <c r="AW212" s="29" t="s">
        <v>83</v>
      </c>
      <c r="AZ212" t="s">
        <v>138</v>
      </c>
      <c r="BA212" s="27" t="s">
        <v>83</v>
      </c>
      <c r="BB212" t="b">
        <v>1</v>
      </c>
      <c r="BC212" t="s">
        <v>83</v>
      </c>
      <c r="BD212" t="s">
        <v>110</v>
      </c>
      <c r="BE212" t="s">
        <v>111</v>
      </c>
      <c r="BF212" t="s">
        <v>130</v>
      </c>
      <c r="BG212">
        <v>10</v>
      </c>
      <c r="BH212" t="s">
        <v>96</v>
      </c>
      <c r="BI212" t="s">
        <v>1116</v>
      </c>
      <c r="BJ212" t="s">
        <v>96</v>
      </c>
      <c r="BK212" t="s">
        <v>1117</v>
      </c>
      <c r="BL212" t="b">
        <v>1</v>
      </c>
      <c r="BO212">
        <v>8</v>
      </c>
      <c r="BP212" t="s">
        <v>98</v>
      </c>
      <c r="BR212" t="s">
        <v>115</v>
      </c>
      <c r="BT212" s="42">
        <v>3</v>
      </c>
      <c r="BW212" t="b">
        <v>0</v>
      </c>
      <c r="BX212" s="29">
        <v>36</v>
      </c>
      <c r="BY212" s="28" t="s">
        <v>148</v>
      </c>
      <c r="BZ212" t="s">
        <v>100</v>
      </c>
      <c r="CA212" t="s">
        <v>217</v>
      </c>
      <c r="CB212" s="42" t="s">
        <v>102</v>
      </c>
      <c r="CC212" t="s">
        <v>100</v>
      </c>
      <c r="CD212" t="s">
        <v>217</v>
      </c>
    </row>
    <row r="213" spans="1:82" x14ac:dyDescent="0.2">
      <c r="A213" t="b">
        <v>0</v>
      </c>
      <c r="B213" s="1" t="d">
        <v>2023-06-25</v>
      </c>
      <c r="C213" t="b">
        <v>1</v>
      </c>
      <c r="D213" t="b">
        <v>1</v>
      </c>
      <c r="E213" t="s">
        <v>309</v>
      </c>
      <c r="F213" t="s">
        <v>83</v>
      </c>
      <c r="G213" t="s">
        <v>82</v>
      </c>
      <c r="H213" t="s">
        <v>82</v>
      </c>
      <c r="I213" t="s">
        <v>83</v>
      </c>
      <c r="J213" t="s">
        <v>141</v>
      </c>
      <c r="K213" t="s">
        <v>85</v>
      </c>
      <c r="L213" t="s">
        <v>96</v>
      </c>
      <c r="M213" t="b">
        <v>0</v>
      </c>
      <c r="O213" t="s">
        <v>96</v>
      </c>
      <c r="P213" t="b">
        <v>1</v>
      </c>
      <c r="Q213" t="s">
        <v>1118</v>
      </c>
      <c r="R213" t="b">
        <v>1</v>
      </c>
      <c r="S213" t="s">
        <v>1119</v>
      </c>
      <c r="T213">
        <v>9</v>
      </c>
      <c r="U213">
        <v>6</v>
      </c>
      <c r="AD213" t="b">
        <v>1</v>
      </c>
      <c r="AE213" t="b">
        <v>1</v>
      </c>
      <c r="AF213" t="s">
        <v>90</v>
      </c>
      <c r="AG213" t="s">
        <v>219</v>
      </c>
      <c r="AH213" t="s">
        <v>89</v>
      </c>
      <c r="AI213" t="s">
        <v>90</v>
      </c>
      <c r="AJ213" t="s">
        <v>110</v>
      </c>
      <c r="AK213" t="s">
        <v>118</v>
      </c>
      <c r="AL213" t="s">
        <v>91</v>
      </c>
      <c r="AM213" t="b">
        <v>1</v>
      </c>
      <c r="AN213" t="s">
        <v>1120</v>
      </c>
      <c r="AO213" t="s">
        <v>92</v>
      </c>
      <c r="AP213" t="b">
        <v>1</v>
      </c>
      <c r="AQ213" t="s">
        <v>1121</v>
      </c>
      <c r="AR213" t="b">
        <v>1</v>
      </c>
      <c r="AS213" t="s">
        <v>1122</v>
      </c>
      <c r="AT213">
        <v>10</v>
      </c>
      <c r="AU213">
        <v>2</v>
      </c>
      <c r="AV213" s="12" t="s">
        <v>83</v>
      </c>
      <c r="AW213" s="29" t="s">
        <v>83</v>
      </c>
      <c r="AZ213" t="s">
        <v>1123</v>
      </c>
      <c r="BA213" s="27" t="s">
        <v>83</v>
      </c>
      <c r="BB213" t="b">
        <v>1</v>
      </c>
      <c r="BC213" t="s">
        <v>83</v>
      </c>
      <c r="BD213" t="s">
        <v>111</v>
      </c>
      <c r="BE213" t="s">
        <v>144</v>
      </c>
      <c r="BF213" t="s">
        <v>82</v>
      </c>
      <c r="BG213">
        <v>10</v>
      </c>
      <c r="BH213" t="s">
        <v>83</v>
      </c>
      <c r="BI213" t="s">
        <v>1124</v>
      </c>
      <c r="BJ213" t="s">
        <v>96</v>
      </c>
      <c r="BK213" t="s">
        <v>1125</v>
      </c>
      <c r="BL213" t="b">
        <v>1</v>
      </c>
      <c r="BM213" t="b">
        <v>0</v>
      </c>
      <c r="BO213">
        <v>5</v>
      </c>
      <c r="BP213" t="s">
        <v>115</v>
      </c>
      <c r="BQ213" t="s">
        <v>1126</v>
      </c>
      <c r="BR213" t="s">
        <v>115</v>
      </c>
      <c r="BT213" s="42">
        <v>3</v>
      </c>
      <c r="BU213" t="s">
        <v>1127</v>
      </c>
      <c r="BW213" t="b">
        <v>1</v>
      </c>
      <c r="BX213" s="29">
        <v>25</v>
      </c>
      <c r="BY213" s="28" t="s">
        <v>148</v>
      </c>
      <c r="BZ213" t="s">
        <v>100</v>
      </c>
      <c r="CA213" t="s">
        <v>408</v>
      </c>
      <c r="CB213" s="42" t="s">
        <v>102</v>
      </c>
      <c r="CC213" t="s">
        <v>100</v>
      </c>
      <c r="CD213" t="s">
        <v>408</v>
      </c>
    </row>
    <row r="214" spans="1:82" ht="51" x14ac:dyDescent="0.2">
      <c r="A214" t="b">
        <v>0</v>
      </c>
      <c r="B214" t="s">
        <v>174</v>
      </c>
      <c r="C214" t="b">
        <v>0</v>
      </c>
      <c r="D214" t="b">
        <v>1</v>
      </c>
      <c r="E214" t="s">
        <v>82</v>
      </c>
      <c r="F214" t="s">
        <v>82</v>
      </c>
      <c r="G214" t="s">
        <v>82</v>
      </c>
      <c r="H214" t="s">
        <v>82</v>
      </c>
      <c r="I214" t="s">
        <v>81</v>
      </c>
      <c r="J214" t="s">
        <v>84</v>
      </c>
      <c r="K214" t="s">
        <v>85</v>
      </c>
      <c r="L214" t="s">
        <v>82</v>
      </c>
      <c r="M214" t="b">
        <v>0</v>
      </c>
      <c r="O214" t="s">
        <v>82</v>
      </c>
      <c r="P214" t="b">
        <v>0</v>
      </c>
      <c r="R214" t="b">
        <v>0</v>
      </c>
      <c r="T214">
        <v>0</v>
      </c>
      <c r="U214">
        <v>0</v>
      </c>
      <c r="AD214" t="b">
        <v>1</v>
      </c>
      <c r="AE214" t="b">
        <v>1</v>
      </c>
      <c r="AF214" t="s">
        <v>158</v>
      </c>
      <c r="AG214" t="s">
        <v>159</v>
      </c>
      <c r="AH214" t="s">
        <v>120</v>
      </c>
      <c r="AI214" t="s">
        <v>120</v>
      </c>
      <c r="AJ214" t="s">
        <v>81</v>
      </c>
      <c r="AK214" t="s">
        <v>85</v>
      </c>
      <c r="AL214" t="s">
        <v>121</v>
      </c>
      <c r="AM214" t="b">
        <v>0</v>
      </c>
      <c r="AO214" t="s">
        <v>122</v>
      </c>
      <c r="AP214" t="b">
        <v>0</v>
      </c>
      <c r="AR214" t="b">
        <v>0</v>
      </c>
      <c r="AT214">
        <v>0</v>
      </c>
      <c r="AU214">
        <v>0</v>
      </c>
      <c r="AV214" s="12" t="s">
        <v>83</v>
      </c>
      <c r="AW214" s="29" t="s">
        <v>83</v>
      </c>
      <c r="AZ214" t="s">
        <v>1128</v>
      </c>
      <c r="BA214" s="27" t="s">
        <v>83</v>
      </c>
      <c r="BB214" t="b">
        <v>1</v>
      </c>
      <c r="BC214" t="s">
        <v>81</v>
      </c>
      <c r="BD214" t="s">
        <v>110</v>
      </c>
      <c r="BE214" t="s">
        <v>111</v>
      </c>
      <c r="BF214" t="s">
        <v>130</v>
      </c>
      <c r="BG214">
        <v>4</v>
      </c>
      <c r="BH214" t="s">
        <v>96</v>
      </c>
      <c r="BI214" t="s">
        <v>1129</v>
      </c>
      <c r="BJ214" t="s">
        <v>82</v>
      </c>
      <c r="BK214" t="s">
        <v>1130</v>
      </c>
      <c r="BL214" t="b">
        <v>0</v>
      </c>
      <c r="BO214">
        <v>0</v>
      </c>
      <c r="BP214" t="s">
        <v>115</v>
      </c>
      <c r="BQ214" s="2" t="s">
        <v>1131</v>
      </c>
      <c r="BR214" t="s">
        <v>113</v>
      </c>
      <c r="BT214" s="42">
        <v>1</v>
      </c>
      <c r="BU214" t="s">
        <v>1132</v>
      </c>
      <c r="BW214" t="b">
        <v>1</v>
      </c>
      <c r="BX214" s="29">
        <v>47</v>
      </c>
      <c r="BY214" s="28" t="s">
        <v>131</v>
      </c>
      <c r="BZ214" t="s">
        <v>552</v>
      </c>
      <c r="CC214" t="s">
        <v>552</v>
      </c>
    </row>
    <row r="215" spans="1:82" x14ac:dyDescent="0.2">
      <c r="A215" t="b">
        <v>0</v>
      </c>
      <c r="B215" t="s">
        <v>174</v>
      </c>
      <c r="C215" t="b">
        <v>0</v>
      </c>
      <c r="D215" t="b">
        <v>1</v>
      </c>
      <c r="E215" t="s">
        <v>83</v>
      </c>
      <c r="F215" t="s">
        <v>82</v>
      </c>
      <c r="G215" t="s">
        <v>83</v>
      </c>
      <c r="H215" t="s">
        <v>83</v>
      </c>
      <c r="I215" t="s">
        <v>81</v>
      </c>
      <c r="J215" t="s">
        <v>141</v>
      </c>
      <c r="K215" t="s">
        <v>118</v>
      </c>
      <c r="L215" t="s">
        <v>83</v>
      </c>
      <c r="M215" t="b">
        <v>1</v>
      </c>
      <c r="N215" t="s">
        <v>1133</v>
      </c>
      <c r="O215" t="s">
        <v>83</v>
      </c>
      <c r="P215" t="b">
        <v>1</v>
      </c>
      <c r="Q215" t="s">
        <v>1134</v>
      </c>
      <c r="R215" t="b">
        <v>1</v>
      </c>
      <c r="S215" t="s">
        <v>1135</v>
      </c>
      <c r="T215">
        <v>5</v>
      </c>
      <c r="U215">
        <v>7</v>
      </c>
      <c r="AD215" t="b">
        <v>1</v>
      </c>
      <c r="AE215" t="b">
        <v>1</v>
      </c>
      <c r="AF215" t="s">
        <v>81</v>
      </c>
      <c r="AG215" t="s">
        <v>88</v>
      </c>
      <c r="AH215" t="s">
        <v>120</v>
      </c>
      <c r="AI215" t="s">
        <v>120</v>
      </c>
      <c r="AJ215" t="s">
        <v>81</v>
      </c>
      <c r="AK215" t="s">
        <v>85</v>
      </c>
      <c r="AL215" t="s">
        <v>121</v>
      </c>
      <c r="AM215" t="b">
        <v>0</v>
      </c>
      <c r="AO215" t="s">
        <v>122</v>
      </c>
      <c r="AP215" t="b">
        <v>0</v>
      </c>
      <c r="AR215" t="b">
        <v>0</v>
      </c>
      <c r="AT215">
        <v>5</v>
      </c>
      <c r="AU215">
        <v>3</v>
      </c>
      <c r="AV215" s="12" t="s">
        <v>108</v>
      </c>
      <c r="AY215" t="s">
        <v>109</v>
      </c>
      <c r="BA215" s="27" t="s">
        <v>83</v>
      </c>
      <c r="BB215" t="b">
        <v>1</v>
      </c>
      <c r="BC215" t="s">
        <v>81</v>
      </c>
      <c r="BD215" t="s">
        <v>144</v>
      </c>
      <c r="BE215" t="s">
        <v>111</v>
      </c>
      <c r="BF215" t="s">
        <v>82</v>
      </c>
      <c r="BG215">
        <v>7</v>
      </c>
      <c r="BH215" t="s">
        <v>83</v>
      </c>
      <c r="BI215" t="s">
        <v>1136</v>
      </c>
      <c r="BJ215" t="s">
        <v>82</v>
      </c>
      <c r="BK215" t="s">
        <v>1137</v>
      </c>
      <c r="BL215" t="b">
        <v>0</v>
      </c>
      <c r="BO215">
        <v>9</v>
      </c>
      <c r="BP215" t="s">
        <v>115</v>
      </c>
      <c r="BQ215" t="s">
        <v>1138</v>
      </c>
      <c r="BR215" t="s">
        <v>98</v>
      </c>
      <c r="BT215" s="42">
        <v>2</v>
      </c>
      <c r="BU215" t="s">
        <v>1139</v>
      </c>
      <c r="BW215" t="b">
        <v>0</v>
      </c>
      <c r="BX215" s="29">
        <v>38</v>
      </c>
      <c r="BY215" s="28" t="s">
        <v>99</v>
      </c>
      <c r="BZ215" t="s">
        <v>164</v>
      </c>
      <c r="CC215" t="s">
        <v>164</v>
      </c>
    </row>
    <row r="216" spans="1:82" x14ac:dyDescent="0.2">
      <c r="A216" t="b">
        <v>0</v>
      </c>
      <c r="B216" t="s">
        <v>80</v>
      </c>
      <c r="C216" t="b">
        <v>1</v>
      </c>
      <c r="D216" t="b">
        <v>1</v>
      </c>
      <c r="E216" t="s">
        <v>81</v>
      </c>
      <c r="F216" t="s">
        <v>130</v>
      </c>
      <c r="G216" t="s">
        <v>83</v>
      </c>
      <c r="H216" t="s">
        <v>82</v>
      </c>
      <c r="I216" t="s">
        <v>81</v>
      </c>
      <c r="J216" t="s">
        <v>84</v>
      </c>
      <c r="K216" t="s">
        <v>118</v>
      </c>
      <c r="L216" t="s">
        <v>96</v>
      </c>
      <c r="M216" t="b">
        <v>1</v>
      </c>
      <c r="O216" t="s">
        <v>96</v>
      </c>
      <c r="P216" t="b">
        <v>1</v>
      </c>
      <c r="R216" t="b">
        <v>1</v>
      </c>
      <c r="T216">
        <v>10</v>
      </c>
      <c r="U216">
        <v>10</v>
      </c>
      <c r="AD216" t="b">
        <v>1</v>
      </c>
      <c r="AE216" t="b">
        <v>1</v>
      </c>
      <c r="AF216" t="s">
        <v>89</v>
      </c>
      <c r="AG216" t="s">
        <v>105</v>
      </c>
      <c r="AH216" t="s">
        <v>89</v>
      </c>
      <c r="AI216" t="s">
        <v>120</v>
      </c>
      <c r="AJ216" t="s">
        <v>81</v>
      </c>
      <c r="AK216" t="s">
        <v>118</v>
      </c>
      <c r="AL216" t="s">
        <v>91</v>
      </c>
      <c r="AM216" t="b">
        <v>1</v>
      </c>
      <c r="AO216" t="s">
        <v>92</v>
      </c>
      <c r="AP216" t="b">
        <v>1</v>
      </c>
      <c r="AR216" t="b">
        <v>0</v>
      </c>
      <c r="AT216">
        <v>7</v>
      </c>
      <c r="AU216">
        <v>7</v>
      </c>
      <c r="AV216" s="12" t="s">
        <v>93</v>
      </c>
      <c r="BA216" s="27" t="s">
        <v>108</v>
      </c>
      <c r="BB216" t="b">
        <v>0</v>
      </c>
      <c r="BC216" t="s">
        <v>82</v>
      </c>
      <c r="BD216" t="s">
        <v>94</v>
      </c>
      <c r="BE216" t="s">
        <v>94</v>
      </c>
      <c r="BF216" t="s">
        <v>130</v>
      </c>
      <c r="BG216">
        <v>4</v>
      </c>
      <c r="BH216" t="s">
        <v>96</v>
      </c>
      <c r="BJ216" t="s">
        <v>96</v>
      </c>
      <c r="BL216" t="b">
        <v>0</v>
      </c>
      <c r="BO216">
        <v>7</v>
      </c>
      <c r="BP216" t="s">
        <v>113</v>
      </c>
      <c r="BR216" t="s">
        <v>113</v>
      </c>
      <c r="BT216" s="42">
        <v>3</v>
      </c>
      <c r="BW216" t="b">
        <v>0</v>
      </c>
      <c r="BX216" s="29">
        <v>33</v>
      </c>
      <c r="BY216" s="28" t="s">
        <v>116</v>
      </c>
      <c r="BZ216" t="s">
        <v>197</v>
      </c>
      <c r="CC216" t="s">
        <v>197</v>
      </c>
    </row>
    <row r="217" spans="1:82" x14ac:dyDescent="0.2">
      <c r="A217" t="b">
        <v>1</v>
      </c>
      <c r="V217" t="b">
        <v>1</v>
      </c>
      <c r="W217" t="s">
        <v>303</v>
      </c>
      <c r="X217" t="s">
        <v>350</v>
      </c>
      <c r="Y217" t="s">
        <v>351</v>
      </c>
      <c r="Z217" t="s">
        <v>350</v>
      </c>
      <c r="AA217" t="s">
        <v>1140</v>
      </c>
      <c r="AB217" t="s">
        <v>83</v>
      </c>
      <c r="AC217" t="s">
        <v>388</v>
      </c>
      <c r="AD217" t="b">
        <v>1</v>
      </c>
      <c r="AE217" t="b">
        <v>1</v>
      </c>
      <c r="AF217" t="s">
        <v>89</v>
      </c>
      <c r="AG217" t="s">
        <v>134</v>
      </c>
      <c r="AH217" t="s">
        <v>120</v>
      </c>
      <c r="AI217" t="s">
        <v>89</v>
      </c>
      <c r="AJ217" t="s">
        <v>81</v>
      </c>
      <c r="AK217" t="s">
        <v>85</v>
      </c>
      <c r="AL217" t="s">
        <v>121</v>
      </c>
      <c r="AM217" t="b">
        <v>1</v>
      </c>
      <c r="AN217" t="s">
        <v>1141</v>
      </c>
      <c r="AO217" t="s">
        <v>92</v>
      </c>
      <c r="AP217" t="b">
        <v>1</v>
      </c>
      <c r="AQ217" t="s">
        <v>1142</v>
      </c>
      <c r="AR217" t="b">
        <v>1</v>
      </c>
      <c r="AS217" t="s">
        <v>1143</v>
      </c>
      <c r="AT217">
        <v>5</v>
      </c>
      <c r="AU217">
        <v>1</v>
      </c>
      <c r="AV217" s="12" t="s">
        <v>108</v>
      </c>
      <c r="BA217" s="27" t="s">
        <v>83</v>
      </c>
      <c r="BB217" t="b">
        <v>1</v>
      </c>
      <c r="BC217" t="s">
        <v>81</v>
      </c>
      <c r="BD217" t="s">
        <v>94</v>
      </c>
      <c r="BE217" t="s">
        <v>111</v>
      </c>
      <c r="BF217" t="s">
        <v>96</v>
      </c>
      <c r="BG217">
        <v>6</v>
      </c>
      <c r="BH217" t="s">
        <v>82</v>
      </c>
      <c r="BI217" t="s">
        <v>1144</v>
      </c>
      <c r="BJ217" t="s">
        <v>82</v>
      </c>
      <c r="BK217" t="s">
        <v>1145</v>
      </c>
      <c r="BL217" t="b">
        <v>0</v>
      </c>
      <c r="BO217">
        <v>6</v>
      </c>
      <c r="BP217" t="s">
        <v>115</v>
      </c>
      <c r="BQ217" t="s">
        <v>1146</v>
      </c>
      <c r="BR217" t="s">
        <v>98</v>
      </c>
      <c r="BT217" s="42">
        <v>1</v>
      </c>
      <c r="BU217" t="s">
        <v>1147</v>
      </c>
      <c r="BV217" t="s">
        <v>1148</v>
      </c>
      <c r="BW217" t="b">
        <v>1</v>
      </c>
      <c r="BX217" s="29">
        <v>59</v>
      </c>
      <c r="BY217" s="28" t="s">
        <v>1149</v>
      </c>
      <c r="BZ217" t="s">
        <v>164</v>
      </c>
      <c r="CC217" t="s">
        <v>164</v>
      </c>
    </row>
    <row r="218" spans="1:82" x14ac:dyDescent="0.2">
      <c r="A218" t="b">
        <v>0</v>
      </c>
      <c r="B218" t="s">
        <v>128</v>
      </c>
      <c r="C218" t="b">
        <v>1</v>
      </c>
      <c r="D218" t="b">
        <v>1</v>
      </c>
      <c r="E218" t="s">
        <v>83</v>
      </c>
      <c r="F218" t="s">
        <v>83</v>
      </c>
      <c r="G218" t="s">
        <v>83</v>
      </c>
      <c r="H218" t="s">
        <v>82</v>
      </c>
      <c r="I218" t="s">
        <v>83</v>
      </c>
      <c r="J218" t="s">
        <v>84</v>
      </c>
      <c r="K218" t="s">
        <v>85</v>
      </c>
      <c r="L218" t="s">
        <v>83</v>
      </c>
      <c r="M218" t="b">
        <v>0</v>
      </c>
      <c r="O218" t="s">
        <v>96</v>
      </c>
      <c r="P218" t="b">
        <v>1</v>
      </c>
      <c r="Q218" t="s">
        <v>1150</v>
      </c>
      <c r="R218" t="b">
        <v>1</v>
      </c>
      <c r="S218" t="s">
        <v>1151</v>
      </c>
      <c r="T218">
        <v>5</v>
      </c>
      <c r="U218">
        <v>7</v>
      </c>
      <c r="AD218" t="b">
        <v>1</v>
      </c>
      <c r="AE218" t="b">
        <v>1</v>
      </c>
      <c r="AF218" t="s">
        <v>89</v>
      </c>
      <c r="AG218" t="s">
        <v>105</v>
      </c>
      <c r="AH218" t="s">
        <v>89</v>
      </c>
      <c r="AI218" t="s">
        <v>89</v>
      </c>
      <c r="AJ218" t="s">
        <v>110</v>
      </c>
      <c r="AK218" t="s">
        <v>85</v>
      </c>
      <c r="AL218" t="s">
        <v>121</v>
      </c>
      <c r="AM218" t="b">
        <v>0</v>
      </c>
      <c r="AO218" t="s">
        <v>264</v>
      </c>
      <c r="AP218" t="b">
        <v>1</v>
      </c>
      <c r="AQ218" t="s">
        <v>1152</v>
      </c>
      <c r="AR218" t="b">
        <v>1</v>
      </c>
      <c r="AS218" t="s">
        <v>1153</v>
      </c>
      <c r="AT218">
        <v>6</v>
      </c>
      <c r="AU218">
        <v>4</v>
      </c>
      <c r="AV218" s="12" t="s">
        <v>108</v>
      </c>
      <c r="AY218" t="s">
        <v>284</v>
      </c>
      <c r="BA218" s="27" t="s">
        <v>108</v>
      </c>
      <c r="BB218" t="b">
        <v>1</v>
      </c>
      <c r="BC218" t="s">
        <v>83</v>
      </c>
      <c r="BD218" t="s">
        <v>144</v>
      </c>
      <c r="BE218" t="s">
        <v>110</v>
      </c>
      <c r="BF218" t="s">
        <v>82</v>
      </c>
      <c r="BG218">
        <v>7</v>
      </c>
      <c r="BH218" t="s">
        <v>83</v>
      </c>
      <c r="BI218" t="s">
        <v>1154</v>
      </c>
      <c r="BJ218" t="s">
        <v>83</v>
      </c>
      <c r="BK218" t="s">
        <v>1155</v>
      </c>
      <c r="BL218" t="b">
        <v>0</v>
      </c>
      <c r="BO218">
        <v>7</v>
      </c>
      <c r="BP218" t="s">
        <v>113</v>
      </c>
      <c r="BQ218" t="s">
        <v>1156</v>
      </c>
      <c r="BR218" t="s">
        <v>115</v>
      </c>
      <c r="BT218" s="42">
        <v>2</v>
      </c>
      <c r="BU218" t="s">
        <v>1157</v>
      </c>
      <c r="BW218" t="b">
        <v>0</v>
      </c>
      <c r="BX218" s="29">
        <v>39</v>
      </c>
      <c r="BY218" s="28" t="s">
        <v>99</v>
      </c>
      <c r="BZ218" t="s">
        <v>100</v>
      </c>
      <c r="CA218" t="s">
        <v>101</v>
      </c>
      <c r="CB218" s="42" t="s">
        <v>102</v>
      </c>
      <c r="CC218" t="s">
        <v>100</v>
      </c>
      <c r="CD218" t="s">
        <v>101</v>
      </c>
    </row>
    <row r="219" spans="1:82" x14ac:dyDescent="0.2">
      <c r="A219" t="b">
        <v>0</v>
      </c>
      <c r="B219" t="s">
        <v>128</v>
      </c>
      <c r="C219" t="b">
        <v>1</v>
      </c>
      <c r="D219" t="b">
        <v>1</v>
      </c>
      <c r="E219" t="s">
        <v>309</v>
      </c>
      <c r="F219" t="s">
        <v>130</v>
      </c>
      <c r="G219" t="s">
        <v>83</v>
      </c>
      <c r="H219" t="s">
        <v>81</v>
      </c>
      <c r="I219" t="s">
        <v>83</v>
      </c>
      <c r="J219" t="s">
        <v>81</v>
      </c>
      <c r="K219" t="s">
        <v>85</v>
      </c>
      <c r="L219" t="s">
        <v>96</v>
      </c>
      <c r="M219" t="b">
        <v>0</v>
      </c>
      <c r="O219" t="s">
        <v>82</v>
      </c>
      <c r="P219" t="b">
        <v>0</v>
      </c>
      <c r="R219" t="b">
        <v>0</v>
      </c>
      <c r="T219">
        <v>5</v>
      </c>
      <c r="U219">
        <v>5</v>
      </c>
      <c r="AD219" t="b">
        <v>1</v>
      </c>
      <c r="AE219" t="b">
        <v>0</v>
      </c>
      <c r="AF219" t="s">
        <v>81</v>
      </c>
      <c r="AG219" t="s">
        <v>88</v>
      </c>
      <c r="AH219" t="s">
        <v>120</v>
      </c>
      <c r="AI219" t="s">
        <v>120</v>
      </c>
      <c r="AJ219" t="s">
        <v>81</v>
      </c>
      <c r="AK219" t="s">
        <v>85</v>
      </c>
      <c r="AL219" t="s">
        <v>121</v>
      </c>
      <c r="AM219" t="b">
        <v>0</v>
      </c>
      <c r="AO219" t="s">
        <v>122</v>
      </c>
      <c r="AP219" t="b">
        <v>0</v>
      </c>
      <c r="AR219" t="b">
        <v>0</v>
      </c>
      <c r="AT219">
        <v>5</v>
      </c>
      <c r="AU219">
        <v>3</v>
      </c>
      <c r="AV219" s="12" t="s">
        <v>83</v>
      </c>
      <c r="AW219" s="29" t="s">
        <v>83</v>
      </c>
      <c r="AZ219" t="s">
        <v>211</v>
      </c>
      <c r="BA219" s="27" t="s">
        <v>83</v>
      </c>
      <c r="BB219" t="b">
        <v>1</v>
      </c>
      <c r="BC219" t="s">
        <v>81</v>
      </c>
      <c r="BD219" t="s">
        <v>144</v>
      </c>
      <c r="BE219" t="s">
        <v>111</v>
      </c>
      <c r="BF219" t="s">
        <v>82</v>
      </c>
      <c r="BG219">
        <v>10</v>
      </c>
      <c r="BH219" t="s">
        <v>82</v>
      </c>
      <c r="BJ219" t="s">
        <v>82</v>
      </c>
      <c r="BL219" t="b">
        <v>0</v>
      </c>
      <c r="BO219">
        <v>5</v>
      </c>
      <c r="BP219" t="s">
        <v>82</v>
      </c>
      <c r="BR219" t="s">
        <v>98</v>
      </c>
      <c r="BT219" s="42">
        <v>3</v>
      </c>
      <c r="BW219" t="b">
        <v>0</v>
      </c>
      <c r="BX219" s="29">
        <v>19</v>
      </c>
      <c r="BY219" s="28" t="s">
        <v>140</v>
      </c>
      <c r="BZ219" t="s">
        <v>100</v>
      </c>
      <c r="CA219" t="s">
        <v>101</v>
      </c>
      <c r="CB219" s="42" t="s">
        <v>102</v>
      </c>
      <c r="CC219" t="s">
        <v>100</v>
      </c>
      <c r="CD219" t="s">
        <v>101</v>
      </c>
    </row>
    <row r="220" spans="1:82" x14ac:dyDescent="0.2">
      <c r="A220" t="b">
        <v>0</v>
      </c>
      <c r="B220" s="1" t="d">
        <v>2023-06-25</v>
      </c>
      <c r="C220" t="b">
        <v>0</v>
      </c>
      <c r="D220" t="b">
        <v>1</v>
      </c>
      <c r="E220" t="s">
        <v>309</v>
      </c>
      <c r="F220" t="s">
        <v>130</v>
      </c>
      <c r="G220" t="s">
        <v>82</v>
      </c>
      <c r="H220" t="s">
        <v>82</v>
      </c>
      <c r="I220" t="s">
        <v>81</v>
      </c>
      <c r="J220" t="s">
        <v>190</v>
      </c>
      <c r="K220" t="s">
        <v>85</v>
      </c>
      <c r="L220" t="s">
        <v>82</v>
      </c>
      <c r="M220" t="b">
        <v>0</v>
      </c>
      <c r="O220" t="s">
        <v>82</v>
      </c>
      <c r="P220" t="b">
        <v>0</v>
      </c>
      <c r="R220" t="b">
        <v>0</v>
      </c>
      <c r="T220">
        <v>5</v>
      </c>
      <c r="U220">
        <v>3</v>
      </c>
      <c r="AD220" t="b">
        <v>1</v>
      </c>
      <c r="AE220" t="b">
        <v>1</v>
      </c>
      <c r="AF220" t="s">
        <v>89</v>
      </c>
      <c r="AG220" t="s">
        <v>105</v>
      </c>
      <c r="AH220" t="s">
        <v>89</v>
      </c>
      <c r="AI220" t="s">
        <v>89</v>
      </c>
      <c r="AJ220" t="s">
        <v>106</v>
      </c>
      <c r="AK220" t="s">
        <v>85</v>
      </c>
      <c r="AL220" t="s">
        <v>121</v>
      </c>
      <c r="AM220" t="b">
        <v>1</v>
      </c>
      <c r="AN220" t="s">
        <v>1158</v>
      </c>
      <c r="AO220" t="s">
        <v>92</v>
      </c>
      <c r="AP220" t="b">
        <v>1</v>
      </c>
      <c r="AQ220" t="s">
        <v>1159</v>
      </c>
      <c r="AR220" t="b">
        <v>1</v>
      </c>
      <c r="AS220" t="s">
        <v>1160</v>
      </c>
      <c r="AT220">
        <v>5</v>
      </c>
      <c r="AU220">
        <v>4</v>
      </c>
      <c r="AV220" s="12" t="s">
        <v>83</v>
      </c>
      <c r="AW220" s="29" t="s">
        <v>83</v>
      </c>
      <c r="AZ220" t="s">
        <v>1161</v>
      </c>
      <c r="BA220" s="27" t="s">
        <v>83</v>
      </c>
      <c r="BB220" t="b">
        <v>1</v>
      </c>
      <c r="BC220" t="s">
        <v>83</v>
      </c>
      <c r="BD220" t="s">
        <v>110</v>
      </c>
      <c r="BE220" t="s">
        <v>111</v>
      </c>
      <c r="BF220" t="s">
        <v>82</v>
      </c>
      <c r="BG220">
        <v>9</v>
      </c>
      <c r="BH220" t="s">
        <v>82</v>
      </c>
      <c r="BI220" t="s">
        <v>1162</v>
      </c>
      <c r="BJ220" t="s">
        <v>82</v>
      </c>
      <c r="BK220" t="s">
        <v>1163</v>
      </c>
      <c r="BL220" t="b">
        <v>0</v>
      </c>
      <c r="BO220">
        <v>2</v>
      </c>
      <c r="BP220" t="s">
        <v>98</v>
      </c>
      <c r="BR220" t="s">
        <v>98</v>
      </c>
      <c r="BT220" s="42">
        <v>2</v>
      </c>
      <c r="BU220" t="s">
        <v>1164</v>
      </c>
      <c r="BW220" t="b">
        <v>1</v>
      </c>
      <c r="BX220" s="29">
        <v>35</v>
      </c>
      <c r="BY220" s="28" t="s">
        <v>99</v>
      </c>
      <c r="BZ220" t="s">
        <v>100</v>
      </c>
      <c r="CA220" t="s">
        <v>598</v>
      </c>
      <c r="CB220" s="42" t="s">
        <v>102</v>
      </c>
      <c r="CC220" t="s">
        <v>100</v>
      </c>
      <c r="CD220" t="s">
        <v>289</v>
      </c>
    </row>
    <row r="221" spans="1:82" x14ac:dyDescent="0.2">
      <c r="A221" t="b">
        <v>0</v>
      </c>
      <c r="B221" t="s">
        <v>80</v>
      </c>
      <c r="C221" t="b">
        <v>1</v>
      </c>
      <c r="D221" t="b">
        <v>1</v>
      </c>
      <c r="E221" t="s">
        <v>83</v>
      </c>
      <c r="F221" t="s">
        <v>83</v>
      </c>
      <c r="G221" t="s">
        <v>82</v>
      </c>
      <c r="H221" t="s">
        <v>82</v>
      </c>
      <c r="I221" t="s">
        <v>81</v>
      </c>
      <c r="J221" t="s">
        <v>117</v>
      </c>
      <c r="K221" t="s">
        <v>85</v>
      </c>
      <c r="L221" t="s">
        <v>82</v>
      </c>
      <c r="M221" t="b">
        <v>0</v>
      </c>
      <c r="O221" t="s">
        <v>96</v>
      </c>
      <c r="P221" t="b">
        <v>0</v>
      </c>
      <c r="R221" t="b">
        <v>0</v>
      </c>
      <c r="T221">
        <v>0</v>
      </c>
      <c r="U221">
        <v>0</v>
      </c>
      <c r="AD221" t="b">
        <v>1</v>
      </c>
      <c r="AE221" t="b">
        <v>0</v>
      </c>
      <c r="AF221" t="s">
        <v>89</v>
      </c>
      <c r="AG221" t="s">
        <v>88</v>
      </c>
      <c r="AH221" t="s">
        <v>120</v>
      </c>
      <c r="AI221" t="s">
        <v>120</v>
      </c>
      <c r="AJ221" t="s">
        <v>81</v>
      </c>
      <c r="AK221" t="s">
        <v>85</v>
      </c>
      <c r="AL221" t="s">
        <v>121</v>
      </c>
      <c r="AM221" t="b">
        <v>0</v>
      </c>
      <c r="AO221" t="s">
        <v>92</v>
      </c>
      <c r="AP221" t="b">
        <v>0</v>
      </c>
      <c r="AR221" t="b">
        <v>0</v>
      </c>
      <c r="AT221">
        <v>0</v>
      </c>
      <c r="AU221">
        <v>0</v>
      </c>
      <c r="AV221" s="12" t="s">
        <v>83</v>
      </c>
      <c r="AW221" s="29" t="s">
        <v>83</v>
      </c>
      <c r="AZ221" t="s">
        <v>296</v>
      </c>
      <c r="BA221" s="27" t="s">
        <v>83</v>
      </c>
      <c r="BB221" t="b">
        <v>1</v>
      </c>
      <c r="BC221" t="s">
        <v>83</v>
      </c>
      <c r="BD221" t="s">
        <v>110</v>
      </c>
      <c r="BE221" t="s">
        <v>111</v>
      </c>
      <c r="BF221" t="s">
        <v>83</v>
      </c>
      <c r="BG221">
        <v>10</v>
      </c>
      <c r="BH221" t="s">
        <v>96</v>
      </c>
      <c r="BI221" t="s">
        <v>1165</v>
      </c>
      <c r="BJ221" t="s">
        <v>82</v>
      </c>
      <c r="BK221" t="s">
        <v>1166</v>
      </c>
      <c r="BL221" t="b">
        <v>0</v>
      </c>
      <c r="BO221">
        <v>6</v>
      </c>
      <c r="BP221" t="s">
        <v>98</v>
      </c>
      <c r="BR221" t="s">
        <v>82</v>
      </c>
      <c r="BT221" s="42">
        <v>3</v>
      </c>
      <c r="BU221" t="s">
        <v>1167</v>
      </c>
      <c r="BV221" t="s">
        <v>1168</v>
      </c>
      <c r="BW221" t="b">
        <v>1</v>
      </c>
      <c r="BX221" s="29">
        <v>38</v>
      </c>
      <c r="BY221" s="28" t="s">
        <v>116</v>
      </c>
      <c r="BZ221" t="s">
        <v>100</v>
      </c>
      <c r="CA221" t="s">
        <v>224</v>
      </c>
      <c r="CB221" s="42" t="s">
        <v>102</v>
      </c>
      <c r="CC221" t="s">
        <v>100</v>
      </c>
      <c r="CD221" t="s">
        <v>224</v>
      </c>
    </row>
    <row r="222" spans="1:82" x14ac:dyDescent="0.2">
      <c r="A222" t="b">
        <v>0</v>
      </c>
      <c r="B222" t="s">
        <v>128</v>
      </c>
      <c r="C222" t="b">
        <v>1</v>
      </c>
      <c r="D222" t="b">
        <v>1</v>
      </c>
      <c r="E222" t="s">
        <v>81</v>
      </c>
      <c r="F222" t="s">
        <v>83</v>
      </c>
      <c r="G222" t="s">
        <v>81</v>
      </c>
      <c r="H222" t="s">
        <v>83</v>
      </c>
      <c r="I222" t="s">
        <v>81</v>
      </c>
      <c r="J222" t="s">
        <v>141</v>
      </c>
      <c r="K222" t="s">
        <v>85</v>
      </c>
      <c r="L222" t="s">
        <v>82</v>
      </c>
      <c r="M222" t="b">
        <v>0</v>
      </c>
      <c r="O222" t="s">
        <v>96</v>
      </c>
      <c r="P222" t="b">
        <v>0</v>
      </c>
      <c r="R222" t="b">
        <v>0</v>
      </c>
      <c r="T222">
        <v>8</v>
      </c>
      <c r="U222">
        <v>10</v>
      </c>
      <c r="AD222" t="b">
        <v>0</v>
      </c>
      <c r="AV222" s="12" t="s">
        <v>82</v>
      </c>
      <c r="BA222" s="27" t="s">
        <v>82</v>
      </c>
      <c r="BB222" t="b">
        <v>0</v>
      </c>
      <c r="BC222" t="s">
        <v>82</v>
      </c>
      <c r="BD222" t="s">
        <v>94</v>
      </c>
      <c r="BE222" t="s">
        <v>94</v>
      </c>
      <c r="BF222" t="s">
        <v>130</v>
      </c>
      <c r="BG222">
        <v>5</v>
      </c>
      <c r="BH222" t="s">
        <v>96</v>
      </c>
      <c r="BJ222" t="s">
        <v>96</v>
      </c>
      <c r="BL222" t="b">
        <v>0</v>
      </c>
      <c r="BO222">
        <v>5</v>
      </c>
      <c r="BP222" t="s">
        <v>82</v>
      </c>
      <c r="BR222" t="s">
        <v>82</v>
      </c>
      <c r="BT222" s="42">
        <v>5</v>
      </c>
      <c r="BW222" t="b">
        <v>0</v>
      </c>
      <c r="BX222" s="29">
        <v>23</v>
      </c>
      <c r="BY222" s="28" t="s">
        <v>1169</v>
      </c>
      <c r="BZ222" t="s">
        <v>1170</v>
      </c>
      <c r="CC222" t="s">
        <v>1170</v>
      </c>
    </row>
    <row r="223" spans="1:82" x14ac:dyDescent="0.2">
      <c r="A223" t="b">
        <v>0</v>
      </c>
      <c r="B223" t="s">
        <v>174</v>
      </c>
      <c r="C223" t="b">
        <v>0</v>
      </c>
      <c r="D223" t="b">
        <v>0</v>
      </c>
      <c r="E223" t="s">
        <v>83</v>
      </c>
      <c r="F223" t="s">
        <v>83</v>
      </c>
      <c r="G223" t="s">
        <v>82</v>
      </c>
      <c r="H223" t="s">
        <v>83</v>
      </c>
      <c r="I223" t="s">
        <v>83</v>
      </c>
      <c r="J223" t="s">
        <v>428</v>
      </c>
      <c r="K223" t="s">
        <v>85</v>
      </c>
      <c r="L223" t="s">
        <v>83</v>
      </c>
      <c r="M223" t="b">
        <v>1</v>
      </c>
      <c r="N223" t="s">
        <v>1171</v>
      </c>
      <c r="O223" t="s">
        <v>82</v>
      </c>
      <c r="P223" t="b">
        <v>1</v>
      </c>
      <c r="Q223" t="s">
        <v>1172</v>
      </c>
      <c r="R223" t="b">
        <v>1</v>
      </c>
      <c r="S223" t="s">
        <v>1173</v>
      </c>
      <c r="T223">
        <v>8</v>
      </c>
      <c r="U223">
        <v>1</v>
      </c>
      <c r="AD223" t="b">
        <v>0</v>
      </c>
      <c r="AV223" s="12" t="s">
        <v>83</v>
      </c>
      <c r="AW223" s="29" t="s">
        <v>83</v>
      </c>
      <c r="AZ223" t="s">
        <v>211</v>
      </c>
      <c r="BA223" s="27" t="s">
        <v>83</v>
      </c>
      <c r="BB223" t="b">
        <v>1</v>
      </c>
      <c r="BC223" t="s">
        <v>83</v>
      </c>
      <c r="BD223" t="s">
        <v>110</v>
      </c>
      <c r="BE223" t="s">
        <v>111</v>
      </c>
      <c r="BF223" t="s">
        <v>130</v>
      </c>
      <c r="BG223">
        <v>9</v>
      </c>
      <c r="BH223" t="s">
        <v>83</v>
      </c>
      <c r="BI223" t="s">
        <v>1174</v>
      </c>
      <c r="BJ223" t="s">
        <v>96</v>
      </c>
      <c r="BK223" t="s">
        <v>1175</v>
      </c>
      <c r="BL223" t="b">
        <v>0</v>
      </c>
      <c r="BO223">
        <v>7</v>
      </c>
      <c r="BP223" t="s">
        <v>82</v>
      </c>
      <c r="BR223" t="s">
        <v>82</v>
      </c>
      <c r="BT223" s="42">
        <v>3</v>
      </c>
      <c r="BU223" t="s">
        <v>1176</v>
      </c>
      <c r="BW223" t="b">
        <v>0</v>
      </c>
      <c r="BX223" s="29">
        <v>32</v>
      </c>
      <c r="BY223" s="28" t="s">
        <v>99</v>
      </c>
      <c r="BZ223" t="s">
        <v>100</v>
      </c>
      <c r="CA223" t="s">
        <v>294</v>
      </c>
      <c r="CB223" s="42" t="s">
        <v>102</v>
      </c>
      <c r="CC223" t="s">
        <v>100</v>
      </c>
      <c r="CD223" t="s">
        <v>294</v>
      </c>
    </row>
    <row r="224" spans="1:82" x14ac:dyDescent="0.2">
      <c r="A224" t="b">
        <v>1</v>
      </c>
      <c r="V224" t="b">
        <v>1</v>
      </c>
      <c r="W224" t="s">
        <v>149</v>
      </c>
      <c r="X224" t="s">
        <v>817</v>
      </c>
      <c r="Y224" t="s">
        <v>130</v>
      </c>
      <c r="Z224" t="s">
        <v>350</v>
      </c>
      <c r="AA224" t="s">
        <v>608</v>
      </c>
      <c r="AB224" t="s">
        <v>83</v>
      </c>
      <c r="AC224" t="s">
        <v>304</v>
      </c>
      <c r="AD224" t="b">
        <v>1</v>
      </c>
      <c r="AE224" t="b">
        <v>1</v>
      </c>
      <c r="AF224" t="s">
        <v>90</v>
      </c>
      <c r="AG224" t="s">
        <v>88</v>
      </c>
      <c r="AH224" t="s">
        <v>120</v>
      </c>
      <c r="AI224" t="s">
        <v>89</v>
      </c>
      <c r="AJ224" t="s">
        <v>106</v>
      </c>
      <c r="AK224" t="s">
        <v>118</v>
      </c>
      <c r="AL224" t="s">
        <v>91</v>
      </c>
      <c r="AM224" t="b">
        <v>0</v>
      </c>
      <c r="AO224" t="s">
        <v>264</v>
      </c>
      <c r="AP224" t="b">
        <v>0</v>
      </c>
      <c r="AR224" t="b">
        <v>0</v>
      </c>
      <c r="AT224">
        <v>5</v>
      </c>
      <c r="AU224">
        <v>3</v>
      </c>
      <c r="AV224" s="12" t="s">
        <v>83</v>
      </c>
      <c r="AW224" s="29" t="s">
        <v>83</v>
      </c>
      <c r="AZ224" t="s">
        <v>318</v>
      </c>
      <c r="BA224" s="27" t="s">
        <v>93</v>
      </c>
      <c r="BB224" t="b">
        <v>1</v>
      </c>
      <c r="BC224" t="s">
        <v>83</v>
      </c>
      <c r="BD224" t="s">
        <v>144</v>
      </c>
      <c r="BE224" t="s">
        <v>110</v>
      </c>
      <c r="BF224" t="s">
        <v>83</v>
      </c>
      <c r="BG224">
        <v>7</v>
      </c>
      <c r="BH224" t="s">
        <v>82</v>
      </c>
      <c r="BI224" t="s">
        <v>1177</v>
      </c>
      <c r="BJ224" t="s">
        <v>82</v>
      </c>
      <c r="BK224" t="s">
        <v>1178</v>
      </c>
      <c r="BL224" t="b">
        <v>1</v>
      </c>
      <c r="BM224" t="b">
        <v>0</v>
      </c>
      <c r="BO224">
        <v>8</v>
      </c>
      <c r="BP224" t="s">
        <v>82</v>
      </c>
      <c r="BR224" t="s">
        <v>115</v>
      </c>
      <c r="BT224" s="42">
        <v>3</v>
      </c>
      <c r="BU224" t="s">
        <v>1179</v>
      </c>
      <c r="BW224" t="b">
        <v>0</v>
      </c>
      <c r="BX224" s="29">
        <v>39</v>
      </c>
      <c r="BY224" s="28" t="s">
        <v>116</v>
      </c>
      <c r="BZ224" t="s">
        <v>100</v>
      </c>
      <c r="CA224" t="s">
        <v>1180</v>
      </c>
      <c r="CB224" s="42" t="s">
        <v>102</v>
      </c>
      <c r="CC224" t="s">
        <v>100</v>
      </c>
      <c r="CD224" t="s">
        <v>1180</v>
      </c>
    </row>
    <row r="225" spans="1:82" x14ac:dyDescent="0.2">
      <c r="A225" t="b">
        <v>0</v>
      </c>
      <c r="B225" t="s">
        <v>174</v>
      </c>
      <c r="C225" t="b">
        <v>0</v>
      </c>
      <c r="D225" t="b">
        <v>0</v>
      </c>
      <c r="E225" t="s">
        <v>83</v>
      </c>
      <c r="F225" t="s">
        <v>83</v>
      </c>
      <c r="G225" t="s">
        <v>82</v>
      </c>
      <c r="H225" t="s">
        <v>83</v>
      </c>
      <c r="I225" t="s">
        <v>83</v>
      </c>
      <c r="J225" t="s">
        <v>190</v>
      </c>
      <c r="K225" t="s">
        <v>85</v>
      </c>
      <c r="L225" t="s">
        <v>96</v>
      </c>
      <c r="M225" t="b">
        <v>0</v>
      </c>
      <c r="O225" t="s">
        <v>96</v>
      </c>
      <c r="R225" t="b">
        <v>0</v>
      </c>
      <c r="T225">
        <v>6</v>
      </c>
      <c r="U225">
        <v>6</v>
      </c>
      <c r="AD225" t="b">
        <v>0</v>
      </c>
      <c r="AV225" s="12" t="s">
        <v>82</v>
      </c>
      <c r="BA225" s="27" t="s">
        <v>82</v>
      </c>
      <c r="BB225" t="b">
        <v>0</v>
      </c>
      <c r="BC225" t="s">
        <v>82</v>
      </c>
      <c r="BD225" t="s">
        <v>94</v>
      </c>
      <c r="BE225" t="s">
        <v>94</v>
      </c>
      <c r="BF225" t="s">
        <v>82</v>
      </c>
      <c r="BG225">
        <v>6</v>
      </c>
      <c r="BH225" t="s">
        <v>96</v>
      </c>
      <c r="BJ225" t="s">
        <v>96</v>
      </c>
      <c r="BL225" t="b">
        <v>0</v>
      </c>
      <c r="BO225">
        <v>8</v>
      </c>
      <c r="BP225" t="s">
        <v>82</v>
      </c>
      <c r="BR225" t="s">
        <v>82</v>
      </c>
      <c r="BT225" s="42">
        <v>4</v>
      </c>
      <c r="BW225" t="b">
        <v>0</v>
      </c>
      <c r="BX225" s="29">
        <v>33</v>
      </c>
      <c r="BY225" s="28" t="s">
        <v>99</v>
      </c>
      <c r="BZ225" t="s">
        <v>100</v>
      </c>
      <c r="CA225" t="s">
        <v>224</v>
      </c>
      <c r="CB225" s="42" t="s">
        <v>102</v>
      </c>
      <c r="CC225" t="s">
        <v>100</v>
      </c>
      <c r="CD225" t="s">
        <v>224</v>
      </c>
    </row>
    <row r="226" spans="1:82" ht="85" x14ac:dyDescent="0.2">
      <c r="A226" t="b">
        <v>0</v>
      </c>
      <c r="B226" t="s">
        <v>181</v>
      </c>
      <c r="C226" t="b">
        <v>1</v>
      </c>
      <c r="D226" t="b">
        <v>1</v>
      </c>
      <c r="E226" t="s">
        <v>81</v>
      </c>
      <c r="F226" t="s">
        <v>82</v>
      </c>
      <c r="G226" t="s">
        <v>82</v>
      </c>
      <c r="H226" t="s">
        <v>82</v>
      </c>
      <c r="I226" t="s">
        <v>83</v>
      </c>
      <c r="J226" t="s">
        <v>141</v>
      </c>
      <c r="K226" t="s">
        <v>85</v>
      </c>
      <c r="L226" t="s">
        <v>83</v>
      </c>
      <c r="M226" t="b">
        <v>1</v>
      </c>
      <c r="N226" t="s">
        <v>1181</v>
      </c>
      <c r="O226" t="s">
        <v>96</v>
      </c>
      <c r="P226" t="b">
        <v>1</v>
      </c>
      <c r="Q226" t="s">
        <v>1182</v>
      </c>
      <c r="R226" t="b">
        <v>1</v>
      </c>
      <c r="S226" t="s">
        <v>1183</v>
      </c>
      <c r="T226">
        <v>5</v>
      </c>
      <c r="U226">
        <v>4</v>
      </c>
      <c r="AD226" t="b">
        <v>1</v>
      </c>
      <c r="AE226" t="b">
        <v>1</v>
      </c>
      <c r="AF226" t="s">
        <v>89</v>
      </c>
      <c r="AG226" t="s">
        <v>105</v>
      </c>
      <c r="AH226" t="s">
        <v>120</v>
      </c>
      <c r="AI226" t="s">
        <v>89</v>
      </c>
      <c r="AJ226" t="s">
        <v>110</v>
      </c>
      <c r="AK226" t="s">
        <v>85</v>
      </c>
      <c r="AL226" t="s">
        <v>91</v>
      </c>
      <c r="AM226" t="b">
        <v>1</v>
      </c>
      <c r="AN226" t="s">
        <v>1184</v>
      </c>
      <c r="AO226" t="s">
        <v>92</v>
      </c>
      <c r="AP226" t="b">
        <v>1</v>
      </c>
      <c r="AQ226" t="s">
        <v>1185</v>
      </c>
      <c r="AR226" t="b">
        <v>1</v>
      </c>
      <c r="AS226" t="s">
        <v>1186</v>
      </c>
      <c r="AT226">
        <v>2</v>
      </c>
      <c r="AU226">
        <v>2</v>
      </c>
      <c r="AV226" s="12" t="s">
        <v>83</v>
      </c>
      <c r="AW226" s="29" t="s">
        <v>83</v>
      </c>
      <c r="AZ226" t="s">
        <v>381</v>
      </c>
      <c r="BA226" s="27" t="s">
        <v>108</v>
      </c>
      <c r="BB226" t="b">
        <v>1</v>
      </c>
      <c r="BC226" t="s">
        <v>82</v>
      </c>
      <c r="BD226" t="s">
        <v>111</v>
      </c>
      <c r="BE226" t="s">
        <v>111</v>
      </c>
      <c r="BF226" t="s">
        <v>96</v>
      </c>
      <c r="BG226">
        <v>4</v>
      </c>
      <c r="BH226" t="s">
        <v>82</v>
      </c>
      <c r="BI226" t="s">
        <v>1187</v>
      </c>
      <c r="BJ226" t="s">
        <v>82</v>
      </c>
      <c r="BK226" t="s">
        <v>1188</v>
      </c>
      <c r="BL226" t="b">
        <v>0</v>
      </c>
      <c r="BO226">
        <v>7</v>
      </c>
      <c r="BP226" t="s">
        <v>113</v>
      </c>
      <c r="BQ226" t="s">
        <v>1189</v>
      </c>
      <c r="BR226" t="s">
        <v>98</v>
      </c>
      <c r="BT226" s="42">
        <v>4</v>
      </c>
      <c r="BU226" s="2" t="s">
        <v>1190</v>
      </c>
      <c r="BW226" t="b">
        <v>1</v>
      </c>
      <c r="BX226" s="29">
        <v>38</v>
      </c>
      <c r="BY226" s="28" t="s">
        <v>148</v>
      </c>
      <c r="BZ226" t="s">
        <v>1191</v>
      </c>
      <c r="CC226" t="s">
        <v>1191</v>
      </c>
    </row>
    <row r="227" spans="1:82" ht="34" x14ac:dyDescent="0.2">
      <c r="A227" t="b">
        <v>0</v>
      </c>
      <c r="B227" t="s">
        <v>80</v>
      </c>
      <c r="C227" t="b">
        <v>1</v>
      </c>
      <c r="D227" t="b">
        <v>1</v>
      </c>
      <c r="E227" t="s">
        <v>83</v>
      </c>
      <c r="F227" t="s">
        <v>82</v>
      </c>
      <c r="G227" t="s">
        <v>82</v>
      </c>
      <c r="H227" t="s">
        <v>81</v>
      </c>
      <c r="I227" t="s">
        <v>81</v>
      </c>
      <c r="J227" t="s">
        <v>84</v>
      </c>
      <c r="K227" t="s">
        <v>118</v>
      </c>
      <c r="L227" t="s">
        <v>96</v>
      </c>
      <c r="M227" t="b">
        <v>0</v>
      </c>
      <c r="O227" t="s">
        <v>96</v>
      </c>
      <c r="P227" t="b">
        <v>0</v>
      </c>
      <c r="R227" t="b">
        <v>0</v>
      </c>
      <c r="T227">
        <v>6</v>
      </c>
      <c r="U227">
        <v>6</v>
      </c>
      <c r="AD227" t="b">
        <v>1</v>
      </c>
      <c r="AE227" t="b">
        <v>1</v>
      </c>
      <c r="AF227" t="s">
        <v>89</v>
      </c>
      <c r="AG227" t="s">
        <v>134</v>
      </c>
      <c r="AH227" t="s">
        <v>120</v>
      </c>
      <c r="AI227" t="s">
        <v>120</v>
      </c>
      <c r="AJ227" t="s">
        <v>81</v>
      </c>
      <c r="AK227" t="s">
        <v>118</v>
      </c>
      <c r="AL227" t="s">
        <v>81</v>
      </c>
      <c r="AM227" t="b">
        <v>0</v>
      </c>
      <c r="AO227" t="s">
        <v>92</v>
      </c>
      <c r="AP227" t="b">
        <v>1</v>
      </c>
      <c r="AQ227" t="s">
        <v>1192</v>
      </c>
      <c r="AR227" t="b">
        <v>0</v>
      </c>
      <c r="AT227">
        <v>4</v>
      </c>
      <c r="AU227">
        <v>4</v>
      </c>
      <c r="AV227" s="12" t="s">
        <v>108</v>
      </c>
      <c r="AY227" t="s">
        <v>138</v>
      </c>
      <c r="BA227" s="27" t="s">
        <v>83</v>
      </c>
      <c r="BB227" t="b">
        <v>1</v>
      </c>
      <c r="BC227" t="s">
        <v>82</v>
      </c>
      <c r="BD227" t="s">
        <v>110</v>
      </c>
      <c r="BE227" t="s">
        <v>111</v>
      </c>
      <c r="BF227" t="s">
        <v>82</v>
      </c>
      <c r="BG227">
        <v>5</v>
      </c>
      <c r="BH227" t="s">
        <v>83</v>
      </c>
      <c r="BI227" t="s">
        <v>1193</v>
      </c>
      <c r="BJ227" t="s">
        <v>96</v>
      </c>
      <c r="BK227" t="s">
        <v>1194</v>
      </c>
      <c r="BL227" t="b">
        <v>0</v>
      </c>
      <c r="BO227">
        <v>9</v>
      </c>
      <c r="BP227" t="s">
        <v>82</v>
      </c>
      <c r="BR227" t="s">
        <v>115</v>
      </c>
      <c r="BT227" s="42">
        <v>3</v>
      </c>
      <c r="BU227" t="s">
        <v>1195</v>
      </c>
      <c r="BV227" s="2" t="s">
        <v>317</v>
      </c>
      <c r="BW227" t="b">
        <v>1</v>
      </c>
      <c r="BX227" s="29">
        <v>42</v>
      </c>
      <c r="BY227" s="28" t="s">
        <v>99</v>
      </c>
      <c r="BZ227" t="s">
        <v>100</v>
      </c>
      <c r="CA227" t="s">
        <v>1196</v>
      </c>
      <c r="CB227" s="42" t="s">
        <v>102</v>
      </c>
      <c r="CC227" t="s">
        <v>100</v>
      </c>
      <c r="CD227" t="s">
        <v>1196</v>
      </c>
    </row>
    <row r="228" spans="1:82" x14ac:dyDescent="0.2">
      <c r="A228" t="b">
        <v>0</v>
      </c>
      <c r="B228" t="s">
        <v>181</v>
      </c>
      <c r="C228" t="b">
        <v>1</v>
      </c>
      <c r="D228" t="b">
        <v>0</v>
      </c>
      <c r="E228" t="s">
        <v>81</v>
      </c>
      <c r="F228" t="s">
        <v>83</v>
      </c>
      <c r="G228" t="s">
        <v>82</v>
      </c>
      <c r="H228" t="s">
        <v>82</v>
      </c>
      <c r="I228" t="s">
        <v>81</v>
      </c>
      <c r="J228" t="s">
        <v>428</v>
      </c>
      <c r="K228" t="s">
        <v>85</v>
      </c>
      <c r="L228" t="s">
        <v>82</v>
      </c>
      <c r="M228" t="b">
        <v>0</v>
      </c>
      <c r="O228" t="s">
        <v>96</v>
      </c>
      <c r="P228" t="b">
        <v>0</v>
      </c>
      <c r="R228" t="b">
        <v>0</v>
      </c>
      <c r="T228">
        <v>5</v>
      </c>
      <c r="U228">
        <v>0</v>
      </c>
      <c r="AD228" t="b">
        <v>1</v>
      </c>
      <c r="AE228" t="b">
        <v>0</v>
      </c>
      <c r="AF228" t="s">
        <v>89</v>
      </c>
      <c r="AG228" t="s">
        <v>134</v>
      </c>
      <c r="AH228" t="s">
        <v>120</v>
      </c>
      <c r="AI228" t="s">
        <v>120</v>
      </c>
      <c r="AJ228" t="s">
        <v>81</v>
      </c>
      <c r="AK228" t="s">
        <v>85</v>
      </c>
      <c r="AL228" t="s">
        <v>91</v>
      </c>
      <c r="AM228" t="b">
        <v>0</v>
      </c>
      <c r="AO228" t="s">
        <v>264</v>
      </c>
      <c r="AP228" t="b">
        <v>1</v>
      </c>
      <c r="AQ228" t="s">
        <v>1197</v>
      </c>
      <c r="AR228" t="b">
        <v>0</v>
      </c>
      <c r="AT228">
        <v>3</v>
      </c>
      <c r="AU228">
        <v>0</v>
      </c>
      <c r="AV228" s="12" t="s">
        <v>108</v>
      </c>
      <c r="AY228" t="s">
        <v>1198</v>
      </c>
      <c r="BA228" s="27" t="s">
        <v>82</v>
      </c>
      <c r="BB228" t="b">
        <v>0</v>
      </c>
      <c r="BC228" t="s">
        <v>82</v>
      </c>
      <c r="BD228" t="s">
        <v>94</v>
      </c>
      <c r="BE228" t="s">
        <v>111</v>
      </c>
      <c r="BF228" t="s">
        <v>82</v>
      </c>
      <c r="BG228">
        <v>7</v>
      </c>
      <c r="BH228" t="s">
        <v>83</v>
      </c>
      <c r="BI228" t="s">
        <v>1199</v>
      </c>
      <c r="BJ228" t="s">
        <v>82</v>
      </c>
      <c r="BK228" t="s">
        <v>1200</v>
      </c>
      <c r="BL228" t="b">
        <v>0</v>
      </c>
      <c r="BO228">
        <v>3</v>
      </c>
      <c r="BP228" t="s">
        <v>98</v>
      </c>
      <c r="BR228" t="s">
        <v>82</v>
      </c>
      <c r="BT228" s="42">
        <v>1</v>
      </c>
      <c r="BV228" t="s">
        <v>1201</v>
      </c>
      <c r="BW228" t="b">
        <v>1</v>
      </c>
      <c r="BX228" s="29">
        <v>39</v>
      </c>
      <c r="BY228" s="28" t="s">
        <v>140</v>
      </c>
      <c r="BZ228" t="s">
        <v>100</v>
      </c>
      <c r="CA228" t="s">
        <v>252</v>
      </c>
      <c r="CB228" s="42" t="s">
        <v>102</v>
      </c>
      <c r="CC228" t="s">
        <v>100</v>
      </c>
      <c r="CD228" t="s">
        <v>252</v>
      </c>
    </row>
    <row r="229" spans="1:82" ht="34" x14ac:dyDescent="0.2">
      <c r="A229" t="b">
        <v>0</v>
      </c>
      <c r="B229" t="s">
        <v>174</v>
      </c>
      <c r="C229" t="b">
        <v>1</v>
      </c>
      <c r="D229" t="b">
        <v>1</v>
      </c>
      <c r="E229" t="s">
        <v>309</v>
      </c>
      <c r="F229" t="s">
        <v>82</v>
      </c>
      <c r="G229" t="s">
        <v>82</v>
      </c>
      <c r="H229" t="s">
        <v>82</v>
      </c>
      <c r="I229" t="s">
        <v>81</v>
      </c>
      <c r="J229" t="s">
        <v>84</v>
      </c>
      <c r="K229" t="s">
        <v>118</v>
      </c>
      <c r="L229" t="s">
        <v>83</v>
      </c>
      <c r="M229" t="b">
        <v>0</v>
      </c>
      <c r="O229" t="s">
        <v>83</v>
      </c>
      <c r="P229" t="b">
        <v>0</v>
      </c>
      <c r="R229" t="b">
        <v>1</v>
      </c>
      <c r="S229" s="2" t="s">
        <v>317</v>
      </c>
      <c r="T229">
        <v>8</v>
      </c>
      <c r="U229">
        <v>5</v>
      </c>
      <c r="AD229" t="b">
        <v>1</v>
      </c>
      <c r="AE229" t="b">
        <v>1</v>
      </c>
      <c r="AF229" t="s">
        <v>158</v>
      </c>
      <c r="AG229" t="s">
        <v>88</v>
      </c>
      <c r="AH229" t="s">
        <v>120</v>
      </c>
      <c r="AI229" t="s">
        <v>120</v>
      </c>
      <c r="AJ229" t="s">
        <v>82</v>
      </c>
      <c r="AK229" t="s">
        <v>118</v>
      </c>
      <c r="AL229" t="s">
        <v>121</v>
      </c>
      <c r="AM229" t="b">
        <v>0</v>
      </c>
      <c r="AO229" t="s">
        <v>122</v>
      </c>
      <c r="AP229" t="b">
        <v>0</v>
      </c>
      <c r="AR229" t="b">
        <v>0</v>
      </c>
      <c r="AT229">
        <v>1</v>
      </c>
      <c r="AU229">
        <v>1</v>
      </c>
      <c r="AV229" s="12" t="s">
        <v>93</v>
      </c>
      <c r="BA229" s="27" t="s">
        <v>82</v>
      </c>
      <c r="BB229" t="b">
        <v>0</v>
      </c>
      <c r="BC229" t="s">
        <v>82</v>
      </c>
      <c r="BD229" t="s">
        <v>94</v>
      </c>
      <c r="BE229" t="s">
        <v>94</v>
      </c>
      <c r="BF229" t="s">
        <v>83</v>
      </c>
      <c r="BG229">
        <v>9</v>
      </c>
      <c r="BH229" t="s">
        <v>82</v>
      </c>
      <c r="BI229" s="2" t="s">
        <v>317</v>
      </c>
      <c r="BJ229" t="s">
        <v>82</v>
      </c>
      <c r="BK229" t="s">
        <v>1202</v>
      </c>
      <c r="BL229" t="b">
        <v>0</v>
      </c>
      <c r="BO229">
        <v>8</v>
      </c>
      <c r="BP229" t="s">
        <v>82</v>
      </c>
      <c r="BR229" t="s">
        <v>82</v>
      </c>
      <c r="BT229" s="42">
        <v>3</v>
      </c>
      <c r="BU229" s="2" t="s">
        <v>317</v>
      </c>
      <c r="BV229" s="2" t="s">
        <v>317</v>
      </c>
      <c r="BW229" t="b">
        <v>0</v>
      </c>
      <c r="BX229" s="29">
        <v>30</v>
      </c>
      <c r="BY229" s="28" t="s">
        <v>99</v>
      </c>
      <c r="BZ229" t="s">
        <v>717</v>
      </c>
      <c r="CC229" t="s">
        <v>717</v>
      </c>
    </row>
    <row r="230" spans="1:82" ht="34" x14ac:dyDescent="0.2">
      <c r="A230" t="b">
        <v>0</v>
      </c>
      <c r="B230" t="s">
        <v>128</v>
      </c>
      <c r="C230" t="b">
        <v>1</v>
      </c>
      <c r="D230" t="b">
        <v>1</v>
      </c>
      <c r="E230" t="s">
        <v>82</v>
      </c>
      <c r="F230" t="s">
        <v>82</v>
      </c>
      <c r="G230" t="s">
        <v>81</v>
      </c>
      <c r="H230" t="s">
        <v>81</v>
      </c>
      <c r="I230" t="s">
        <v>81</v>
      </c>
      <c r="J230" t="s">
        <v>84</v>
      </c>
      <c r="K230" t="s">
        <v>118</v>
      </c>
      <c r="L230" t="s">
        <v>83</v>
      </c>
      <c r="M230" t="b">
        <v>1</v>
      </c>
      <c r="N230" t="s">
        <v>1203</v>
      </c>
      <c r="O230" t="s">
        <v>96</v>
      </c>
      <c r="P230" t="b">
        <v>1</v>
      </c>
      <c r="Q230" t="s">
        <v>1204</v>
      </c>
      <c r="R230" t="b">
        <v>0</v>
      </c>
      <c r="T230">
        <v>8</v>
      </c>
      <c r="U230">
        <v>6</v>
      </c>
      <c r="AD230" t="b">
        <v>1</v>
      </c>
      <c r="AE230" t="b">
        <v>1</v>
      </c>
      <c r="AF230" t="s">
        <v>158</v>
      </c>
      <c r="AG230" t="s">
        <v>159</v>
      </c>
      <c r="AH230" t="s">
        <v>120</v>
      </c>
      <c r="AI230" t="s">
        <v>120</v>
      </c>
      <c r="AJ230" t="s">
        <v>81</v>
      </c>
      <c r="AK230" t="s">
        <v>85</v>
      </c>
      <c r="AL230" t="s">
        <v>91</v>
      </c>
      <c r="AM230" t="b">
        <v>0</v>
      </c>
      <c r="AO230" t="s">
        <v>122</v>
      </c>
      <c r="AP230" t="b">
        <v>0</v>
      </c>
      <c r="AR230" t="b">
        <v>0</v>
      </c>
      <c r="AT230">
        <v>8</v>
      </c>
      <c r="AU230">
        <v>5</v>
      </c>
      <c r="AV230" s="12" t="s">
        <v>108</v>
      </c>
      <c r="AY230" t="s">
        <v>694</v>
      </c>
      <c r="BA230" s="27" t="s">
        <v>83</v>
      </c>
      <c r="BB230" t="b">
        <v>0</v>
      </c>
      <c r="BC230" t="s">
        <v>81</v>
      </c>
      <c r="BD230" t="s">
        <v>94</v>
      </c>
      <c r="BE230" t="s">
        <v>111</v>
      </c>
      <c r="BF230" t="s">
        <v>96</v>
      </c>
      <c r="BG230">
        <v>7</v>
      </c>
      <c r="BH230" t="s">
        <v>82</v>
      </c>
      <c r="BI230" t="s">
        <v>1205</v>
      </c>
      <c r="BJ230" t="s">
        <v>82</v>
      </c>
      <c r="BK230" t="s">
        <v>1206</v>
      </c>
      <c r="BL230" t="b">
        <v>1</v>
      </c>
      <c r="BM230" t="b">
        <v>0</v>
      </c>
      <c r="BO230">
        <v>5</v>
      </c>
      <c r="BP230" t="s">
        <v>98</v>
      </c>
      <c r="BR230" t="s">
        <v>98</v>
      </c>
      <c r="BT230" s="42">
        <v>2</v>
      </c>
      <c r="BU230" t="s">
        <v>1207</v>
      </c>
      <c r="BV230" s="2" t="s">
        <v>317</v>
      </c>
      <c r="BW230" t="b">
        <v>0</v>
      </c>
      <c r="BX230" s="29">
        <v>39</v>
      </c>
      <c r="BY230" s="28" t="s">
        <v>116</v>
      </c>
      <c r="BZ230" t="s">
        <v>848</v>
      </c>
      <c r="CC230" t="s">
        <v>848</v>
      </c>
    </row>
    <row r="231" spans="1:82" x14ac:dyDescent="0.2">
      <c r="A231" t="b">
        <v>0</v>
      </c>
      <c r="B231" t="s">
        <v>181</v>
      </c>
      <c r="C231" t="b">
        <v>1</v>
      </c>
      <c r="D231" t="b">
        <v>1</v>
      </c>
      <c r="E231" t="s">
        <v>81</v>
      </c>
      <c r="F231" t="s">
        <v>82</v>
      </c>
      <c r="G231" t="s">
        <v>82</v>
      </c>
      <c r="H231" t="s">
        <v>82</v>
      </c>
      <c r="I231" t="s">
        <v>81</v>
      </c>
      <c r="J231" t="s">
        <v>84</v>
      </c>
      <c r="K231" t="s">
        <v>85</v>
      </c>
      <c r="L231" t="s">
        <v>96</v>
      </c>
      <c r="M231" t="b">
        <v>0</v>
      </c>
      <c r="O231" t="s">
        <v>96</v>
      </c>
      <c r="P231" t="b">
        <v>0</v>
      </c>
      <c r="R231" t="b">
        <v>0</v>
      </c>
      <c r="T231">
        <v>10</v>
      </c>
      <c r="U231">
        <v>6</v>
      </c>
      <c r="AD231" t="b">
        <v>0</v>
      </c>
      <c r="AV231" s="12" t="s">
        <v>82</v>
      </c>
      <c r="BA231" s="27" t="s">
        <v>93</v>
      </c>
      <c r="BB231" t="b">
        <v>1</v>
      </c>
      <c r="BC231" t="s">
        <v>83</v>
      </c>
      <c r="BD231" t="s">
        <v>111</v>
      </c>
      <c r="BE231" t="s">
        <v>111</v>
      </c>
      <c r="BF231" t="s">
        <v>130</v>
      </c>
      <c r="BG231">
        <v>4</v>
      </c>
      <c r="BH231" t="s">
        <v>96</v>
      </c>
      <c r="BJ231" t="s">
        <v>96</v>
      </c>
      <c r="BL231" t="b">
        <v>0</v>
      </c>
      <c r="BO231">
        <v>4</v>
      </c>
      <c r="BP231" t="s">
        <v>98</v>
      </c>
      <c r="BR231" t="s">
        <v>82</v>
      </c>
      <c r="BT231" s="42">
        <v>2</v>
      </c>
      <c r="BW231" t="b">
        <v>0</v>
      </c>
      <c r="BX231" s="29">
        <v>50</v>
      </c>
      <c r="BY231" s="28" t="s">
        <v>116</v>
      </c>
      <c r="BZ231" t="s">
        <v>1170</v>
      </c>
      <c r="CC231" t="s">
        <v>1170</v>
      </c>
    </row>
    <row r="232" spans="1:82" x14ac:dyDescent="0.2">
      <c r="A232" t="b">
        <v>0</v>
      </c>
      <c r="B232" t="s">
        <v>128</v>
      </c>
      <c r="C232" t="b">
        <v>0</v>
      </c>
      <c r="D232" t="b">
        <v>0</v>
      </c>
      <c r="E232" t="s">
        <v>81</v>
      </c>
      <c r="F232" t="s">
        <v>82</v>
      </c>
      <c r="G232" t="s">
        <v>82</v>
      </c>
      <c r="H232" t="s">
        <v>82</v>
      </c>
      <c r="I232" t="s">
        <v>81</v>
      </c>
      <c r="J232" t="s">
        <v>141</v>
      </c>
      <c r="K232" t="s">
        <v>118</v>
      </c>
      <c r="L232" t="s">
        <v>96</v>
      </c>
      <c r="M232" t="b">
        <v>0</v>
      </c>
      <c r="O232" t="s">
        <v>96</v>
      </c>
      <c r="P232" t="b">
        <v>0</v>
      </c>
      <c r="R232" t="b">
        <v>1</v>
      </c>
      <c r="T232">
        <v>5</v>
      </c>
      <c r="U232">
        <v>5</v>
      </c>
      <c r="AD232" t="b">
        <v>1</v>
      </c>
      <c r="AE232" t="b">
        <v>1</v>
      </c>
      <c r="AF232" t="s">
        <v>158</v>
      </c>
      <c r="AG232" t="s">
        <v>88</v>
      </c>
      <c r="AH232" t="s">
        <v>120</v>
      </c>
      <c r="AI232" t="s">
        <v>120</v>
      </c>
      <c r="AJ232" t="s">
        <v>81</v>
      </c>
      <c r="AK232" t="s">
        <v>118</v>
      </c>
      <c r="AL232" t="s">
        <v>81</v>
      </c>
      <c r="AM232" t="b">
        <v>0</v>
      </c>
      <c r="AO232" t="s">
        <v>122</v>
      </c>
      <c r="AP232" t="b">
        <v>0</v>
      </c>
      <c r="AR232" t="b">
        <v>0</v>
      </c>
      <c r="AT232">
        <v>5</v>
      </c>
      <c r="AU232">
        <v>5</v>
      </c>
      <c r="AV232" s="12" t="s">
        <v>82</v>
      </c>
      <c r="BA232" s="27" t="s">
        <v>82</v>
      </c>
      <c r="BB232" t="b">
        <v>0</v>
      </c>
      <c r="BC232" t="s">
        <v>82</v>
      </c>
      <c r="BD232" t="s">
        <v>94</v>
      </c>
      <c r="BE232" t="s">
        <v>94</v>
      </c>
      <c r="BF232" t="s">
        <v>130</v>
      </c>
      <c r="BG232">
        <v>9</v>
      </c>
      <c r="BH232" t="s">
        <v>96</v>
      </c>
      <c r="BJ232" t="s">
        <v>96</v>
      </c>
      <c r="BL232" t="b">
        <v>0</v>
      </c>
      <c r="BO232">
        <v>6</v>
      </c>
      <c r="BP232" t="s">
        <v>98</v>
      </c>
      <c r="BR232" t="s">
        <v>98</v>
      </c>
      <c r="BT232" s="42">
        <v>3</v>
      </c>
      <c r="BW232" t="b">
        <v>1</v>
      </c>
      <c r="BX232" s="29">
        <v>43</v>
      </c>
      <c r="BY232" s="28">
        <v>43</v>
      </c>
      <c r="BZ232" t="s">
        <v>470</v>
      </c>
      <c r="CC232" t="s">
        <v>470</v>
      </c>
    </row>
    <row r="233" spans="1:82" x14ac:dyDescent="0.2">
      <c r="A233" t="b">
        <v>1</v>
      </c>
      <c r="V233" t="b">
        <v>1</v>
      </c>
      <c r="W233" t="s">
        <v>149</v>
      </c>
      <c r="X233" t="s">
        <v>335</v>
      </c>
      <c r="Y233" t="s">
        <v>130</v>
      </c>
      <c r="Z233" t="s">
        <v>350</v>
      </c>
      <c r="AA233" t="s">
        <v>351</v>
      </c>
      <c r="AB233" t="s">
        <v>83</v>
      </c>
      <c r="AC233" t="s">
        <v>304</v>
      </c>
      <c r="AD233" t="b">
        <v>1</v>
      </c>
      <c r="AE233" t="b">
        <v>1</v>
      </c>
      <c r="AF233" t="s">
        <v>89</v>
      </c>
      <c r="AG233" t="s">
        <v>219</v>
      </c>
      <c r="AH233" t="s">
        <v>120</v>
      </c>
      <c r="AI233" t="s">
        <v>89</v>
      </c>
      <c r="AJ233" t="s">
        <v>106</v>
      </c>
      <c r="AK233" t="s">
        <v>118</v>
      </c>
      <c r="AL233" t="s">
        <v>91</v>
      </c>
      <c r="AM233" t="b">
        <v>0</v>
      </c>
      <c r="AO233" t="s">
        <v>92</v>
      </c>
      <c r="AP233" t="b">
        <v>1</v>
      </c>
      <c r="AQ233" t="s">
        <v>1208</v>
      </c>
      <c r="AR233" t="b">
        <v>1</v>
      </c>
      <c r="AS233" t="s">
        <v>1209</v>
      </c>
      <c r="AT233">
        <v>7</v>
      </c>
      <c r="AU233">
        <v>4</v>
      </c>
      <c r="AV233" s="12" t="s">
        <v>108</v>
      </c>
      <c r="AY233" t="s">
        <v>211</v>
      </c>
      <c r="BA233" s="27" t="s">
        <v>108</v>
      </c>
      <c r="BB233" t="b">
        <v>1</v>
      </c>
      <c r="BC233" t="s">
        <v>82</v>
      </c>
      <c r="BD233" t="s">
        <v>144</v>
      </c>
      <c r="BE233" t="s">
        <v>110</v>
      </c>
      <c r="BF233" t="s">
        <v>82</v>
      </c>
      <c r="BG233">
        <v>7</v>
      </c>
      <c r="BH233" t="s">
        <v>82</v>
      </c>
      <c r="BI233" t="s">
        <v>1210</v>
      </c>
      <c r="BJ233" t="s">
        <v>82</v>
      </c>
      <c r="BK233" t="s">
        <v>1210</v>
      </c>
      <c r="BL233" t="b">
        <v>0</v>
      </c>
      <c r="BO233">
        <v>6</v>
      </c>
      <c r="BP233" t="s">
        <v>82</v>
      </c>
      <c r="BR233" t="s">
        <v>115</v>
      </c>
      <c r="BT233" s="42">
        <v>3</v>
      </c>
      <c r="BU233" t="s">
        <v>1211</v>
      </c>
      <c r="BV233" t="s">
        <v>1212</v>
      </c>
      <c r="BW233" t="b">
        <v>1</v>
      </c>
      <c r="BX233" s="29">
        <v>59</v>
      </c>
      <c r="BY233" s="28" t="s">
        <v>148</v>
      </c>
      <c r="BZ233" t="s">
        <v>100</v>
      </c>
      <c r="CA233" t="s">
        <v>346</v>
      </c>
      <c r="CB233" s="42" t="s">
        <v>102</v>
      </c>
      <c r="CC233" t="s">
        <v>100</v>
      </c>
      <c r="CD233" t="s">
        <v>346</v>
      </c>
    </row>
    <row r="234" spans="1:82" x14ac:dyDescent="0.2">
      <c r="A234" t="b">
        <v>0</v>
      </c>
      <c r="B234" t="s">
        <v>174</v>
      </c>
      <c r="C234" t="b">
        <v>0</v>
      </c>
      <c r="D234" t="b">
        <v>1</v>
      </c>
      <c r="E234" t="s">
        <v>83</v>
      </c>
      <c r="F234" t="s">
        <v>83</v>
      </c>
      <c r="G234" t="s">
        <v>83</v>
      </c>
      <c r="H234" t="s">
        <v>83</v>
      </c>
      <c r="I234" t="s">
        <v>83</v>
      </c>
      <c r="J234" t="s">
        <v>81</v>
      </c>
      <c r="K234" t="s">
        <v>85</v>
      </c>
      <c r="L234" t="s">
        <v>96</v>
      </c>
      <c r="M234" t="b">
        <v>0</v>
      </c>
      <c r="O234" t="s">
        <v>82</v>
      </c>
      <c r="P234" t="b">
        <v>0</v>
      </c>
      <c r="R234" t="b">
        <v>0</v>
      </c>
      <c r="T234">
        <v>10</v>
      </c>
      <c r="U234">
        <v>8</v>
      </c>
      <c r="AD234" t="b">
        <v>1</v>
      </c>
      <c r="AE234" t="b">
        <v>0</v>
      </c>
      <c r="AF234" t="s">
        <v>89</v>
      </c>
      <c r="AG234" t="s">
        <v>105</v>
      </c>
      <c r="AH234" t="s">
        <v>120</v>
      </c>
      <c r="AI234" t="s">
        <v>89</v>
      </c>
      <c r="AJ234" t="s">
        <v>110</v>
      </c>
      <c r="AK234" t="s">
        <v>85</v>
      </c>
      <c r="AL234" t="s">
        <v>91</v>
      </c>
      <c r="AM234" t="b">
        <v>0</v>
      </c>
      <c r="AO234" t="s">
        <v>122</v>
      </c>
      <c r="AP234" t="b">
        <v>0</v>
      </c>
      <c r="AR234" t="b">
        <v>0</v>
      </c>
      <c r="AT234">
        <v>3</v>
      </c>
      <c r="AU234">
        <v>1</v>
      </c>
      <c r="AV234" s="12" t="s">
        <v>83</v>
      </c>
      <c r="AW234" s="29" t="s">
        <v>83</v>
      </c>
      <c r="AZ234" t="s">
        <v>138</v>
      </c>
      <c r="BA234" s="27" t="s">
        <v>83</v>
      </c>
      <c r="BB234" t="b">
        <v>1</v>
      </c>
      <c r="BC234" t="s">
        <v>83</v>
      </c>
      <c r="BD234" t="s">
        <v>110</v>
      </c>
      <c r="BE234" t="s">
        <v>111</v>
      </c>
      <c r="BF234" t="s">
        <v>82</v>
      </c>
      <c r="BG234">
        <v>6</v>
      </c>
      <c r="BH234" t="s">
        <v>83</v>
      </c>
      <c r="BI234" t="s">
        <v>1213</v>
      </c>
      <c r="BJ234" t="s">
        <v>82</v>
      </c>
      <c r="BK234" t="s">
        <v>1214</v>
      </c>
      <c r="BL234" t="b">
        <v>0</v>
      </c>
      <c r="BO234">
        <v>7</v>
      </c>
      <c r="BP234" t="s">
        <v>115</v>
      </c>
      <c r="BQ234" t="s">
        <v>1215</v>
      </c>
      <c r="BR234" t="s">
        <v>82</v>
      </c>
      <c r="BT234" s="42">
        <v>3</v>
      </c>
      <c r="BU234" t="s">
        <v>1216</v>
      </c>
      <c r="BV234" t="s">
        <v>1217</v>
      </c>
      <c r="BW234" t="b">
        <v>1</v>
      </c>
      <c r="BX234" s="29">
        <v>53</v>
      </c>
      <c r="BY234" s="28" t="s">
        <v>116</v>
      </c>
      <c r="BZ234" t="s">
        <v>100</v>
      </c>
      <c r="CA234" t="s">
        <v>756</v>
      </c>
      <c r="CB234" s="42" t="s">
        <v>102</v>
      </c>
      <c r="CC234" t="s">
        <v>100</v>
      </c>
      <c r="CD234" t="s">
        <v>756</v>
      </c>
    </row>
    <row r="235" spans="1:82" x14ac:dyDescent="0.2">
      <c r="A235" t="b">
        <v>0</v>
      </c>
      <c r="B235" s="1" t="d">
        <v>2023-06-25</v>
      </c>
      <c r="C235" t="b">
        <v>1</v>
      </c>
      <c r="D235" t="b">
        <v>1</v>
      </c>
      <c r="E235" t="s">
        <v>83</v>
      </c>
      <c r="F235" t="s">
        <v>82</v>
      </c>
      <c r="G235" t="s">
        <v>83</v>
      </c>
      <c r="H235" t="s">
        <v>81</v>
      </c>
      <c r="I235" t="s">
        <v>81</v>
      </c>
      <c r="J235" t="s">
        <v>84</v>
      </c>
      <c r="K235" t="s">
        <v>85</v>
      </c>
      <c r="L235" t="s">
        <v>83</v>
      </c>
      <c r="M235" t="b">
        <v>0</v>
      </c>
      <c r="O235" t="s">
        <v>96</v>
      </c>
      <c r="P235" t="b">
        <v>0</v>
      </c>
      <c r="R235" t="b">
        <v>1</v>
      </c>
      <c r="S235" t="s">
        <v>1218</v>
      </c>
      <c r="T235">
        <v>6</v>
      </c>
      <c r="U235">
        <v>7</v>
      </c>
      <c r="AD235" t="b">
        <v>1</v>
      </c>
      <c r="AE235" t="b">
        <v>1</v>
      </c>
      <c r="AF235" t="s">
        <v>81</v>
      </c>
      <c r="AG235" t="s">
        <v>88</v>
      </c>
      <c r="AH235" t="s">
        <v>120</v>
      </c>
      <c r="AI235" t="s">
        <v>120</v>
      </c>
      <c r="AJ235" t="s">
        <v>81</v>
      </c>
      <c r="AK235" t="s">
        <v>85</v>
      </c>
      <c r="AL235" t="s">
        <v>91</v>
      </c>
      <c r="AM235" t="b">
        <v>0</v>
      </c>
      <c r="AO235" t="s">
        <v>122</v>
      </c>
      <c r="AP235" t="b">
        <v>0</v>
      </c>
      <c r="AR235" t="b">
        <v>0</v>
      </c>
      <c r="AT235">
        <v>6</v>
      </c>
      <c r="AU235">
        <v>5</v>
      </c>
      <c r="AV235" s="12" t="s">
        <v>82</v>
      </c>
      <c r="BA235" s="27" t="s">
        <v>108</v>
      </c>
      <c r="BB235" t="b">
        <v>0</v>
      </c>
      <c r="BC235" t="s">
        <v>81</v>
      </c>
      <c r="BD235" t="s">
        <v>94</v>
      </c>
      <c r="BE235" t="s">
        <v>94</v>
      </c>
      <c r="BF235" t="s">
        <v>82</v>
      </c>
      <c r="BG235">
        <v>6</v>
      </c>
      <c r="BH235" t="s">
        <v>96</v>
      </c>
      <c r="BI235" t="s">
        <v>1219</v>
      </c>
      <c r="BJ235" t="s">
        <v>96</v>
      </c>
      <c r="BK235" t="s">
        <v>1219</v>
      </c>
      <c r="BL235" t="b">
        <v>0</v>
      </c>
      <c r="BO235">
        <v>8</v>
      </c>
      <c r="BP235" t="s">
        <v>82</v>
      </c>
      <c r="BR235" t="s">
        <v>98</v>
      </c>
      <c r="BT235" s="42">
        <v>3</v>
      </c>
      <c r="BU235" t="s">
        <v>1220</v>
      </c>
      <c r="BV235" t="s">
        <v>426</v>
      </c>
      <c r="BW235" t="b">
        <v>0</v>
      </c>
      <c r="BX235" s="29">
        <v>35</v>
      </c>
      <c r="BY235" s="28" t="s">
        <v>99</v>
      </c>
      <c r="BZ235" t="s">
        <v>100</v>
      </c>
      <c r="CA235" t="s">
        <v>217</v>
      </c>
      <c r="CB235" s="42" t="s">
        <v>102</v>
      </c>
      <c r="CC235" t="s">
        <v>100</v>
      </c>
      <c r="CD235" t="s">
        <v>217</v>
      </c>
    </row>
    <row r="236" spans="1:82" x14ac:dyDescent="0.2">
      <c r="A236" t="b">
        <v>0</v>
      </c>
      <c r="B236" s="1" t="d">
        <v>2023-06-25</v>
      </c>
      <c r="C236" t="b">
        <v>1</v>
      </c>
      <c r="D236" t="b">
        <v>0</v>
      </c>
      <c r="E236" t="s">
        <v>83</v>
      </c>
      <c r="F236" t="s">
        <v>83</v>
      </c>
      <c r="G236" t="s">
        <v>83</v>
      </c>
      <c r="H236" t="s">
        <v>83</v>
      </c>
      <c r="I236" t="s">
        <v>83</v>
      </c>
      <c r="J236" t="s">
        <v>84</v>
      </c>
      <c r="K236" t="s">
        <v>118</v>
      </c>
      <c r="L236" t="s">
        <v>83</v>
      </c>
      <c r="M236" t="b">
        <v>0</v>
      </c>
      <c r="O236" t="s">
        <v>83</v>
      </c>
      <c r="P236" t="b">
        <v>0</v>
      </c>
      <c r="R236" t="b">
        <v>0</v>
      </c>
      <c r="T236">
        <v>5</v>
      </c>
      <c r="U236">
        <v>10</v>
      </c>
      <c r="AD236" t="b">
        <v>1</v>
      </c>
      <c r="AE236" t="b">
        <v>0</v>
      </c>
      <c r="AF236" t="s">
        <v>89</v>
      </c>
      <c r="AG236" t="s">
        <v>134</v>
      </c>
      <c r="AH236" t="s">
        <v>120</v>
      </c>
      <c r="AI236" t="s">
        <v>120</v>
      </c>
      <c r="AJ236" t="s">
        <v>81</v>
      </c>
      <c r="AK236" t="s">
        <v>85</v>
      </c>
      <c r="AL236" t="s">
        <v>91</v>
      </c>
      <c r="AM236" t="b">
        <v>0</v>
      </c>
      <c r="AO236" t="s">
        <v>92</v>
      </c>
      <c r="AP236" t="b">
        <v>0</v>
      </c>
      <c r="AR236" t="b">
        <v>0</v>
      </c>
      <c r="AT236">
        <v>7</v>
      </c>
      <c r="AU236">
        <v>3</v>
      </c>
      <c r="AV236" s="12" t="s">
        <v>82</v>
      </c>
      <c r="BA236" s="27" t="s">
        <v>82</v>
      </c>
      <c r="BB236" t="b">
        <v>1</v>
      </c>
      <c r="BC236" t="s">
        <v>83</v>
      </c>
      <c r="BD236" t="s">
        <v>94</v>
      </c>
      <c r="BE236" t="s">
        <v>94</v>
      </c>
      <c r="BF236" t="s">
        <v>130</v>
      </c>
      <c r="BG236">
        <v>10</v>
      </c>
      <c r="BH236" t="s">
        <v>96</v>
      </c>
      <c r="BI236" t="s">
        <v>1221</v>
      </c>
      <c r="BJ236" t="s">
        <v>96</v>
      </c>
      <c r="BK236" t="s">
        <v>1222</v>
      </c>
      <c r="BL236" t="b">
        <v>0</v>
      </c>
      <c r="BO236">
        <v>10</v>
      </c>
      <c r="BP236" t="s">
        <v>115</v>
      </c>
      <c r="BQ236" t="s">
        <v>1223</v>
      </c>
      <c r="BR236" t="s">
        <v>113</v>
      </c>
      <c r="BT236" s="42">
        <v>3</v>
      </c>
      <c r="BU236" t="s">
        <v>1224</v>
      </c>
      <c r="BV236" t="s">
        <v>1225</v>
      </c>
      <c r="BW236" t="b">
        <v>1</v>
      </c>
      <c r="BX236" s="29">
        <v>27</v>
      </c>
      <c r="BY236" s="28" t="s">
        <v>148</v>
      </c>
      <c r="BZ236" t="s">
        <v>197</v>
      </c>
      <c r="CC236" t="s">
        <v>197</v>
      </c>
    </row>
    <row r="237" spans="1:82" x14ac:dyDescent="0.2">
      <c r="A237" t="b">
        <v>0</v>
      </c>
      <c r="B237" s="1" t="d">
        <v>2023-06-25</v>
      </c>
      <c r="C237" t="b">
        <v>1</v>
      </c>
      <c r="D237" t="b">
        <v>1</v>
      </c>
      <c r="E237" t="s">
        <v>83</v>
      </c>
      <c r="F237" t="s">
        <v>82</v>
      </c>
      <c r="G237" t="s">
        <v>82</v>
      </c>
      <c r="H237" t="s">
        <v>82</v>
      </c>
      <c r="I237" t="s">
        <v>82</v>
      </c>
      <c r="J237" t="s">
        <v>141</v>
      </c>
      <c r="K237" t="s">
        <v>85</v>
      </c>
      <c r="L237" t="s">
        <v>82</v>
      </c>
      <c r="M237" t="b">
        <v>0</v>
      </c>
      <c r="O237" t="s">
        <v>82</v>
      </c>
      <c r="P237" t="b">
        <v>0</v>
      </c>
      <c r="R237" t="b">
        <v>0</v>
      </c>
      <c r="T237">
        <v>5</v>
      </c>
      <c r="U237">
        <v>5</v>
      </c>
      <c r="AD237" t="b">
        <v>1</v>
      </c>
      <c r="AE237" t="b">
        <v>1</v>
      </c>
      <c r="AF237" t="s">
        <v>90</v>
      </c>
      <c r="AG237" t="s">
        <v>105</v>
      </c>
      <c r="AH237" t="s">
        <v>89</v>
      </c>
      <c r="AI237" t="s">
        <v>120</v>
      </c>
      <c r="AJ237" t="s">
        <v>82</v>
      </c>
      <c r="AK237" t="s">
        <v>118</v>
      </c>
      <c r="AL237" t="s">
        <v>91</v>
      </c>
      <c r="AM237" t="b">
        <v>1</v>
      </c>
      <c r="AO237" t="s">
        <v>92</v>
      </c>
      <c r="AP237" t="b">
        <v>1</v>
      </c>
      <c r="AR237" t="b">
        <v>1</v>
      </c>
      <c r="AT237">
        <v>7</v>
      </c>
      <c r="AU237">
        <v>8</v>
      </c>
      <c r="AV237" s="12" t="s">
        <v>108</v>
      </c>
      <c r="AY237" t="s">
        <v>1226</v>
      </c>
      <c r="BA237" s="27" t="s">
        <v>82</v>
      </c>
      <c r="BB237" t="b">
        <v>0</v>
      </c>
      <c r="BC237" t="s">
        <v>83</v>
      </c>
      <c r="BD237" t="s">
        <v>110</v>
      </c>
      <c r="BE237" t="s">
        <v>110</v>
      </c>
      <c r="BF237" t="s">
        <v>82</v>
      </c>
      <c r="BG237">
        <v>6</v>
      </c>
      <c r="BH237" t="s">
        <v>96</v>
      </c>
      <c r="BJ237" t="s">
        <v>82</v>
      </c>
      <c r="BL237" t="b">
        <v>0</v>
      </c>
      <c r="BO237">
        <v>5</v>
      </c>
      <c r="BP237" t="s">
        <v>98</v>
      </c>
      <c r="BR237" t="s">
        <v>113</v>
      </c>
      <c r="BT237" s="42">
        <v>2</v>
      </c>
      <c r="BW237" t="b">
        <v>0</v>
      </c>
      <c r="BX237" s="29">
        <v>24</v>
      </c>
      <c r="BY237" s="28" t="s">
        <v>140</v>
      </c>
      <c r="BZ237" t="s">
        <v>197</v>
      </c>
      <c r="CC237" t="s">
        <v>197</v>
      </c>
    </row>
    <row r="238" spans="1:82" x14ac:dyDescent="0.2">
      <c r="A238" t="b">
        <v>0</v>
      </c>
      <c r="B238" s="1" t="d">
        <v>2023-06-25</v>
      </c>
      <c r="C238" t="b">
        <v>1</v>
      </c>
      <c r="D238" t="b">
        <v>1</v>
      </c>
      <c r="E238" t="s">
        <v>83</v>
      </c>
      <c r="F238" t="s">
        <v>83</v>
      </c>
      <c r="G238" t="s">
        <v>81</v>
      </c>
      <c r="H238" t="s">
        <v>81</v>
      </c>
      <c r="I238" t="s">
        <v>81</v>
      </c>
      <c r="J238" t="s">
        <v>141</v>
      </c>
      <c r="K238" t="s">
        <v>118</v>
      </c>
      <c r="L238" t="s">
        <v>83</v>
      </c>
      <c r="M238" t="b">
        <v>0</v>
      </c>
      <c r="O238" t="s">
        <v>96</v>
      </c>
      <c r="P238" t="b">
        <v>1</v>
      </c>
      <c r="R238" t="b">
        <v>1</v>
      </c>
      <c r="T238">
        <v>10</v>
      </c>
      <c r="U238">
        <v>10</v>
      </c>
      <c r="AD238" t="b">
        <v>1</v>
      </c>
      <c r="AE238" t="b">
        <v>0</v>
      </c>
      <c r="AF238" t="s">
        <v>89</v>
      </c>
      <c r="AG238" t="s">
        <v>105</v>
      </c>
      <c r="AH238" t="s">
        <v>89</v>
      </c>
      <c r="AI238" t="s">
        <v>89</v>
      </c>
      <c r="AJ238" t="s">
        <v>81</v>
      </c>
      <c r="AK238" t="s">
        <v>118</v>
      </c>
      <c r="AL238" t="s">
        <v>91</v>
      </c>
      <c r="AM238" t="b">
        <v>1</v>
      </c>
      <c r="AO238" t="s">
        <v>92</v>
      </c>
      <c r="AP238" t="b">
        <v>1</v>
      </c>
      <c r="AR238" t="b">
        <v>1</v>
      </c>
      <c r="AT238">
        <v>10</v>
      </c>
      <c r="AU238">
        <v>5</v>
      </c>
      <c r="AV238" s="12" t="s">
        <v>83</v>
      </c>
      <c r="AW238" s="29" t="s">
        <v>83</v>
      </c>
      <c r="AZ238" t="s">
        <v>138</v>
      </c>
      <c r="BA238" s="27" t="s">
        <v>83</v>
      </c>
      <c r="BB238" t="b">
        <v>1</v>
      </c>
      <c r="BC238" t="s">
        <v>83</v>
      </c>
      <c r="BD238" t="s">
        <v>110</v>
      </c>
      <c r="BE238" t="s">
        <v>111</v>
      </c>
      <c r="BF238" t="s">
        <v>130</v>
      </c>
      <c r="BG238">
        <v>3</v>
      </c>
      <c r="BH238" t="s">
        <v>96</v>
      </c>
      <c r="BJ238" t="s">
        <v>96</v>
      </c>
      <c r="BL238" t="b">
        <v>0</v>
      </c>
      <c r="BO238">
        <v>5</v>
      </c>
      <c r="BP238" t="s">
        <v>113</v>
      </c>
      <c r="BR238" t="s">
        <v>115</v>
      </c>
      <c r="BT238" s="42">
        <v>3</v>
      </c>
      <c r="BW238" t="b">
        <v>0</v>
      </c>
      <c r="BX238" s="29">
        <v>29</v>
      </c>
      <c r="BY238" s="28" t="s">
        <v>1227</v>
      </c>
      <c r="BZ238" t="s">
        <v>100</v>
      </c>
      <c r="CA238" t="s">
        <v>713</v>
      </c>
      <c r="CB238" s="42" t="s">
        <v>102</v>
      </c>
      <c r="CC238" t="s">
        <v>100</v>
      </c>
      <c r="CD238" t="s">
        <v>713</v>
      </c>
    </row>
    <row r="239" spans="1:82" x14ac:dyDescent="0.2">
      <c r="A239" t="b">
        <v>0</v>
      </c>
      <c r="B239" t="s">
        <v>174</v>
      </c>
      <c r="C239" t="b">
        <v>1</v>
      </c>
      <c r="D239" t="b">
        <v>1</v>
      </c>
      <c r="E239" t="s">
        <v>83</v>
      </c>
      <c r="F239" t="s">
        <v>83</v>
      </c>
      <c r="G239" t="s">
        <v>82</v>
      </c>
      <c r="H239" t="s">
        <v>82</v>
      </c>
      <c r="I239" t="s">
        <v>81</v>
      </c>
      <c r="J239" t="s">
        <v>81</v>
      </c>
      <c r="K239" t="s">
        <v>85</v>
      </c>
      <c r="L239" t="s">
        <v>83</v>
      </c>
      <c r="M239" t="b">
        <v>0</v>
      </c>
      <c r="O239" t="s">
        <v>82</v>
      </c>
      <c r="P239" t="b">
        <v>0</v>
      </c>
      <c r="R239" t="b">
        <v>0</v>
      </c>
      <c r="T239">
        <v>10</v>
      </c>
      <c r="U239">
        <v>2</v>
      </c>
      <c r="AD239" t="b">
        <v>1</v>
      </c>
      <c r="AE239" t="b">
        <v>1</v>
      </c>
      <c r="AF239" t="s">
        <v>158</v>
      </c>
      <c r="AG239" t="s">
        <v>159</v>
      </c>
      <c r="AH239" t="s">
        <v>120</v>
      </c>
      <c r="AI239" t="s">
        <v>120</v>
      </c>
      <c r="AJ239" t="s">
        <v>81</v>
      </c>
      <c r="AK239" t="s">
        <v>85</v>
      </c>
      <c r="AL239" t="s">
        <v>121</v>
      </c>
      <c r="AM239" t="b">
        <v>0</v>
      </c>
      <c r="AO239" t="s">
        <v>122</v>
      </c>
      <c r="AP239" t="b">
        <v>0</v>
      </c>
      <c r="AR239" t="b">
        <v>0</v>
      </c>
      <c r="AT239">
        <v>2</v>
      </c>
      <c r="AU239">
        <v>2</v>
      </c>
      <c r="AV239" s="12" t="s">
        <v>83</v>
      </c>
      <c r="AW239" s="29" t="s">
        <v>83</v>
      </c>
      <c r="AZ239" t="s">
        <v>1228</v>
      </c>
      <c r="BA239" s="27" t="s">
        <v>108</v>
      </c>
      <c r="BB239" t="b">
        <v>1</v>
      </c>
      <c r="BC239" t="s">
        <v>83</v>
      </c>
      <c r="BD239" t="s">
        <v>110</v>
      </c>
      <c r="BE239" t="s">
        <v>111</v>
      </c>
      <c r="BF239" t="s">
        <v>130</v>
      </c>
      <c r="BG239">
        <v>7</v>
      </c>
      <c r="BH239" t="s">
        <v>83</v>
      </c>
      <c r="BJ239" t="s">
        <v>82</v>
      </c>
      <c r="BK239" t="s">
        <v>1229</v>
      </c>
      <c r="BL239" t="b">
        <v>0</v>
      </c>
      <c r="BO239">
        <v>4</v>
      </c>
      <c r="BP239" t="s">
        <v>113</v>
      </c>
      <c r="BQ239" t="s">
        <v>1230</v>
      </c>
      <c r="BR239" t="s">
        <v>98</v>
      </c>
      <c r="BT239" s="42">
        <v>1</v>
      </c>
      <c r="BU239" t="s">
        <v>1231</v>
      </c>
      <c r="BW239" t="b">
        <v>1</v>
      </c>
      <c r="BX239" s="29">
        <v>40</v>
      </c>
      <c r="BY239" s="28" t="s">
        <v>140</v>
      </c>
      <c r="BZ239" t="s">
        <v>1232</v>
      </c>
      <c r="CC239" t="s">
        <v>1232</v>
      </c>
    </row>
    <row r="240" spans="1:82" x14ac:dyDescent="0.2">
      <c r="A240" t="b">
        <v>0</v>
      </c>
      <c r="B240" t="s">
        <v>128</v>
      </c>
      <c r="C240" t="b">
        <v>1</v>
      </c>
      <c r="D240" t="b">
        <v>1</v>
      </c>
      <c r="E240" t="s">
        <v>309</v>
      </c>
      <c r="F240" t="s">
        <v>130</v>
      </c>
      <c r="G240" t="s">
        <v>82</v>
      </c>
      <c r="H240" t="s">
        <v>82</v>
      </c>
      <c r="I240" t="s">
        <v>81</v>
      </c>
      <c r="J240" t="s">
        <v>81</v>
      </c>
      <c r="K240" t="s">
        <v>85</v>
      </c>
      <c r="L240" t="s">
        <v>96</v>
      </c>
      <c r="M240" t="b">
        <v>0</v>
      </c>
      <c r="O240" t="s">
        <v>96</v>
      </c>
      <c r="P240" t="b">
        <v>0</v>
      </c>
      <c r="R240" t="b">
        <v>0</v>
      </c>
      <c r="T240">
        <v>9</v>
      </c>
      <c r="U240">
        <v>2</v>
      </c>
      <c r="AD240" t="b">
        <v>1</v>
      </c>
      <c r="AE240" t="b">
        <v>1</v>
      </c>
      <c r="AF240" t="s">
        <v>81</v>
      </c>
      <c r="AG240" t="s">
        <v>88</v>
      </c>
      <c r="AH240" t="s">
        <v>120</v>
      </c>
      <c r="AI240" t="s">
        <v>120</v>
      </c>
      <c r="AJ240" t="s">
        <v>81</v>
      </c>
      <c r="AK240" t="s">
        <v>85</v>
      </c>
      <c r="AL240" t="s">
        <v>81</v>
      </c>
      <c r="AM240" t="b">
        <v>0</v>
      </c>
      <c r="AO240" t="s">
        <v>92</v>
      </c>
      <c r="AP240" t="b">
        <v>0</v>
      </c>
      <c r="AR240" t="b">
        <v>0</v>
      </c>
      <c r="AT240">
        <v>7</v>
      </c>
      <c r="AU240">
        <v>4</v>
      </c>
      <c r="AV240" s="12" t="s">
        <v>93</v>
      </c>
      <c r="BA240" s="27" t="s">
        <v>93</v>
      </c>
      <c r="BB240" t="b">
        <v>0</v>
      </c>
      <c r="BC240" t="s">
        <v>82</v>
      </c>
      <c r="BD240" t="s">
        <v>94</v>
      </c>
      <c r="BE240" t="s">
        <v>94</v>
      </c>
      <c r="BF240" t="s">
        <v>130</v>
      </c>
      <c r="BG240">
        <v>9</v>
      </c>
      <c r="BH240" t="s">
        <v>96</v>
      </c>
      <c r="BI240" t="s">
        <v>1233</v>
      </c>
      <c r="BJ240" t="s">
        <v>82</v>
      </c>
      <c r="BK240" t="s">
        <v>1234</v>
      </c>
      <c r="BL240" t="b">
        <v>0</v>
      </c>
      <c r="BO240">
        <v>6</v>
      </c>
      <c r="BP240" t="s">
        <v>113</v>
      </c>
      <c r="BQ240" t="s">
        <v>1235</v>
      </c>
      <c r="BR240" t="s">
        <v>113</v>
      </c>
      <c r="BT240" s="42">
        <v>2</v>
      </c>
      <c r="BU240" t="s">
        <v>1236</v>
      </c>
      <c r="BW240" t="b">
        <v>0</v>
      </c>
      <c r="BX240" s="29">
        <v>27</v>
      </c>
      <c r="BY240" s="28" t="s">
        <v>99</v>
      </c>
      <c r="BZ240" t="s">
        <v>1237</v>
      </c>
      <c r="CC240" t="s">
        <v>1237</v>
      </c>
    </row>
    <row r="241" spans="1:82" x14ac:dyDescent="0.2">
      <c r="A241" t="b">
        <v>1</v>
      </c>
      <c r="V241" t="b">
        <v>1</v>
      </c>
      <c r="W241" t="s">
        <v>149</v>
      </c>
      <c r="X241" t="s">
        <v>94</v>
      </c>
      <c r="Y241" t="s">
        <v>130</v>
      </c>
      <c r="Z241" t="s">
        <v>94</v>
      </c>
      <c r="AA241" t="s">
        <v>94</v>
      </c>
      <c r="AB241" t="s">
        <v>83</v>
      </c>
      <c r="AC241" t="s">
        <v>304</v>
      </c>
      <c r="AD241" t="b">
        <v>1</v>
      </c>
      <c r="AE241" t="b">
        <v>1</v>
      </c>
      <c r="AF241" t="s">
        <v>89</v>
      </c>
      <c r="AG241" t="s">
        <v>219</v>
      </c>
      <c r="AH241" t="s">
        <v>81</v>
      </c>
      <c r="AI241" t="s">
        <v>89</v>
      </c>
      <c r="AJ241" t="s">
        <v>106</v>
      </c>
      <c r="AK241" t="s">
        <v>85</v>
      </c>
      <c r="AL241" t="s">
        <v>91</v>
      </c>
      <c r="AM241" t="b">
        <v>0</v>
      </c>
      <c r="AO241" t="s">
        <v>92</v>
      </c>
      <c r="AP241" t="b">
        <v>1</v>
      </c>
      <c r="AQ241" t="s">
        <v>1238</v>
      </c>
      <c r="AR241" t="b">
        <v>1</v>
      </c>
      <c r="AS241" t="s">
        <v>1239</v>
      </c>
      <c r="AT241">
        <v>8</v>
      </c>
      <c r="AU241">
        <v>6</v>
      </c>
      <c r="AV241" s="12" t="s">
        <v>82</v>
      </c>
      <c r="BA241" s="27" t="s">
        <v>108</v>
      </c>
      <c r="BB241" t="b">
        <v>1</v>
      </c>
      <c r="BC241" t="s">
        <v>83</v>
      </c>
      <c r="BD241" t="s">
        <v>94</v>
      </c>
      <c r="BE241" t="s">
        <v>94</v>
      </c>
      <c r="BF241" t="s">
        <v>82</v>
      </c>
      <c r="BG241">
        <v>7</v>
      </c>
      <c r="BH241" t="s">
        <v>96</v>
      </c>
      <c r="BI241" t="s">
        <v>1240</v>
      </c>
      <c r="BJ241" t="s">
        <v>96</v>
      </c>
      <c r="BK241" t="s">
        <v>1241</v>
      </c>
      <c r="BL241" t="b">
        <v>0</v>
      </c>
      <c r="BO241">
        <v>7</v>
      </c>
      <c r="BP241" t="s">
        <v>98</v>
      </c>
      <c r="BR241" t="s">
        <v>113</v>
      </c>
      <c r="BT241" s="42">
        <v>3</v>
      </c>
      <c r="BU241" t="s">
        <v>1242</v>
      </c>
      <c r="BW241" t="b">
        <v>1</v>
      </c>
      <c r="BX241" s="29">
        <v>46</v>
      </c>
      <c r="BY241" s="28" t="s">
        <v>99</v>
      </c>
      <c r="BZ241" t="s">
        <v>197</v>
      </c>
      <c r="CC241" t="s">
        <v>197</v>
      </c>
    </row>
    <row r="242" spans="1:82" x14ac:dyDescent="0.2">
      <c r="A242" t="b">
        <v>0</v>
      </c>
      <c r="B242" t="s">
        <v>128</v>
      </c>
      <c r="C242" t="b">
        <v>1</v>
      </c>
      <c r="D242" t="b">
        <v>1</v>
      </c>
      <c r="E242" t="s">
        <v>82</v>
      </c>
      <c r="F242" t="s">
        <v>82</v>
      </c>
      <c r="G242" t="s">
        <v>82</v>
      </c>
      <c r="H242" t="s">
        <v>82</v>
      </c>
      <c r="I242" t="s">
        <v>82</v>
      </c>
      <c r="J242" t="s">
        <v>428</v>
      </c>
      <c r="K242" t="s">
        <v>85</v>
      </c>
      <c r="L242" t="s">
        <v>82</v>
      </c>
      <c r="M242" t="b">
        <v>0</v>
      </c>
      <c r="O242" t="s">
        <v>82</v>
      </c>
      <c r="P242" t="b">
        <v>0</v>
      </c>
      <c r="R242" t="b">
        <v>1</v>
      </c>
      <c r="S242" t="s">
        <v>1243</v>
      </c>
      <c r="T242">
        <v>10</v>
      </c>
      <c r="U242">
        <v>0</v>
      </c>
      <c r="AD242" t="b">
        <v>1</v>
      </c>
      <c r="AE242" t="b">
        <v>1</v>
      </c>
      <c r="AF242" t="s">
        <v>158</v>
      </c>
      <c r="AG242" t="s">
        <v>159</v>
      </c>
      <c r="AH242" t="s">
        <v>120</v>
      </c>
      <c r="AI242" t="s">
        <v>120</v>
      </c>
      <c r="AJ242" t="s">
        <v>82</v>
      </c>
      <c r="AK242" t="s">
        <v>85</v>
      </c>
      <c r="AL242" t="s">
        <v>121</v>
      </c>
      <c r="AM242" t="b">
        <v>0</v>
      </c>
      <c r="AO242" t="s">
        <v>122</v>
      </c>
      <c r="AP242" t="b">
        <v>0</v>
      </c>
      <c r="AR242" t="b">
        <v>0</v>
      </c>
      <c r="AT242">
        <v>10</v>
      </c>
      <c r="AU242">
        <v>0</v>
      </c>
      <c r="AV242" s="12" t="s">
        <v>83</v>
      </c>
      <c r="AW242" s="29" t="s">
        <v>83</v>
      </c>
      <c r="AZ242" t="s">
        <v>1244</v>
      </c>
      <c r="BA242" s="27" t="s">
        <v>82</v>
      </c>
      <c r="BB242" t="b">
        <v>0</v>
      </c>
      <c r="BC242" t="s">
        <v>82</v>
      </c>
      <c r="BD242" t="s">
        <v>110</v>
      </c>
      <c r="BE242" t="s">
        <v>110</v>
      </c>
      <c r="BF242" t="s">
        <v>83</v>
      </c>
      <c r="BG242">
        <v>0</v>
      </c>
      <c r="BH242" t="s">
        <v>83</v>
      </c>
      <c r="BI242" t="s">
        <v>1245</v>
      </c>
      <c r="BJ242" t="s">
        <v>82</v>
      </c>
      <c r="BK242" t="s">
        <v>1246</v>
      </c>
      <c r="BL242" t="b">
        <v>0</v>
      </c>
      <c r="BO242">
        <v>0</v>
      </c>
      <c r="BP242" t="s">
        <v>113</v>
      </c>
      <c r="BQ242" t="s">
        <v>1247</v>
      </c>
      <c r="BR242" t="s">
        <v>82</v>
      </c>
      <c r="BT242" s="42">
        <v>1</v>
      </c>
      <c r="BU242" t="s">
        <v>1248</v>
      </c>
      <c r="BV242" t="s">
        <v>1249</v>
      </c>
      <c r="BW242" t="b">
        <v>0</v>
      </c>
      <c r="BX242" s="29">
        <v>39</v>
      </c>
      <c r="BY242" s="28" t="s">
        <v>116</v>
      </c>
      <c r="BZ242" t="s">
        <v>197</v>
      </c>
      <c r="CC242" t="s">
        <v>197</v>
      </c>
    </row>
    <row r="243" spans="1:82" x14ac:dyDescent="0.2">
      <c r="A243" t="b">
        <v>1</v>
      </c>
      <c r="V243" t="b">
        <v>1</v>
      </c>
      <c r="W243" t="s">
        <v>149</v>
      </c>
      <c r="X243" t="s">
        <v>350</v>
      </c>
      <c r="Y243" t="s">
        <v>130</v>
      </c>
      <c r="Z243" t="s">
        <v>94</v>
      </c>
      <c r="AA243" t="s">
        <v>94</v>
      </c>
      <c r="AB243" t="s">
        <v>83</v>
      </c>
      <c r="AC243" t="s">
        <v>304</v>
      </c>
      <c r="AD243" t="b">
        <v>1</v>
      </c>
      <c r="AE243" t="b">
        <v>1</v>
      </c>
      <c r="AF243" t="s">
        <v>81</v>
      </c>
      <c r="AG243" t="s">
        <v>159</v>
      </c>
      <c r="AH243" t="s">
        <v>120</v>
      </c>
      <c r="AI243" t="s">
        <v>120</v>
      </c>
      <c r="AJ243" t="s">
        <v>82</v>
      </c>
      <c r="AK243" t="s">
        <v>295</v>
      </c>
      <c r="AL243" t="s">
        <v>81</v>
      </c>
      <c r="AM243" t="b">
        <v>1</v>
      </c>
      <c r="AN243" t="s">
        <v>1250</v>
      </c>
      <c r="AO243" t="s">
        <v>122</v>
      </c>
      <c r="AP243" t="b">
        <v>0</v>
      </c>
      <c r="AR243" t="b">
        <v>0</v>
      </c>
      <c r="AT243">
        <v>5</v>
      </c>
      <c r="AU243">
        <v>6</v>
      </c>
      <c r="AV243" s="12" t="s">
        <v>93</v>
      </c>
      <c r="BA243" s="27" t="s">
        <v>93</v>
      </c>
      <c r="BB243" t="b">
        <v>0</v>
      </c>
      <c r="BC243" t="s">
        <v>81</v>
      </c>
      <c r="BD243" t="s">
        <v>94</v>
      </c>
      <c r="BE243" t="s">
        <v>94</v>
      </c>
      <c r="BF243" t="s">
        <v>130</v>
      </c>
      <c r="BG243">
        <v>5</v>
      </c>
      <c r="BH243" t="s">
        <v>96</v>
      </c>
      <c r="BI243" t="s">
        <v>1250</v>
      </c>
      <c r="BJ243" t="s">
        <v>82</v>
      </c>
      <c r="BK243" t="s">
        <v>1250</v>
      </c>
      <c r="BL243" t="b">
        <v>0</v>
      </c>
      <c r="BO243">
        <v>5</v>
      </c>
      <c r="BP243" t="s">
        <v>82</v>
      </c>
      <c r="BR243" t="s">
        <v>82</v>
      </c>
      <c r="BT243" s="42">
        <v>5</v>
      </c>
      <c r="BU243" t="s">
        <v>1250</v>
      </c>
      <c r="BV243" t="s">
        <v>1250</v>
      </c>
      <c r="BW243" t="b">
        <v>0</v>
      </c>
      <c r="BX243" s="29">
        <v>19</v>
      </c>
      <c r="BY243" s="28" t="s">
        <v>1251</v>
      </c>
      <c r="BZ243" t="s">
        <v>1252</v>
      </c>
      <c r="CC243" t="s">
        <v>1252</v>
      </c>
    </row>
    <row r="244" spans="1:82" x14ac:dyDescent="0.2">
      <c r="A244" t="b">
        <v>0</v>
      </c>
      <c r="B244" t="s">
        <v>181</v>
      </c>
      <c r="C244" t="b">
        <v>1</v>
      </c>
      <c r="D244" t="b">
        <v>1</v>
      </c>
      <c r="E244" t="s">
        <v>82</v>
      </c>
      <c r="F244" t="s">
        <v>82</v>
      </c>
      <c r="G244" t="s">
        <v>82</v>
      </c>
      <c r="H244" t="s">
        <v>82</v>
      </c>
      <c r="I244" t="s">
        <v>81</v>
      </c>
      <c r="J244" t="s">
        <v>141</v>
      </c>
      <c r="K244" t="s">
        <v>118</v>
      </c>
      <c r="L244" t="s">
        <v>82</v>
      </c>
      <c r="M244" t="b">
        <v>0</v>
      </c>
      <c r="O244" t="s">
        <v>96</v>
      </c>
      <c r="P244" t="b">
        <v>0</v>
      </c>
      <c r="R244" t="b">
        <v>0</v>
      </c>
      <c r="T244">
        <v>1</v>
      </c>
      <c r="U244">
        <v>1</v>
      </c>
      <c r="AD244" t="b">
        <v>1</v>
      </c>
      <c r="AE244" t="b">
        <v>0</v>
      </c>
      <c r="AF244" t="s">
        <v>81</v>
      </c>
      <c r="AG244" t="s">
        <v>88</v>
      </c>
      <c r="AH244" t="s">
        <v>81</v>
      </c>
      <c r="AI244" t="s">
        <v>89</v>
      </c>
      <c r="AJ244" t="s">
        <v>81</v>
      </c>
      <c r="AK244" t="s">
        <v>85</v>
      </c>
      <c r="AL244" t="s">
        <v>121</v>
      </c>
      <c r="AM244" t="b">
        <v>0</v>
      </c>
      <c r="AO244" t="s">
        <v>122</v>
      </c>
      <c r="AP244" t="b">
        <v>0</v>
      </c>
      <c r="AR244" t="b">
        <v>0</v>
      </c>
      <c r="AT244">
        <v>1</v>
      </c>
      <c r="AU244">
        <v>1</v>
      </c>
      <c r="AV244" s="12" t="s">
        <v>82</v>
      </c>
      <c r="BA244" s="27" t="s">
        <v>82</v>
      </c>
      <c r="BB244" t="b">
        <v>0</v>
      </c>
      <c r="BC244" t="s">
        <v>82</v>
      </c>
      <c r="BD244" t="s">
        <v>94</v>
      </c>
      <c r="BE244" t="s">
        <v>94</v>
      </c>
      <c r="BF244" t="s">
        <v>130</v>
      </c>
      <c r="BG244">
        <v>3</v>
      </c>
      <c r="BH244" t="s">
        <v>82</v>
      </c>
      <c r="BJ244" t="s">
        <v>82</v>
      </c>
      <c r="BL244" t="b">
        <v>0</v>
      </c>
      <c r="BO244">
        <v>5</v>
      </c>
      <c r="BP244" t="s">
        <v>98</v>
      </c>
      <c r="BR244" t="s">
        <v>98</v>
      </c>
      <c r="BT244" s="42">
        <v>3</v>
      </c>
      <c r="BW244" t="b">
        <v>0</v>
      </c>
      <c r="BX244" s="29">
        <v>28</v>
      </c>
      <c r="BY244" s="28" t="s">
        <v>116</v>
      </c>
      <c r="BZ244" t="s">
        <v>1253</v>
      </c>
      <c r="CC244" t="s">
        <v>1253</v>
      </c>
    </row>
    <row r="245" spans="1:82" x14ac:dyDescent="0.2">
      <c r="A245" t="b">
        <v>0</v>
      </c>
      <c r="B245" t="s">
        <v>174</v>
      </c>
      <c r="C245" t="b">
        <v>0</v>
      </c>
      <c r="D245" t="b">
        <v>0</v>
      </c>
      <c r="E245" t="s">
        <v>81</v>
      </c>
      <c r="F245" t="s">
        <v>82</v>
      </c>
      <c r="G245" t="s">
        <v>83</v>
      </c>
      <c r="H245" t="s">
        <v>83</v>
      </c>
      <c r="I245" t="s">
        <v>83</v>
      </c>
      <c r="J245" t="s">
        <v>141</v>
      </c>
      <c r="K245" t="s">
        <v>85</v>
      </c>
      <c r="L245" t="s">
        <v>96</v>
      </c>
      <c r="M245" t="b">
        <v>0</v>
      </c>
      <c r="O245" t="s">
        <v>96</v>
      </c>
      <c r="R245" t="b">
        <v>1</v>
      </c>
      <c r="T245">
        <v>10</v>
      </c>
      <c r="U245">
        <v>8</v>
      </c>
      <c r="AD245" t="b">
        <v>1</v>
      </c>
      <c r="AE245" t="b">
        <v>0</v>
      </c>
      <c r="AF245" t="s">
        <v>89</v>
      </c>
      <c r="AG245" t="s">
        <v>134</v>
      </c>
      <c r="AH245" t="s">
        <v>89</v>
      </c>
      <c r="AI245" t="s">
        <v>89</v>
      </c>
      <c r="AJ245" t="s">
        <v>81</v>
      </c>
      <c r="AK245" t="s">
        <v>85</v>
      </c>
      <c r="AL245" t="s">
        <v>91</v>
      </c>
      <c r="AM245" t="b">
        <v>0</v>
      </c>
      <c r="AO245" t="s">
        <v>92</v>
      </c>
      <c r="AP245" t="b">
        <v>0</v>
      </c>
      <c r="AR245" t="b">
        <v>0</v>
      </c>
      <c r="AT245">
        <v>6</v>
      </c>
      <c r="AU245">
        <v>7</v>
      </c>
      <c r="AV245" s="12" t="s">
        <v>82</v>
      </c>
      <c r="BA245" s="27" t="s">
        <v>82</v>
      </c>
      <c r="BB245" t="b">
        <v>0</v>
      </c>
      <c r="BC245" t="s">
        <v>83</v>
      </c>
      <c r="BD245" t="s">
        <v>94</v>
      </c>
      <c r="BE245" t="s">
        <v>94</v>
      </c>
      <c r="BF245" t="s">
        <v>130</v>
      </c>
      <c r="BG245">
        <v>9</v>
      </c>
      <c r="BH245" t="s">
        <v>82</v>
      </c>
      <c r="BJ245" t="s">
        <v>82</v>
      </c>
      <c r="BL245" t="b">
        <v>0</v>
      </c>
      <c r="BO245">
        <v>5</v>
      </c>
      <c r="BP245" t="s">
        <v>113</v>
      </c>
      <c r="BR245" t="s">
        <v>113</v>
      </c>
      <c r="BT245" s="42">
        <v>3</v>
      </c>
      <c r="BW245" t="b">
        <v>0</v>
      </c>
      <c r="BX245" s="29">
        <v>30</v>
      </c>
      <c r="BY245" s="28" t="s">
        <v>99</v>
      </c>
      <c r="BZ245" t="s">
        <v>100</v>
      </c>
      <c r="CA245" t="s">
        <v>206</v>
      </c>
      <c r="CB245" s="42" t="s">
        <v>685</v>
      </c>
      <c r="CC245" t="s">
        <v>100</v>
      </c>
      <c r="CD245" t="s">
        <v>206</v>
      </c>
    </row>
    <row r="246" spans="1:82" x14ac:dyDescent="0.2">
      <c r="A246" t="b">
        <v>0</v>
      </c>
      <c r="B246" t="s">
        <v>174</v>
      </c>
      <c r="C246" t="b">
        <v>1</v>
      </c>
      <c r="D246" t="b">
        <v>0</v>
      </c>
      <c r="E246" t="s">
        <v>83</v>
      </c>
      <c r="F246" t="s">
        <v>83</v>
      </c>
      <c r="G246" t="s">
        <v>83</v>
      </c>
      <c r="H246" t="s">
        <v>83</v>
      </c>
      <c r="I246" t="s">
        <v>81</v>
      </c>
      <c r="J246" t="s">
        <v>81</v>
      </c>
      <c r="K246" t="s">
        <v>118</v>
      </c>
      <c r="L246" t="s">
        <v>96</v>
      </c>
      <c r="M246" t="b">
        <v>0</v>
      </c>
      <c r="O246" t="s">
        <v>83</v>
      </c>
      <c r="P246" t="b">
        <v>0</v>
      </c>
      <c r="R246" t="b">
        <v>0</v>
      </c>
      <c r="T246">
        <v>8</v>
      </c>
      <c r="U246">
        <v>8</v>
      </c>
      <c r="AD246" t="b">
        <v>1</v>
      </c>
      <c r="AE246" t="b">
        <v>0</v>
      </c>
      <c r="AF246" t="s">
        <v>81</v>
      </c>
      <c r="AG246" t="s">
        <v>88</v>
      </c>
      <c r="AH246" t="s">
        <v>120</v>
      </c>
      <c r="AI246" t="s">
        <v>120</v>
      </c>
      <c r="AJ246" t="s">
        <v>81</v>
      </c>
      <c r="AK246" t="s">
        <v>118</v>
      </c>
      <c r="AL246" t="s">
        <v>91</v>
      </c>
      <c r="AM246" t="b">
        <v>0</v>
      </c>
      <c r="AO246" t="s">
        <v>122</v>
      </c>
      <c r="AP246" t="b">
        <v>0</v>
      </c>
      <c r="AR246" t="b">
        <v>0</v>
      </c>
      <c r="AT246">
        <v>5</v>
      </c>
      <c r="AU246">
        <v>5</v>
      </c>
      <c r="AV246" s="12" t="s">
        <v>83</v>
      </c>
      <c r="AW246" s="29" t="s">
        <v>83</v>
      </c>
      <c r="AZ246" t="s">
        <v>109</v>
      </c>
      <c r="BA246" s="27" t="s">
        <v>108</v>
      </c>
      <c r="BB246" t="b">
        <v>1</v>
      </c>
      <c r="BC246" t="s">
        <v>81</v>
      </c>
      <c r="BD246" t="s">
        <v>110</v>
      </c>
      <c r="BE246" t="s">
        <v>111</v>
      </c>
      <c r="BF246" t="s">
        <v>130</v>
      </c>
      <c r="BG246">
        <v>8</v>
      </c>
      <c r="BH246" t="s">
        <v>82</v>
      </c>
      <c r="BI246" t="s">
        <v>1254</v>
      </c>
      <c r="BJ246" t="s">
        <v>82</v>
      </c>
      <c r="BK246" t="s">
        <v>1254</v>
      </c>
      <c r="BL246" t="b">
        <v>0</v>
      </c>
      <c r="BO246">
        <v>3</v>
      </c>
      <c r="BP246" t="s">
        <v>82</v>
      </c>
      <c r="BR246" t="s">
        <v>98</v>
      </c>
      <c r="BT246" s="42">
        <v>3</v>
      </c>
      <c r="BU246" t="s">
        <v>1255</v>
      </c>
      <c r="BW246" t="b">
        <v>1</v>
      </c>
      <c r="BX246" s="29">
        <v>29</v>
      </c>
      <c r="BY246" s="28" t="s">
        <v>148</v>
      </c>
      <c r="BZ246" t="s">
        <v>100</v>
      </c>
      <c r="CA246" t="s">
        <v>346</v>
      </c>
      <c r="CB246" s="42" t="s">
        <v>816</v>
      </c>
      <c r="CC246" t="s">
        <v>100</v>
      </c>
      <c r="CD246" t="s">
        <v>346</v>
      </c>
    </row>
    <row r="247" spans="1:82" x14ac:dyDescent="0.2">
      <c r="A247" t="b">
        <v>0</v>
      </c>
      <c r="B247" t="s">
        <v>174</v>
      </c>
      <c r="C247" t="b">
        <v>0</v>
      </c>
      <c r="D247" t="b">
        <v>1</v>
      </c>
      <c r="E247" t="s">
        <v>81</v>
      </c>
      <c r="F247" t="s">
        <v>82</v>
      </c>
      <c r="G247" t="s">
        <v>82</v>
      </c>
      <c r="H247" t="s">
        <v>82</v>
      </c>
      <c r="I247" t="s">
        <v>81</v>
      </c>
      <c r="J247" t="s">
        <v>117</v>
      </c>
      <c r="K247" t="s">
        <v>85</v>
      </c>
      <c r="L247" t="s">
        <v>96</v>
      </c>
      <c r="M247" t="b">
        <v>0</v>
      </c>
      <c r="O247" t="s">
        <v>83</v>
      </c>
      <c r="P247" t="b">
        <v>0</v>
      </c>
      <c r="R247" t="b">
        <v>0</v>
      </c>
      <c r="T247">
        <v>7</v>
      </c>
      <c r="U247">
        <v>3</v>
      </c>
      <c r="AD247" t="b">
        <v>0</v>
      </c>
      <c r="AV247" s="12" t="s">
        <v>82</v>
      </c>
      <c r="BA247" s="27" t="s">
        <v>108</v>
      </c>
      <c r="BB247" t="b">
        <v>0</v>
      </c>
      <c r="BC247" t="s">
        <v>81</v>
      </c>
      <c r="BD247" t="s">
        <v>94</v>
      </c>
      <c r="BE247" t="s">
        <v>94</v>
      </c>
      <c r="BF247" t="s">
        <v>82</v>
      </c>
      <c r="BG247">
        <v>8</v>
      </c>
      <c r="BH247" t="s">
        <v>96</v>
      </c>
      <c r="BI247" t="s">
        <v>1256</v>
      </c>
      <c r="BJ247" t="s">
        <v>96</v>
      </c>
      <c r="BK247" t="s">
        <v>1257</v>
      </c>
      <c r="BL247" t="b">
        <v>0</v>
      </c>
      <c r="BO247">
        <v>6</v>
      </c>
      <c r="BP247" t="s">
        <v>82</v>
      </c>
      <c r="BR247" t="s">
        <v>82</v>
      </c>
      <c r="BT247" s="42">
        <v>2</v>
      </c>
      <c r="BU247" t="s">
        <v>1258</v>
      </c>
      <c r="BV247" t="s">
        <v>1259</v>
      </c>
      <c r="BW247" t="b">
        <v>0</v>
      </c>
      <c r="BX247" s="29">
        <v>24</v>
      </c>
      <c r="BY247" s="28" t="s">
        <v>99</v>
      </c>
      <c r="BZ247" t="s">
        <v>100</v>
      </c>
      <c r="CA247" t="s">
        <v>632</v>
      </c>
      <c r="CB247" s="42" t="s">
        <v>102</v>
      </c>
      <c r="CC247" t="s">
        <v>100</v>
      </c>
      <c r="CD247" t="s">
        <v>632</v>
      </c>
    </row>
    <row r="248" spans="1:82" x14ac:dyDescent="0.2">
      <c r="A248" t="b">
        <v>0</v>
      </c>
      <c r="B248" t="s">
        <v>174</v>
      </c>
      <c r="C248" t="b">
        <v>1</v>
      </c>
      <c r="D248" t="b">
        <v>1</v>
      </c>
      <c r="E248" t="s">
        <v>309</v>
      </c>
      <c r="F248" t="s">
        <v>82</v>
      </c>
      <c r="G248" t="s">
        <v>82</v>
      </c>
      <c r="H248" t="s">
        <v>82</v>
      </c>
      <c r="I248" t="s">
        <v>81</v>
      </c>
      <c r="J248" t="s">
        <v>141</v>
      </c>
      <c r="K248" t="s">
        <v>118</v>
      </c>
      <c r="L248" t="s">
        <v>83</v>
      </c>
      <c r="M248" t="b">
        <v>1</v>
      </c>
      <c r="N248" t="s">
        <v>1260</v>
      </c>
      <c r="O248" t="s">
        <v>83</v>
      </c>
      <c r="P248" t="b">
        <v>1</v>
      </c>
      <c r="Q248" t="s">
        <v>1261</v>
      </c>
      <c r="R248" t="b">
        <v>1</v>
      </c>
      <c r="S248" t="s">
        <v>1262</v>
      </c>
      <c r="T248">
        <v>8</v>
      </c>
      <c r="U248">
        <v>5</v>
      </c>
      <c r="AD248" t="b">
        <v>1</v>
      </c>
      <c r="AE248" t="b">
        <v>0</v>
      </c>
      <c r="AF248" t="s">
        <v>158</v>
      </c>
      <c r="AG248" t="s">
        <v>159</v>
      </c>
      <c r="AH248" t="s">
        <v>120</v>
      </c>
      <c r="AI248" t="s">
        <v>120</v>
      </c>
      <c r="AJ248" t="s">
        <v>81</v>
      </c>
      <c r="AK248" t="s">
        <v>85</v>
      </c>
      <c r="AL248" t="s">
        <v>121</v>
      </c>
      <c r="AM248" t="b">
        <v>0</v>
      </c>
      <c r="AO248" t="s">
        <v>92</v>
      </c>
      <c r="AP248" t="b">
        <v>1</v>
      </c>
      <c r="AQ248" t="s">
        <v>1263</v>
      </c>
      <c r="AR248" t="b">
        <v>0</v>
      </c>
      <c r="AT248">
        <v>7</v>
      </c>
      <c r="AU248">
        <v>2</v>
      </c>
      <c r="AV248" s="12" t="s">
        <v>83</v>
      </c>
      <c r="AW248" s="29" t="s">
        <v>83</v>
      </c>
      <c r="AZ248" t="s">
        <v>138</v>
      </c>
      <c r="BA248" s="27" t="s">
        <v>83</v>
      </c>
      <c r="BB248" t="b">
        <v>1</v>
      </c>
      <c r="BC248" t="s">
        <v>83</v>
      </c>
      <c r="BD248" t="s">
        <v>110</v>
      </c>
      <c r="BE248" t="s">
        <v>111</v>
      </c>
      <c r="BF248" t="s">
        <v>82</v>
      </c>
      <c r="BG248">
        <v>10</v>
      </c>
      <c r="BH248" t="s">
        <v>83</v>
      </c>
      <c r="BI248" t="s">
        <v>1264</v>
      </c>
      <c r="BJ248" t="s">
        <v>82</v>
      </c>
      <c r="BK248" t="s">
        <v>1265</v>
      </c>
      <c r="BL248" t="b">
        <v>1</v>
      </c>
      <c r="BM248" t="b">
        <v>0</v>
      </c>
      <c r="BO248">
        <v>6</v>
      </c>
      <c r="BP248" t="s">
        <v>115</v>
      </c>
      <c r="BQ248" t="s">
        <v>1266</v>
      </c>
      <c r="BR248" t="s">
        <v>115</v>
      </c>
      <c r="BT248" s="42">
        <v>2</v>
      </c>
      <c r="BU248" t="s">
        <v>1267</v>
      </c>
      <c r="BW248" t="b">
        <v>1</v>
      </c>
      <c r="BX248" s="29">
        <v>25</v>
      </c>
      <c r="BY248" s="28" t="s">
        <v>148</v>
      </c>
      <c r="BZ248" t="s">
        <v>100</v>
      </c>
      <c r="CA248" t="s">
        <v>220</v>
      </c>
      <c r="CB248" s="42" t="s">
        <v>102</v>
      </c>
      <c r="CC248" t="s">
        <v>100</v>
      </c>
      <c r="CD248" t="s">
        <v>220</v>
      </c>
    </row>
    <row r="249" spans="1:82" x14ac:dyDescent="0.2">
      <c r="A249" t="b">
        <v>0</v>
      </c>
      <c r="B249" t="s">
        <v>181</v>
      </c>
      <c r="C249" t="b">
        <v>0</v>
      </c>
      <c r="D249" t="b">
        <v>1</v>
      </c>
      <c r="E249" t="s">
        <v>81</v>
      </c>
      <c r="F249" t="s">
        <v>82</v>
      </c>
      <c r="G249" t="s">
        <v>83</v>
      </c>
      <c r="H249" t="s">
        <v>81</v>
      </c>
      <c r="I249" t="s">
        <v>81</v>
      </c>
      <c r="J249" t="s">
        <v>81</v>
      </c>
      <c r="K249" t="s">
        <v>85</v>
      </c>
      <c r="L249" t="s">
        <v>96</v>
      </c>
      <c r="M249" t="b">
        <v>0</v>
      </c>
      <c r="O249" t="s">
        <v>96</v>
      </c>
      <c r="P249" t="b">
        <v>0</v>
      </c>
      <c r="R249" t="b">
        <v>1</v>
      </c>
      <c r="S249" t="s">
        <v>1268</v>
      </c>
      <c r="T249">
        <v>2</v>
      </c>
      <c r="U249">
        <v>5</v>
      </c>
      <c r="AD249" t="b">
        <v>1</v>
      </c>
      <c r="AE249" t="b">
        <v>0</v>
      </c>
      <c r="AF249" t="s">
        <v>81</v>
      </c>
      <c r="AG249" t="s">
        <v>88</v>
      </c>
      <c r="AH249" t="s">
        <v>81</v>
      </c>
      <c r="AI249" t="s">
        <v>120</v>
      </c>
      <c r="AJ249" t="s">
        <v>81</v>
      </c>
      <c r="AK249" t="s">
        <v>85</v>
      </c>
      <c r="AL249" t="s">
        <v>81</v>
      </c>
      <c r="AM249" t="b">
        <v>0</v>
      </c>
      <c r="AO249" t="s">
        <v>92</v>
      </c>
      <c r="AP249" t="b">
        <v>0</v>
      </c>
      <c r="AR249" t="b">
        <v>1</v>
      </c>
      <c r="AS249" t="s">
        <v>1269</v>
      </c>
      <c r="AT249">
        <v>3</v>
      </c>
      <c r="AU249">
        <v>3</v>
      </c>
      <c r="AV249" s="12" t="s">
        <v>82</v>
      </c>
      <c r="BA249" s="27" t="s">
        <v>108</v>
      </c>
      <c r="BB249" t="b">
        <v>1</v>
      </c>
      <c r="BC249" t="s">
        <v>81</v>
      </c>
      <c r="BD249" t="s">
        <v>94</v>
      </c>
      <c r="BE249" t="s">
        <v>94</v>
      </c>
      <c r="BF249" t="s">
        <v>82</v>
      </c>
      <c r="BG249">
        <v>3</v>
      </c>
      <c r="BH249" t="s">
        <v>83</v>
      </c>
      <c r="BI249" t="s">
        <v>1270</v>
      </c>
      <c r="BJ249" t="s">
        <v>82</v>
      </c>
      <c r="BK249" t="s">
        <v>1271</v>
      </c>
      <c r="BL249" t="b">
        <v>0</v>
      </c>
      <c r="BO249">
        <v>5</v>
      </c>
      <c r="BP249" t="s">
        <v>82</v>
      </c>
      <c r="BR249" t="s">
        <v>82</v>
      </c>
      <c r="BT249" s="42">
        <v>3</v>
      </c>
      <c r="BU249" t="s">
        <v>1272</v>
      </c>
      <c r="BW249" t="b">
        <v>0</v>
      </c>
      <c r="BX249" s="29">
        <v>45</v>
      </c>
      <c r="BY249" s="28" t="s">
        <v>166</v>
      </c>
      <c r="BZ249" t="s">
        <v>164</v>
      </c>
      <c r="CC249" t="s">
        <v>164</v>
      </c>
    </row>
    <row r="250" spans="1:82" x14ac:dyDescent="0.2">
      <c r="A250" t="b">
        <v>0</v>
      </c>
      <c r="B250" t="s">
        <v>174</v>
      </c>
      <c r="C250" t="b">
        <v>1</v>
      </c>
      <c r="D250" t="b">
        <v>1</v>
      </c>
      <c r="E250" t="s">
        <v>83</v>
      </c>
      <c r="F250" t="s">
        <v>83</v>
      </c>
      <c r="G250" t="s">
        <v>83</v>
      </c>
      <c r="H250" t="s">
        <v>83</v>
      </c>
      <c r="I250" t="s">
        <v>83</v>
      </c>
      <c r="J250" t="s">
        <v>81</v>
      </c>
      <c r="K250" t="s">
        <v>85</v>
      </c>
      <c r="L250" t="s">
        <v>96</v>
      </c>
      <c r="M250" t="b">
        <v>0</v>
      </c>
      <c r="O250" t="s">
        <v>82</v>
      </c>
      <c r="P250" t="b">
        <v>0</v>
      </c>
      <c r="R250" t="b">
        <v>0</v>
      </c>
      <c r="T250">
        <v>8</v>
      </c>
      <c r="U250">
        <v>7</v>
      </c>
      <c r="AD250" t="b">
        <v>1</v>
      </c>
      <c r="AE250" t="b">
        <v>1</v>
      </c>
      <c r="AF250" t="s">
        <v>81</v>
      </c>
      <c r="AG250" t="s">
        <v>105</v>
      </c>
      <c r="AH250" t="s">
        <v>120</v>
      </c>
      <c r="AI250" t="s">
        <v>120</v>
      </c>
      <c r="AJ250" t="s">
        <v>81</v>
      </c>
      <c r="AK250" t="s">
        <v>85</v>
      </c>
      <c r="AL250" t="s">
        <v>91</v>
      </c>
      <c r="AM250" t="b">
        <v>0</v>
      </c>
      <c r="AO250" t="s">
        <v>122</v>
      </c>
      <c r="AP250" t="b">
        <v>0</v>
      </c>
      <c r="AR250" t="b">
        <v>1</v>
      </c>
      <c r="AS250" t="s">
        <v>1273</v>
      </c>
      <c r="AT250">
        <v>9</v>
      </c>
      <c r="AU250">
        <v>5</v>
      </c>
      <c r="AV250" s="12" t="s">
        <v>83</v>
      </c>
      <c r="AW250" s="29" t="s">
        <v>83</v>
      </c>
      <c r="AZ250" t="s">
        <v>109</v>
      </c>
      <c r="BA250" s="27" t="s">
        <v>83</v>
      </c>
      <c r="BB250" t="b">
        <v>1</v>
      </c>
      <c r="BC250" t="s">
        <v>82</v>
      </c>
      <c r="BD250" t="s">
        <v>94</v>
      </c>
      <c r="BE250" t="s">
        <v>111</v>
      </c>
      <c r="BF250" t="s">
        <v>82</v>
      </c>
      <c r="BG250">
        <v>7</v>
      </c>
      <c r="BH250" t="s">
        <v>83</v>
      </c>
      <c r="BI250" t="s">
        <v>1274</v>
      </c>
      <c r="BJ250" t="s">
        <v>82</v>
      </c>
      <c r="BK250" t="s">
        <v>1275</v>
      </c>
      <c r="BL250" t="b">
        <v>0</v>
      </c>
      <c r="BO250">
        <v>7</v>
      </c>
      <c r="BP250" t="s">
        <v>82</v>
      </c>
      <c r="BR250" t="s">
        <v>82</v>
      </c>
      <c r="BT250" s="42">
        <v>2</v>
      </c>
      <c r="BU250" t="s">
        <v>1276</v>
      </c>
      <c r="BW250" t="b">
        <v>1</v>
      </c>
      <c r="BX250" s="29">
        <v>37</v>
      </c>
      <c r="BY250" s="28" t="s">
        <v>99</v>
      </c>
      <c r="BZ250" t="s">
        <v>100</v>
      </c>
      <c r="CA250" t="s">
        <v>346</v>
      </c>
      <c r="CB250" s="42" t="s">
        <v>685</v>
      </c>
      <c r="CC250" t="s">
        <v>100</v>
      </c>
      <c r="CD250" t="s">
        <v>346</v>
      </c>
    </row>
    <row r="251" spans="1:82" x14ac:dyDescent="0.2">
      <c r="A251" t="b">
        <v>0</v>
      </c>
      <c r="B251" s="1" t="d">
        <v>2023-06-25</v>
      </c>
      <c r="C251" t="b">
        <v>1</v>
      </c>
      <c r="D251" t="b">
        <v>1</v>
      </c>
      <c r="E251" t="s">
        <v>81</v>
      </c>
      <c r="F251" t="s">
        <v>82</v>
      </c>
      <c r="G251" t="s">
        <v>82</v>
      </c>
      <c r="H251" t="s">
        <v>82</v>
      </c>
      <c r="I251" t="s">
        <v>81</v>
      </c>
      <c r="J251" t="s">
        <v>84</v>
      </c>
      <c r="K251" t="s">
        <v>118</v>
      </c>
      <c r="L251" t="s">
        <v>96</v>
      </c>
      <c r="M251" t="b">
        <v>0</v>
      </c>
      <c r="O251" t="s">
        <v>96</v>
      </c>
      <c r="P251" t="b">
        <v>0</v>
      </c>
      <c r="R251" t="b">
        <v>0</v>
      </c>
      <c r="T251">
        <v>7</v>
      </c>
      <c r="U251">
        <v>6</v>
      </c>
      <c r="AD251" t="b">
        <v>0</v>
      </c>
      <c r="AV251" s="12" t="s">
        <v>82</v>
      </c>
      <c r="BA251" s="27" t="s">
        <v>82</v>
      </c>
      <c r="BB251" t="b">
        <v>0</v>
      </c>
      <c r="BC251" t="s">
        <v>83</v>
      </c>
      <c r="BD251" t="s">
        <v>94</v>
      </c>
      <c r="BE251" t="s">
        <v>94</v>
      </c>
      <c r="BF251" t="s">
        <v>130</v>
      </c>
      <c r="BG251">
        <v>8</v>
      </c>
      <c r="BH251" t="s">
        <v>96</v>
      </c>
      <c r="BI251" t="s">
        <v>1277</v>
      </c>
      <c r="BJ251" t="s">
        <v>96</v>
      </c>
      <c r="BK251" t="s">
        <v>1278</v>
      </c>
      <c r="BL251" t="b">
        <v>0</v>
      </c>
      <c r="BO251">
        <v>6</v>
      </c>
      <c r="BP251" t="s">
        <v>82</v>
      </c>
      <c r="BR251" t="s">
        <v>98</v>
      </c>
      <c r="BT251" s="42">
        <v>3</v>
      </c>
      <c r="BU251" t="s">
        <v>1279</v>
      </c>
      <c r="BW251" t="b">
        <v>0</v>
      </c>
      <c r="BX251" s="29">
        <v>22</v>
      </c>
      <c r="BY251" s="28" t="s">
        <v>99</v>
      </c>
      <c r="BZ251" t="s">
        <v>100</v>
      </c>
      <c r="CA251" t="s">
        <v>1180</v>
      </c>
      <c r="CB251" s="42" t="s">
        <v>102</v>
      </c>
      <c r="CC251" t="s">
        <v>100</v>
      </c>
      <c r="CD251" t="s">
        <v>1180</v>
      </c>
    </row>
    <row r="252" spans="1:82" x14ac:dyDescent="0.2">
      <c r="A252" t="b">
        <v>0</v>
      </c>
      <c r="B252" t="s">
        <v>181</v>
      </c>
      <c r="C252" t="b">
        <v>1</v>
      </c>
      <c r="D252" t="b">
        <v>1</v>
      </c>
      <c r="E252" t="s">
        <v>83</v>
      </c>
      <c r="F252" t="s">
        <v>83</v>
      </c>
      <c r="G252" t="s">
        <v>83</v>
      </c>
      <c r="H252" t="s">
        <v>83</v>
      </c>
      <c r="I252" t="s">
        <v>81</v>
      </c>
      <c r="J252" t="s">
        <v>84</v>
      </c>
      <c r="K252" t="s">
        <v>118</v>
      </c>
      <c r="L252" t="s">
        <v>83</v>
      </c>
      <c r="M252" t="b">
        <v>1</v>
      </c>
      <c r="N252" t="s">
        <v>1280</v>
      </c>
      <c r="O252" t="s">
        <v>83</v>
      </c>
      <c r="P252" t="b">
        <v>1</v>
      </c>
      <c r="Q252" t="s">
        <v>1281</v>
      </c>
      <c r="R252" t="b">
        <v>1</v>
      </c>
      <c r="S252" t="s">
        <v>1282</v>
      </c>
      <c r="T252">
        <v>7</v>
      </c>
      <c r="U252">
        <v>7</v>
      </c>
      <c r="AD252" t="b">
        <v>1</v>
      </c>
      <c r="AE252" t="b">
        <v>1</v>
      </c>
      <c r="AF252" t="s">
        <v>81</v>
      </c>
      <c r="AG252" t="s">
        <v>88</v>
      </c>
      <c r="AH252" t="s">
        <v>120</v>
      </c>
      <c r="AI252" t="s">
        <v>120</v>
      </c>
      <c r="AJ252" t="s">
        <v>82</v>
      </c>
      <c r="AK252" t="s">
        <v>85</v>
      </c>
      <c r="AL252" t="s">
        <v>121</v>
      </c>
      <c r="AM252" t="b">
        <v>0</v>
      </c>
      <c r="AO252" t="s">
        <v>122</v>
      </c>
      <c r="AP252" t="b">
        <v>0</v>
      </c>
      <c r="AR252" t="b">
        <v>1</v>
      </c>
      <c r="AS252" t="s">
        <v>1283</v>
      </c>
      <c r="AT252">
        <v>2</v>
      </c>
      <c r="AU252">
        <v>2</v>
      </c>
      <c r="AV252" s="12" t="s">
        <v>83</v>
      </c>
      <c r="AW252" s="29" t="s">
        <v>83</v>
      </c>
      <c r="AZ252" t="s">
        <v>609</v>
      </c>
      <c r="BA252" s="27" t="s">
        <v>83</v>
      </c>
      <c r="BB252" t="b">
        <v>1</v>
      </c>
      <c r="BC252" t="s">
        <v>83</v>
      </c>
      <c r="BD252" t="s">
        <v>110</v>
      </c>
      <c r="BE252" t="s">
        <v>111</v>
      </c>
      <c r="BF252" t="s">
        <v>96</v>
      </c>
      <c r="BG252">
        <v>6</v>
      </c>
      <c r="BH252" t="s">
        <v>83</v>
      </c>
      <c r="BI252" t="s">
        <v>1284</v>
      </c>
      <c r="BJ252" t="s">
        <v>82</v>
      </c>
      <c r="BK252" t="s">
        <v>1285</v>
      </c>
      <c r="BL252" t="b">
        <v>0</v>
      </c>
      <c r="BO252">
        <v>8</v>
      </c>
      <c r="BP252" t="s">
        <v>113</v>
      </c>
      <c r="BQ252" t="s">
        <v>1286</v>
      </c>
      <c r="BR252" t="s">
        <v>115</v>
      </c>
      <c r="BT252" s="42">
        <v>3</v>
      </c>
      <c r="BU252" t="s">
        <v>1287</v>
      </c>
      <c r="BV252" t="s">
        <v>82</v>
      </c>
      <c r="BW252" t="b">
        <v>1</v>
      </c>
      <c r="BX252" s="29">
        <v>35</v>
      </c>
      <c r="BY252" s="28" t="s">
        <v>148</v>
      </c>
      <c r="BZ252" t="s">
        <v>100</v>
      </c>
      <c r="CA252" t="s">
        <v>252</v>
      </c>
      <c r="CB252" s="42" t="s">
        <v>102</v>
      </c>
      <c r="CC252" t="s">
        <v>100</v>
      </c>
      <c r="CD252" t="s">
        <v>252</v>
      </c>
    </row>
    <row r="253" spans="1:82" ht="34" x14ac:dyDescent="0.2">
      <c r="A253" t="b">
        <v>0</v>
      </c>
      <c r="B253" t="s">
        <v>174</v>
      </c>
      <c r="C253" t="b">
        <v>0</v>
      </c>
      <c r="D253" t="b">
        <v>1</v>
      </c>
      <c r="E253" t="s">
        <v>81</v>
      </c>
      <c r="F253" t="s">
        <v>82</v>
      </c>
      <c r="G253" t="s">
        <v>81</v>
      </c>
      <c r="H253" t="s">
        <v>81</v>
      </c>
      <c r="I253" t="s">
        <v>81</v>
      </c>
      <c r="J253" t="s">
        <v>81</v>
      </c>
      <c r="K253" t="s">
        <v>85</v>
      </c>
      <c r="L253" t="s">
        <v>96</v>
      </c>
      <c r="M253" t="b">
        <v>0</v>
      </c>
      <c r="O253" t="s">
        <v>82</v>
      </c>
      <c r="P253" t="b">
        <v>1</v>
      </c>
      <c r="Q253" t="s">
        <v>1288</v>
      </c>
      <c r="R253" t="b">
        <v>0</v>
      </c>
      <c r="T253">
        <v>10</v>
      </c>
      <c r="U253">
        <v>2</v>
      </c>
      <c r="AD253" t="b">
        <v>1</v>
      </c>
      <c r="AE253" t="b">
        <v>1</v>
      </c>
      <c r="AF253" t="s">
        <v>90</v>
      </c>
      <c r="AG253" t="s">
        <v>219</v>
      </c>
      <c r="AH253" t="s">
        <v>120</v>
      </c>
      <c r="AI253" t="s">
        <v>89</v>
      </c>
      <c r="AJ253" t="s">
        <v>106</v>
      </c>
      <c r="AK253" t="s">
        <v>85</v>
      </c>
      <c r="AL253" t="s">
        <v>121</v>
      </c>
      <c r="AM253" t="b">
        <v>1</v>
      </c>
      <c r="AN253" s="2" t="s">
        <v>1289</v>
      </c>
      <c r="AO253" t="s">
        <v>92</v>
      </c>
      <c r="AP253" t="b">
        <v>0</v>
      </c>
      <c r="AR253" t="b">
        <v>0</v>
      </c>
      <c r="AT253">
        <v>8</v>
      </c>
      <c r="AU253">
        <v>3</v>
      </c>
      <c r="AV253" s="12" t="s">
        <v>83</v>
      </c>
      <c r="AW253" s="29" t="s">
        <v>83</v>
      </c>
      <c r="AZ253" t="s">
        <v>138</v>
      </c>
      <c r="BA253" s="27" t="s">
        <v>83</v>
      </c>
      <c r="BB253" t="b">
        <v>1</v>
      </c>
      <c r="BC253" t="s">
        <v>83</v>
      </c>
      <c r="BD253" t="s">
        <v>110</v>
      </c>
      <c r="BE253" t="s">
        <v>111</v>
      </c>
      <c r="BF253" t="s">
        <v>82</v>
      </c>
      <c r="BG253">
        <v>5</v>
      </c>
      <c r="BH253" t="s">
        <v>83</v>
      </c>
      <c r="BI253" t="s">
        <v>1290</v>
      </c>
      <c r="BJ253" t="s">
        <v>82</v>
      </c>
      <c r="BK253" t="s">
        <v>1291</v>
      </c>
      <c r="BL253" t="b">
        <v>0</v>
      </c>
      <c r="BO253">
        <v>4</v>
      </c>
      <c r="BP253" t="s">
        <v>82</v>
      </c>
      <c r="BR253" t="s">
        <v>98</v>
      </c>
      <c r="BT253" s="42">
        <v>2</v>
      </c>
      <c r="BU253" t="s">
        <v>1292</v>
      </c>
      <c r="BW253" t="b">
        <v>0</v>
      </c>
      <c r="BX253" s="29">
        <v>50</v>
      </c>
      <c r="BY253" s="28" t="s">
        <v>99</v>
      </c>
      <c r="BZ253" t="s">
        <v>100</v>
      </c>
      <c r="CA253" t="s">
        <v>101</v>
      </c>
      <c r="CB253" s="42" t="s">
        <v>102</v>
      </c>
      <c r="CC253" t="s">
        <v>100</v>
      </c>
      <c r="CD253" t="s">
        <v>101</v>
      </c>
    </row>
    <row r="254" spans="1:82" ht="68" x14ac:dyDescent="0.2">
      <c r="A254" t="b">
        <v>0</v>
      </c>
      <c r="B254" t="s">
        <v>174</v>
      </c>
      <c r="C254" t="b">
        <v>1</v>
      </c>
      <c r="D254" t="b">
        <v>1</v>
      </c>
      <c r="E254" t="s">
        <v>83</v>
      </c>
      <c r="F254" t="s">
        <v>83</v>
      </c>
      <c r="G254" t="s">
        <v>83</v>
      </c>
      <c r="H254" t="s">
        <v>83</v>
      </c>
      <c r="I254" t="s">
        <v>81</v>
      </c>
      <c r="J254" t="s">
        <v>141</v>
      </c>
      <c r="K254" t="s">
        <v>85</v>
      </c>
      <c r="L254" t="s">
        <v>96</v>
      </c>
      <c r="M254" t="b">
        <v>1</v>
      </c>
      <c r="N254" t="s">
        <v>1293</v>
      </c>
      <c r="O254" t="s">
        <v>83</v>
      </c>
      <c r="P254" t="b">
        <v>1</v>
      </c>
      <c r="Q254" t="s">
        <v>1294</v>
      </c>
      <c r="R254" t="b">
        <v>1</v>
      </c>
      <c r="S254" t="s">
        <v>1295</v>
      </c>
      <c r="T254">
        <v>8</v>
      </c>
      <c r="U254">
        <v>5</v>
      </c>
      <c r="AD254" t="b">
        <v>1</v>
      </c>
      <c r="AE254" t="b">
        <v>1</v>
      </c>
      <c r="AF254" t="s">
        <v>81</v>
      </c>
      <c r="AG254" t="s">
        <v>105</v>
      </c>
      <c r="AH254" t="s">
        <v>89</v>
      </c>
      <c r="AI254" t="s">
        <v>89</v>
      </c>
      <c r="AJ254" t="s">
        <v>81</v>
      </c>
      <c r="AK254" t="s">
        <v>85</v>
      </c>
      <c r="AL254" t="s">
        <v>91</v>
      </c>
      <c r="AM254" t="b">
        <v>0</v>
      </c>
      <c r="AO254" t="s">
        <v>92</v>
      </c>
      <c r="AP254" t="b">
        <v>0</v>
      </c>
      <c r="AR254" t="b">
        <v>0</v>
      </c>
      <c r="AT254">
        <v>4</v>
      </c>
      <c r="AU254">
        <v>3</v>
      </c>
      <c r="AV254" s="12" t="s">
        <v>83</v>
      </c>
      <c r="AW254" s="29" t="s">
        <v>83</v>
      </c>
      <c r="AZ254" t="s">
        <v>284</v>
      </c>
      <c r="BA254" s="27" t="s">
        <v>108</v>
      </c>
      <c r="BB254" t="b">
        <v>1</v>
      </c>
      <c r="BC254" t="s">
        <v>81</v>
      </c>
      <c r="BD254" t="s">
        <v>110</v>
      </c>
      <c r="BE254" t="s">
        <v>111</v>
      </c>
      <c r="BF254" t="s">
        <v>96</v>
      </c>
      <c r="BG254">
        <v>6</v>
      </c>
      <c r="BH254" t="s">
        <v>83</v>
      </c>
      <c r="BI254" t="s">
        <v>1296</v>
      </c>
      <c r="BJ254" t="s">
        <v>96</v>
      </c>
      <c r="BK254" s="2" t="s">
        <v>1297</v>
      </c>
      <c r="BL254" t="b">
        <v>1</v>
      </c>
      <c r="BM254" t="b">
        <v>1</v>
      </c>
      <c r="BN254">
        <v>4</v>
      </c>
      <c r="BO254">
        <v>3</v>
      </c>
      <c r="BP254" t="s">
        <v>113</v>
      </c>
      <c r="BQ254" t="s">
        <v>1298</v>
      </c>
      <c r="BR254" t="s">
        <v>113</v>
      </c>
      <c r="BT254" s="42">
        <v>2</v>
      </c>
      <c r="BU254" t="s">
        <v>1299</v>
      </c>
      <c r="BV254" t="s">
        <v>1300</v>
      </c>
      <c r="BW254" t="b">
        <v>1</v>
      </c>
      <c r="BX254" s="29">
        <v>45</v>
      </c>
      <c r="BY254" s="28" t="s">
        <v>99</v>
      </c>
      <c r="BZ254" t="s">
        <v>100</v>
      </c>
      <c r="CA254" t="s">
        <v>220</v>
      </c>
      <c r="CB254" s="42" t="s">
        <v>102</v>
      </c>
      <c r="CC254" t="s">
        <v>100</v>
      </c>
      <c r="CD254" t="s">
        <v>220</v>
      </c>
    </row>
    <row r="255" spans="1:82" x14ac:dyDescent="0.2">
      <c r="A255" t="b">
        <v>0</v>
      </c>
      <c r="B255" t="s">
        <v>128</v>
      </c>
      <c r="C255" t="b">
        <v>0</v>
      </c>
      <c r="D255" t="b">
        <v>1</v>
      </c>
      <c r="E255" t="s">
        <v>309</v>
      </c>
      <c r="F255" t="s">
        <v>130</v>
      </c>
      <c r="G255" t="s">
        <v>83</v>
      </c>
      <c r="H255" t="s">
        <v>81</v>
      </c>
      <c r="I255" t="s">
        <v>81</v>
      </c>
      <c r="J255" t="s">
        <v>81</v>
      </c>
      <c r="K255" t="s">
        <v>85</v>
      </c>
      <c r="L255" t="s">
        <v>83</v>
      </c>
      <c r="M255" t="b">
        <v>0</v>
      </c>
      <c r="O255" t="s">
        <v>82</v>
      </c>
      <c r="P255" t="b">
        <v>0</v>
      </c>
      <c r="R255" t="b">
        <v>1</v>
      </c>
      <c r="S255" t="s">
        <v>1301</v>
      </c>
      <c r="T255">
        <v>1</v>
      </c>
      <c r="U255">
        <v>1</v>
      </c>
      <c r="AD255" t="b">
        <v>1</v>
      </c>
      <c r="AE255" t="b">
        <v>1</v>
      </c>
      <c r="AF255" t="s">
        <v>158</v>
      </c>
      <c r="AG255" t="s">
        <v>159</v>
      </c>
      <c r="AH255" t="s">
        <v>120</v>
      </c>
      <c r="AI255" t="s">
        <v>120</v>
      </c>
      <c r="AJ255" t="s">
        <v>81</v>
      </c>
      <c r="AK255" t="s">
        <v>85</v>
      </c>
      <c r="AL255" t="s">
        <v>91</v>
      </c>
      <c r="AM255" t="b">
        <v>1</v>
      </c>
      <c r="AN255" t="s">
        <v>1302</v>
      </c>
      <c r="AO255" t="s">
        <v>92</v>
      </c>
      <c r="AP255" t="b">
        <v>1</v>
      </c>
      <c r="AQ255" t="s">
        <v>1303</v>
      </c>
      <c r="AR255" t="b">
        <v>0</v>
      </c>
      <c r="AT255">
        <v>0</v>
      </c>
      <c r="AU255">
        <v>0</v>
      </c>
      <c r="AV255" s="12" t="s">
        <v>83</v>
      </c>
      <c r="AW255" s="29" t="s">
        <v>83</v>
      </c>
      <c r="AZ255" t="s">
        <v>1304</v>
      </c>
      <c r="BA255" s="27" t="s">
        <v>83</v>
      </c>
      <c r="BB255" t="b">
        <v>1</v>
      </c>
      <c r="BC255" t="s">
        <v>81</v>
      </c>
      <c r="BD255" t="s">
        <v>110</v>
      </c>
      <c r="BE255" t="s">
        <v>111</v>
      </c>
      <c r="BF255" t="s">
        <v>82</v>
      </c>
      <c r="BG255">
        <v>1</v>
      </c>
      <c r="BH255" t="s">
        <v>82</v>
      </c>
      <c r="BI255" t="s">
        <v>1305</v>
      </c>
      <c r="BJ255" t="s">
        <v>82</v>
      </c>
      <c r="BK255" t="s">
        <v>1305</v>
      </c>
      <c r="BL255" t="b">
        <v>0</v>
      </c>
      <c r="BO255">
        <v>2</v>
      </c>
      <c r="BP255" t="s">
        <v>113</v>
      </c>
      <c r="BQ255" t="s">
        <v>1306</v>
      </c>
      <c r="BR255" t="s">
        <v>82</v>
      </c>
      <c r="BT255" s="42">
        <v>1</v>
      </c>
      <c r="BU255" t="s">
        <v>1307</v>
      </c>
      <c r="BV255" t="s">
        <v>1308</v>
      </c>
      <c r="BW255" t="b">
        <v>1</v>
      </c>
      <c r="BX255" s="29">
        <v>49</v>
      </c>
      <c r="BY255" s="28" t="s">
        <v>99</v>
      </c>
      <c r="BZ255" t="s">
        <v>164</v>
      </c>
      <c r="CC255" t="s">
        <v>164</v>
      </c>
    </row>
    <row r="256" spans="1:82" x14ac:dyDescent="0.2">
      <c r="A256" t="b">
        <v>0</v>
      </c>
      <c r="B256" t="s">
        <v>128</v>
      </c>
      <c r="C256" t="b">
        <v>0</v>
      </c>
      <c r="D256" t="b">
        <v>1</v>
      </c>
      <c r="E256" t="s">
        <v>82</v>
      </c>
      <c r="F256" t="s">
        <v>82</v>
      </c>
      <c r="G256" t="s">
        <v>82</v>
      </c>
      <c r="H256" t="s">
        <v>82</v>
      </c>
      <c r="I256" t="s">
        <v>81</v>
      </c>
      <c r="J256" t="s">
        <v>428</v>
      </c>
      <c r="K256" t="s">
        <v>118</v>
      </c>
      <c r="L256" t="s">
        <v>96</v>
      </c>
      <c r="M256" t="b">
        <v>0</v>
      </c>
      <c r="O256" t="s">
        <v>83</v>
      </c>
      <c r="P256" t="b">
        <v>0</v>
      </c>
      <c r="R256" t="b">
        <v>1</v>
      </c>
      <c r="S256" t="s">
        <v>1309</v>
      </c>
      <c r="T256">
        <v>8</v>
      </c>
      <c r="U256">
        <v>2</v>
      </c>
      <c r="AD256" t="b">
        <v>1</v>
      </c>
      <c r="AE256" t="b">
        <v>0</v>
      </c>
      <c r="AF256" t="s">
        <v>81</v>
      </c>
      <c r="AG256" t="s">
        <v>88</v>
      </c>
      <c r="AH256" t="s">
        <v>120</v>
      </c>
      <c r="AI256" t="s">
        <v>120</v>
      </c>
      <c r="AJ256" t="s">
        <v>81</v>
      </c>
      <c r="AK256" t="s">
        <v>118</v>
      </c>
      <c r="AL256" t="s">
        <v>121</v>
      </c>
      <c r="AM256" t="b">
        <v>0</v>
      </c>
      <c r="AO256" t="s">
        <v>264</v>
      </c>
      <c r="AP256" t="b">
        <v>0</v>
      </c>
      <c r="AR256" t="b">
        <v>0</v>
      </c>
      <c r="AT256">
        <v>10</v>
      </c>
      <c r="AU256">
        <v>5</v>
      </c>
      <c r="AV256" s="12" t="s">
        <v>82</v>
      </c>
      <c r="BA256" s="27" t="s">
        <v>82</v>
      </c>
      <c r="BB256" t="b">
        <v>0</v>
      </c>
      <c r="BC256" t="s">
        <v>82</v>
      </c>
      <c r="BD256" t="s">
        <v>94</v>
      </c>
      <c r="BE256" t="s">
        <v>94</v>
      </c>
      <c r="BF256" t="s">
        <v>82</v>
      </c>
      <c r="BG256">
        <v>7</v>
      </c>
      <c r="BH256" t="s">
        <v>82</v>
      </c>
      <c r="BI256" t="s">
        <v>1310</v>
      </c>
      <c r="BJ256" t="s">
        <v>82</v>
      </c>
      <c r="BK256" t="s">
        <v>1311</v>
      </c>
      <c r="BL256" t="b">
        <v>0</v>
      </c>
      <c r="BO256">
        <v>6</v>
      </c>
      <c r="BP256" t="s">
        <v>115</v>
      </c>
      <c r="BQ256" t="s">
        <v>1312</v>
      </c>
      <c r="BR256" t="s">
        <v>82</v>
      </c>
      <c r="BT256" s="42">
        <v>2</v>
      </c>
      <c r="BU256" t="s">
        <v>1313</v>
      </c>
      <c r="BV256" t="s">
        <v>1314</v>
      </c>
      <c r="BW256" t="b">
        <v>1</v>
      </c>
      <c r="BX256" s="29">
        <v>40</v>
      </c>
      <c r="BY256" s="28" t="s">
        <v>99</v>
      </c>
      <c r="BZ256" t="s">
        <v>164</v>
      </c>
      <c r="CC256" t="s">
        <v>164</v>
      </c>
    </row>
    <row r="257" spans="1:82" x14ac:dyDescent="0.2">
      <c r="A257" t="b">
        <v>1</v>
      </c>
      <c r="V257" t="b">
        <v>1</v>
      </c>
      <c r="W257" t="s">
        <v>303</v>
      </c>
      <c r="X257" t="s">
        <v>350</v>
      </c>
      <c r="Y257" t="s">
        <v>373</v>
      </c>
      <c r="Z257" t="s">
        <v>350</v>
      </c>
      <c r="AA257" t="s">
        <v>373</v>
      </c>
      <c r="AB257" t="s">
        <v>83</v>
      </c>
      <c r="AC257" t="s">
        <v>167</v>
      </c>
      <c r="AD257" t="b">
        <v>1</v>
      </c>
      <c r="AE257" t="b">
        <v>1</v>
      </c>
      <c r="AF257" t="s">
        <v>81</v>
      </c>
      <c r="AG257" t="s">
        <v>88</v>
      </c>
      <c r="AH257" t="s">
        <v>120</v>
      </c>
      <c r="AI257" t="s">
        <v>120</v>
      </c>
      <c r="AJ257" t="s">
        <v>81</v>
      </c>
      <c r="AK257" t="s">
        <v>118</v>
      </c>
      <c r="AL257" t="s">
        <v>262</v>
      </c>
      <c r="AM257" t="b">
        <v>0</v>
      </c>
      <c r="AO257" t="s">
        <v>264</v>
      </c>
      <c r="AP257" t="b">
        <v>0</v>
      </c>
      <c r="AR257" t="b">
        <v>0</v>
      </c>
      <c r="AT257">
        <v>5</v>
      </c>
      <c r="AU257">
        <v>5</v>
      </c>
      <c r="AV257" s="12" t="s">
        <v>108</v>
      </c>
      <c r="AY257" t="s">
        <v>1315</v>
      </c>
      <c r="BA257" s="27" t="s">
        <v>108</v>
      </c>
      <c r="BB257" t="b">
        <v>0</v>
      </c>
      <c r="BC257" t="s">
        <v>83</v>
      </c>
      <c r="BD257" t="s">
        <v>111</v>
      </c>
      <c r="BE257" t="s">
        <v>111</v>
      </c>
      <c r="BF257" t="s">
        <v>82</v>
      </c>
      <c r="BG257">
        <v>7</v>
      </c>
      <c r="BH257" t="s">
        <v>96</v>
      </c>
      <c r="BI257" t="s">
        <v>1316</v>
      </c>
      <c r="BJ257" t="s">
        <v>96</v>
      </c>
      <c r="BK257" t="s">
        <v>1316</v>
      </c>
      <c r="BL257" t="b">
        <v>0</v>
      </c>
      <c r="BO257">
        <v>7</v>
      </c>
      <c r="BP257" t="s">
        <v>82</v>
      </c>
      <c r="BR257" t="s">
        <v>98</v>
      </c>
      <c r="BT257" s="42">
        <v>3</v>
      </c>
      <c r="BW257" t="b">
        <v>0</v>
      </c>
      <c r="BX257" s="29">
        <v>32</v>
      </c>
      <c r="BY257" s="28" t="s">
        <v>99</v>
      </c>
      <c r="BZ257" t="s">
        <v>717</v>
      </c>
      <c r="CC257" t="s">
        <v>717</v>
      </c>
    </row>
    <row r="258" spans="1:82" x14ac:dyDescent="0.2">
      <c r="A258" t="b">
        <v>0</v>
      </c>
      <c r="B258" t="s">
        <v>181</v>
      </c>
      <c r="C258" t="b">
        <v>1</v>
      </c>
      <c r="D258" t="b">
        <v>1</v>
      </c>
      <c r="E258" t="s">
        <v>83</v>
      </c>
      <c r="F258" t="s">
        <v>82</v>
      </c>
      <c r="G258" t="s">
        <v>83</v>
      </c>
      <c r="H258" t="s">
        <v>83</v>
      </c>
      <c r="I258" t="s">
        <v>83</v>
      </c>
      <c r="J258" t="s">
        <v>84</v>
      </c>
      <c r="K258" t="s">
        <v>118</v>
      </c>
      <c r="L258" t="s">
        <v>83</v>
      </c>
      <c r="M258" t="b">
        <v>0</v>
      </c>
      <c r="O258" t="s">
        <v>82</v>
      </c>
      <c r="P258" t="b">
        <v>0</v>
      </c>
      <c r="R258" t="b">
        <v>0</v>
      </c>
      <c r="T258">
        <v>9</v>
      </c>
      <c r="U258">
        <v>9</v>
      </c>
      <c r="AD258" t="b">
        <v>1</v>
      </c>
      <c r="AE258" t="b">
        <v>1</v>
      </c>
      <c r="AF258" t="s">
        <v>158</v>
      </c>
      <c r="AG258" t="s">
        <v>88</v>
      </c>
      <c r="AH258" t="s">
        <v>120</v>
      </c>
      <c r="AI258" t="s">
        <v>120</v>
      </c>
      <c r="AJ258" t="s">
        <v>81</v>
      </c>
      <c r="AK258" t="s">
        <v>85</v>
      </c>
      <c r="AL258" t="s">
        <v>121</v>
      </c>
      <c r="AM258" t="b">
        <v>0</v>
      </c>
      <c r="AO258" t="s">
        <v>122</v>
      </c>
      <c r="AP258" t="b">
        <v>0</v>
      </c>
      <c r="AR258" t="b">
        <v>0</v>
      </c>
      <c r="AT258">
        <v>3</v>
      </c>
      <c r="AU258">
        <v>0</v>
      </c>
      <c r="AV258" s="12" t="s">
        <v>82</v>
      </c>
      <c r="BA258" s="27" t="s">
        <v>82</v>
      </c>
      <c r="BB258" t="b">
        <v>0</v>
      </c>
      <c r="BC258" t="s">
        <v>82</v>
      </c>
      <c r="BD258" t="s">
        <v>94</v>
      </c>
      <c r="BE258" t="s">
        <v>94</v>
      </c>
      <c r="BF258" t="s">
        <v>130</v>
      </c>
      <c r="BG258">
        <v>5</v>
      </c>
      <c r="BH258" t="s">
        <v>83</v>
      </c>
      <c r="BI258" t="s">
        <v>1317</v>
      </c>
      <c r="BJ258" t="s">
        <v>96</v>
      </c>
      <c r="BK258" t="s">
        <v>1318</v>
      </c>
      <c r="BL258" t="b">
        <v>0</v>
      </c>
      <c r="BO258">
        <v>0</v>
      </c>
      <c r="BP258" t="s">
        <v>98</v>
      </c>
      <c r="BR258" t="s">
        <v>98</v>
      </c>
      <c r="BT258" s="42">
        <v>3</v>
      </c>
      <c r="BU258" t="s">
        <v>1319</v>
      </c>
      <c r="BW258" t="b">
        <v>0</v>
      </c>
      <c r="BX258" s="29">
        <v>38</v>
      </c>
      <c r="BY258" s="28" t="s">
        <v>216</v>
      </c>
      <c r="BZ258" t="s">
        <v>633</v>
      </c>
      <c r="CC258" t="s">
        <v>633</v>
      </c>
    </row>
    <row r="259" spans="1:82" x14ac:dyDescent="0.2">
      <c r="A259" t="b">
        <v>0</v>
      </c>
      <c r="B259" t="s">
        <v>174</v>
      </c>
      <c r="C259" t="b">
        <v>0</v>
      </c>
      <c r="D259" t="b">
        <v>1</v>
      </c>
      <c r="E259" t="s">
        <v>83</v>
      </c>
      <c r="F259" t="s">
        <v>83</v>
      </c>
      <c r="G259" t="s">
        <v>83</v>
      </c>
      <c r="H259" t="s">
        <v>83</v>
      </c>
      <c r="I259" t="s">
        <v>83</v>
      </c>
      <c r="J259" t="s">
        <v>81</v>
      </c>
      <c r="K259" t="s">
        <v>118</v>
      </c>
      <c r="L259" t="s">
        <v>83</v>
      </c>
      <c r="M259" t="b">
        <v>1</v>
      </c>
      <c r="N259" t="s">
        <v>1320</v>
      </c>
      <c r="O259" t="s">
        <v>83</v>
      </c>
      <c r="P259" t="b">
        <v>1</v>
      </c>
      <c r="R259" t="b">
        <v>0</v>
      </c>
      <c r="T259">
        <v>6</v>
      </c>
      <c r="U259">
        <v>5</v>
      </c>
      <c r="AD259" t="b">
        <v>1</v>
      </c>
      <c r="AE259" t="b">
        <v>0</v>
      </c>
      <c r="AF259" t="s">
        <v>81</v>
      </c>
      <c r="AG259" t="s">
        <v>88</v>
      </c>
      <c r="AH259" t="s">
        <v>81</v>
      </c>
      <c r="AI259" t="s">
        <v>120</v>
      </c>
      <c r="AJ259" t="s">
        <v>81</v>
      </c>
      <c r="AK259" t="s">
        <v>85</v>
      </c>
      <c r="AL259" t="s">
        <v>91</v>
      </c>
      <c r="AM259" t="b">
        <v>0</v>
      </c>
      <c r="AO259" t="s">
        <v>122</v>
      </c>
      <c r="AP259" t="b">
        <v>0</v>
      </c>
      <c r="AR259" t="b">
        <v>0</v>
      </c>
      <c r="AT259">
        <v>7</v>
      </c>
      <c r="AU259">
        <v>5</v>
      </c>
      <c r="AV259" s="12" t="s">
        <v>108</v>
      </c>
      <c r="AY259" t="s">
        <v>109</v>
      </c>
      <c r="BA259" s="27" t="s">
        <v>82</v>
      </c>
      <c r="BB259" t="b">
        <v>0</v>
      </c>
      <c r="BC259" t="s">
        <v>83</v>
      </c>
      <c r="BD259" t="s">
        <v>144</v>
      </c>
      <c r="BE259" t="s">
        <v>110</v>
      </c>
      <c r="BF259" t="s">
        <v>82</v>
      </c>
      <c r="BG259">
        <v>7</v>
      </c>
      <c r="BH259" t="s">
        <v>96</v>
      </c>
      <c r="BI259" t="s">
        <v>1321</v>
      </c>
      <c r="BJ259" t="s">
        <v>82</v>
      </c>
      <c r="BK259" t="s">
        <v>1322</v>
      </c>
      <c r="BL259" t="b">
        <v>0</v>
      </c>
      <c r="BO259">
        <v>6</v>
      </c>
      <c r="BP259" t="s">
        <v>98</v>
      </c>
      <c r="BR259" t="s">
        <v>82</v>
      </c>
      <c r="BT259" s="42">
        <v>2</v>
      </c>
      <c r="BU259" t="s">
        <v>1323</v>
      </c>
      <c r="BW259" t="b">
        <v>0</v>
      </c>
      <c r="BX259" s="29">
        <v>37</v>
      </c>
      <c r="BY259" s="28" t="s">
        <v>166</v>
      </c>
      <c r="BZ259" t="s">
        <v>100</v>
      </c>
      <c r="CA259" t="s">
        <v>1324</v>
      </c>
      <c r="CB259" s="42" t="s">
        <v>102</v>
      </c>
      <c r="CC259" t="s">
        <v>100</v>
      </c>
      <c r="CD259" t="s">
        <v>1324</v>
      </c>
    </row>
    <row r="260" spans="1:82" x14ac:dyDescent="0.2">
      <c r="A260" t="b">
        <v>0</v>
      </c>
      <c r="B260" t="s">
        <v>128</v>
      </c>
      <c r="C260" t="b">
        <v>1</v>
      </c>
      <c r="D260" t="b">
        <v>1</v>
      </c>
      <c r="E260" t="s">
        <v>81</v>
      </c>
      <c r="F260" t="s">
        <v>82</v>
      </c>
      <c r="G260" t="s">
        <v>83</v>
      </c>
      <c r="H260" t="s">
        <v>81</v>
      </c>
      <c r="I260" t="s">
        <v>81</v>
      </c>
      <c r="J260" t="s">
        <v>190</v>
      </c>
      <c r="K260" t="s">
        <v>85</v>
      </c>
      <c r="L260" t="s">
        <v>96</v>
      </c>
      <c r="M260" t="b">
        <v>1</v>
      </c>
      <c r="N260" t="s">
        <v>1325</v>
      </c>
      <c r="O260" t="s">
        <v>83</v>
      </c>
      <c r="P260" t="b">
        <v>1</v>
      </c>
      <c r="Q260" t="s">
        <v>1326</v>
      </c>
      <c r="R260" t="b">
        <v>1</v>
      </c>
      <c r="S260" t="s">
        <v>1327</v>
      </c>
      <c r="T260">
        <v>4</v>
      </c>
      <c r="U260">
        <v>4</v>
      </c>
      <c r="AD260" t="b">
        <v>0</v>
      </c>
      <c r="AV260" s="12" t="s">
        <v>108</v>
      </c>
      <c r="AY260" t="s">
        <v>1328</v>
      </c>
      <c r="BA260" s="27" t="s">
        <v>93</v>
      </c>
      <c r="BB260" t="b">
        <v>0</v>
      </c>
      <c r="BC260" t="s">
        <v>82</v>
      </c>
      <c r="BD260" t="s">
        <v>94</v>
      </c>
      <c r="BE260" t="s">
        <v>94</v>
      </c>
      <c r="BF260" t="s">
        <v>82</v>
      </c>
      <c r="BG260">
        <v>6</v>
      </c>
      <c r="BH260" t="s">
        <v>83</v>
      </c>
      <c r="BI260" t="s">
        <v>1329</v>
      </c>
      <c r="BJ260" t="s">
        <v>82</v>
      </c>
      <c r="BK260" t="s">
        <v>1330</v>
      </c>
      <c r="BL260" t="b">
        <v>0</v>
      </c>
      <c r="BO260">
        <v>5</v>
      </c>
      <c r="BP260" t="s">
        <v>98</v>
      </c>
      <c r="BR260" t="s">
        <v>98</v>
      </c>
      <c r="BT260" s="42">
        <v>3</v>
      </c>
      <c r="BU260" t="s">
        <v>1331</v>
      </c>
      <c r="BW260" t="b">
        <v>0</v>
      </c>
      <c r="BX260" s="29">
        <v>28</v>
      </c>
      <c r="BY260" s="28" t="s">
        <v>443</v>
      </c>
      <c r="BZ260" t="s">
        <v>100</v>
      </c>
      <c r="CA260" t="s">
        <v>252</v>
      </c>
      <c r="CB260" s="42" t="s">
        <v>1332</v>
      </c>
      <c r="CC260" t="s">
        <v>100</v>
      </c>
      <c r="CD260" t="s">
        <v>252</v>
      </c>
    </row>
    <row r="261" spans="1:82" x14ac:dyDescent="0.2">
      <c r="A261" t="b">
        <v>0</v>
      </c>
      <c r="B261" t="s">
        <v>174</v>
      </c>
      <c r="C261" t="b">
        <v>1</v>
      </c>
      <c r="D261" t="b">
        <v>1</v>
      </c>
      <c r="E261" t="s">
        <v>83</v>
      </c>
      <c r="F261" t="s">
        <v>82</v>
      </c>
      <c r="G261" t="s">
        <v>82</v>
      </c>
      <c r="H261" t="s">
        <v>83</v>
      </c>
      <c r="I261" t="s">
        <v>83</v>
      </c>
      <c r="J261" t="s">
        <v>117</v>
      </c>
      <c r="K261" t="s">
        <v>85</v>
      </c>
      <c r="L261" t="s">
        <v>82</v>
      </c>
      <c r="M261" t="b">
        <v>0</v>
      </c>
      <c r="O261" t="s">
        <v>82</v>
      </c>
      <c r="P261" t="b">
        <v>0</v>
      </c>
      <c r="R261" t="b">
        <v>0</v>
      </c>
      <c r="T261">
        <v>9</v>
      </c>
      <c r="U261">
        <v>9</v>
      </c>
      <c r="AD261" t="b">
        <v>0</v>
      </c>
      <c r="AV261" s="12" t="s">
        <v>93</v>
      </c>
      <c r="BA261" s="27" t="s">
        <v>82</v>
      </c>
      <c r="BB261" t="b">
        <v>0</v>
      </c>
      <c r="BC261" t="s">
        <v>82</v>
      </c>
      <c r="BD261" t="s">
        <v>94</v>
      </c>
      <c r="BE261" t="s">
        <v>94</v>
      </c>
      <c r="BF261" t="s">
        <v>82</v>
      </c>
      <c r="BG261">
        <v>1</v>
      </c>
      <c r="BH261" t="s">
        <v>82</v>
      </c>
      <c r="BI261" t="s">
        <v>1333</v>
      </c>
      <c r="BJ261" t="s">
        <v>82</v>
      </c>
      <c r="BL261" t="b">
        <v>0</v>
      </c>
      <c r="BO261">
        <v>9</v>
      </c>
      <c r="BP261" t="s">
        <v>82</v>
      </c>
      <c r="BR261" t="s">
        <v>82</v>
      </c>
      <c r="BT261" s="42">
        <v>4</v>
      </c>
      <c r="BU261" t="s">
        <v>1334</v>
      </c>
      <c r="BW261" t="b">
        <v>0</v>
      </c>
      <c r="BX261" s="29">
        <v>25</v>
      </c>
      <c r="BY261" s="28" t="s">
        <v>131</v>
      </c>
      <c r="BZ261" t="s">
        <v>100</v>
      </c>
      <c r="CA261" t="s">
        <v>346</v>
      </c>
      <c r="CB261" s="42" t="s">
        <v>685</v>
      </c>
      <c r="CC261" t="s">
        <v>100</v>
      </c>
      <c r="CD261" t="s">
        <v>346</v>
      </c>
    </row>
    <row r="262" spans="1:82" x14ac:dyDescent="0.2">
      <c r="A262" t="b">
        <v>1</v>
      </c>
      <c r="V262" t="b">
        <v>0</v>
      </c>
      <c r="W262" t="s">
        <v>207</v>
      </c>
      <c r="X262" t="s">
        <v>106</v>
      </c>
      <c r="Y262" t="s">
        <v>608</v>
      </c>
      <c r="Z262" t="s">
        <v>335</v>
      </c>
      <c r="AA262" t="s">
        <v>373</v>
      </c>
      <c r="AB262" t="s">
        <v>393</v>
      </c>
      <c r="AD262" t="b">
        <v>0</v>
      </c>
      <c r="AV262" s="12" t="s">
        <v>82</v>
      </c>
      <c r="BA262" s="27" t="s">
        <v>82</v>
      </c>
      <c r="BB262" t="b">
        <v>0</v>
      </c>
      <c r="BC262" t="s">
        <v>83</v>
      </c>
      <c r="BD262" t="s">
        <v>110</v>
      </c>
      <c r="BE262" t="s">
        <v>110</v>
      </c>
      <c r="BF262" t="s">
        <v>96</v>
      </c>
      <c r="BG262">
        <v>6</v>
      </c>
      <c r="BH262" t="s">
        <v>96</v>
      </c>
      <c r="BI262" t="s">
        <v>1335</v>
      </c>
      <c r="BJ262" t="s">
        <v>96</v>
      </c>
      <c r="BK262" t="s">
        <v>1336</v>
      </c>
      <c r="BL262" t="b">
        <v>0</v>
      </c>
      <c r="BO262">
        <v>8</v>
      </c>
      <c r="BP262" t="s">
        <v>82</v>
      </c>
      <c r="BR262" t="s">
        <v>113</v>
      </c>
      <c r="BT262" s="42">
        <v>4</v>
      </c>
      <c r="BU262" t="s">
        <v>1337</v>
      </c>
      <c r="BW262" t="b">
        <v>1</v>
      </c>
      <c r="BX262" s="29">
        <v>28</v>
      </c>
      <c r="BY262" s="28" t="s">
        <v>99</v>
      </c>
      <c r="BZ262" t="s">
        <v>724</v>
      </c>
      <c r="CC262" t="s">
        <v>724</v>
      </c>
    </row>
    <row r="263" spans="1:82" x14ac:dyDescent="0.2">
      <c r="A263" t="b">
        <v>0</v>
      </c>
      <c r="B263" s="1" t="d">
        <v>2023-06-25</v>
      </c>
      <c r="C263" t="b">
        <v>1</v>
      </c>
      <c r="D263" t="b">
        <v>1</v>
      </c>
      <c r="E263" t="s">
        <v>309</v>
      </c>
      <c r="F263" t="s">
        <v>130</v>
      </c>
      <c r="G263" t="s">
        <v>82</v>
      </c>
      <c r="H263" t="s">
        <v>81</v>
      </c>
      <c r="I263" t="s">
        <v>81</v>
      </c>
      <c r="J263" t="s">
        <v>81</v>
      </c>
      <c r="K263" t="s">
        <v>85</v>
      </c>
      <c r="L263" t="s">
        <v>96</v>
      </c>
      <c r="M263" t="b">
        <v>0</v>
      </c>
      <c r="O263" t="s">
        <v>96</v>
      </c>
      <c r="P263" t="b">
        <v>1</v>
      </c>
      <c r="Q263" t="s">
        <v>1338</v>
      </c>
      <c r="R263" t="b">
        <v>0</v>
      </c>
      <c r="T263">
        <v>6</v>
      </c>
      <c r="U263">
        <v>6</v>
      </c>
      <c r="AD263" t="b">
        <v>1</v>
      </c>
      <c r="AE263" t="b">
        <v>1</v>
      </c>
      <c r="AF263" t="s">
        <v>89</v>
      </c>
      <c r="AG263" t="s">
        <v>105</v>
      </c>
      <c r="AH263" t="s">
        <v>120</v>
      </c>
      <c r="AI263" t="s">
        <v>120</v>
      </c>
      <c r="AJ263" t="s">
        <v>81</v>
      </c>
      <c r="AK263" t="s">
        <v>85</v>
      </c>
      <c r="AL263" t="s">
        <v>121</v>
      </c>
      <c r="AM263" t="b">
        <v>0</v>
      </c>
      <c r="AO263" t="s">
        <v>122</v>
      </c>
      <c r="AP263" t="b">
        <v>0</v>
      </c>
      <c r="AR263" t="b">
        <v>0</v>
      </c>
      <c r="AT263">
        <v>5</v>
      </c>
      <c r="AU263">
        <v>5</v>
      </c>
      <c r="AV263" s="12" t="s">
        <v>108</v>
      </c>
      <c r="AY263" t="s">
        <v>1339</v>
      </c>
      <c r="BA263" s="27" t="s">
        <v>108</v>
      </c>
      <c r="BB263" t="b">
        <v>0</v>
      </c>
      <c r="BC263" t="s">
        <v>83</v>
      </c>
      <c r="BD263" t="s">
        <v>111</v>
      </c>
      <c r="BE263" t="s">
        <v>111</v>
      </c>
      <c r="BF263" t="s">
        <v>82</v>
      </c>
      <c r="BG263">
        <v>7</v>
      </c>
      <c r="BH263" t="s">
        <v>96</v>
      </c>
      <c r="BI263" t="s">
        <v>1340</v>
      </c>
      <c r="BJ263" t="s">
        <v>96</v>
      </c>
      <c r="BK263" t="s">
        <v>1341</v>
      </c>
      <c r="BL263" t="b">
        <v>0</v>
      </c>
      <c r="BO263">
        <v>5</v>
      </c>
      <c r="BP263" t="s">
        <v>82</v>
      </c>
      <c r="BR263" t="s">
        <v>82</v>
      </c>
      <c r="BT263" s="42">
        <v>3</v>
      </c>
      <c r="BV263" t="s">
        <v>1342</v>
      </c>
      <c r="BW263" t="b">
        <v>0</v>
      </c>
      <c r="BX263" s="29">
        <v>38</v>
      </c>
      <c r="BY263" s="28" t="s">
        <v>99</v>
      </c>
      <c r="BZ263" t="s">
        <v>724</v>
      </c>
      <c r="CC263" t="s">
        <v>724</v>
      </c>
    </row>
    <row r="264" spans="1:82" x14ac:dyDescent="0.2">
      <c r="A264" t="b">
        <v>0</v>
      </c>
      <c r="B264" t="s">
        <v>80</v>
      </c>
      <c r="C264" t="b">
        <v>1</v>
      </c>
      <c r="D264" t="b">
        <v>1</v>
      </c>
      <c r="E264" t="s">
        <v>81</v>
      </c>
      <c r="F264" t="s">
        <v>82</v>
      </c>
      <c r="G264" t="s">
        <v>83</v>
      </c>
      <c r="H264" t="s">
        <v>82</v>
      </c>
      <c r="I264" t="s">
        <v>81</v>
      </c>
      <c r="J264" t="s">
        <v>141</v>
      </c>
      <c r="K264" t="s">
        <v>85</v>
      </c>
      <c r="L264" t="s">
        <v>82</v>
      </c>
      <c r="M264" t="b">
        <v>0</v>
      </c>
      <c r="O264" t="s">
        <v>96</v>
      </c>
      <c r="P264" t="b">
        <v>0</v>
      </c>
      <c r="R264" t="b">
        <v>0</v>
      </c>
      <c r="T264">
        <v>8</v>
      </c>
      <c r="U264">
        <v>6</v>
      </c>
      <c r="AD264" t="b">
        <v>0</v>
      </c>
      <c r="AV264" s="12" t="s">
        <v>82</v>
      </c>
      <c r="BA264" s="27" t="s">
        <v>82</v>
      </c>
      <c r="BB264" t="b">
        <v>0</v>
      </c>
      <c r="BC264" t="s">
        <v>82</v>
      </c>
      <c r="BD264" t="s">
        <v>144</v>
      </c>
      <c r="BE264" t="s">
        <v>110</v>
      </c>
      <c r="BF264" t="s">
        <v>96</v>
      </c>
      <c r="BG264">
        <v>7</v>
      </c>
      <c r="BH264" t="s">
        <v>83</v>
      </c>
      <c r="BJ264" t="s">
        <v>96</v>
      </c>
      <c r="BL264" t="b">
        <v>1</v>
      </c>
      <c r="BM264" t="b">
        <v>1</v>
      </c>
      <c r="BN264">
        <v>6</v>
      </c>
      <c r="BO264">
        <v>7</v>
      </c>
      <c r="BP264" t="s">
        <v>98</v>
      </c>
      <c r="BR264" t="s">
        <v>98</v>
      </c>
      <c r="BT264" s="42">
        <v>4</v>
      </c>
      <c r="BW264" t="b">
        <v>0</v>
      </c>
      <c r="BX264" s="29">
        <v>25</v>
      </c>
      <c r="BY264" s="28" t="s">
        <v>116</v>
      </c>
      <c r="BZ264" t="s">
        <v>722</v>
      </c>
      <c r="CC264" t="s">
        <v>722</v>
      </c>
    </row>
    <row r="265" spans="1:82" ht="34" x14ac:dyDescent="0.2">
      <c r="A265" t="b">
        <v>0</v>
      </c>
      <c r="B265" s="1" t="d">
        <v>2023-06-25</v>
      </c>
      <c r="C265" t="b">
        <v>1</v>
      </c>
      <c r="D265" t="b">
        <v>0</v>
      </c>
      <c r="E265" t="s">
        <v>83</v>
      </c>
      <c r="F265" t="s">
        <v>83</v>
      </c>
      <c r="G265" t="s">
        <v>82</v>
      </c>
      <c r="H265" t="s">
        <v>82</v>
      </c>
      <c r="I265" t="s">
        <v>83</v>
      </c>
      <c r="J265" t="s">
        <v>84</v>
      </c>
      <c r="K265" t="s">
        <v>118</v>
      </c>
      <c r="L265" t="s">
        <v>83</v>
      </c>
      <c r="M265" t="b">
        <v>1</v>
      </c>
      <c r="N265" t="s">
        <v>760</v>
      </c>
      <c r="O265" t="s">
        <v>83</v>
      </c>
      <c r="P265" t="b">
        <v>1</v>
      </c>
      <c r="Q265" t="s">
        <v>760</v>
      </c>
      <c r="R265" t="b">
        <v>1</v>
      </c>
      <c r="S265" t="s">
        <v>760</v>
      </c>
      <c r="T265">
        <v>8</v>
      </c>
      <c r="U265">
        <v>8</v>
      </c>
      <c r="AD265" t="b">
        <v>0</v>
      </c>
      <c r="AV265" s="12" t="s">
        <v>83</v>
      </c>
      <c r="AW265" s="29" t="s">
        <v>82</v>
      </c>
      <c r="BB265" t="b">
        <v>1</v>
      </c>
      <c r="BC265" t="s">
        <v>81</v>
      </c>
      <c r="BD265" t="s">
        <v>144</v>
      </c>
      <c r="BE265" t="s">
        <v>110</v>
      </c>
      <c r="BF265" t="s">
        <v>82</v>
      </c>
      <c r="BG265">
        <v>10</v>
      </c>
      <c r="BH265" t="s">
        <v>96</v>
      </c>
      <c r="BI265" t="s">
        <v>1343</v>
      </c>
      <c r="BJ265" t="s">
        <v>96</v>
      </c>
      <c r="BK265" t="s">
        <v>1344</v>
      </c>
      <c r="BL265" t="b">
        <v>0</v>
      </c>
      <c r="BO265">
        <v>10</v>
      </c>
      <c r="BP265" t="s">
        <v>98</v>
      </c>
      <c r="BR265" t="s">
        <v>113</v>
      </c>
      <c r="BT265" s="42">
        <v>2</v>
      </c>
      <c r="BU265" t="s">
        <v>760</v>
      </c>
      <c r="BV265" s="2" t="s">
        <v>317</v>
      </c>
      <c r="BW265" t="b">
        <v>1</v>
      </c>
      <c r="BX265" s="29">
        <v>49</v>
      </c>
      <c r="BY265" s="28" t="s">
        <v>116</v>
      </c>
      <c r="BZ265" t="s">
        <v>197</v>
      </c>
      <c r="CC265" t="s">
        <v>197</v>
      </c>
    </row>
    <row r="266" spans="1:82" x14ac:dyDescent="0.2">
      <c r="A266" t="b">
        <v>0</v>
      </c>
      <c r="B266" t="s">
        <v>174</v>
      </c>
      <c r="C266" t="b">
        <v>0</v>
      </c>
      <c r="D266" t="b">
        <v>1</v>
      </c>
      <c r="E266" t="s">
        <v>83</v>
      </c>
      <c r="F266" t="s">
        <v>82</v>
      </c>
      <c r="G266" t="s">
        <v>82</v>
      </c>
      <c r="H266" t="s">
        <v>82</v>
      </c>
      <c r="I266" t="s">
        <v>81</v>
      </c>
      <c r="J266" t="s">
        <v>190</v>
      </c>
      <c r="K266" t="s">
        <v>85</v>
      </c>
      <c r="L266" t="s">
        <v>82</v>
      </c>
      <c r="M266" t="b">
        <v>1</v>
      </c>
      <c r="N266" t="s">
        <v>1345</v>
      </c>
      <c r="O266" t="s">
        <v>82</v>
      </c>
      <c r="P266" t="b">
        <v>0</v>
      </c>
      <c r="R266" t="b">
        <v>1</v>
      </c>
      <c r="S266" t="s">
        <v>1346</v>
      </c>
      <c r="T266">
        <v>6</v>
      </c>
      <c r="U266">
        <v>5</v>
      </c>
      <c r="AD266" t="b">
        <v>1</v>
      </c>
      <c r="AE266" t="b">
        <v>1</v>
      </c>
      <c r="AF266" t="s">
        <v>158</v>
      </c>
      <c r="AG266" t="s">
        <v>159</v>
      </c>
      <c r="AH266" t="s">
        <v>89</v>
      </c>
      <c r="AI266" t="s">
        <v>120</v>
      </c>
      <c r="AJ266" t="s">
        <v>81</v>
      </c>
      <c r="AK266" t="s">
        <v>118</v>
      </c>
      <c r="AL266" t="s">
        <v>91</v>
      </c>
      <c r="AM266" t="b">
        <v>0</v>
      </c>
      <c r="AO266" t="s">
        <v>92</v>
      </c>
      <c r="AP266" t="b">
        <v>1</v>
      </c>
      <c r="AQ266" t="s">
        <v>1347</v>
      </c>
      <c r="AR266" t="b">
        <v>0</v>
      </c>
      <c r="AT266">
        <v>7</v>
      </c>
      <c r="AU266">
        <v>7</v>
      </c>
      <c r="AV266" s="12" t="s">
        <v>93</v>
      </c>
      <c r="BA266" s="27" t="s">
        <v>93</v>
      </c>
      <c r="BB266" t="b">
        <v>1</v>
      </c>
      <c r="BC266" t="s">
        <v>82</v>
      </c>
      <c r="BD266" t="s">
        <v>110</v>
      </c>
      <c r="BE266" t="s">
        <v>111</v>
      </c>
      <c r="BF266" t="s">
        <v>83</v>
      </c>
      <c r="BG266">
        <v>2</v>
      </c>
      <c r="BH266" t="s">
        <v>82</v>
      </c>
      <c r="BI266" t="s">
        <v>1348</v>
      </c>
      <c r="BJ266" t="s">
        <v>82</v>
      </c>
      <c r="BK266" t="s">
        <v>1349</v>
      </c>
      <c r="BL266" t="b">
        <v>0</v>
      </c>
      <c r="BO266">
        <v>0</v>
      </c>
      <c r="BP266" t="s">
        <v>98</v>
      </c>
      <c r="BR266" t="s">
        <v>113</v>
      </c>
      <c r="BT266" s="42">
        <v>1</v>
      </c>
      <c r="BU266" t="s">
        <v>1350</v>
      </c>
      <c r="BV266" t="s">
        <v>1351</v>
      </c>
      <c r="BW266" t="b">
        <v>0</v>
      </c>
      <c r="BX266" s="29">
        <v>19</v>
      </c>
      <c r="BY266" s="28" t="s">
        <v>1352</v>
      </c>
      <c r="BZ266" t="s">
        <v>724</v>
      </c>
      <c r="CC266" t="s">
        <v>724</v>
      </c>
    </row>
    <row r="267" spans="1:82" x14ac:dyDescent="0.2">
      <c r="A267" t="b">
        <v>1</v>
      </c>
      <c r="V267" t="b">
        <v>0</v>
      </c>
      <c r="W267" t="s">
        <v>149</v>
      </c>
      <c r="X267" t="s">
        <v>817</v>
      </c>
      <c r="Y267" t="s">
        <v>373</v>
      </c>
      <c r="Z267" t="s">
        <v>106</v>
      </c>
      <c r="AA267" t="s">
        <v>351</v>
      </c>
      <c r="AB267" t="s">
        <v>83</v>
      </c>
      <c r="AC267" t="s">
        <v>388</v>
      </c>
      <c r="AD267" t="b">
        <v>1</v>
      </c>
      <c r="AE267" t="b">
        <v>0</v>
      </c>
      <c r="AF267" t="s">
        <v>81</v>
      </c>
      <c r="AG267" t="s">
        <v>88</v>
      </c>
      <c r="AH267" t="s">
        <v>89</v>
      </c>
      <c r="AI267" t="s">
        <v>120</v>
      </c>
      <c r="AJ267" t="s">
        <v>81</v>
      </c>
      <c r="AK267" t="s">
        <v>118</v>
      </c>
      <c r="AL267" t="s">
        <v>91</v>
      </c>
      <c r="AM267" t="b">
        <v>0</v>
      </c>
      <c r="AO267" t="s">
        <v>122</v>
      </c>
      <c r="AP267" t="b">
        <v>0</v>
      </c>
      <c r="AR267" t="b">
        <v>0</v>
      </c>
      <c r="AT267">
        <v>5</v>
      </c>
      <c r="AU267">
        <v>5</v>
      </c>
      <c r="AV267" s="12" t="s">
        <v>93</v>
      </c>
      <c r="BA267" s="27" t="s">
        <v>82</v>
      </c>
      <c r="BB267" t="b">
        <v>1</v>
      </c>
      <c r="BC267" t="s">
        <v>82</v>
      </c>
      <c r="BD267" t="s">
        <v>94</v>
      </c>
      <c r="BE267" t="s">
        <v>94</v>
      </c>
      <c r="BF267" t="s">
        <v>96</v>
      </c>
      <c r="BG267">
        <v>10</v>
      </c>
      <c r="BH267" t="s">
        <v>82</v>
      </c>
      <c r="BJ267" t="s">
        <v>82</v>
      </c>
      <c r="BK267" t="s">
        <v>1353</v>
      </c>
      <c r="BL267" t="b">
        <v>0</v>
      </c>
      <c r="BO267">
        <v>8</v>
      </c>
      <c r="BP267" t="s">
        <v>82</v>
      </c>
      <c r="BR267" t="s">
        <v>113</v>
      </c>
      <c r="BT267" s="42">
        <v>4</v>
      </c>
      <c r="BW267" t="b">
        <v>0</v>
      </c>
      <c r="BX267" s="29">
        <v>43</v>
      </c>
      <c r="BY267" s="28" t="s">
        <v>116</v>
      </c>
      <c r="BZ267" t="s">
        <v>724</v>
      </c>
      <c r="CC267" t="s">
        <v>724</v>
      </c>
    </row>
    <row r="268" spans="1:82" x14ac:dyDescent="0.2">
      <c r="A268" t="b">
        <v>0</v>
      </c>
      <c r="B268" t="s">
        <v>181</v>
      </c>
      <c r="C268" t="b">
        <v>0</v>
      </c>
      <c r="D268" t="b">
        <v>1</v>
      </c>
      <c r="E268" t="s">
        <v>83</v>
      </c>
      <c r="F268" t="s">
        <v>82</v>
      </c>
      <c r="G268" t="s">
        <v>83</v>
      </c>
      <c r="H268" t="s">
        <v>82</v>
      </c>
      <c r="I268" t="s">
        <v>82</v>
      </c>
      <c r="J268" t="s">
        <v>428</v>
      </c>
      <c r="K268" t="s">
        <v>85</v>
      </c>
      <c r="L268" t="s">
        <v>82</v>
      </c>
      <c r="M268" t="b">
        <v>1</v>
      </c>
      <c r="O268" t="s">
        <v>82</v>
      </c>
      <c r="P268" t="b">
        <v>0</v>
      </c>
      <c r="R268" t="b">
        <v>0</v>
      </c>
      <c r="T268">
        <v>9</v>
      </c>
      <c r="U268">
        <v>2</v>
      </c>
      <c r="AD268" t="b">
        <v>1</v>
      </c>
      <c r="AE268" t="b">
        <v>1</v>
      </c>
      <c r="AF268" t="s">
        <v>81</v>
      </c>
      <c r="AG268" t="s">
        <v>134</v>
      </c>
      <c r="AH268" t="s">
        <v>120</v>
      </c>
      <c r="AI268" t="s">
        <v>120</v>
      </c>
      <c r="AJ268" t="s">
        <v>81</v>
      </c>
      <c r="AK268" t="s">
        <v>85</v>
      </c>
      <c r="AL268" t="s">
        <v>121</v>
      </c>
      <c r="AM268" t="b">
        <v>0</v>
      </c>
      <c r="AO268" t="s">
        <v>122</v>
      </c>
      <c r="AP268" t="b">
        <v>0</v>
      </c>
      <c r="AR268" t="b">
        <v>0</v>
      </c>
      <c r="AT268">
        <v>10</v>
      </c>
      <c r="AU268">
        <v>2</v>
      </c>
      <c r="AV268" s="12" t="s">
        <v>93</v>
      </c>
      <c r="BA268" s="27" t="s">
        <v>108</v>
      </c>
      <c r="BB268" t="b">
        <v>1</v>
      </c>
      <c r="BC268" t="s">
        <v>82</v>
      </c>
      <c r="BD268" t="s">
        <v>110</v>
      </c>
      <c r="BE268" t="s">
        <v>111</v>
      </c>
      <c r="BF268" t="s">
        <v>83</v>
      </c>
      <c r="BG268">
        <v>6</v>
      </c>
      <c r="BH268" t="s">
        <v>96</v>
      </c>
      <c r="BJ268" t="s">
        <v>82</v>
      </c>
      <c r="BK268" t="s">
        <v>1354</v>
      </c>
      <c r="BL268" t="b">
        <v>0</v>
      </c>
      <c r="BO268">
        <v>5</v>
      </c>
      <c r="BP268" t="s">
        <v>98</v>
      </c>
      <c r="BR268" t="s">
        <v>98</v>
      </c>
      <c r="BT268" s="42">
        <v>2</v>
      </c>
      <c r="BW268" t="b">
        <v>0</v>
      </c>
      <c r="BX268" s="29">
        <v>31</v>
      </c>
      <c r="BY268" s="28" t="s">
        <v>99</v>
      </c>
      <c r="BZ268" t="s">
        <v>724</v>
      </c>
      <c r="CC268" t="s">
        <v>724</v>
      </c>
    </row>
    <row r="269" spans="1:82" x14ac:dyDescent="0.2">
      <c r="A269" t="b">
        <v>0</v>
      </c>
      <c r="B269" t="s">
        <v>174</v>
      </c>
      <c r="C269" t="b">
        <v>0</v>
      </c>
      <c r="D269" t="b">
        <v>1</v>
      </c>
      <c r="E269" t="s">
        <v>83</v>
      </c>
      <c r="F269" t="s">
        <v>83</v>
      </c>
      <c r="G269" t="s">
        <v>83</v>
      </c>
      <c r="H269" t="s">
        <v>83</v>
      </c>
      <c r="I269" t="s">
        <v>81</v>
      </c>
      <c r="J269" t="s">
        <v>117</v>
      </c>
      <c r="K269" t="s">
        <v>85</v>
      </c>
      <c r="L269" t="s">
        <v>82</v>
      </c>
      <c r="M269" t="b">
        <v>1</v>
      </c>
      <c r="O269" t="s">
        <v>82</v>
      </c>
      <c r="P269" t="b">
        <v>0</v>
      </c>
      <c r="R269" t="b">
        <v>1</v>
      </c>
      <c r="T269">
        <v>6</v>
      </c>
      <c r="U269">
        <v>6</v>
      </c>
      <c r="AD269" t="b">
        <v>1</v>
      </c>
      <c r="AE269" t="b">
        <v>1</v>
      </c>
      <c r="AF269" t="s">
        <v>158</v>
      </c>
      <c r="AG269" t="s">
        <v>88</v>
      </c>
      <c r="AH269" t="s">
        <v>89</v>
      </c>
      <c r="AI269" t="s">
        <v>89</v>
      </c>
      <c r="AJ269" t="s">
        <v>81</v>
      </c>
      <c r="AK269" t="s">
        <v>85</v>
      </c>
      <c r="AL269" t="s">
        <v>121</v>
      </c>
      <c r="AM269" t="b">
        <v>0</v>
      </c>
      <c r="AO269" t="s">
        <v>122</v>
      </c>
      <c r="AP269" t="b">
        <v>0</v>
      </c>
      <c r="AR269" t="b">
        <v>0</v>
      </c>
      <c r="AT269">
        <v>4</v>
      </c>
      <c r="AU269">
        <v>5</v>
      </c>
      <c r="AV269" s="12" t="s">
        <v>83</v>
      </c>
      <c r="AW269" s="29" t="s">
        <v>83</v>
      </c>
      <c r="AZ269" t="s">
        <v>318</v>
      </c>
      <c r="BA269" s="27" t="s">
        <v>83</v>
      </c>
      <c r="BB269" t="b">
        <v>1</v>
      </c>
      <c r="BC269" t="s">
        <v>83</v>
      </c>
      <c r="BD269" t="s">
        <v>110</v>
      </c>
      <c r="BE269" t="s">
        <v>111</v>
      </c>
      <c r="BF269" t="s">
        <v>96</v>
      </c>
      <c r="BG269">
        <v>5</v>
      </c>
      <c r="BH269" t="s">
        <v>96</v>
      </c>
      <c r="BJ269" t="s">
        <v>82</v>
      </c>
      <c r="BL269" t="b">
        <v>0</v>
      </c>
      <c r="BO269">
        <v>4</v>
      </c>
      <c r="BP269" t="s">
        <v>115</v>
      </c>
      <c r="BR269" t="s">
        <v>113</v>
      </c>
      <c r="BT269" s="42">
        <v>2</v>
      </c>
      <c r="BU269" t="s">
        <v>1355</v>
      </c>
      <c r="BW269" t="b">
        <v>0</v>
      </c>
      <c r="BX269" s="29">
        <v>30</v>
      </c>
      <c r="BY269" s="28" t="s">
        <v>99</v>
      </c>
      <c r="BZ269" t="s">
        <v>724</v>
      </c>
      <c r="CC269" t="s">
        <v>724</v>
      </c>
    </row>
    <row r="270" spans="1:82" ht="34" x14ac:dyDescent="0.2">
      <c r="A270" t="b">
        <v>0</v>
      </c>
      <c r="B270" t="s">
        <v>174</v>
      </c>
      <c r="C270" t="b">
        <v>0</v>
      </c>
      <c r="D270" t="b">
        <v>1</v>
      </c>
      <c r="E270" t="s">
        <v>81</v>
      </c>
      <c r="F270" t="s">
        <v>82</v>
      </c>
      <c r="G270" t="s">
        <v>82</v>
      </c>
      <c r="H270" t="s">
        <v>82</v>
      </c>
      <c r="I270" t="s">
        <v>81</v>
      </c>
      <c r="J270" t="s">
        <v>141</v>
      </c>
      <c r="K270" t="s">
        <v>118</v>
      </c>
      <c r="L270" t="s">
        <v>83</v>
      </c>
      <c r="M270" t="b">
        <v>1</v>
      </c>
      <c r="N270" t="s">
        <v>1356</v>
      </c>
      <c r="O270" t="s">
        <v>83</v>
      </c>
      <c r="P270" t="b">
        <v>1</v>
      </c>
      <c r="Q270" t="s">
        <v>1357</v>
      </c>
      <c r="R270" t="b">
        <v>1</v>
      </c>
      <c r="S270" t="s">
        <v>1358</v>
      </c>
      <c r="T270">
        <v>5</v>
      </c>
      <c r="U270">
        <v>4</v>
      </c>
      <c r="AD270" t="b">
        <v>1</v>
      </c>
      <c r="AE270" t="b">
        <v>0</v>
      </c>
      <c r="AF270" t="s">
        <v>158</v>
      </c>
      <c r="AG270" t="s">
        <v>159</v>
      </c>
      <c r="AH270" t="s">
        <v>81</v>
      </c>
      <c r="AI270" t="s">
        <v>120</v>
      </c>
      <c r="AJ270" t="s">
        <v>110</v>
      </c>
      <c r="AK270" t="s">
        <v>118</v>
      </c>
      <c r="AL270" t="s">
        <v>121</v>
      </c>
      <c r="AM270" t="b">
        <v>0</v>
      </c>
      <c r="AO270" t="s">
        <v>122</v>
      </c>
      <c r="AP270" t="b">
        <v>1</v>
      </c>
      <c r="AQ270" t="s">
        <v>1359</v>
      </c>
      <c r="AR270" t="b">
        <v>1</v>
      </c>
      <c r="AS270" s="2" t="s">
        <v>1360</v>
      </c>
      <c r="AT270">
        <v>4</v>
      </c>
      <c r="AU270">
        <v>4</v>
      </c>
      <c r="AV270" s="12" t="s">
        <v>83</v>
      </c>
      <c r="AW270" s="29" t="s">
        <v>83</v>
      </c>
      <c r="AZ270" t="s">
        <v>318</v>
      </c>
      <c r="BA270" s="27" t="s">
        <v>83</v>
      </c>
      <c r="BB270" t="b">
        <v>1</v>
      </c>
      <c r="BC270" t="s">
        <v>83</v>
      </c>
      <c r="BD270" t="s">
        <v>110</v>
      </c>
      <c r="BE270" t="s">
        <v>111</v>
      </c>
      <c r="BF270" t="s">
        <v>82</v>
      </c>
      <c r="BG270">
        <v>7</v>
      </c>
      <c r="BH270" t="s">
        <v>96</v>
      </c>
      <c r="BI270" t="s">
        <v>1361</v>
      </c>
      <c r="BJ270" t="s">
        <v>96</v>
      </c>
      <c r="BK270" t="s">
        <v>1362</v>
      </c>
      <c r="BL270" t="b">
        <v>1</v>
      </c>
      <c r="BM270" t="b">
        <v>0</v>
      </c>
      <c r="BO270">
        <v>5</v>
      </c>
      <c r="BP270" t="s">
        <v>115</v>
      </c>
      <c r="BQ270" t="s">
        <v>1363</v>
      </c>
      <c r="BR270" t="s">
        <v>113</v>
      </c>
      <c r="BT270" s="42">
        <v>3</v>
      </c>
      <c r="BU270" t="s">
        <v>1364</v>
      </c>
      <c r="BV270" t="s">
        <v>1365</v>
      </c>
      <c r="BW270" t="b">
        <v>1</v>
      </c>
      <c r="BX270" s="29">
        <v>39</v>
      </c>
      <c r="BY270" s="28" t="s">
        <v>116</v>
      </c>
      <c r="BZ270" t="s">
        <v>724</v>
      </c>
      <c r="CC270" t="s">
        <v>724</v>
      </c>
    </row>
    <row r="271" spans="1:82" x14ac:dyDescent="0.2">
      <c r="A271" t="b">
        <v>0</v>
      </c>
      <c r="B271" t="s">
        <v>128</v>
      </c>
      <c r="C271" t="b">
        <v>0</v>
      </c>
      <c r="D271" t="b">
        <v>1</v>
      </c>
      <c r="E271" t="s">
        <v>309</v>
      </c>
      <c r="F271" t="s">
        <v>130</v>
      </c>
      <c r="G271" t="s">
        <v>83</v>
      </c>
      <c r="H271" t="s">
        <v>82</v>
      </c>
      <c r="I271" t="s">
        <v>81</v>
      </c>
      <c r="J271" t="s">
        <v>84</v>
      </c>
      <c r="K271" t="s">
        <v>85</v>
      </c>
      <c r="L271" t="s">
        <v>83</v>
      </c>
      <c r="M271" t="b">
        <v>1</v>
      </c>
      <c r="N271" t="s">
        <v>1366</v>
      </c>
      <c r="O271" t="s">
        <v>82</v>
      </c>
      <c r="P271" t="b">
        <v>1</v>
      </c>
      <c r="Q271" t="s">
        <v>1367</v>
      </c>
      <c r="R271" t="b">
        <v>1</v>
      </c>
      <c r="S271" t="s">
        <v>1368</v>
      </c>
      <c r="T271">
        <v>3</v>
      </c>
      <c r="U271">
        <v>3</v>
      </c>
      <c r="AD271" t="b">
        <v>0</v>
      </c>
      <c r="AV271" s="12" t="s">
        <v>83</v>
      </c>
      <c r="AW271" s="29" t="s">
        <v>83</v>
      </c>
      <c r="AZ271" t="s">
        <v>109</v>
      </c>
      <c r="BA271" s="27" t="s">
        <v>83</v>
      </c>
      <c r="BB271" t="b">
        <v>0</v>
      </c>
      <c r="BC271" t="s">
        <v>82</v>
      </c>
      <c r="BD271" t="s">
        <v>144</v>
      </c>
      <c r="BE271" t="s">
        <v>111</v>
      </c>
      <c r="BF271" t="s">
        <v>83</v>
      </c>
      <c r="BG271">
        <v>3</v>
      </c>
      <c r="BH271" t="s">
        <v>83</v>
      </c>
      <c r="BI271" t="s">
        <v>1369</v>
      </c>
      <c r="BJ271" t="s">
        <v>82</v>
      </c>
      <c r="BK271" t="s">
        <v>1370</v>
      </c>
      <c r="BL271" t="b">
        <v>1</v>
      </c>
      <c r="BM271" t="b">
        <v>0</v>
      </c>
      <c r="BO271">
        <v>4</v>
      </c>
      <c r="BP271" t="s">
        <v>113</v>
      </c>
      <c r="BQ271" t="s">
        <v>1371</v>
      </c>
      <c r="BR271" t="s">
        <v>98</v>
      </c>
      <c r="BT271" s="42">
        <v>1</v>
      </c>
      <c r="BW271" t="b">
        <v>1</v>
      </c>
      <c r="BX271" s="29">
        <v>22</v>
      </c>
      <c r="BY271" s="28" t="s">
        <v>116</v>
      </c>
      <c r="BZ271" t="s">
        <v>724</v>
      </c>
      <c r="CC271" t="s">
        <v>724</v>
      </c>
    </row>
    <row r="272" spans="1:82" x14ac:dyDescent="0.2">
      <c r="A272" t="b">
        <v>0</v>
      </c>
      <c r="B272" t="s">
        <v>174</v>
      </c>
      <c r="C272" t="b">
        <v>0</v>
      </c>
      <c r="D272" t="b">
        <v>1</v>
      </c>
      <c r="E272" t="s">
        <v>83</v>
      </c>
      <c r="F272" t="s">
        <v>83</v>
      </c>
      <c r="G272" t="s">
        <v>82</v>
      </c>
      <c r="H272" t="s">
        <v>81</v>
      </c>
      <c r="I272" t="s">
        <v>83</v>
      </c>
      <c r="J272" t="s">
        <v>428</v>
      </c>
      <c r="K272" t="s">
        <v>85</v>
      </c>
      <c r="L272" t="s">
        <v>82</v>
      </c>
      <c r="M272" t="b">
        <v>0</v>
      </c>
      <c r="O272" t="s">
        <v>82</v>
      </c>
      <c r="P272" t="b">
        <v>0</v>
      </c>
      <c r="R272" t="b">
        <v>1</v>
      </c>
      <c r="S272" t="s">
        <v>1372</v>
      </c>
      <c r="T272">
        <v>8</v>
      </c>
      <c r="U272">
        <v>4</v>
      </c>
      <c r="AD272" t="b">
        <v>1</v>
      </c>
      <c r="AE272" t="b">
        <v>0</v>
      </c>
      <c r="AF272" t="s">
        <v>90</v>
      </c>
      <c r="AG272" t="s">
        <v>105</v>
      </c>
      <c r="AH272" t="s">
        <v>89</v>
      </c>
      <c r="AI272" t="s">
        <v>89</v>
      </c>
      <c r="AJ272" t="s">
        <v>106</v>
      </c>
      <c r="AK272" t="s">
        <v>85</v>
      </c>
      <c r="AL272" t="s">
        <v>91</v>
      </c>
      <c r="AM272" t="b">
        <v>1</v>
      </c>
      <c r="AN272" t="s">
        <v>1373</v>
      </c>
      <c r="AO272" t="s">
        <v>92</v>
      </c>
      <c r="AP272" t="b">
        <v>1</v>
      </c>
      <c r="AQ272" t="s">
        <v>1374</v>
      </c>
      <c r="AR272" t="b">
        <v>1</v>
      </c>
      <c r="AT272">
        <v>7</v>
      </c>
      <c r="AU272">
        <v>7</v>
      </c>
      <c r="AV272" s="12" t="s">
        <v>83</v>
      </c>
      <c r="AW272" s="29" t="s">
        <v>83</v>
      </c>
      <c r="AZ272" t="s">
        <v>318</v>
      </c>
      <c r="BA272" s="27" t="s">
        <v>83</v>
      </c>
      <c r="BB272" t="b">
        <v>1</v>
      </c>
      <c r="BC272" t="s">
        <v>83</v>
      </c>
      <c r="BD272" t="s">
        <v>110</v>
      </c>
      <c r="BE272" t="s">
        <v>111</v>
      </c>
      <c r="BF272" t="s">
        <v>82</v>
      </c>
      <c r="BG272">
        <v>6</v>
      </c>
      <c r="BH272" t="s">
        <v>83</v>
      </c>
      <c r="BI272" t="s">
        <v>1375</v>
      </c>
      <c r="BJ272" t="s">
        <v>82</v>
      </c>
      <c r="BK272" t="s">
        <v>1376</v>
      </c>
      <c r="BL272" t="b">
        <v>0</v>
      </c>
      <c r="BO272">
        <v>3</v>
      </c>
      <c r="BP272" t="s">
        <v>113</v>
      </c>
      <c r="BQ272" t="s">
        <v>1377</v>
      </c>
      <c r="BR272" t="s">
        <v>115</v>
      </c>
      <c r="BT272" s="42">
        <v>2</v>
      </c>
      <c r="BU272" t="s">
        <v>1378</v>
      </c>
      <c r="BW272" t="b">
        <v>1</v>
      </c>
      <c r="BX272" s="29">
        <v>29</v>
      </c>
      <c r="BY272" s="28" t="s">
        <v>99</v>
      </c>
      <c r="BZ272" t="s">
        <v>724</v>
      </c>
      <c r="CC272" t="s">
        <v>724</v>
      </c>
    </row>
    <row r="273" spans="1:82" x14ac:dyDescent="0.2">
      <c r="A273" t="b">
        <v>1</v>
      </c>
      <c r="V273" t="b">
        <v>1</v>
      </c>
      <c r="W273" t="s">
        <v>149</v>
      </c>
      <c r="X273" t="s">
        <v>350</v>
      </c>
      <c r="Y273" t="s">
        <v>373</v>
      </c>
      <c r="Z273" t="s">
        <v>350</v>
      </c>
      <c r="AA273" t="s">
        <v>373</v>
      </c>
      <c r="AB273" t="s">
        <v>83</v>
      </c>
      <c r="AC273" t="s">
        <v>388</v>
      </c>
      <c r="AD273" t="b">
        <v>1</v>
      </c>
      <c r="AE273" t="b">
        <v>1</v>
      </c>
      <c r="AF273" t="s">
        <v>90</v>
      </c>
      <c r="AG273" t="s">
        <v>134</v>
      </c>
      <c r="AH273" t="s">
        <v>120</v>
      </c>
      <c r="AI273" t="s">
        <v>120</v>
      </c>
      <c r="AJ273" t="s">
        <v>82</v>
      </c>
      <c r="AK273" t="s">
        <v>85</v>
      </c>
      <c r="AL273" t="s">
        <v>91</v>
      </c>
      <c r="AM273" t="b">
        <v>0</v>
      </c>
      <c r="AO273" t="s">
        <v>92</v>
      </c>
      <c r="AP273" t="b">
        <v>0</v>
      </c>
      <c r="AR273" t="b">
        <v>0</v>
      </c>
      <c r="AT273">
        <v>7</v>
      </c>
      <c r="AU273">
        <v>7</v>
      </c>
      <c r="AV273" s="12" t="s">
        <v>83</v>
      </c>
      <c r="AW273" s="29" t="s">
        <v>83</v>
      </c>
      <c r="AZ273" t="s">
        <v>1379</v>
      </c>
      <c r="BA273" s="27" t="s">
        <v>108</v>
      </c>
      <c r="BB273" t="b">
        <v>0</v>
      </c>
      <c r="BC273" t="s">
        <v>83</v>
      </c>
      <c r="BD273" t="s">
        <v>110</v>
      </c>
      <c r="BE273" t="s">
        <v>111</v>
      </c>
      <c r="BF273" t="s">
        <v>83</v>
      </c>
      <c r="BG273">
        <v>8</v>
      </c>
      <c r="BH273" t="s">
        <v>96</v>
      </c>
      <c r="BI273" t="s">
        <v>1380</v>
      </c>
      <c r="BJ273" t="s">
        <v>82</v>
      </c>
      <c r="BK273" t="s">
        <v>1381</v>
      </c>
      <c r="BL273" t="b">
        <v>0</v>
      </c>
      <c r="BO273">
        <v>4</v>
      </c>
      <c r="BP273" t="s">
        <v>98</v>
      </c>
      <c r="BR273" t="s">
        <v>115</v>
      </c>
      <c r="BT273" s="42">
        <v>2</v>
      </c>
      <c r="BU273" t="s">
        <v>1382</v>
      </c>
      <c r="BV273" t="s">
        <v>82</v>
      </c>
      <c r="BW273" t="b">
        <v>0</v>
      </c>
      <c r="BX273" s="29">
        <v>30</v>
      </c>
      <c r="BY273" s="28" t="s">
        <v>99</v>
      </c>
      <c r="BZ273" t="s">
        <v>724</v>
      </c>
      <c r="CC273" t="s">
        <v>724</v>
      </c>
    </row>
    <row r="274" spans="1:82" x14ac:dyDescent="0.2">
      <c r="A274" t="b">
        <v>0</v>
      </c>
      <c r="B274" t="s">
        <v>80</v>
      </c>
      <c r="C274" t="b">
        <v>1</v>
      </c>
      <c r="D274" t="b">
        <v>1</v>
      </c>
      <c r="E274" t="s">
        <v>83</v>
      </c>
      <c r="F274" t="s">
        <v>83</v>
      </c>
      <c r="G274" t="s">
        <v>82</v>
      </c>
      <c r="H274" t="s">
        <v>82</v>
      </c>
      <c r="I274" t="s">
        <v>83</v>
      </c>
      <c r="J274" t="s">
        <v>117</v>
      </c>
      <c r="K274" t="s">
        <v>85</v>
      </c>
      <c r="L274" t="s">
        <v>82</v>
      </c>
      <c r="M274" t="b">
        <v>0</v>
      </c>
      <c r="O274" t="s">
        <v>96</v>
      </c>
      <c r="P274" t="b">
        <v>1</v>
      </c>
      <c r="R274" t="b">
        <v>0</v>
      </c>
      <c r="T274">
        <v>9</v>
      </c>
      <c r="U274">
        <v>3</v>
      </c>
      <c r="AD274" t="b">
        <v>1</v>
      </c>
      <c r="AE274" t="b">
        <v>1</v>
      </c>
      <c r="AF274" t="s">
        <v>89</v>
      </c>
      <c r="AG274" t="s">
        <v>134</v>
      </c>
      <c r="AH274" t="s">
        <v>120</v>
      </c>
      <c r="AI274" t="s">
        <v>120</v>
      </c>
      <c r="AJ274" t="s">
        <v>110</v>
      </c>
      <c r="AK274" t="s">
        <v>85</v>
      </c>
      <c r="AL274" t="s">
        <v>91</v>
      </c>
      <c r="AM274" t="b">
        <v>0</v>
      </c>
      <c r="AO274" t="s">
        <v>92</v>
      </c>
      <c r="AP274" t="b">
        <v>1</v>
      </c>
      <c r="AR274" t="b">
        <v>1</v>
      </c>
      <c r="AT274">
        <v>9</v>
      </c>
      <c r="AU274">
        <v>1</v>
      </c>
      <c r="AV274" s="12" t="s">
        <v>83</v>
      </c>
      <c r="AW274" s="29" t="s">
        <v>83</v>
      </c>
      <c r="AZ274" t="s">
        <v>318</v>
      </c>
      <c r="BA274" s="27" t="s">
        <v>108</v>
      </c>
      <c r="BB274" t="b">
        <v>1</v>
      </c>
      <c r="BC274" t="s">
        <v>82</v>
      </c>
      <c r="BD274" t="s">
        <v>144</v>
      </c>
      <c r="BE274" t="s">
        <v>111</v>
      </c>
      <c r="BF274" t="s">
        <v>96</v>
      </c>
      <c r="BG274">
        <v>3</v>
      </c>
      <c r="BH274" t="s">
        <v>83</v>
      </c>
      <c r="BJ274" t="s">
        <v>96</v>
      </c>
      <c r="BL274" t="b">
        <v>0</v>
      </c>
      <c r="BO274">
        <v>4</v>
      </c>
      <c r="BP274" t="s">
        <v>115</v>
      </c>
      <c r="BR274" t="s">
        <v>82</v>
      </c>
      <c r="BT274" s="42">
        <v>2</v>
      </c>
      <c r="BW274" t="b">
        <v>0</v>
      </c>
      <c r="BX274" s="29">
        <v>32</v>
      </c>
      <c r="BY274" s="28" t="s">
        <v>116</v>
      </c>
      <c r="BZ274" t="s">
        <v>724</v>
      </c>
      <c r="CC274" t="s">
        <v>724</v>
      </c>
    </row>
    <row r="275" spans="1:82" x14ac:dyDescent="0.2">
      <c r="A275" t="b">
        <v>0</v>
      </c>
      <c r="B275" t="s">
        <v>174</v>
      </c>
      <c r="C275" t="b">
        <v>0</v>
      </c>
      <c r="D275" t="b">
        <v>1</v>
      </c>
      <c r="E275" t="s">
        <v>82</v>
      </c>
      <c r="F275" t="s">
        <v>82</v>
      </c>
      <c r="G275" t="s">
        <v>82</v>
      </c>
      <c r="H275" t="s">
        <v>82</v>
      </c>
      <c r="I275" t="s">
        <v>81</v>
      </c>
      <c r="J275" t="s">
        <v>81</v>
      </c>
      <c r="K275" t="s">
        <v>85</v>
      </c>
      <c r="L275" t="s">
        <v>96</v>
      </c>
      <c r="M275" t="b">
        <v>1</v>
      </c>
      <c r="N275" t="s">
        <v>1383</v>
      </c>
      <c r="O275" t="s">
        <v>82</v>
      </c>
      <c r="P275" t="b">
        <v>0</v>
      </c>
      <c r="R275" t="b">
        <v>0</v>
      </c>
      <c r="T275">
        <v>6</v>
      </c>
      <c r="U275">
        <v>6</v>
      </c>
      <c r="AD275" t="b">
        <v>1</v>
      </c>
      <c r="AE275" t="b">
        <v>1</v>
      </c>
      <c r="AF275" t="s">
        <v>158</v>
      </c>
      <c r="AG275" t="s">
        <v>159</v>
      </c>
      <c r="AH275" t="s">
        <v>120</v>
      </c>
      <c r="AI275" t="s">
        <v>120</v>
      </c>
      <c r="AJ275" t="s">
        <v>81</v>
      </c>
      <c r="AK275" t="s">
        <v>85</v>
      </c>
      <c r="AL275" t="s">
        <v>91</v>
      </c>
      <c r="AM275" t="b">
        <v>0</v>
      </c>
      <c r="AO275" t="s">
        <v>122</v>
      </c>
      <c r="AP275" t="b">
        <v>0</v>
      </c>
      <c r="AR275" t="b">
        <v>0</v>
      </c>
      <c r="AT275">
        <v>6</v>
      </c>
      <c r="AU275">
        <v>6</v>
      </c>
      <c r="AV275" s="12" t="s">
        <v>83</v>
      </c>
      <c r="AW275" s="29" t="s">
        <v>83</v>
      </c>
      <c r="AZ275" t="s">
        <v>375</v>
      </c>
      <c r="BA275" s="27" t="s">
        <v>83</v>
      </c>
      <c r="BB275" t="b">
        <v>1</v>
      </c>
      <c r="BC275" t="s">
        <v>83</v>
      </c>
      <c r="BD275" t="s">
        <v>110</v>
      </c>
      <c r="BE275" t="s">
        <v>111</v>
      </c>
      <c r="BF275" t="s">
        <v>130</v>
      </c>
      <c r="BG275">
        <v>8</v>
      </c>
      <c r="BH275" t="s">
        <v>83</v>
      </c>
      <c r="BI275" t="s">
        <v>1384</v>
      </c>
      <c r="BJ275" t="s">
        <v>82</v>
      </c>
      <c r="BK275" t="s">
        <v>1385</v>
      </c>
      <c r="BL275" t="b">
        <v>0</v>
      </c>
      <c r="BO275">
        <v>3</v>
      </c>
      <c r="BP275" t="s">
        <v>82</v>
      </c>
      <c r="BR275" t="s">
        <v>115</v>
      </c>
      <c r="BT275" s="42">
        <v>4</v>
      </c>
      <c r="BU275" t="s">
        <v>1386</v>
      </c>
      <c r="BV275" t="s">
        <v>760</v>
      </c>
      <c r="BW275" t="b">
        <v>0</v>
      </c>
      <c r="BX275" s="29">
        <v>41</v>
      </c>
      <c r="BY275" s="28" t="s">
        <v>99</v>
      </c>
      <c r="BZ275" t="s">
        <v>724</v>
      </c>
      <c r="CC275" t="s">
        <v>724</v>
      </c>
    </row>
    <row r="276" spans="1:82" x14ac:dyDescent="0.2">
      <c r="A276" t="b">
        <v>0</v>
      </c>
      <c r="B276" t="s">
        <v>174</v>
      </c>
      <c r="C276" t="b">
        <v>0</v>
      </c>
      <c r="D276" t="b">
        <v>1</v>
      </c>
      <c r="E276" t="s">
        <v>81</v>
      </c>
      <c r="F276" t="s">
        <v>82</v>
      </c>
      <c r="G276" t="s">
        <v>81</v>
      </c>
      <c r="H276" t="s">
        <v>81</v>
      </c>
      <c r="I276" t="s">
        <v>81</v>
      </c>
      <c r="J276" t="s">
        <v>190</v>
      </c>
      <c r="K276" t="s">
        <v>118</v>
      </c>
      <c r="L276" t="s">
        <v>96</v>
      </c>
      <c r="M276" t="b">
        <v>0</v>
      </c>
      <c r="O276" t="s">
        <v>96</v>
      </c>
      <c r="P276" t="b">
        <v>0</v>
      </c>
      <c r="R276" t="b">
        <v>0</v>
      </c>
      <c r="T276">
        <v>6</v>
      </c>
      <c r="U276">
        <v>6</v>
      </c>
      <c r="AD276" t="b">
        <v>0</v>
      </c>
      <c r="AV276" s="12" t="s">
        <v>108</v>
      </c>
      <c r="AY276" t="s">
        <v>1387</v>
      </c>
      <c r="BA276" s="27" t="s">
        <v>82</v>
      </c>
      <c r="BB276" t="b">
        <v>0</v>
      </c>
      <c r="BC276" t="s">
        <v>82</v>
      </c>
      <c r="BD276" t="s">
        <v>110</v>
      </c>
      <c r="BE276" t="s">
        <v>110</v>
      </c>
      <c r="BF276" t="s">
        <v>82</v>
      </c>
      <c r="BG276">
        <v>6</v>
      </c>
      <c r="BH276" t="s">
        <v>82</v>
      </c>
      <c r="BI276" t="s">
        <v>1388</v>
      </c>
      <c r="BJ276" t="s">
        <v>82</v>
      </c>
      <c r="BK276" t="s">
        <v>1389</v>
      </c>
      <c r="BL276" t="b">
        <v>0</v>
      </c>
      <c r="BO276">
        <v>6</v>
      </c>
      <c r="BP276" t="s">
        <v>82</v>
      </c>
      <c r="BR276" t="s">
        <v>98</v>
      </c>
      <c r="BT276" s="42">
        <v>2</v>
      </c>
      <c r="BU276" t="s">
        <v>1390</v>
      </c>
      <c r="BW276" t="b">
        <v>0</v>
      </c>
      <c r="BX276" s="29">
        <v>27</v>
      </c>
      <c r="BY276" s="28" t="s">
        <v>216</v>
      </c>
      <c r="BZ276" t="s">
        <v>724</v>
      </c>
      <c r="CC276" t="s">
        <v>724</v>
      </c>
    </row>
    <row r="277" spans="1:82" x14ac:dyDescent="0.2">
      <c r="A277" t="b">
        <v>1</v>
      </c>
      <c r="V277" t="b">
        <v>0</v>
      </c>
      <c r="W277" t="s">
        <v>207</v>
      </c>
      <c r="X277" t="s">
        <v>335</v>
      </c>
      <c r="Y277" t="s">
        <v>373</v>
      </c>
      <c r="Z277" t="s">
        <v>335</v>
      </c>
      <c r="AA277" t="s">
        <v>373</v>
      </c>
      <c r="AB277" t="s">
        <v>83</v>
      </c>
      <c r="AC277" t="s">
        <v>388</v>
      </c>
      <c r="AD277" t="b">
        <v>0</v>
      </c>
      <c r="AV277" s="12" t="s">
        <v>108</v>
      </c>
      <c r="AY277" t="s">
        <v>1391</v>
      </c>
      <c r="BA277" s="27" t="s">
        <v>108</v>
      </c>
      <c r="BB277" t="b">
        <v>0</v>
      </c>
      <c r="BC277" t="s">
        <v>81</v>
      </c>
      <c r="BD277" t="s">
        <v>110</v>
      </c>
      <c r="BE277" t="s">
        <v>111</v>
      </c>
      <c r="BF277" t="s">
        <v>82</v>
      </c>
      <c r="BG277">
        <v>3</v>
      </c>
      <c r="BH277" t="s">
        <v>82</v>
      </c>
      <c r="BI277" t="s">
        <v>1392</v>
      </c>
      <c r="BJ277" t="s">
        <v>82</v>
      </c>
      <c r="BK277" t="s">
        <v>1393</v>
      </c>
      <c r="BL277" t="b">
        <v>0</v>
      </c>
      <c r="BO277">
        <v>3</v>
      </c>
      <c r="BP277" t="s">
        <v>723</v>
      </c>
      <c r="BR277" t="s">
        <v>98</v>
      </c>
      <c r="BT277" s="42">
        <v>3</v>
      </c>
      <c r="BU277" t="s">
        <v>1394</v>
      </c>
      <c r="BV277" t="s">
        <v>1394</v>
      </c>
      <c r="BW277" t="b">
        <v>0</v>
      </c>
      <c r="BX277" s="29">
        <v>19</v>
      </c>
      <c r="BY277" s="28" t="s">
        <v>140</v>
      </c>
      <c r="BZ277" t="s">
        <v>1395</v>
      </c>
      <c r="CC277" t="s">
        <v>1395</v>
      </c>
    </row>
    <row r="278" spans="1:82" x14ac:dyDescent="0.2">
      <c r="A278" t="b">
        <v>0</v>
      </c>
      <c r="B278" t="s">
        <v>181</v>
      </c>
      <c r="C278" t="b">
        <v>1</v>
      </c>
      <c r="D278" t="b">
        <v>1</v>
      </c>
      <c r="E278" t="s">
        <v>83</v>
      </c>
      <c r="F278" t="s">
        <v>83</v>
      </c>
      <c r="G278" t="s">
        <v>82</v>
      </c>
      <c r="H278" t="s">
        <v>81</v>
      </c>
      <c r="I278" t="s">
        <v>83</v>
      </c>
      <c r="J278" t="s">
        <v>141</v>
      </c>
      <c r="K278" t="s">
        <v>118</v>
      </c>
      <c r="L278" t="s">
        <v>83</v>
      </c>
      <c r="M278" t="b">
        <v>1</v>
      </c>
      <c r="N278" t="s">
        <v>1396</v>
      </c>
      <c r="O278" t="s">
        <v>96</v>
      </c>
      <c r="P278" t="b">
        <v>1</v>
      </c>
      <c r="Q278" t="s">
        <v>1397</v>
      </c>
      <c r="R278" t="b">
        <v>0</v>
      </c>
      <c r="T278">
        <v>7</v>
      </c>
      <c r="U278">
        <v>3</v>
      </c>
      <c r="AD278" t="b">
        <v>1</v>
      </c>
      <c r="AE278" t="b">
        <v>1</v>
      </c>
      <c r="AF278" t="s">
        <v>89</v>
      </c>
      <c r="AG278" t="s">
        <v>134</v>
      </c>
      <c r="AH278" t="s">
        <v>120</v>
      </c>
      <c r="AI278" t="s">
        <v>89</v>
      </c>
      <c r="AJ278" t="s">
        <v>81</v>
      </c>
      <c r="AK278" t="s">
        <v>85</v>
      </c>
      <c r="AL278" t="s">
        <v>91</v>
      </c>
      <c r="AM278" t="b">
        <v>1</v>
      </c>
      <c r="AN278" t="s">
        <v>1398</v>
      </c>
      <c r="AO278" t="s">
        <v>122</v>
      </c>
      <c r="AP278" t="b">
        <v>0</v>
      </c>
      <c r="AR278" t="b">
        <v>0</v>
      </c>
      <c r="AT278">
        <v>7</v>
      </c>
      <c r="AU278">
        <v>3</v>
      </c>
      <c r="AV278" s="12" t="s">
        <v>83</v>
      </c>
      <c r="AW278" s="29" t="s">
        <v>83</v>
      </c>
      <c r="AZ278" t="s">
        <v>318</v>
      </c>
      <c r="BA278" s="27" t="s">
        <v>108</v>
      </c>
      <c r="BB278" t="b">
        <v>1</v>
      </c>
      <c r="BC278" t="s">
        <v>81</v>
      </c>
      <c r="BD278" t="s">
        <v>144</v>
      </c>
      <c r="BE278" t="s">
        <v>111</v>
      </c>
      <c r="BF278" t="s">
        <v>82</v>
      </c>
      <c r="BG278">
        <v>9</v>
      </c>
      <c r="BH278" t="s">
        <v>83</v>
      </c>
      <c r="BI278" t="s">
        <v>1399</v>
      </c>
      <c r="BJ278" t="s">
        <v>83</v>
      </c>
      <c r="BK278" t="s">
        <v>1400</v>
      </c>
      <c r="BL278" t="b">
        <v>0</v>
      </c>
      <c r="BO278">
        <v>6</v>
      </c>
      <c r="BP278" t="s">
        <v>98</v>
      </c>
      <c r="BR278" t="s">
        <v>115</v>
      </c>
      <c r="BT278" s="42">
        <v>3</v>
      </c>
      <c r="BU278" t="s">
        <v>1401</v>
      </c>
      <c r="BV278" t="s">
        <v>1402</v>
      </c>
      <c r="BW278" t="b">
        <v>1</v>
      </c>
      <c r="BX278" s="29">
        <v>27</v>
      </c>
      <c r="BY278" s="28" t="s">
        <v>99</v>
      </c>
      <c r="BZ278" t="s">
        <v>100</v>
      </c>
      <c r="CA278" t="s">
        <v>346</v>
      </c>
      <c r="CB278" s="42" t="s">
        <v>102</v>
      </c>
      <c r="CC278" t="s">
        <v>100</v>
      </c>
      <c r="CD278" t="s">
        <v>346</v>
      </c>
    </row>
    <row r="279" spans="1:82" x14ac:dyDescent="0.2">
      <c r="A279" t="b">
        <v>1</v>
      </c>
      <c r="V279" t="b">
        <v>0</v>
      </c>
      <c r="W279" t="s">
        <v>303</v>
      </c>
      <c r="X279" t="s">
        <v>817</v>
      </c>
      <c r="Y279" t="s">
        <v>1140</v>
      </c>
      <c r="Z279" t="s">
        <v>350</v>
      </c>
      <c r="AA279" t="s">
        <v>373</v>
      </c>
      <c r="AB279" t="s">
        <v>393</v>
      </c>
      <c r="AD279" t="b">
        <v>0</v>
      </c>
      <c r="AV279" s="12" t="s">
        <v>108</v>
      </c>
      <c r="AY279" t="s">
        <v>1403</v>
      </c>
      <c r="BA279" s="27" t="s">
        <v>108</v>
      </c>
      <c r="BB279" t="b">
        <v>0</v>
      </c>
      <c r="BC279" t="s">
        <v>81</v>
      </c>
      <c r="BD279" t="s">
        <v>144</v>
      </c>
      <c r="BE279" t="s">
        <v>110</v>
      </c>
      <c r="BF279" t="s">
        <v>96</v>
      </c>
      <c r="BG279">
        <v>4</v>
      </c>
      <c r="BH279" t="s">
        <v>82</v>
      </c>
      <c r="BI279" t="s">
        <v>1404</v>
      </c>
      <c r="BJ279" t="s">
        <v>96</v>
      </c>
      <c r="BK279" t="s">
        <v>1404</v>
      </c>
      <c r="BL279" t="b">
        <v>0</v>
      </c>
      <c r="BO279">
        <v>6</v>
      </c>
      <c r="BP279" t="s">
        <v>113</v>
      </c>
      <c r="BQ279" t="s">
        <v>760</v>
      </c>
      <c r="BR279" t="s">
        <v>82</v>
      </c>
      <c r="BT279" s="42">
        <v>2</v>
      </c>
      <c r="BU279" t="s">
        <v>1405</v>
      </c>
      <c r="BV279" t="s">
        <v>760</v>
      </c>
      <c r="BW279" t="b">
        <v>1</v>
      </c>
      <c r="BX279" s="29">
        <v>31</v>
      </c>
      <c r="BY279" s="28" t="s">
        <v>99</v>
      </c>
      <c r="BZ279" t="s">
        <v>724</v>
      </c>
      <c r="CC279" t="s">
        <v>724</v>
      </c>
    </row>
    <row r="280" spans="1:82" x14ac:dyDescent="0.2">
      <c r="A280" t="b">
        <v>1</v>
      </c>
      <c r="V280" t="b">
        <v>0</v>
      </c>
      <c r="W280" t="s">
        <v>207</v>
      </c>
      <c r="X280" t="s">
        <v>350</v>
      </c>
      <c r="Y280" t="s">
        <v>1140</v>
      </c>
      <c r="Z280" t="s">
        <v>350</v>
      </c>
      <c r="AA280" t="s">
        <v>373</v>
      </c>
      <c r="AB280" t="s">
        <v>83</v>
      </c>
      <c r="AC280" t="s">
        <v>304</v>
      </c>
      <c r="AD280" t="b">
        <v>1</v>
      </c>
      <c r="AE280" t="b">
        <v>1</v>
      </c>
      <c r="AF280" t="s">
        <v>89</v>
      </c>
      <c r="AG280" t="s">
        <v>134</v>
      </c>
      <c r="AH280" t="s">
        <v>120</v>
      </c>
      <c r="AI280" t="s">
        <v>120</v>
      </c>
      <c r="AJ280" t="s">
        <v>110</v>
      </c>
      <c r="AK280" t="s">
        <v>85</v>
      </c>
      <c r="AL280" t="s">
        <v>91</v>
      </c>
      <c r="AM280" t="b">
        <v>0</v>
      </c>
      <c r="AO280" t="s">
        <v>92</v>
      </c>
      <c r="AP280" t="b">
        <v>1</v>
      </c>
      <c r="AQ280" t="s">
        <v>1406</v>
      </c>
      <c r="AR280" t="b">
        <v>1</v>
      </c>
      <c r="AS280" t="s">
        <v>1407</v>
      </c>
      <c r="AT280">
        <v>2</v>
      </c>
      <c r="AU280">
        <v>2</v>
      </c>
      <c r="AV280" s="12" t="s">
        <v>82</v>
      </c>
      <c r="BA280" s="27" t="s">
        <v>83</v>
      </c>
      <c r="BB280" t="b">
        <v>1</v>
      </c>
      <c r="BC280" t="s">
        <v>82</v>
      </c>
      <c r="BD280" t="s">
        <v>94</v>
      </c>
      <c r="BE280" t="s">
        <v>94</v>
      </c>
      <c r="BF280" t="s">
        <v>83</v>
      </c>
      <c r="BG280">
        <v>6</v>
      </c>
      <c r="BH280" t="s">
        <v>96</v>
      </c>
      <c r="BI280" t="s">
        <v>1408</v>
      </c>
      <c r="BJ280" t="s">
        <v>82</v>
      </c>
      <c r="BK280" t="s">
        <v>1409</v>
      </c>
      <c r="BL280" t="b">
        <v>0</v>
      </c>
      <c r="BO280">
        <v>1</v>
      </c>
      <c r="BP280" t="s">
        <v>113</v>
      </c>
      <c r="BQ280" t="s">
        <v>1410</v>
      </c>
      <c r="BR280" t="s">
        <v>82</v>
      </c>
      <c r="BT280" s="42">
        <v>1</v>
      </c>
      <c r="BU280" t="s">
        <v>1411</v>
      </c>
      <c r="BV280" t="s">
        <v>554</v>
      </c>
      <c r="BW280" t="b">
        <v>0</v>
      </c>
      <c r="BX280" s="29">
        <v>25</v>
      </c>
      <c r="BY280" s="28" t="s">
        <v>148</v>
      </c>
      <c r="BZ280" t="s">
        <v>1412</v>
      </c>
      <c r="CC280" t="s">
        <v>1412</v>
      </c>
    </row>
    <row r="281" spans="1:82" x14ac:dyDescent="0.2">
      <c r="A281" t="b">
        <v>0</v>
      </c>
      <c r="B281" t="s">
        <v>174</v>
      </c>
      <c r="C281" t="b">
        <v>1</v>
      </c>
      <c r="D281" t="b">
        <v>1</v>
      </c>
      <c r="E281" t="s">
        <v>82</v>
      </c>
      <c r="F281" t="s">
        <v>82</v>
      </c>
      <c r="G281" t="s">
        <v>82</v>
      </c>
      <c r="H281" t="s">
        <v>83</v>
      </c>
      <c r="I281" t="s">
        <v>83</v>
      </c>
      <c r="J281" t="s">
        <v>117</v>
      </c>
      <c r="K281" t="s">
        <v>85</v>
      </c>
      <c r="L281" t="s">
        <v>82</v>
      </c>
      <c r="M281" t="b">
        <v>1</v>
      </c>
      <c r="N281" t="s">
        <v>1413</v>
      </c>
      <c r="O281" t="s">
        <v>82</v>
      </c>
      <c r="P281" t="b">
        <v>0</v>
      </c>
      <c r="R281" t="b">
        <v>0</v>
      </c>
      <c r="T281">
        <v>6</v>
      </c>
      <c r="U281">
        <v>1</v>
      </c>
      <c r="AD281" t="b">
        <v>0</v>
      </c>
      <c r="AV281" s="12" t="s">
        <v>82</v>
      </c>
      <c r="BA281" s="27" t="s">
        <v>83</v>
      </c>
      <c r="BB281" t="b">
        <v>1</v>
      </c>
      <c r="BC281" t="s">
        <v>81</v>
      </c>
      <c r="BD281" t="s">
        <v>111</v>
      </c>
      <c r="BE281" t="s">
        <v>111</v>
      </c>
      <c r="BF281" t="s">
        <v>82</v>
      </c>
      <c r="BG281">
        <v>4</v>
      </c>
      <c r="BH281" t="s">
        <v>83</v>
      </c>
      <c r="BI281" t="s">
        <v>1414</v>
      </c>
      <c r="BJ281" t="s">
        <v>82</v>
      </c>
      <c r="BK281" t="s">
        <v>1415</v>
      </c>
      <c r="BL281" t="b">
        <v>0</v>
      </c>
      <c r="BO281">
        <v>0</v>
      </c>
      <c r="BP281" t="s">
        <v>113</v>
      </c>
      <c r="BQ281" t="s">
        <v>1416</v>
      </c>
      <c r="BR281" t="s">
        <v>98</v>
      </c>
      <c r="BT281" s="42">
        <v>1</v>
      </c>
      <c r="BU281" t="s">
        <v>1417</v>
      </c>
      <c r="BV281" t="s">
        <v>1418</v>
      </c>
      <c r="BW281" t="b">
        <v>1</v>
      </c>
      <c r="BX281" s="29">
        <v>36</v>
      </c>
      <c r="BY281" s="28" t="s">
        <v>116</v>
      </c>
      <c r="BZ281" t="s">
        <v>722</v>
      </c>
      <c r="CC281" t="s">
        <v>722</v>
      </c>
    </row>
    <row r="282" spans="1:82" x14ac:dyDescent="0.2">
      <c r="A282" t="b">
        <v>0</v>
      </c>
      <c r="B282" s="1" t="d">
        <v>2023-06-25</v>
      </c>
      <c r="C282" t="b">
        <v>0</v>
      </c>
      <c r="D282" t="b">
        <v>0</v>
      </c>
      <c r="E282" t="s">
        <v>82</v>
      </c>
      <c r="F282" t="s">
        <v>82</v>
      </c>
      <c r="G282" t="s">
        <v>83</v>
      </c>
      <c r="H282" t="s">
        <v>82</v>
      </c>
      <c r="I282" t="s">
        <v>81</v>
      </c>
      <c r="J282" t="s">
        <v>190</v>
      </c>
      <c r="K282" t="s">
        <v>118</v>
      </c>
      <c r="L282" t="s">
        <v>82</v>
      </c>
      <c r="M282" t="b">
        <v>0</v>
      </c>
      <c r="O282" t="s">
        <v>96</v>
      </c>
      <c r="P282" t="b">
        <v>0</v>
      </c>
      <c r="R282" t="b">
        <v>0</v>
      </c>
      <c r="T282">
        <v>3</v>
      </c>
      <c r="U282">
        <v>2</v>
      </c>
      <c r="AD282" t="b">
        <v>1</v>
      </c>
      <c r="AE282" t="b">
        <v>0</v>
      </c>
      <c r="AF282" t="s">
        <v>158</v>
      </c>
      <c r="AG282" t="s">
        <v>88</v>
      </c>
      <c r="AH282" t="s">
        <v>120</v>
      </c>
      <c r="AI282" t="s">
        <v>120</v>
      </c>
      <c r="AJ282" t="s">
        <v>81</v>
      </c>
      <c r="AK282" t="s">
        <v>85</v>
      </c>
      <c r="AL282" t="s">
        <v>91</v>
      </c>
      <c r="AM282" t="b">
        <v>0</v>
      </c>
      <c r="AO282" t="s">
        <v>92</v>
      </c>
      <c r="AP282" t="b">
        <v>1</v>
      </c>
      <c r="AQ282" t="s">
        <v>1419</v>
      </c>
      <c r="AR282" t="b">
        <v>0</v>
      </c>
      <c r="AT282">
        <v>1</v>
      </c>
      <c r="AU282">
        <v>0</v>
      </c>
      <c r="AV282" s="12" t="s">
        <v>83</v>
      </c>
      <c r="AW282" s="29" t="s">
        <v>83</v>
      </c>
      <c r="AZ282" t="s">
        <v>1420</v>
      </c>
      <c r="BA282" s="27" t="s">
        <v>83</v>
      </c>
      <c r="BB282" t="b">
        <v>1</v>
      </c>
      <c r="BC282" t="s">
        <v>83</v>
      </c>
      <c r="BD282" t="s">
        <v>111</v>
      </c>
      <c r="BE282" t="s">
        <v>111</v>
      </c>
      <c r="BF282" t="s">
        <v>83</v>
      </c>
      <c r="BG282">
        <v>3</v>
      </c>
      <c r="BH282" t="s">
        <v>83</v>
      </c>
      <c r="BI282" t="s">
        <v>1421</v>
      </c>
      <c r="BJ282" t="s">
        <v>82</v>
      </c>
      <c r="BK282" t="s">
        <v>1422</v>
      </c>
      <c r="BL282" t="b">
        <v>0</v>
      </c>
      <c r="BO282">
        <v>2</v>
      </c>
      <c r="BP282" t="s">
        <v>115</v>
      </c>
      <c r="BQ282" t="s">
        <v>1423</v>
      </c>
      <c r="BR282" t="s">
        <v>98</v>
      </c>
      <c r="BT282" s="42">
        <v>3</v>
      </c>
      <c r="BU282" t="s">
        <v>1424</v>
      </c>
      <c r="BW282" t="b">
        <v>0</v>
      </c>
      <c r="BX282" s="29">
        <v>28</v>
      </c>
      <c r="BY282" s="28" t="s">
        <v>216</v>
      </c>
      <c r="BZ282" t="s">
        <v>100</v>
      </c>
      <c r="CA282" t="s">
        <v>220</v>
      </c>
      <c r="CB282" s="42" t="s">
        <v>102</v>
      </c>
      <c r="CC282" t="s">
        <v>100</v>
      </c>
      <c r="CD282" t="s">
        <v>220</v>
      </c>
    </row>
    <row r="283" spans="1:82" x14ac:dyDescent="0.2">
      <c r="A283" t="b">
        <v>0</v>
      </c>
      <c r="B283" t="s">
        <v>181</v>
      </c>
      <c r="C283" t="b">
        <v>1</v>
      </c>
      <c r="D283" t="b">
        <v>1</v>
      </c>
      <c r="E283" t="s">
        <v>83</v>
      </c>
      <c r="F283" t="s">
        <v>83</v>
      </c>
      <c r="G283" t="s">
        <v>82</v>
      </c>
      <c r="H283" t="s">
        <v>82</v>
      </c>
      <c r="I283" t="s">
        <v>81</v>
      </c>
      <c r="J283" t="s">
        <v>190</v>
      </c>
      <c r="K283" t="s">
        <v>85</v>
      </c>
      <c r="L283" t="s">
        <v>82</v>
      </c>
      <c r="M283" t="b">
        <v>0</v>
      </c>
      <c r="O283" t="s">
        <v>96</v>
      </c>
      <c r="P283" t="b">
        <v>1</v>
      </c>
      <c r="R283" t="b">
        <v>1</v>
      </c>
      <c r="T283">
        <v>5</v>
      </c>
      <c r="U283">
        <v>2</v>
      </c>
      <c r="AD283" t="b">
        <v>1</v>
      </c>
      <c r="AE283" t="b">
        <v>1</v>
      </c>
      <c r="AF283" t="s">
        <v>81</v>
      </c>
      <c r="AG283" t="s">
        <v>134</v>
      </c>
      <c r="AH283" t="s">
        <v>120</v>
      </c>
      <c r="AI283" t="s">
        <v>120</v>
      </c>
      <c r="AJ283" t="s">
        <v>82</v>
      </c>
      <c r="AK283" t="s">
        <v>85</v>
      </c>
      <c r="AL283" t="s">
        <v>121</v>
      </c>
      <c r="AM283" t="b">
        <v>0</v>
      </c>
      <c r="AO283" t="s">
        <v>122</v>
      </c>
      <c r="AP283" t="b">
        <v>0</v>
      </c>
      <c r="AR283" t="b">
        <v>0</v>
      </c>
      <c r="AT283">
        <v>5</v>
      </c>
      <c r="AU283">
        <v>1</v>
      </c>
      <c r="AV283" s="12" t="s">
        <v>108</v>
      </c>
      <c r="AY283" t="s">
        <v>1425</v>
      </c>
      <c r="BA283" s="27" t="s">
        <v>108</v>
      </c>
      <c r="BB283" t="b">
        <v>1</v>
      </c>
      <c r="BC283" t="s">
        <v>81</v>
      </c>
      <c r="BD283" t="s">
        <v>110</v>
      </c>
      <c r="BE283" t="s">
        <v>110</v>
      </c>
      <c r="BF283" t="s">
        <v>96</v>
      </c>
      <c r="BG283">
        <v>5</v>
      </c>
      <c r="BH283" t="s">
        <v>82</v>
      </c>
      <c r="BJ283" t="s">
        <v>82</v>
      </c>
      <c r="BL283" t="b">
        <v>0</v>
      </c>
      <c r="BO283">
        <v>3</v>
      </c>
      <c r="BP283" t="s">
        <v>98</v>
      </c>
      <c r="BR283" t="s">
        <v>98</v>
      </c>
      <c r="BT283" s="42">
        <v>1</v>
      </c>
      <c r="BW283" t="b">
        <v>0</v>
      </c>
      <c r="BX283" s="29">
        <v>27</v>
      </c>
      <c r="BY283" s="28" t="s">
        <v>234</v>
      </c>
      <c r="BZ283" t="s">
        <v>100</v>
      </c>
      <c r="CA283" t="s">
        <v>346</v>
      </c>
      <c r="CB283" s="42" t="s">
        <v>685</v>
      </c>
      <c r="CC283" t="s">
        <v>100</v>
      </c>
      <c r="CD283" t="s">
        <v>346</v>
      </c>
    </row>
    <row r="284" spans="1:82" x14ac:dyDescent="0.2">
      <c r="A284" t="b">
        <v>0</v>
      </c>
      <c r="B284" t="s">
        <v>80</v>
      </c>
      <c r="C284" t="b">
        <v>1</v>
      </c>
      <c r="D284" t="b">
        <v>1</v>
      </c>
      <c r="E284" t="s">
        <v>83</v>
      </c>
      <c r="F284" t="s">
        <v>83</v>
      </c>
      <c r="G284" t="s">
        <v>82</v>
      </c>
      <c r="H284" t="s">
        <v>82</v>
      </c>
      <c r="I284" t="s">
        <v>83</v>
      </c>
      <c r="J284" t="s">
        <v>84</v>
      </c>
      <c r="K284" t="s">
        <v>85</v>
      </c>
      <c r="L284" t="s">
        <v>83</v>
      </c>
      <c r="M284" t="b">
        <v>1</v>
      </c>
      <c r="N284" t="s">
        <v>1426</v>
      </c>
      <c r="O284" t="s">
        <v>82</v>
      </c>
      <c r="P284" t="b">
        <v>1</v>
      </c>
      <c r="Q284" t="s">
        <v>1427</v>
      </c>
      <c r="R284" t="b">
        <v>0</v>
      </c>
      <c r="T284">
        <v>7</v>
      </c>
      <c r="U284">
        <v>5</v>
      </c>
      <c r="AD284" t="b">
        <v>1</v>
      </c>
      <c r="AE284" t="b">
        <v>1</v>
      </c>
      <c r="AF284" t="s">
        <v>90</v>
      </c>
      <c r="AG284" t="s">
        <v>219</v>
      </c>
      <c r="AH284" t="s">
        <v>120</v>
      </c>
      <c r="AI284" t="s">
        <v>120</v>
      </c>
      <c r="AJ284" t="s">
        <v>106</v>
      </c>
      <c r="AK284" t="s">
        <v>85</v>
      </c>
      <c r="AL284" t="s">
        <v>91</v>
      </c>
      <c r="AM284" t="b">
        <v>0</v>
      </c>
      <c r="AO284" t="s">
        <v>92</v>
      </c>
      <c r="AP284" t="b">
        <v>0</v>
      </c>
      <c r="AR284" t="b">
        <v>0</v>
      </c>
      <c r="AT284">
        <v>7</v>
      </c>
      <c r="AU284">
        <v>5</v>
      </c>
      <c r="AV284" s="12" t="s">
        <v>83</v>
      </c>
      <c r="AW284" s="29" t="s">
        <v>83</v>
      </c>
      <c r="AZ284" t="s">
        <v>1428</v>
      </c>
      <c r="BA284" s="27" t="s">
        <v>83</v>
      </c>
      <c r="BB284" t="b">
        <v>1</v>
      </c>
      <c r="BC284" t="s">
        <v>83</v>
      </c>
      <c r="BD284" t="s">
        <v>144</v>
      </c>
      <c r="BE284" t="s">
        <v>111</v>
      </c>
      <c r="BF284" t="s">
        <v>130</v>
      </c>
      <c r="BG284">
        <v>2</v>
      </c>
      <c r="BH284" t="s">
        <v>82</v>
      </c>
      <c r="BI284" t="s">
        <v>1429</v>
      </c>
      <c r="BJ284" t="s">
        <v>82</v>
      </c>
      <c r="BK284" t="s">
        <v>1430</v>
      </c>
      <c r="BL284" t="b">
        <v>0</v>
      </c>
      <c r="BO284">
        <v>1</v>
      </c>
      <c r="BP284" t="s">
        <v>98</v>
      </c>
      <c r="BR284" t="s">
        <v>98</v>
      </c>
      <c r="BT284" s="42">
        <v>2</v>
      </c>
      <c r="BW284" t="b">
        <v>0</v>
      </c>
      <c r="BX284" s="29">
        <v>47</v>
      </c>
      <c r="BY284" s="28" t="s">
        <v>554</v>
      </c>
      <c r="BZ284" t="s">
        <v>100</v>
      </c>
      <c r="CA284" t="s">
        <v>408</v>
      </c>
      <c r="CB284" s="42" t="s">
        <v>102</v>
      </c>
      <c r="CC284" t="s">
        <v>100</v>
      </c>
      <c r="CD284" t="s">
        <v>408</v>
      </c>
    </row>
    <row r="285" spans="1:82" x14ac:dyDescent="0.2">
      <c r="A285" t="b">
        <v>0</v>
      </c>
      <c r="B285" t="s">
        <v>80</v>
      </c>
      <c r="C285" t="b">
        <v>1</v>
      </c>
      <c r="D285" t="b">
        <v>1</v>
      </c>
      <c r="E285" t="s">
        <v>81</v>
      </c>
      <c r="F285" t="s">
        <v>82</v>
      </c>
      <c r="G285" t="s">
        <v>82</v>
      </c>
      <c r="H285" t="s">
        <v>82</v>
      </c>
      <c r="I285" t="s">
        <v>81</v>
      </c>
      <c r="J285" t="s">
        <v>81</v>
      </c>
      <c r="K285" t="s">
        <v>85</v>
      </c>
      <c r="L285" t="s">
        <v>96</v>
      </c>
      <c r="M285" t="b">
        <v>0</v>
      </c>
      <c r="O285" t="s">
        <v>96</v>
      </c>
      <c r="P285" t="b">
        <v>0</v>
      </c>
      <c r="R285" t="b">
        <v>0</v>
      </c>
      <c r="T285">
        <v>5</v>
      </c>
      <c r="U285">
        <v>3</v>
      </c>
      <c r="AD285" t="b">
        <v>1</v>
      </c>
      <c r="AE285" t="b">
        <v>1</v>
      </c>
      <c r="AF285" t="s">
        <v>158</v>
      </c>
      <c r="AG285" t="s">
        <v>159</v>
      </c>
      <c r="AH285" t="s">
        <v>120</v>
      </c>
      <c r="AI285" t="s">
        <v>120</v>
      </c>
      <c r="AJ285" t="s">
        <v>81</v>
      </c>
      <c r="AK285" t="s">
        <v>85</v>
      </c>
      <c r="AL285" t="s">
        <v>121</v>
      </c>
      <c r="AM285" t="b">
        <v>0</v>
      </c>
      <c r="AO285" t="s">
        <v>122</v>
      </c>
      <c r="AP285" t="b">
        <v>0</v>
      </c>
      <c r="AR285" t="b">
        <v>0</v>
      </c>
      <c r="AT285">
        <v>3</v>
      </c>
      <c r="AU285">
        <v>2</v>
      </c>
      <c r="AV285" s="12" t="s">
        <v>83</v>
      </c>
      <c r="AW285" s="29" t="s">
        <v>83</v>
      </c>
      <c r="AZ285" t="s">
        <v>109</v>
      </c>
      <c r="BA285" s="27" t="s">
        <v>108</v>
      </c>
      <c r="BB285" t="b">
        <v>1</v>
      </c>
      <c r="BC285" t="s">
        <v>81</v>
      </c>
      <c r="BD285" t="s">
        <v>144</v>
      </c>
      <c r="BE285" t="s">
        <v>110</v>
      </c>
      <c r="BF285" t="s">
        <v>82</v>
      </c>
      <c r="BG285">
        <v>7</v>
      </c>
      <c r="BH285" t="s">
        <v>82</v>
      </c>
      <c r="BI285" t="s">
        <v>1431</v>
      </c>
      <c r="BJ285" t="s">
        <v>96</v>
      </c>
      <c r="BK285" t="s">
        <v>1432</v>
      </c>
      <c r="BL285" t="b">
        <v>0</v>
      </c>
      <c r="BO285">
        <v>5</v>
      </c>
      <c r="BP285" t="s">
        <v>98</v>
      </c>
      <c r="BR285" t="s">
        <v>98</v>
      </c>
      <c r="BT285" s="42">
        <v>2</v>
      </c>
      <c r="BU285" t="s">
        <v>1433</v>
      </c>
      <c r="BW285" t="b">
        <v>1</v>
      </c>
      <c r="BX285" s="29">
        <v>25</v>
      </c>
      <c r="BY285" s="28" t="s">
        <v>99</v>
      </c>
      <c r="BZ285" t="s">
        <v>722</v>
      </c>
      <c r="CC285" t="s">
        <v>722</v>
      </c>
    </row>
    <row r="286" spans="1:82" x14ac:dyDescent="0.2">
      <c r="A286" t="b">
        <v>0</v>
      </c>
      <c r="B286" t="s">
        <v>128</v>
      </c>
      <c r="C286" t="b">
        <v>1</v>
      </c>
      <c r="D286" t="b">
        <v>1</v>
      </c>
      <c r="E286" t="s">
        <v>81</v>
      </c>
      <c r="F286" t="s">
        <v>82</v>
      </c>
      <c r="G286" t="s">
        <v>82</v>
      </c>
      <c r="H286" t="s">
        <v>82</v>
      </c>
      <c r="I286" t="s">
        <v>81</v>
      </c>
      <c r="J286" t="s">
        <v>141</v>
      </c>
      <c r="K286" t="s">
        <v>85</v>
      </c>
      <c r="L286" t="s">
        <v>83</v>
      </c>
      <c r="M286" t="b">
        <v>0</v>
      </c>
      <c r="O286" t="s">
        <v>83</v>
      </c>
      <c r="P286" t="b">
        <v>0</v>
      </c>
      <c r="R286" t="b">
        <v>1</v>
      </c>
      <c r="S286" t="s">
        <v>1434</v>
      </c>
      <c r="T286">
        <v>2</v>
      </c>
      <c r="U286">
        <v>3</v>
      </c>
      <c r="AD286" t="b">
        <v>0</v>
      </c>
      <c r="AV286" s="12" t="s">
        <v>82</v>
      </c>
      <c r="BA286" s="27" t="s">
        <v>108</v>
      </c>
      <c r="BB286" t="b">
        <v>1</v>
      </c>
      <c r="BC286" t="s">
        <v>82</v>
      </c>
      <c r="BD286" t="s">
        <v>94</v>
      </c>
      <c r="BE286" t="s">
        <v>94</v>
      </c>
      <c r="BF286" t="s">
        <v>82</v>
      </c>
      <c r="BG286">
        <v>9</v>
      </c>
      <c r="BH286" t="s">
        <v>82</v>
      </c>
      <c r="BI286" t="s">
        <v>1435</v>
      </c>
      <c r="BJ286" t="s">
        <v>82</v>
      </c>
      <c r="BK286" t="s">
        <v>1436</v>
      </c>
      <c r="BL286" t="b">
        <v>0</v>
      </c>
      <c r="BO286">
        <v>7</v>
      </c>
      <c r="BP286" t="s">
        <v>98</v>
      </c>
      <c r="BR286" t="s">
        <v>115</v>
      </c>
      <c r="BT286" s="42">
        <v>3</v>
      </c>
      <c r="BU286" t="s">
        <v>1437</v>
      </c>
      <c r="BW286" t="b">
        <v>1</v>
      </c>
      <c r="BX286" s="29">
        <v>30</v>
      </c>
      <c r="BY286" s="28" t="s">
        <v>140</v>
      </c>
      <c r="BZ286" t="s">
        <v>100</v>
      </c>
      <c r="CA286" t="s">
        <v>346</v>
      </c>
      <c r="CB286" s="42" t="s">
        <v>685</v>
      </c>
      <c r="CC286" t="s">
        <v>100</v>
      </c>
      <c r="CD286" t="s">
        <v>346</v>
      </c>
    </row>
    <row r="287" spans="1:82" x14ac:dyDescent="0.2">
      <c r="A287" t="b">
        <v>0</v>
      </c>
      <c r="B287" t="s">
        <v>128</v>
      </c>
      <c r="C287" t="b">
        <v>0</v>
      </c>
      <c r="D287" t="b">
        <v>1</v>
      </c>
      <c r="E287" t="s">
        <v>309</v>
      </c>
      <c r="F287" t="s">
        <v>82</v>
      </c>
      <c r="G287" t="s">
        <v>81</v>
      </c>
      <c r="H287" t="s">
        <v>81</v>
      </c>
      <c r="I287" t="s">
        <v>81</v>
      </c>
      <c r="J287" t="s">
        <v>81</v>
      </c>
      <c r="K287" t="s">
        <v>85</v>
      </c>
      <c r="L287" t="s">
        <v>82</v>
      </c>
      <c r="M287" t="b">
        <v>0</v>
      </c>
      <c r="O287" t="s">
        <v>82</v>
      </c>
      <c r="P287" t="b">
        <v>0</v>
      </c>
      <c r="R287" t="b">
        <v>0</v>
      </c>
      <c r="T287">
        <v>5</v>
      </c>
      <c r="U287">
        <v>5</v>
      </c>
      <c r="AD287" t="b">
        <v>1</v>
      </c>
      <c r="AE287" t="b">
        <v>1</v>
      </c>
      <c r="AF287" t="s">
        <v>89</v>
      </c>
      <c r="AG287" t="s">
        <v>105</v>
      </c>
      <c r="AH287" t="s">
        <v>89</v>
      </c>
      <c r="AI287" t="s">
        <v>89</v>
      </c>
      <c r="AJ287" t="s">
        <v>110</v>
      </c>
      <c r="AK287" t="s">
        <v>85</v>
      </c>
      <c r="AL287" t="s">
        <v>121</v>
      </c>
      <c r="AM287" t="b">
        <v>1</v>
      </c>
      <c r="AN287" t="s">
        <v>1438</v>
      </c>
      <c r="AO287" t="s">
        <v>92</v>
      </c>
      <c r="AP287" t="b">
        <v>1</v>
      </c>
      <c r="AR287" t="b">
        <v>1</v>
      </c>
      <c r="AT287">
        <v>5</v>
      </c>
      <c r="AU287">
        <v>0</v>
      </c>
      <c r="AV287" s="12" t="s">
        <v>83</v>
      </c>
      <c r="AW287" s="29" t="s">
        <v>83</v>
      </c>
      <c r="AZ287" t="s">
        <v>1439</v>
      </c>
      <c r="BA287" s="27" t="s">
        <v>83</v>
      </c>
      <c r="BB287" t="b">
        <v>1</v>
      </c>
      <c r="BC287" t="s">
        <v>83</v>
      </c>
      <c r="BD287" t="s">
        <v>144</v>
      </c>
      <c r="BE287" t="s">
        <v>110</v>
      </c>
      <c r="BF287" t="s">
        <v>83</v>
      </c>
      <c r="BG287">
        <v>5</v>
      </c>
      <c r="BH287" t="s">
        <v>96</v>
      </c>
      <c r="BI287" t="s">
        <v>1440</v>
      </c>
      <c r="BJ287" t="s">
        <v>82</v>
      </c>
      <c r="BK287" t="s">
        <v>1441</v>
      </c>
      <c r="BL287" t="b">
        <v>0</v>
      </c>
      <c r="BO287">
        <v>0</v>
      </c>
      <c r="BP287" t="s">
        <v>115</v>
      </c>
      <c r="BR287" t="s">
        <v>82</v>
      </c>
      <c r="BT287" s="42">
        <v>1</v>
      </c>
      <c r="BU287" t="s">
        <v>1442</v>
      </c>
      <c r="BV287" t="s">
        <v>1443</v>
      </c>
      <c r="BW287" t="b">
        <v>1</v>
      </c>
      <c r="BX287" s="29">
        <v>45</v>
      </c>
      <c r="BY287" s="28" t="s">
        <v>166</v>
      </c>
      <c r="BZ287" t="s">
        <v>100</v>
      </c>
      <c r="CA287" t="s">
        <v>206</v>
      </c>
      <c r="CB287" s="42" t="s">
        <v>102</v>
      </c>
      <c r="CC287" t="s">
        <v>100</v>
      </c>
      <c r="CD287" t="s">
        <v>206</v>
      </c>
    </row>
    <row r="288" spans="1:82" x14ac:dyDescent="0.2">
      <c r="A288" t="b">
        <v>1</v>
      </c>
      <c r="V288" t="b">
        <v>0</v>
      </c>
      <c r="W288" t="s">
        <v>303</v>
      </c>
      <c r="X288" t="s">
        <v>335</v>
      </c>
      <c r="Y288" t="s">
        <v>130</v>
      </c>
      <c r="Z288" t="s">
        <v>335</v>
      </c>
      <c r="AA288" t="s">
        <v>94</v>
      </c>
      <c r="AB288" t="s">
        <v>83</v>
      </c>
      <c r="AC288" t="s">
        <v>304</v>
      </c>
      <c r="AD288" t="b">
        <v>1</v>
      </c>
      <c r="AE288" t="b">
        <v>1</v>
      </c>
      <c r="AF288" t="s">
        <v>158</v>
      </c>
      <c r="AG288" t="s">
        <v>88</v>
      </c>
      <c r="AH288" t="s">
        <v>81</v>
      </c>
      <c r="AI288" t="s">
        <v>120</v>
      </c>
      <c r="AJ288" t="s">
        <v>82</v>
      </c>
      <c r="AK288" t="s">
        <v>85</v>
      </c>
      <c r="AL288" t="s">
        <v>81</v>
      </c>
      <c r="AM288" t="b">
        <v>0</v>
      </c>
      <c r="AO288" t="s">
        <v>122</v>
      </c>
      <c r="AP288" t="b">
        <v>0</v>
      </c>
      <c r="AR288" t="b">
        <v>0</v>
      </c>
      <c r="AT288">
        <v>5</v>
      </c>
      <c r="AU288">
        <v>5</v>
      </c>
      <c r="AV288" s="12" t="s">
        <v>108</v>
      </c>
      <c r="AY288" t="s">
        <v>1444</v>
      </c>
      <c r="BA288" s="27" t="s">
        <v>93</v>
      </c>
      <c r="BB288" t="b">
        <v>0</v>
      </c>
      <c r="BC288" t="s">
        <v>83</v>
      </c>
      <c r="BD288" t="s">
        <v>94</v>
      </c>
      <c r="BE288" t="s">
        <v>94</v>
      </c>
      <c r="BF288" t="s">
        <v>82</v>
      </c>
      <c r="BG288">
        <v>5</v>
      </c>
      <c r="BH288" t="s">
        <v>96</v>
      </c>
      <c r="BI288" t="s">
        <v>1445</v>
      </c>
      <c r="BJ288" t="s">
        <v>82</v>
      </c>
      <c r="BK288" t="s">
        <v>1446</v>
      </c>
      <c r="BL288" t="b">
        <v>0</v>
      </c>
      <c r="BO288">
        <v>5</v>
      </c>
      <c r="BP288" t="s">
        <v>82</v>
      </c>
      <c r="BR288" t="s">
        <v>82</v>
      </c>
      <c r="BT288" s="42">
        <v>3</v>
      </c>
      <c r="BU288" t="s">
        <v>1447</v>
      </c>
      <c r="BW288" t="b">
        <v>0</v>
      </c>
      <c r="BX288" s="29">
        <v>41</v>
      </c>
      <c r="BY288" s="28" t="s">
        <v>1448</v>
      </c>
      <c r="BZ288" t="s">
        <v>1449</v>
      </c>
      <c r="CC288" t="s">
        <v>1449</v>
      </c>
    </row>
    <row r="289" spans="1:82" x14ac:dyDescent="0.2">
      <c r="A289" t="b">
        <v>0</v>
      </c>
      <c r="B289" s="1" t="d">
        <v>2023-06-25</v>
      </c>
      <c r="C289" t="b">
        <v>1</v>
      </c>
      <c r="D289" t="b">
        <v>1</v>
      </c>
      <c r="E289" t="s">
        <v>82</v>
      </c>
      <c r="F289" t="s">
        <v>130</v>
      </c>
      <c r="G289" t="s">
        <v>82</v>
      </c>
      <c r="H289" t="s">
        <v>82</v>
      </c>
      <c r="I289" t="s">
        <v>82</v>
      </c>
      <c r="J289" t="s">
        <v>190</v>
      </c>
      <c r="K289" t="s">
        <v>118</v>
      </c>
      <c r="L289" t="s">
        <v>82</v>
      </c>
      <c r="M289" t="b">
        <v>0</v>
      </c>
      <c r="O289" t="s">
        <v>96</v>
      </c>
      <c r="P289" t="b">
        <v>0</v>
      </c>
      <c r="R289" t="b">
        <v>0</v>
      </c>
      <c r="T289">
        <v>3</v>
      </c>
      <c r="U289">
        <v>2</v>
      </c>
      <c r="AD289" t="b">
        <v>1</v>
      </c>
      <c r="AE289" t="b">
        <v>1</v>
      </c>
      <c r="AF289" t="s">
        <v>89</v>
      </c>
      <c r="AG289" t="s">
        <v>105</v>
      </c>
      <c r="AH289" t="s">
        <v>120</v>
      </c>
      <c r="AI289" t="s">
        <v>120</v>
      </c>
      <c r="AJ289" t="s">
        <v>81</v>
      </c>
      <c r="AK289" t="s">
        <v>118</v>
      </c>
      <c r="AL289" t="s">
        <v>121</v>
      </c>
      <c r="AM289" t="b">
        <v>0</v>
      </c>
      <c r="AO289" t="s">
        <v>92</v>
      </c>
      <c r="AP289" t="b">
        <v>0</v>
      </c>
      <c r="AR289" t="b">
        <v>0</v>
      </c>
      <c r="AT289">
        <v>5</v>
      </c>
      <c r="AU289">
        <v>4</v>
      </c>
      <c r="AV289" s="12" t="s">
        <v>108</v>
      </c>
      <c r="AY289" t="s">
        <v>138</v>
      </c>
      <c r="BA289" s="27" t="s">
        <v>82</v>
      </c>
      <c r="BB289" t="b">
        <v>1</v>
      </c>
      <c r="BC289" t="s">
        <v>81</v>
      </c>
      <c r="BD289" t="s">
        <v>94</v>
      </c>
      <c r="BE289" t="s">
        <v>110</v>
      </c>
      <c r="BF289" t="s">
        <v>82</v>
      </c>
      <c r="BG289">
        <v>6</v>
      </c>
      <c r="BH289" t="s">
        <v>96</v>
      </c>
      <c r="BI289" t="s">
        <v>1450</v>
      </c>
      <c r="BJ289" t="s">
        <v>82</v>
      </c>
      <c r="BK289" t="s">
        <v>1451</v>
      </c>
      <c r="BL289" t="b">
        <v>0</v>
      </c>
      <c r="BO289">
        <v>3</v>
      </c>
      <c r="BP289" t="s">
        <v>115</v>
      </c>
      <c r="BQ289" t="s">
        <v>1452</v>
      </c>
      <c r="BR289" t="s">
        <v>82</v>
      </c>
      <c r="BT289" s="42">
        <v>2</v>
      </c>
      <c r="BU289" t="s">
        <v>1453</v>
      </c>
      <c r="BW289" t="b">
        <v>0</v>
      </c>
      <c r="BX289" s="29">
        <v>24</v>
      </c>
      <c r="BY289" s="28" t="s">
        <v>148</v>
      </c>
      <c r="BZ289" t="s">
        <v>1412</v>
      </c>
      <c r="CC289" t="s">
        <v>1412</v>
      </c>
    </row>
    <row r="290" spans="1:82" x14ac:dyDescent="0.2">
      <c r="A290" t="b">
        <v>0</v>
      </c>
      <c r="B290" t="s">
        <v>174</v>
      </c>
      <c r="C290" t="b">
        <v>1</v>
      </c>
      <c r="D290" t="b">
        <v>1</v>
      </c>
      <c r="E290" t="s">
        <v>81</v>
      </c>
      <c r="F290" t="s">
        <v>82</v>
      </c>
      <c r="G290" t="s">
        <v>82</v>
      </c>
      <c r="H290" t="s">
        <v>82</v>
      </c>
      <c r="I290" t="s">
        <v>83</v>
      </c>
      <c r="J290" t="s">
        <v>141</v>
      </c>
      <c r="K290" t="s">
        <v>85</v>
      </c>
      <c r="L290" t="s">
        <v>82</v>
      </c>
      <c r="M290" t="b">
        <v>0</v>
      </c>
      <c r="O290" t="s">
        <v>96</v>
      </c>
      <c r="P290" t="b">
        <v>0</v>
      </c>
      <c r="R290" t="b">
        <v>1</v>
      </c>
      <c r="S290" t="s">
        <v>1454</v>
      </c>
      <c r="T290">
        <v>10</v>
      </c>
      <c r="U290">
        <v>2</v>
      </c>
      <c r="AD290" t="b">
        <v>1</v>
      </c>
      <c r="AE290" t="b">
        <v>1</v>
      </c>
      <c r="AF290" t="s">
        <v>81</v>
      </c>
      <c r="AG290" t="s">
        <v>88</v>
      </c>
      <c r="AH290" t="s">
        <v>120</v>
      </c>
      <c r="AI290" t="s">
        <v>120</v>
      </c>
      <c r="AJ290" t="s">
        <v>106</v>
      </c>
      <c r="AK290" t="s">
        <v>85</v>
      </c>
      <c r="AL290" t="s">
        <v>81</v>
      </c>
      <c r="AM290" t="b">
        <v>0</v>
      </c>
      <c r="AO290" t="s">
        <v>92</v>
      </c>
      <c r="AP290" t="b">
        <v>0</v>
      </c>
      <c r="AR290" t="b">
        <v>0</v>
      </c>
      <c r="AT290">
        <v>10</v>
      </c>
      <c r="AU290">
        <v>2</v>
      </c>
      <c r="AV290" s="12" t="s">
        <v>82</v>
      </c>
      <c r="BA290" s="27" t="s">
        <v>82</v>
      </c>
      <c r="BB290" t="b">
        <v>0</v>
      </c>
      <c r="BC290" t="s">
        <v>81</v>
      </c>
      <c r="BD290" t="s">
        <v>94</v>
      </c>
      <c r="BE290" t="s">
        <v>94</v>
      </c>
      <c r="BF290" t="s">
        <v>82</v>
      </c>
      <c r="BG290">
        <v>6</v>
      </c>
      <c r="BH290" t="s">
        <v>96</v>
      </c>
      <c r="BI290" t="s">
        <v>1455</v>
      </c>
      <c r="BJ290" t="s">
        <v>82</v>
      </c>
      <c r="BK290" t="s">
        <v>1456</v>
      </c>
      <c r="BL290" t="b">
        <v>0</v>
      </c>
      <c r="BO290">
        <v>7</v>
      </c>
      <c r="BP290" t="s">
        <v>82</v>
      </c>
      <c r="BR290" t="s">
        <v>98</v>
      </c>
      <c r="BT290" s="42">
        <v>1</v>
      </c>
      <c r="BU290" t="s">
        <v>1457</v>
      </c>
      <c r="BV290" t="s">
        <v>1458</v>
      </c>
      <c r="BW290" t="b">
        <v>1</v>
      </c>
      <c r="BX290" s="29">
        <v>26</v>
      </c>
      <c r="BY290" s="28" t="s">
        <v>1149</v>
      </c>
      <c r="BZ290" t="s">
        <v>100</v>
      </c>
      <c r="CA290" t="s">
        <v>220</v>
      </c>
      <c r="CB290" s="42" t="s">
        <v>685</v>
      </c>
      <c r="CC290" t="s">
        <v>100</v>
      </c>
      <c r="CD290" t="s">
        <v>220</v>
      </c>
    </row>
    <row r="291" spans="1:82" x14ac:dyDescent="0.2">
      <c r="A291" t="b">
        <v>0</v>
      </c>
      <c r="B291" t="s">
        <v>174</v>
      </c>
      <c r="C291" t="b">
        <v>1</v>
      </c>
      <c r="D291" t="b">
        <v>1</v>
      </c>
      <c r="E291" t="s">
        <v>83</v>
      </c>
      <c r="F291" t="s">
        <v>83</v>
      </c>
      <c r="G291" t="s">
        <v>82</v>
      </c>
      <c r="H291" t="s">
        <v>82</v>
      </c>
      <c r="I291" t="s">
        <v>81</v>
      </c>
      <c r="J291" t="s">
        <v>190</v>
      </c>
      <c r="K291" t="s">
        <v>85</v>
      </c>
      <c r="L291" t="s">
        <v>82</v>
      </c>
      <c r="M291" t="b">
        <v>0</v>
      </c>
      <c r="O291" t="s">
        <v>82</v>
      </c>
      <c r="P291" t="b">
        <v>0</v>
      </c>
      <c r="R291" t="b">
        <v>0</v>
      </c>
      <c r="T291">
        <v>6</v>
      </c>
      <c r="U291">
        <v>3</v>
      </c>
      <c r="AD291" t="b">
        <v>1</v>
      </c>
      <c r="AE291" t="b">
        <v>1</v>
      </c>
      <c r="AF291" t="s">
        <v>89</v>
      </c>
      <c r="AG291" t="s">
        <v>105</v>
      </c>
      <c r="AH291" t="s">
        <v>81</v>
      </c>
      <c r="AI291" t="s">
        <v>120</v>
      </c>
      <c r="AJ291" t="s">
        <v>81</v>
      </c>
      <c r="AK291" t="s">
        <v>85</v>
      </c>
      <c r="AL291" t="s">
        <v>91</v>
      </c>
      <c r="AM291" t="b">
        <v>1</v>
      </c>
      <c r="AN291" t="s">
        <v>1459</v>
      </c>
      <c r="AO291" t="s">
        <v>122</v>
      </c>
      <c r="AP291" t="b">
        <v>0</v>
      </c>
      <c r="AR291" t="b">
        <v>1</v>
      </c>
      <c r="AS291" t="s">
        <v>1460</v>
      </c>
      <c r="AT291">
        <v>6</v>
      </c>
      <c r="AU291">
        <v>3</v>
      </c>
      <c r="AV291" s="12" t="s">
        <v>83</v>
      </c>
      <c r="AW291" s="29" t="s">
        <v>83</v>
      </c>
      <c r="AZ291" t="s">
        <v>211</v>
      </c>
      <c r="BA291" s="27" t="s">
        <v>83</v>
      </c>
      <c r="BB291" t="b">
        <v>1</v>
      </c>
      <c r="BC291" t="s">
        <v>83</v>
      </c>
      <c r="BD291" t="s">
        <v>110</v>
      </c>
      <c r="BE291" t="s">
        <v>111</v>
      </c>
      <c r="BF291" t="s">
        <v>130</v>
      </c>
      <c r="BG291">
        <v>5</v>
      </c>
      <c r="BH291" t="s">
        <v>96</v>
      </c>
      <c r="BI291" t="s">
        <v>1461</v>
      </c>
      <c r="BJ291" t="s">
        <v>82</v>
      </c>
      <c r="BK291" t="s">
        <v>1462</v>
      </c>
      <c r="BL291" t="b">
        <v>0</v>
      </c>
      <c r="BO291">
        <v>3</v>
      </c>
      <c r="BP291" t="s">
        <v>115</v>
      </c>
      <c r="BQ291" t="s">
        <v>1463</v>
      </c>
      <c r="BR291" t="s">
        <v>82</v>
      </c>
      <c r="BT291" s="42">
        <v>1</v>
      </c>
      <c r="BU291" t="s">
        <v>1464</v>
      </c>
      <c r="BV291" t="s">
        <v>1465</v>
      </c>
      <c r="BW291" t="b">
        <v>1</v>
      </c>
      <c r="BX291" s="29">
        <v>32</v>
      </c>
      <c r="BY291" s="28" t="s">
        <v>140</v>
      </c>
      <c r="BZ291" t="s">
        <v>100</v>
      </c>
      <c r="CA291" t="s">
        <v>220</v>
      </c>
      <c r="CB291" s="42" t="s">
        <v>102</v>
      </c>
      <c r="CC291" t="s">
        <v>100</v>
      </c>
      <c r="CD291" t="s">
        <v>220</v>
      </c>
    </row>
    <row r="292" spans="1:82" x14ac:dyDescent="0.2">
      <c r="A292" t="b">
        <v>0</v>
      </c>
      <c r="B292" t="s">
        <v>174</v>
      </c>
      <c r="C292" t="b">
        <v>1</v>
      </c>
      <c r="D292" t="b">
        <v>1</v>
      </c>
      <c r="E292" t="s">
        <v>83</v>
      </c>
      <c r="F292" t="s">
        <v>83</v>
      </c>
      <c r="G292" t="s">
        <v>83</v>
      </c>
      <c r="H292" t="s">
        <v>83</v>
      </c>
      <c r="I292" t="s">
        <v>81</v>
      </c>
      <c r="J292" t="s">
        <v>428</v>
      </c>
      <c r="K292" t="s">
        <v>85</v>
      </c>
      <c r="L292" t="s">
        <v>96</v>
      </c>
      <c r="M292" t="b">
        <v>0</v>
      </c>
      <c r="O292" t="s">
        <v>96</v>
      </c>
      <c r="P292" t="b">
        <v>1</v>
      </c>
      <c r="Q292" t="s">
        <v>1466</v>
      </c>
      <c r="R292" t="b">
        <v>0</v>
      </c>
      <c r="T292">
        <v>5</v>
      </c>
      <c r="U292">
        <v>5</v>
      </c>
      <c r="AD292" t="b">
        <v>1</v>
      </c>
      <c r="AE292" t="b">
        <v>0</v>
      </c>
      <c r="AF292" t="s">
        <v>89</v>
      </c>
      <c r="AG292" t="s">
        <v>105</v>
      </c>
      <c r="AH292" t="s">
        <v>120</v>
      </c>
      <c r="AI292" t="s">
        <v>120</v>
      </c>
      <c r="AJ292" t="s">
        <v>81</v>
      </c>
      <c r="AK292" t="s">
        <v>85</v>
      </c>
      <c r="AL292" t="s">
        <v>91</v>
      </c>
      <c r="AM292" t="b">
        <v>1</v>
      </c>
      <c r="AN292" t="s">
        <v>1467</v>
      </c>
      <c r="AO292" t="s">
        <v>122</v>
      </c>
      <c r="AP292" t="b">
        <v>0</v>
      </c>
      <c r="AR292" t="b">
        <v>0</v>
      </c>
      <c r="AT292">
        <v>5</v>
      </c>
      <c r="AU292">
        <v>0</v>
      </c>
      <c r="AV292" s="12" t="s">
        <v>83</v>
      </c>
      <c r="AW292" s="29" t="s">
        <v>83</v>
      </c>
      <c r="AZ292" t="s">
        <v>1468</v>
      </c>
      <c r="BA292" s="27" t="s">
        <v>83</v>
      </c>
      <c r="BB292" t="b">
        <v>1</v>
      </c>
      <c r="BC292" t="s">
        <v>83</v>
      </c>
      <c r="BD292" t="s">
        <v>110</v>
      </c>
      <c r="BE292" t="s">
        <v>111</v>
      </c>
      <c r="BF292" t="s">
        <v>83</v>
      </c>
      <c r="BG292">
        <v>10</v>
      </c>
      <c r="BH292" t="s">
        <v>96</v>
      </c>
      <c r="BI292" t="s">
        <v>1469</v>
      </c>
      <c r="BJ292" t="s">
        <v>82</v>
      </c>
      <c r="BK292" t="s">
        <v>1470</v>
      </c>
      <c r="BL292" t="b">
        <v>0</v>
      </c>
      <c r="BO292">
        <v>3</v>
      </c>
      <c r="BP292" t="s">
        <v>113</v>
      </c>
      <c r="BQ292" t="s">
        <v>1471</v>
      </c>
      <c r="BR292" t="s">
        <v>98</v>
      </c>
      <c r="BT292" s="42">
        <v>2</v>
      </c>
      <c r="BU292" t="s">
        <v>1472</v>
      </c>
      <c r="BW292" t="b">
        <v>1</v>
      </c>
      <c r="BX292" s="29">
        <v>43</v>
      </c>
      <c r="BY292" s="28" t="s">
        <v>140</v>
      </c>
      <c r="BZ292" t="s">
        <v>100</v>
      </c>
      <c r="CA292" t="s">
        <v>220</v>
      </c>
      <c r="CB292" s="42" t="s">
        <v>102</v>
      </c>
      <c r="CC292" t="s">
        <v>100</v>
      </c>
      <c r="CD292" t="s">
        <v>220</v>
      </c>
    </row>
    <row r="293" spans="1:82" x14ac:dyDescent="0.2">
      <c r="A293" t="b">
        <v>1</v>
      </c>
      <c r="V293" t="b">
        <v>1</v>
      </c>
      <c r="W293" t="s">
        <v>303</v>
      </c>
      <c r="X293" t="s">
        <v>335</v>
      </c>
      <c r="Y293" t="s">
        <v>130</v>
      </c>
      <c r="Z293" t="s">
        <v>94</v>
      </c>
      <c r="AA293" t="s">
        <v>94</v>
      </c>
      <c r="AB293" t="s">
        <v>94</v>
      </c>
      <c r="AD293" t="b">
        <v>1</v>
      </c>
      <c r="AE293" t="b">
        <v>1</v>
      </c>
      <c r="AF293" t="s">
        <v>81</v>
      </c>
      <c r="AG293" t="s">
        <v>88</v>
      </c>
      <c r="AH293" t="s">
        <v>81</v>
      </c>
      <c r="AI293" t="s">
        <v>120</v>
      </c>
      <c r="AJ293" t="s">
        <v>81</v>
      </c>
      <c r="AK293" t="s">
        <v>85</v>
      </c>
      <c r="AL293" t="s">
        <v>91</v>
      </c>
      <c r="AM293" t="b">
        <v>0</v>
      </c>
      <c r="AO293" t="s">
        <v>264</v>
      </c>
      <c r="AP293" t="b">
        <v>0</v>
      </c>
      <c r="AR293" t="b">
        <v>0</v>
      </c>
      <c r="AT293">
        <v>8</v>
      </c>
      <c r="AU293">
        <v>10</v>
      </c>
      <c r="AV293" s="12" t="s">
        <v>82</v>
      </c>
      <c r="BA293" s="27" t="s">
        <v>82</v>
      </c>
      <c r="BB293" t="b">
        <v>0</v>
      </c>
      <c r="BC293" t="s">
        <v>82</v>
      </c>
      <c r="BD293" t="s">
        <v>94</v>
      </c>
      <c r="BE293" t="s">
        <v>94</v>
      </c>
      <c r="BF293" t="s">
        <v>130</v>
      </c>
      <c r="BG293">
        <v>8</v>
      </c>
      <c r="BH293" t="s">
        <v>96</v>
      </c>
      <c r="BI293" t="s">
        <v>1473</v>
      </c>
      <c r="BJ293" t="s">
        <v>96</v>
      </c>
      <c r="BK293" t="s">
        <v>1474</v>
      </c>
      <c r="BL293" t="b">
        <v>0</v>
      </c>
      <c r="BO293">
        <v>8</v>
      </c>
      <c r="BP293" t="s">
        <v>82</v>
      </c>
      <c r="BR293" t="s">
        <v>82</v>
      </c>
      <c r="BT293" s="42">
        <v>5</v>
      </c>
      <c r="BU293" t="s">
        <v>1475</v>
      </c>
      <c r="BW293" t="b">
        <v>0</v>
      </c>
      <c r="BX293" s="29">
        <v>37</v>
      </c>
      <c r="BY293" s="28" t="s">
        <v>99</v>
      </c>
      <c r="BZ293" t="s">
        <v>100</v>
      </c>
      <c r="CA293" t="s">
        <v>408</v>
      </c>
      <c r="CB293" s="42" t="s">
        <v>1476</v>
      </c>
      <c r="CC293" t="s">
        <v>100</v>
      </c>
      <c r="CD293" t="s">
        <v>408</v>
      </c>
    </row>
    <row r="294" spans="1:82" x14ac:dyDescent="0.2">
      <c r="A294" t="b">
        <v>0</v>
      </c>
      <c r="B294" t="s">
        <v>181</v>
      </c>
      <c r="C294" t="b">
        <v>0</v>
      </c>
      <c r="D294" t="b">
        <v>1</v>
      </c>
      <c r="E294" t="s">
        <v>81</v>
      </c>
      <c r="F294" t="s">
        <v>82</v>
      </c>
      <c r="G294" t="s">
        <v>81</v>
      </c>
      <c r="H294" t="s">
        <v>81</v>
      </c>
      <c r="I294" t="s">
        <v>81</v>
      </c>
      <c r="J294" t="s">
        <v>141</v>
      </c>
      <c r="K294" t="s">
        <v>85</v>
      </c>
      <c r="L294" t="s">
        <v>83</v>
      </c>
      <c r="M294" t="b">
        <v>1</v>
      </c>
      <c r="N294" t="s">
        <v>1477</v>
      </c>
      <c r="O294" t="s">
        <v>96</v>
      </c>
      <c r="P294" t="b">
        <v>0</v>
      </c>
      <c r="R294" t="b">
        <v>0</v>
      </c>
      <c r="T294">
        <v>5</v>
      </c>
      <c r="U294">
        <v>5</v>
      </c>
      <c r="AD294" t="b">
        <v>1</v>
      </c>
      <c r="AE294" t="b">
        <v>0</v>
      </c>
      <c r="AF294" t="s">
        <v>81</v>
      </c>
      <c r="AG294" t="s">
        <v>88</v>
      </c>
      <c r="AH294" t="s">
        <v>120</v>
      </c>
      <c r="AI294" t="s">
        <v>120</v>
      </c>
      <c r="AJ294" t="s">
        <v>81</v>
      </c>
      <c r="AK294" t="s">
        <v>85</v>
      </c>
      <c r="AL294" t="s">
        <v>91</v>
      </c>
      <c r="AM294" t="b">
        <v>0</v>
      </c>
      <c r="AO294" t="s">
        <v>122</v>
      </c>
      <c r="AP294" t="b">
        <v>1</v>
      </c>
      <c r="AQ294" t="s">
        <v>1478</v>
      </c>
      <c r="AR294" t="b">
        <v>0</v>
      </c>
      <c r="AT294">
        <v>5</v>
      </c>
      <c r="AU294">
        <v>5</v>
      </c>
      <c r="AV294" s="12" t="s">
        <v>83</v>
      </c>
      <c r="AW294" s="29" t="s">
        <v>83</v>
      </c>
      <c r="AZ294" t="s">
        <v>375</v>
      </c>
      <c r="BA294" s="27" t="s">
        <v>108</v>
      </c>
      <c r="BB294" t="b">
        <v>1</v>
      </c>
      <c r="BC294" t="s">
        <v>83</v>
      </c>
      <c r="BD294" t="s">
        <v>144</v>
      </c>
      <c r="BE294" t="s">
        <v>110</v>
      </c>
      <c r="BF294" t="s">
        <v>83</v>
      </c>
      <c r="BG294">
        <v>7</v>
      </c>
      <c r="BH294" t="s">
        <v>82</v>
      </c>
      <c r="BI294" t="s">
        <v>1479</v>
      </c>
      <c r="BJ294" t="s">
        <v>82</v>
      </c>
      <c r="BK294" t="s">
        <v>1480</v>
      </c>
      <c r="BL294" t="b">
        <v>0</v>
      </c>
      <c r="BO294">
        <v>4</v>
      </c>
      <c r="BP294" t="s">
        <v>113</v>
      </c>
      <c r="BQ294" t="s">
        <v>1481</v>
      </c>
      <c r="BR294" t="s">
        <v>113</v>
      </c>
      <c r="BT294" s="42">
        <v>2</v>
      </c>
      <c r="BU294" t="s">
        <v>1482</v>
      </c>
      <c r="BV294" t="s">
        <v>1483</v>
      </c>
      <c r="BW294" t="b">
        <v>0</v>
      </c>
      <c r="BX294" s="29">
        <v>51</v>
      </c>
      <c r="BY294" s="28" t="s">
        <v>1484</v>
      </c>
      <c r="BZ294" t="s">
        <v>100</v>
      </c>
      <c r="CA294" t="s">
        <v>905</v>
      </c>
      <c r="CB294" s="42" t="s">
        <v>102</v>
      </c>
      <c r="CC294" t="s">
        <v>100</v>
      </c>
      <c r="CD294" t="s">
        <v>905</v>
      </c>
    </row>
    <row r="295" spans="1:82" x14ac:dyDescent="0.2">
      <c r="A295" t="b">
        <v>1</v>
      </c>
      <c r="V295" t="b">
        <v>1</v>
      </c>
      <c r="W295" t="s">
        <v>149</v>
      </c>
      <c r="X295" t="s">
        <v>94</v>
      </c>
      <c r="Y295" t="s">
        <v>130</v>
      </c>
      <c r="Z295" t="s">
        <v>94</v>
      </c>
      <c r="AA295" t="s">
        <v>94</v>
      </c>
      <c r="AB295" t="s">
        <v>94</v>
      </c>
      <c r="AD295" t="b">
        <v>1</v>
      </c>
      <c r="AE295" t="b">
        <v>0</v>
      </c>
      <c r="AF295" t="s">
        <v>90</v>
      </c>
      <c r="AG295" t="s">
        <v>219</v>
      </c>
      <c r="AH295" t="s">
        <v>81</v>
      </c>
      <c r="AI295" t="s">
        <v>90</v>
      </c>
      <c r="AJ295" t="s">
        <v>106</v>
      </c>
      <c r="AK295" t="s">
        <v>85</v>
      </c>
      <c r="AL295" t="s">
        <v>121</v>
      </c>
      <c r="AM295" t="b">
        <v>0</v>
      </c>
      <c r="AO295" t="s">
        <v>122</v>
      </c>
      <c r="AP295" t="b">
        <v>0</v>
      </c>
      <c r="AR295" t="b">
        <v>0</v>
      </c>
      <c r="AT295">
        <v>3</v>
      </c>
      <c r="AU295">
        <v>3</v>
      </c>
      <c r="AV295" s="12" t="s">
        <v>82</v>
      </c>
      <c r="BA295" s="27" t="s">
        <v>82</v>
      </c>
      <c r="BB295" t="b">
        <v>0</v>
      </c>
      <c r="BC295" t="s">
        <v>82</v>
      </c>
      <c r="BD295" t="s">
        <v>94</v>
      </c>
      <c r="BE295" t="s">
        <v>94</v>
      </c>
      <c r="BF295" t="s">
        <v>130</v>
      </c>
      <c r="BG295">
        <v>3</v>
      </c>
      <c r="BH295" t="s">
        <v>96</v>
      </c>
      <c r="BI295" t="s">
        <v>1485</v>
      </c>
      <c r="BJ295" t="s">
        <v>96</v>
      </c>
      <c r="BK295" t="s">
        <v>1485</v>
      </c>
      <c r="BL295" t="b">
        <v>0</v>
      </c>
      <c r="BO295">
        <v>8</v>
      </c>
      <c r="BP295" t="s">
        <v>98</v>
      </c>
      <c r="BR295" t="s">
        <v>98</v>
      </c>
      <c r="BT295" s="42">
        <v>3</v>
      </c>
      <c r="BU295" t="s">
        <v>1486</v>
      </c>
      <c r="BV295" t="s">
        <v>1487</v>
      </c>
      <c r="BW295" t="b">
        <v>0</v>
      </c>
      <c r="BX295" s="29">
        <v>56</v>
      </c>
      <c r="BY295" s="28" t="s">
        <v>99</v>
      </c>
      <c r="BZ295" t="s">
        <v>100</v>
      </c>
      <c r="CA295" t="s">
        <v>206</v>
      </c>
      <c r="CB295" s="42" t="s">
        <v>102</v>
      </c>
      <c r="CC295" t="s">
        <v>100</v>
      </c>
      <c r="CD295" t="s">
        <v>206</v>
      </c>
    </row>
    <row r="296" spans="1:82" x14ac:dyDescent="0.2">
      <c r="A296" t="b">
        <v>0</v>
      </c>
      <c r="B296" t="s">
        <v>181</v>
      </c>
      <c r="C296" t="b">
        <v>0</v>
      </c>
      <c r="D296" t="b">
        <v>1</v>
      </c>
      <c r="E296" t="s">
        <v>83</v>
      </c>
      <c r="F296" t="s">
        <v>83</v>
      </c>
      <c r="G296" t="s">
        <v>83</v>
      </c>
      <c r="H296" t="s">
        <v>83</v>
      </c>
      <c r="I296" t="s">
        <v>81</v>
      </c>
      <c r="J296" t="s">
        <v>190</v>
      </c>
      <c r="K296" t="s">
        <v>85</v>
      </c>
      <c r="L296" t="s">
        <v>83</v>
      </c>
      <c r="M296" t="b">
        <v>0</v>
      </c>
      <c r="O296" t="s">
        <v>96</v>
      </c>
      <c r="P296" t="b">
        <v>1</v>
      </c>
      <c r="Q296" t="s">
        <v>1488</v>
      </c>
      <c r="R296" t="b">
        <v>1</v>
      </c>
      <c r="T296">
        <v>7</v>
      </c>
      <c r="U296">
        <v>7</v>
      </c>
      <c r="AD296" t="b">
        <v>0</v>
      </c>
      <c r="AV296" s="12" t="s">
        <v>108</v>
      </c>
      <c r="AY296" t="s">
        <v>138</v>
      </c>
      <c r="BA296" s="27" t="s">
        <v>83</v>
      </c>
      <c r="BB296" t="b">
        <v>1</v>
      </c>
      <c r="BC296" t="s">
        <v>83</v>
      </c>
      <c r="BD296" t="s">
        <v>110</v>
      </c>
      <c r="BE296" t="s">
        <v>110</v>
      </c>
      <c r="BF296" t="s">
        <v>82</v>
      </c>
      <c r="BG296">
        <v>7</v>
      </c>
      <c r="BH296" t="s">
        <v>83</v>
      </c>
      <c r="BI296" t="s">
        <v>1489</v>
      </c>
      <c r="BJ296" t="s">
        <v>82</v>
      </c>
      <c r="BK296" t="s">
        <v>1490</v>
      </c>
      <c r="BL296" t="b">
        <v>0</v>
      </c>
      <c r="BO296">
        <v>7</v>
      </c>
      <c r="BP296" t="s">
        <v>113</v>
      </c>
      <c r="BQ296" t="s">
        <v>1491</v>
      </c>
      <c r="BR296" t="s">
        <v>98</v>
      </c>
      <c r="BT296" s="42">
        <v>3</v>
      </c>
      <c r="BU296" t="s">
        <v>1492</v>
      </c>
      <c r="BW296" t="b">
        <v>0</v>
      </c>
      <c r="BX296" s="29">
        <v>30</v>
      </c>
      <c r="BY296" s="28" t="s">
        <v>99</v>
      </c>
      <c r="BZ296" t="s">
        <v>100</v>
      </c>
      <c r="CA296" t="s">
        <v>189</v>
      </c>
      <c r="CB296" s="42" t="s">
        <v>102</v>
      </c>
      <c r="CC296" t="s">
        <v>100</v>
      </c>
      <c r="CD296" t="s">
        <v>899</v>
      </c>
    </row>
    <row r="297" spans="1:82" x14ac:dyDescent="0.2">
      <c r="A297" t="b">
        <v>0</v>
      </c>
      <c r="B297" t="s">
        <v>80</v>
      </c>
      <c r="C297" t="b">
        <v>1</v>
      </c>
      <c r="D297" t="b">
        <v>1</v>
      </c>
      <c r="E297" t="s">
        <v>81</v>
      </c>
      <c r="F297" t="s">
        <v>82</v>
      </c>
      <c r="G297" t="s">
        <v>82</v>
      </c>
      <c r="H297" t="s">
        <v>82</v>
      </c>
      <c r="I297" t="s">
        <v>81</v>
      </c>
      <c r="J297" t="s">
        <v>141</v>
      </c>
      <c r="K297" t="s">
        <v>85</v>
      </c>
      <c r="L297" t="s">
        <v>82</v>
      </c>
      <c r="M297" t="b">
        <v>0</v>
      </c>
      <c r="O297" t="s">
        <v>82</v>
      </c>
      <c r="P297" t="b">
        <v>0</v>
      </c>
      <c r="R297" t="b">
        <v>0</v>
      </c>
      <c r="T297">
        <v>7</v>
      </c>
      <c r="U297">
        <v>2</v>
      </c>
      <c r="AD297" t="b">
        <v>1</v>
      </c>
      <c r="AE297" t="b">
        <v>0</v>
      </c>
      <c r="AF297" t="s">
        <v>89</v>
      </c>
      <c r="AG297" t="s">
        <v>105</v>
      </c>
      <c r="AH297" t="s">
        <v>89</v>
      </c>
      <c r="AI297" t="s">
        <v>89</v>
      </c>
      <c r="AJ297" t="s">
        <v>81</v>
      </c>
      <c r="AK297" t="s">
        <v>118</v>
      </c>
      <c r="AL297" t="s">
        <v>121</v>
      </c>
      <c r="AM297" t="b">
        <v>0</v>
      </c>
      <c r="AO297" t="s">
        <v>122</v>
      </c>
      <c r="AP297" t="b">
        <v>0</v>
      </c>
      <c r="AR297" t="b">
        <v>1</v>
      </c>
      <c r="AS297" t="s">
        <v>1493</v>
      </c>
      <c r="AT297">
        <v>8</v>
      </c>
      <c r="AU297">
        <v>7</v>
      </c>
      <c r="AV297" s="12" t="s">
        <v>82</v>
      </c>
      <c r="BA297" s="27" t="s">
        <v>82</v>
      </c>
      <c r="BB297" t="b">
        <v>0</v>
      </c>
      <c r="BC297" t="s">
        <v>83</v>
      </c>
      <c r="BD297" t="s">
        <v>94</v>
      </c>
      <c r="BE297" t="s">
        <v>94</v>
      </c>
      <c r="BF297" t="s">
        <v>82</v>
      </c>
      <c r="BG297">
        <v>4</v>
      </c>
      <c r="BH297" t="s">
        <v>96</v>
      </c>
      <c r="BI297" t="s">
        <v>1494</v>
      </c>
      <c r="BJ297" t="s">
        <v>96</v>
      </c>
      <c r="BK297" t="s">
        <v>1495</v>
      </c>
      <c r="BL297" t="b">
        <v>0</v>
      </c>
      <c r="BO297">
        <v>4</v>
      </c>
      <c r="BP297" t="s">
        <v>82</v>
      </c>
      <c r="BR297" t="s">
        <v>82</v>
      </c>
      <c r="BT297" s="42">
        <v>3</v>
      </c>
      <c r="BU297" t="s">
        <v>1496</v>
      </c>
      <c r="BW297" t="b">
        <v>0</v>
      </c>
      <c r="BX297" s="29">
        <v>48</v>
      </c>
      <c r="BY297" s="28" t="s">
        <v>1497</v>
      </c>
      <c r="BZ297" t="s">
        <v>100</v>
      </c>
      <c r="CA297" t="s">
        <v>632</v>
      </c>
      <c r="CB297" s="42" t="s">
        <v>102</v>
      </c>
      <c r="CC297" t="s">
        <v>100</v>
      </c>
      <c r="CD297" t="s">
        <v>632</v>
      </c>
    </row>
    <row r="298" spans="1:82" x14ac:dyDescent="0.2">
      <c r="A298" t="b">
        <v>0</v>
      </c>
      <c r="B298" t="s">
        <v>128</v>
      </c>
      <c r="C298" t="b">
        <v>1</v>
      </c>
      <c r="D298" t="b">
        <v>1</v>
      </c>
      <c r="E298" t="s">
        <v>83</v>
      </c>
      <c r="F298" t="s">
        <v>83</v>
      </c>
      <c r="G298" t="s">
        <v>82</v>
      </c>
      <c r="H298" t="s">
        <v>82</v>
      </c>
      <c r="I298" t="s">
        <v>81</v>
      </c>
      <c r="J298" t="s">
        <v>117</v>
      </c>
      <c r="K298" t="s">
        <v>85</v>
      </c>
      <c r="L298" t="s">
        <v>82</v>
      </c>
      <c r="M298" t="b">
        <v>0</v>
      </c>
      <c r="O298" t="s">
        <v>82</v>
      </c>
      <c r="P298" t="b">
        <v>0</v>
      </c>
      <c r="R298" t="b">
        <v>0</v>
      </c>
      <c r="T298">
        <v>7</v>
      </c>
      <c r="U298">
        <v>5</v>
      </c>
      <c r="AD298" t="b">
        <v>1</v>
      </c>
      <c r="AE298" t="b">
        <v>1</v>
      </c>
      <c r="AF298" t="s">
        <v>89</v>
      </c>
      <c r="AG298" t="s">
        <v>105</v>
      </c>
      <c r="AH298" t="s">
        <v>89</v>
      </c>
      <c r="AI298" t="s">
        <v>120</v>
      </c>
      <c r="AJ298" t="s">
        <v>81</v>
      </c>
      <c r="AK298" t="s">
        <v>85</v>
      </c>
      <c r="AL298" t="s">
        <v>121</v>
      </c>
      <c r="AM298" t="b">
        <v>0</v>
      </c>
      <c r="AO298" t="s">
        <v>122</v>
      </c>
      <c r="AP298" t="b">
        <v>0</v>
      </c>
      <c r="AR298" t="b">
        <v>0</v>
      </c>
      <c r="AT298">
        <v>8</v>
      </c>
      <c r="AU298">
        <v>5</v>
      </c>
      <c r="AV298" s="12" t="s">
        <v>83</v>
      </c>
      <c r="AW298" s="29" t="s">
        <v>83</v>
      </c>
      <c r="AZ298" t="s">
        <v>1498</v>
      </c>
      <c r="BA298" s="27" t="s">
        <v>83</v>
      </c>
      <c r="BB298" t="b">
        <v>1</v>
      </c>
      <c r="BC298" t="s">
        <v>81</v>
      </c>
      <c r="BD298" t="s">
        <v>144</v>
      </c>
      <c r="BE298" t="s">
        <v>110</v>
      </c>
      <c r="BF298" t="s">
        <v>83</v>
      </c>
      <c r="BG298">
        <v>7</v>
      </c>
      <c r="BH298" t="s">
        <v>96</v>
      </c>
      <c r="BI298" t="s">
        <v>1499</v>
      </c>
      <c r="BJ298" t="s">
        <v>82</v>
      </c>
      <c r="BK298" t="s">
        <v>1500</v>
      </c>
      <c r="BL298" t="b">
        <v>0</v>
      </c>
      <c r="BO298">
        <v>4</v>
      </c>
      <c r="BP298" t="s">
        <v>98</v>
      </c>
      <c r="BR298" t="s">
        <v>115</v>
      </c>
      <c r="BT298" s="42">
        <v>2</v>
      </c>
      <c r="BU298" t="s">
        <v>1501</v>
      </c>
      <c r="BV298" t="s">
        <v>1502</v>
      </c>
      <c r="BW298" t="b">
        <v>0</v>
      </c>
      <c r="BX298" s="29">
        <v>28</v>
      </c>
      <c r="BY298" s="28" t="s">
        <v>148</v>
      </c>
      <c r="BZ298" t="s">
        <v>100</v>
      </c>
      <c r="CA298" t="s">
        <v>899</v>
      </c>
      <c r="CB298" s="42" t="s">
        <v>258</v>
      </c>
      <c r="CC298" t="s">
        <v>100</v>
      </c>
      <c r="CD298" t="s">
        <v>289</v>
      </c>
    </row>
    <row r="299" spans="1:82" x14ac:dyDescent="0.2">
      <c r="A299" t="b">
        <v>0</v>
      </c>
      <c r="B299" s="1" t="d">
        <v>2023-06-25</v>
      </c>
      <c r="C299" t="b">
        <v>1</v>
      </c>
      <c r="D299" t="b">
        <v>1</v>
      </c>
      <c r="E299" t="s">
        <v>82</v>
      </c>
      <c r="F299" t="s">
        <v>82</v>
      </c>
      <c r="G299" t="s">
        <v>82</v>
      </c>
      <c r="H299" t="s">
        <v>82</v>
      </c>
      <c r="I299" t="s">
        <v>81</v>
      </c>
      <c r="J299" t="s">
        <v>141</v>
      </c>
      <c r="K299" t="s">
        <v>85</v>
      </c>
      <c r="L299" t="s">
        <v>96</v>
      </c>
      <c r="M299" t="b">
        <v>0</v>
      </c>
      <c r="O299" t="s">
        <v>83</v>
      </c>
      <c r="P299" t="b">
        <v>1</v>
      </c>
      <c r="Q299" t="s">
        <v>1503</v>
      </c>
      <c r="R299" t="b">
        <v>1</v>
      </c>
      <c r="S299" t="s">
        <v>1504</v>
      </c>
      <c r="T299">
        <v>5</v>
      </c>
      <c r="U299">
        <v>2</v>
      </c>
      <c r="AD299" t="b">
        <v>1</v>
      </c>
      <c r="AE299" t="b">
        <v>0</v>
      </c>
      <c r="AF299" t="s">
        <v>89</v>
      </c>
      <c r="AG299" t="s">
        <v>105</v>
      </c>
      <c r="AH299" t="s">
        <v>89</v>
      </c>
      <c r="AI299" t="s">
        <v>89</v>
      </c>
      <c r="AJ299" t="s">
        <v>106</v>
      </c>
      <c r="AK299" t="s">
        <v>85</v>
      </c>
      <c r="AL299" t="s">
        <v>91</v>
      </c>
      <c r="AM299" t="b">
        <v>0</v>
      </c>
      <c r="AO299" t="s">
        <v>264</v>
      </c>
      <c r="AP299" t="b">
        <v>0</v>
      </c>
      <c r="AR299" t="b">
        <v>0</v>
      </c>
      <c r="AT299">
        <v>10</v>
      </c>
      <c r="AU299">
        <v>7</v>
      </c>
      <c r="AV299" s="12" t="s">
        <v>83</v>
      </c>
      <c r="AW299" s="29" t="s">
        <v>83</v>
      </c>
      <c r="AZ299" t="s">
        <v>1505</v>
      </c>
      <c r="BA299" s="27" t="s">
        <v>83</v>
      </c>
      <c r="BB299" t="b">
        <v>1</v>
      </c>
      <c r="BC299" t="s">
        <v>82</v>
      </c>
      <c r="BD299" t="s">
        <v>110</v>
      </c>
      <c r="BE299" t="s">
        <v>111</v>
      </c>
      <c r="BF299" t="s">
        <v>83</v>
      </c>
      <c r="BG299">
        <v>6</v>
      </c>
      <c r="BH299" t="s">
        <v>82</v>
      </c>
      <c r="BI299" t="s">
        <v>1506</v>
      </c>
      <c r="BJ299" t="s">
        <v>82</v>
      </c>
      <c r="BK299" t="s">
        <v>1507</v>
      </c>
      <c r="BL299" t="b">
        <v>0</v>
      </c>
      <c r="BO299">
        <v>4</v>
      </c>
      <c r="BP299" t="s">
        <v>113</v>
      </c>
      <c r="BQ299" t="s">
        <v>1508</v>
      </c>
      <c r="BR299" t="s">
        <v>82</v>
      </c>
      <c r="BT299" s="42">
        <v>2</v>
      </c>
      <c r="BU299" t="s">
        <v>1509</v>
      </c>
      <c r="BW299" t="b">
        <v>1</v>
      </c>
      <c r="BX299" s="29">
        <v>26</v>
      </c>
      <c r="BY299" s="28" t="s">
        <v>148</v>
      </c>
      <c r="BZ299" t="s">
        <v>100</v>
      </c>
      <c r="CA299" t="s">
        <v>632</v>
      </c>
      <c r="CB299" s="42" t="s">
        <v>102</v>
      </c>
      <c r="CC299" t="s">
        <v>100</v>
      </c>
      <c r="CD299" t="s">
        <v>632</v>
      </c>
    </row>
    <row r="300" spans="1:82" x14ac:dyDescent="0.2">
      <c r="A300" t="b">
        <v>0</v>
      </c>
      <c r="B300" s="1" t="d">
        <v>2023-06-25</v>
      </c>
      <c r="C300" t="b">
        <v>0</v>
      </c>
      <c r="D300" t="b">
        <v>1</v>
      </c>
      <c r="E300" t="s">
        <v>82</v>
      </c>
      <c r="F300" t="s">
        <v>130</v>
      </c>
      <c r="G300" t="s">
        <v>82</v>
      </c>
      <c r="H300" t="s">
        <v>82</v>
      </c>
      <c r="I300" t="s">
        <v>82</v>
      </c>
      <c r="J300" t="s">
        <v>117</v>
      </c>
      <c r="K300" t="s">
        <v>85</v>
      </c>
      <c r="L300" t="s">
        <v>83</v>
      </c>
      <c r="M300" t="b">
        <v>0</v>
      </c>
      <c r="O300" t="s">
        <v>82</v>
      </c>
      <c r="P300" t="b">
        <v>0</v>
      </c>
      <c r="R300" t="b">
        <v>0</v>
      </c>
      <c r="T300">
        <v>5</v>
      </c>
      <c r="U300">
        <v>2</v>
      </c>
      <c r="AD300" t="b">
        <v>1</v>
      </c>
      <c r="AE300" t="b">
        <v>1</v>
      </c>
      <c r="AF300" t="s">
        <v>158</v>
      </c>
      <c r="AG300" t="s">
        <v>159</v>
      </c>
      <c r="AH300" t="s">
        <v>120</v>
      </c>
      <c r="AI300" t="s">
        <v>120</v>
      </c>
      <c r="AJ300" t="s">
        <v>81</v>
      </c>
      <c r="AK300" t="s">
        <v>118</v>
      </c>
      <c r="AL300" t="s">
        <v>91</v>
      </c>
      <c r="AM300" t="b">
        <v>0</v>
      </c>
      <c r="AO300" t="s">
        <v>92</v>
      </c>
      <c r="AP300" t="b">
        <v>0</v>
      </c>
      <c r="AR300" t="b">
        <v>0</v>
      </c>
      <c r="AT300">
        <v>3</v>
      </c>
      <c r="AU300">
        <v>0</v>
      </c>
      <c r="AV300" s="12" t="s">
        <v>82</v>
      </c>
      <c r="BA300" s="27" t="s">
        <v>82</v>
      </c>
      <c r="BB300" t="b">
        <v>0</v>
      </c>
      <c r="BC300" t="s">
        <v>82</v>
      </c>
      <c r="BD300" t="s">
        <v>94</v>
      </c>
      <c r="BE300" t="s">
        <v>94</v>
      </c>
      <c r="BF300" t="s">
        <v>130</v>
      </c>
      <c r="BG300">
        <v>1</v>
      </c>
      <c r="BH300" t="s">
        <v>82</v>
      </c>
      <c r="BI300" t="s">
        <v>1510</v>
      </c>
      <c r="BJ300" t="s">
        <v>82</v>
      </c>
      <c r="BK300" t="s">
        <v>1511</v>
      </c>
      <c r="BL300" t="b">
        <v>0</v>
      </c>
      <c r="BO300">
        <v>1</v>
      </c>
      <c r="BP300" t="s">
        <v>82</v>
      </c>
      <c r="BR300" t="s">
        <v>82</v>
      </c>
      <c r="BT300" s="42">
        <v>3</v>
      </c>
      <c r="BU300" t="s">
        <v>1512</v>
      </c>
      <c r="BW300" t="b">
        <v>0</v>
      </c>
      <c r="BX300" s="29">
        <v>45</v>
      </c>
      <c r="BY300" s="28" t="s">
        <v>116</v>
      </c>
      <c r="BZ300" t="s">
        <v>100</v>
      </c>
      <c r="CA300" t="s">
        <v>598</v>
      </c>
      <c r="CB300" s="42" t="s">
        <v>102</v>
      </c>
      <c r="CC300" t="s">
        <v>100</v>
      </c>
      <c r="CD300" t="s">
        <v>598</v>
      </c>
    </row>
    <row r="301" spans="1:82" x14ac:dyDescent="0.2">
      <c r="A301" t="b">
        <v>0</v>
      </c>
      <c r="B301" t="s">
        <v>80</v>
      </c>
      <c r="C301" t="b">
        <v>1</v>
      </c>
      <c r="D301" t="b">
        <v>1</v>
      </c>
      <c r="E301" t="s">
        <v>83</v>
      </c>
      <c r="F301" t="s">
        <v>83</v>
      </c>
      <c r="G301" t="s">
        <v>83</v>
      </c>
      <c r="H301" t="s">
        <v>83</v>
      </c>
      <c r="I301" t="s">
        <v>83</v>
      </c>
      <c r="J301" t="s">
        <v>141</v>
      </c>
      <c r="K301" t="s">
        <v>85</v>
      </c>
      <c r="L301" t="s">
        <v>96</v>
      </c>
      <c r="M301" t="b">
        <v>0</v>
      </c>
      <c r="O301" t="s">
        <v>82</v>
      </c>
      <c r="P301" t="b">
        <v>0</v>
      </c>
      <c r="R301" t="b">
        <v>0</v>
      </c>
      <c r="T301">
        <v>8</v>
      </c>
      <c r="U301">
        <v>8</v>
      </c>
      <c r="AD301" t="b">
        <v>1</v>
      </c>
      <c r="AE301" t="b">
        <v>1</v>
      </c>
      <c r="AF301" t="s">
        <v>89</v>
      </c>
      <c r="AG301" t="s">
        <v>105</v>
      </c>
      <c r="AH301" t="s">
        <v>89</v>
      </c>
      <c r="AI301" t="s">
        <v>89</v>
      </c>
      <c r="AJ301" t="s">
        <v>106</v>
      </c>
      <c r="AK301" t="s">
        <v>85</v>
      </c>
      <c r="AL301" t="s">
        <v>91</v>
      </c>
      <c r="AM301" t="b">
        <v>0</v>
      </c>
      <c r="AO301" t="s">
        <v>92</v>
      </c>
      <c r="AP301" t="b">
        <v>0</v>
      </c>
      <c r="AR301" t="b">
        <v>0</v>
      </c>
      <c r="AT301">
        <v>8</v>
      </c>
      <c r="AU301">
        <v>8</v>
      </c>
      <c r="AV301" s="12" t="s">
        <v>82</v>
      </c>
      <c r="BA301" s="27" t="s">
        <v>82</v>
      </c>
      <c r="BB301" t="b">
        <v>0</v>
      </c>
      <c r="BC301" t="s">
        <v>82</v>
      </c>
      <c r="BD301" t="s">
        <v>94</v>
      </c>
      <c r="BE301" t="s">
        <v>94</v>
      </c>
      <c r="BF301" t="s">
        <v>96</v>
      </c>
      <c r="BG301">
        <v>6</v>
      </c>
      <c r="BH301" t="s">
        <v>96</v>
      </c>
      <c r="BI301" t="s">
        <v>1513</v>
      </c>
      <c r="BJ301" t="s">
        <v>96</v>
      </c>
      <c r="BK301" t="s">
        <v>1514</v>
      </c>
      <c r="BL301" t="b">
        <v>0</v>
      </c>
      <c r="BO301">
        <v>6</v>
      </c>
      <c r="BP301" t="s">
        <v>98</v>
      </c>
      <c r="BR301" t="s">
        <v>98</v>
      </c>
      <c r="BT301" s="42">
        <v>4</v>
      </c>
      <c r="BU301" t="s">
        <v>1515</v>
      </c>
      <c r="BV301" t="s">
        <v>1516</v>
      </c>
      <c r="BW301" t="b">
        <v>0</v>
      </c>
      <c r="BX301" s="29">
        <v>37</v>
      </c>
      <c r="BY301" s="28" t="s">
        <v>131</v>
      </c>
      <c r="BZ301" t="s">
        <v>1517</v>
      </c>
      <c r="CC301" t="s">
        <v>1517</v>
      </c>
    </row>
    <row r="302" spans="1:82" x14ac:dyDescent="0.2">
      <c r="A302" t="b">
        <v>0</v>
      </c>
      <c r="B302" t="s">
        <v>128</v>
      </c>
      <c r="C302" t="b">
        <v>1</v>
      </c>
      <c r="D302" t="b">
        <v>1</v>
      </c>
      <c r="E302" t="s">
        <v>83</v>
      </c>
      <c r="F302" t="s">
        <v>82</v>
      </c>
      <c r="G302" t="s">
        <v>83</v>
      </c>
      <c r="H302" t="s">
        <v>83</v>
      </c>
      <c r="I302" t="s">
        <v>83</v>
      </c>
      <c r="J302" t="s">
        <v>84</v>
      </c>
      <c r="K302" t="s">
        <v>85</v>
      </c>
      <c r="L302" t="s">
        <v>83</v>
      </c>
      <c r="M302" t="b">
        <v>1</v>
      </c>
      <c r="N302" t="s">
        <v>1518</v>
      </c>
      <c r="O302" t="s">
        <v>83</v>
      </c>
      <c r="P302" t="b">
        <v>1</v>
      </c>
      <c r="Q302" t="s">
        <v>1519</v>
      </c>
      <c r="R302" t="b">
        <v>1</v>
      </c>
      <c r="S302" t="s">
        <v>1520</v>
      </c>
      <c r="T302">
        <v>7</v>
      </c>
      <c r="U302">
        <v>7</v>
      </c>
      <c r="AD302" t="b">
        <v>1</v>
      </c>
      <c r="AE302" t="b">
        <v>1</v>
      </c>
      <c r="AF302" t="s">
        <v>81</v>
      </c>
      <c r="AG302" t="s">
        <v>88</v>
      </c>
      <c r="AH302" t="s">
        <v>120</v>
      </c>
      <c r="AI302" t="s">
        <v>120</v>
      </c>
      <c r="AJ302" t="s">
        <v>81</v>
      </c>
      <c r="AK302" t="s">
        <v>85</v>
      </c>
      <c r="AL302" t="s">
        <v>121</v>
      </c>
      <c r="AM302" t="b">
        <v>0</v>
      </c>
      <c r="AO302" t="s">
        <v>122</v>
      </c>
      <c r="AP302" t="b">
        <v>0</v>
      </c>
      <c r="AR302" t="b">
        <v>1</v>
      </c>
      <c r="AS302" t="s">
        <v>1521</v>
      </c>
      <c r="AT302">
        <v>8</v>
      </c>
      <c r="AU302">
        <v>2</v>
      </c>
      <c r="AV302" s="12" t="s">
        <v>83</v>
      </c>
      <c r="AW302" s="29" t="s">
        <v>83</v>
      </c>
      <c r="AZ302" t="s">
        <v>318</v>
      </c>
      <c r="BA302" s="27" t="s">
        <v>83</v>
      </c>
      <c r="BB302" t="b">
        <v>1</v>
      </c>
      <c r="BC302" t="s">
        <v>81</v>
      </c>
      <c r="BD302" t="s">
        <v>111</v>
      </c>
      <c r="BE302" t="s">
        <v>111</v>
      </c>
      <c r="BF302" t="s">
        <v>82</v>
      </c>
      <c r="BG302">
        <v>9</v>
      </c>
      <c r="BH302" t="s">
        <v>96</v>
      </c>
      <c r="BI302" t="s">
        <v>1522</v>
      </c>
      <c r="BJ302" t="s">
        <v>96</v>
      </c>
      <c r="BK302" t="s">
        <v>1523</v>
      </c>
      <c r="BL302" t="b">
        <v>1</v>
      </c>
      <c r="BM302" t="b">
        <v>0</v>
      </c>
      <c r="BO302">
        <v>7</v>
      </c>
      <c r="BP302" t="s">
        <v>98</v>
      </c>
      <c r="BR302" t="s">
        <v>115</v>
      </c>
      <c r="BT302" s="42">
        <v>3</v>
      </c>
      <c r="BU302" t="s">
        <v>1524</v>
      </c>
      <c r="BV302" t="s">
        <v>1525</v>
      </c>
      <c r="BW302" t="b">
        <v>0</v>
      </c>
      <c r="BX302" s="29">
        <v>42</v>
      </c>
      <c r="BY302" s="28" t="s">
        <v>148</v>
      </c>
      <c r="BZ302" t="s">
        <v>164</v>
      </c>
      <c r="CC302" t="s">
        <v>164</v>
      </c>
    </row>
    <row r="303" spans="1:82" x14ac:dyDescent="0.2">
      <c r="A303" t="b">
        <v>0</v>
      </c>
      <c r="B303" t="s">
        <v>80</v>
      </c>
      <c r="C303" t="b">
        <v>1</v>
      </c>
      <c r="D303" t="b">
        <v>1</v>
      </c>
      <c r="E303" t="s">
        <v>81</v>
      </c>
      <c r="F303" t="s">
        <v>82</v>
      </c>
      <c r="G303" t="s">
        <v>82</v>
      </c>
      <c r="H303" t="s">
        <v>82</v>
      </c>
      <c r="I303" t="s">
        <v>81</v>
      </c>
      <c r="J303" t="s">
        <v>141</v>
      </c>
      <c r="K303" t="s">
        <v>85</v>
      </c>
      <c r="L303" t="s">
        <v>82</v>
      </c>
      <c r="M303" t="b">
        <v>0</v>
      </c>
      <c r="O303" t="s">
        <v>96</v>
      </c>
      <c r="P303" t="b">
        <v>1</v>
      </c>
      <c r="Q303" t="s">
        <v>1526</v>
      </c>
      <c r="R303" t="b">
        <v>1</v>
      </c>
      <c r="S303" t="s">
        <v>1527</v>
      </c>
      <c r="T303">
        <v>5</v>
      </c>
      <c r="U303">
        <v>5</v>
      </c>
      <c r="AD303" t="b">
        <v>1</v>
      </c>
      <c r="AE303" t="b">
        <v>0</v>
      </c>
      <c r="AF303" t="s">
        <v>81</v>
      </c>
      <c r="AG303" t="s">
        <v>105</v>
      </c>
      <c r="AH303" t="s">
        <v>81</v>
      </c>
      <c r="AI303" t="s">
        <v>89</v>
      </c>
      <c r="AJ303" t="s">
        <v>81</v>
      </c>
      <c r="AK303" t="s">
        <v>85</v>
      </c>
      <c r="AL303" t="s">
        <v>81</v>
      </c>
      <c r="AM303" t="b">
        <v>0</v>
      </c>
      <c r="AO303" t="s">
        <v>122</v>
      </c>
      <c r="AP303" t="b">
        <v>0</v>
      </c>
      <c r="AR303" t="b">
        <v>0</v>
      </c>
      <c r="AT303">
        <v>5</v>
      </c>
      <c r="AU303">
        <v>5</v>
      </c>
      <c r="AV303" s="12" t="s">
        <v>83</v>
      </c>
      <c r="AW303" s="29" t="s">
        <v>83</v>
      </c>
      <c r="AZ303" t="s">
        <v>211</v>
      </c>
      <c r="BA303" s="27" t="s">
        <v>108</v>
      </c>
      <c r="BB303" t="b">
        <v>1</v>
      </c>
      <c r="BC303" t="s">
        <v>81</v>
      </c>
      <c r="BD303" t="s">
        <v>110</v>
      </c>
      <c r="BE303" t="s">
        <v>111</v>
      </c>
      <c r="BF303" t="s">
        <v>130</v>
      </c>
      <c r="BG303">
        <v>5</v>
      </c>
      <c r="BH303" t="s">
        <v>96</v>
      </c>
      <c r="BI303" t="s">
        <v>1528</v>
      </c>
      <c r="BJ303" t="s">
        <v>96</v>
      </c>
      <c r="BK303" t="s">
        <v>1529</v>
      </c>
      <c r="BL303" t="b">
        <v>1</v>
      </c>
      <c r="BM303" t="b">
        <v>1</v>
      </c>
      <c r="BN303">
        <v>2</v>
      </c>
      <c r="BO303">
        <v>7</v>
      </c>
      <c r="BP303" t="s">
        <v>115</v>
      </c>
      <c r="BQ303" t="s">
        <v>1530</v>
      </c>
      <c r="BR303" t="s">
        <v>115</v>
      </c>
      <c r="BT303" s="42">
        <v>3</v>
      </c>
      <c r="BU303" t="s">
        <v>1531</v>
      </c>
      <c r="BW303" t="b">
        <v>1</v>
      </c>
      <c r="BX303" s="29">
        <v>34</v>
      </c>
      <c r="BY303" s="28" t="s">
        <v>99</v>
      </c>
      <c r="BZ303" t="s">
        <v>100</v>
      </c>
      <c r="CA303" t="s">
        <v>408</v>
      </c>
      <c r="CB303" s="42" t="s">
        <v>1532</v>
      </c>
      <c r="CC303" t="s">
        <v>100</v>
      </c>
      <c r="CD303" t="s">
        <v>408</v>
      </c>
    </row>
    <row r="304" spans="1:82" x14ac:dyDescent="0.2">
      <c r="A304" t="b">
        <v>0</v>
      </c>
      <c r="B304" t="s">
        <v>174</v>
      </c>
      <c r="C304" t="b">
        <v>1</v>
      </c>
      <c r="D304" t="b">
        <v>1</v>
      </c>
      <c r="E304" t="s">
        <v>81</v>
      </c>
      <c r="F304" t="s">
        <v>82</v>
      </c>
      <c r="G304" t="s">
        <v>83</v>
      </c>
      <c r="H304" t="s">
        <v>83</v>
      </c>
      <c r="I304" t="s">
        <v>81</v>
      </c>
      <c r="J304" t="s">
        <v>428</v>
      </c>
      <c r="K304" t="s">
        <v>85</v>
      </c>
      <c r="L304" t="s">
        <v>82</v>
      </c>
      <c r="M304" t="b">
        <v>0</v>
      </c>
      <c r="O304" t="s">
        <v>96</v>
      </c>
      <c r="P304" t="b">
        <v>1</v>
      </c>
      <c r="Q304" t="s">
        <v>1533</v>
      </c>
      <c r="R304" t="b">
        <v>1</v>
      </c>
      <c r="S304" t="s">
        <v>1534</v>
      </c>
      <c r="T304">
        <v>7</v>
      </c>
      <c r="U304">
        <v>5</v>
      </c>
      <c r="AD304" t="b">
        <v>1</v>
      </c>
      <c r="AE304" t="b">
        <v>1</v>
      </c>
      <c r="AF304" t="s">
        <v>158</v>
      </c>
      <c r="AG304" t="s">
        <v>159</v>
      </c>
      <c r="AH304" t="s">
        <v>120</v>
      </c>
      <c r="AI304" t="s">
        <v>120</v>
      </c>
      <c r="AJ304" t="s">
        <v>81</v>
      </c>
      <c r="AK304" t="s">
        <v>85</v>
      </c>
      <c r="AL304" t="s">
        <v>121</v>
      </c>
      <c r="AM304" t="b">
        <v>0</v>
      </c>
      <c r="AO304" t="s">
        <v>122</v>
      </c>
      <c r="AP304" t="b">
        <v>0</v>
      </c>
      <c r="AR304" t="b">
        <v>0</v>
      </c>
      <c r="AT304">
        <v>5</v>
      </c>
      <c r="AU304">
        <v>1</v>
      </c>
      <c r="AV304" s="12" t="s">
        <v>82</v>
      </c>
      <c r="BA304" s="27" t="s">
        <v>108</v>
      </c>
      <c r="BB304" t="b">
        <v>1</v>
      </c>
      <c r="BC304" t="s">
        <v>83</v>
      </c>
      <c r="BD304" t="s">
        <v>144</v>
      </c>
      <c r="BE304" t="s">
        <v>144</v>
      </c>
      <c r="BF304" t="s">
        <v>83</v>
      </c>
      <c r="BG304">
        <v>9</v>
      </c>
      <c r="BH304" t="s">
        <v>96</v>
      </c>
      <c r="BI304" t="s">
        <v>1535</v>
      </c>
      <c r="BJ304" t="s">
        <v>82</v>
      </c>
      <c r="BK304" t="s">
        <v>1536</v>
      </c>
      <c r="BL304" t="b">
        <v>0</v>
      </c>
      <c r="BO304">
        <v>3</v>
      </c>
      <c r="BP304" t="s">
        <v>113</v>
      </c>
      <c r="BR304" t="s">
        <v>98</v>
      </c>
      <c r="BT304" s="42">
        <v>3</v>
      </c>
      <c r="BU304" t="s">
        <v>1537</v>
      </c>
      <c r="BW304" t="b">
        <v>1</v>
      </c>
      <c r="BX304" s="29">
        <v>35</v>
      </c>
      <c r="BY304" s="28" t="s">
        <v>148</v>
      </c>
      <c r="BZ304" t="s">
        <v>722</v>
      </c>
      <c r="CC304" t="s">
        <v>722</v>
      </c>
    </row>
    <row r="305" spans="1:82" x14ac:dyDescent="0.2">
      <c r="A305" t="b">
        <v>0</v>
      </c>
      <c r="B305" t="s">
        <v>174</v>
      </c>
      <c r="C305" t="b">
        <v>0</v>
      </c>
      <c r="D305" t="b">
        <v>1</v>
      </c>
      <c r="E305" t="s">
        <v>83</v>
      </c>
      <c r="F305" t="s">
        <v>82</v>
      </c>
      <c r="G305" t="s">
        <v>82</v>
      </c>
      <c r="H305" t="s">
        <v>82</v>
      </c>
      <c r="I305" t="s">
        <v>81</v>
      </c>
      <c r="J305" t="s">
        <v>81</v>
      </c>
      <c r="K305" t="s">
        <v>118</v>
      </c>
      <c r="L305" t="s">
        <v>82</v>
      </c>
      <c r="M305" t="b">
        <v>0</v>
      </c>
      <c r="O305" t="s">
        <v>83</v>
      </c>
      <c r="P305" t="b">
        <v>1</v>
      </c>
      <c r="Q305" t="s">
        <v>1538</v>
      </c>
      <c r="R305" t="b">
        <v>1</v>
      </c>
      <c r="S305" t="s">
        <v>1539</v>
      </c>
      <c r="T305">
        <v>10</v>
      </c>
      <c r="U305">
        <v>0</v>
      </c>
      <c r="AD305" t="b">
        <v>0</v>
      </c>
      <c r="AV305" s="12" t="s">
        <v>83</v>
      </c>
      <c r="AW305" s="29" t="s">
        <v>83</v>
      </c>
      <c r="AZ305" t="s">
        <v>109</v>
      </c>
      <c r="BA305" s="27" t="s">
        <v>82</v>
      </c>
      <c r="BB305" t="b">
        <v>1</v>
      </c>
      <c r="BC305" t="s">
        <v>82</v>
      </c>
      <c r="BD305" t="s">
        <v>111</v>
      </c>
      <c r="BE305" t="s">
        <v>111</v>
      </c>
      <c r="BF305" t="s">
        <v>96</v>
      </c>
      <c r="BG305">
        <v>8</v>
      </c>
      <c r="BH305" t="s">
        <v>82</v>
      </c>
      <c r="BI305" t="s">
        <v>1540</v>
      </c>
      <c r="BJ305" t="s">
        <v>82</v>
      </c>
      <c r="BK305" t="s">
        <v>874</v>
      </c>
      <c r="BL305" t="b">
        <v>0</v>
      </c>
      <c r="BO305">
        <v>8</v>
      </c>
      <c r="BP305" t="s">
        <v>82</v>
      </c>
      <c r="BR305" t="s">
        <v>115</v>
      </c>
      <c r="BT305" s="42">
        <v>1</v>
      </c>
      <c r="BU305" t="s">
        <v>1541</v>
      </c>
      <c r="BV305" t="s">
        <v>1542</v>
      </c>
      <c r="BW305" t="b">
        <v>1</v>
      </c>
      <c r="BX305" s="29">
        <v>28</v>
      </c>
      <c r="BY305" s="28" t="s">
        <v>116</v>
      </c>
      <c r="BZ305" t="s">
        <v>1092</v>
      </c>
      <c r="CC305" t="s">
        <v>1092</v>
      </c>
    </row>
    <row r="306" spans="1:82" x14ac:dyDescent="0.2">
      <c r="A306" t="b">
        <v>0</v>
      </c>
      <c r="B306" t="s">
        <v>80</v>
      </c>
      <c r="C306" t="b">
        <v>1</v>
      </c>
      <c r="D306" t="b">
        <v>1</v>
      </c>
      <c r="E306" t="s">
        <v>81</v>
      </c>
      <c r="F306" t="s">
        <v>82</v>
      </c>
      <c r="G306" t="s">
        <v>82</v>
      </c>
      <c r="H306" t="s">
        <v>82</v>
      </c>
      <c r="I306" t="s">
        <v>81</v>
      </c>
      <c r="J306" t="s">
        <v>141</v>
      </c>
      <c r="K306" t="s">
        <v>118</v>
      </c>
      <c r="L306" t="s">
        <v>83</v>
      </c>
      <c r="M306" t="b">
        <v>0</v>
      </c>
      <c r="O306" t="s">
        <v>83</v>
      </c>
      <c r="P306" t="b">
        <v>0</v>
      </c>
      <c r="R306" t="b">
        <v>0</v>
      </c>
      <c r="T306">
        <v>8</v>
      </c>
      <c r="U306">
        <v>5</v>
      </c>
      <c r="AD306" t="b">
        <v>1</v>
      </c>
      <c r="AE306" t="b">
        <v>1</v>
      </c>
      <c r="AF306" t="s">
        <v>158</v>
      </c>
      <c r="AG306" t="s">
        <v>159</v>
      </c>
      <c r="AH306" t="s">
        <v>120</v>
      </c>
      <c r="AI306" t="s">
        <v>120</v>
      </c>
      <c r="AJ306" t="s">
        <v>81</v>
      </c>
      <c r="AK306" t="s">
        <v>85</v>
      </c>
      <c r="AL306" t="s">
        <v>121</v>
      </c>
      <c r="AM306" t="b">
        <v>0</v>
      </c>
      <c r="AO306" t="s">
        <v>92</v>
      </c>
      <c r="AP306" t="b">
        <v>1</v>
      </c>
      <c r="AQ306" t="s">
        <v>1543</v>
      </c>
      <c r="AR306" t="b">
        <v>1</v>
      </c>
      <c r="AS306" t="s">
        <v>1544</v>
      </c>
      <c r="AT306">
        <v>6</v>
      </c>
      <c r="AU306">
        <v>3</v>
      </c>
      <c r="AV306" s="12" t="s">
        <v>82</v>
      </c>
      <c r="BA306" s="27" t="s">
        <v>82</v>
      </c>
      <c r="BB306" t="b">
        <v>1</v>
      </c>
      <c r="BC306" t="s">
        <v>81</v>
      </c>
      <c r="BD306" t="s">
        <v>110</v>
      </c>
      <c r="BE306" t="s">
        <v>110</v>
      </c>
      <c r="BF306" t="s">
        <v>82</v>
      </c>
      <c r="BG306">
        <v>8</v>
      </c>
      <c r="BH306" t="s">
        <v>82</v>
      </c>
      <c r="BI306" t="s">
        <v>1545</v>
      </c>
      <c r="BJ306" t="s">
        <v>82</v>
      </c>
      <c r="BK306" t="s">
        <v>1546</v>
      </c>
      <c r="BL306" t="b">
        <v>0</v>
      </c>
      <c r="BO306">
        <v>3</v>
      </c>
      <c r="BP306" t="s">
        <v>98</v>
      </c>
      <c r="BR306" t="s">
        <v>98</v>
      </c>
      <c r="BT306" s="42">
        <v>3</v>
      </c>
      <c r="BU306" t="s">
        <v>1547</v>
      </c>
      <c r="BW306" t="b">
        <v>0</v>
      </c>
      <c r="BX306" s="29">
        <v>26</v>
      </c>
      <c r="BY306" s="28" t="s">
        <v>99</v>
      </c>
      <c r="BZ306" t="s">
        <v>722</v>
      </c>
      <c r="CC306" t="s">
        <v>722</v>
      </c>
    </row>
    <row r="307" spans="1:82" x14ac:dyDescent="0.2">
      <c r="A307" t="b">
        <v>0</v>
      </c>
      <c r="B307" t="s">
        <v>128</v>
      </c>
      <c r="C307" t="b">
        <v>0</v>
      </c>
      <c r="D307" t="b">
        <v>1</v>
      </c>
      <c r="E307" t="s">
        <v>81</v>
      </c>
      <c r="F307" t="s">
        <v>82</v>
      </c>
      <c r="G307" t="s">
        <v>82</v>
      </c>
      <c r="H307" t="s">
        <v>82</v>
      </c>
      <c r="I307" t="s">
        <v>82</v>
      </c>
      <c r="J307" t="s">
        <v>141</v>
      </c>
      <c r="K307" t="s">
        <v>85</v>
      </c>
      <c r="L307" t="s">
        <v>82</v>
      </c>
      <c r="M307" t="b">
        <v>0</v>
      </c>
      <c r="O307" t="s">
        <v>82</v>
      </c>
      <c r="P307" t="b">
        <v>0</v>
      </c>
      <c r="R307" t="b">
        <v>0</v>
      </c>
      <c r="T307">
        <v>3</v>
      </c>
      <c r="U307">
        <v>0</v>
      </c>
      <c r="AD307" t="b">
        <v>0</v>
      </c>
      <c r="AV307" s="12" t="s">
        <v>93</v>
      </c>
      <c r="BA307" s="27" t="s">
        <v>82</v>
      </c>
      <c r="BB307" t="b">
        <v>0</v>
      </c>
      <c r="BC307" t="s">
        <v>82</v>
      </c>
      <c r="BD307" t="s">
        <v>94</v>
      </c>
      <c r="BE307" t="s">
        <v>160</v>
      </c>
      <c r="BF307" t="s">
        <v>82</v>
      </c>
      <c r="BG307">
        <v>3</v>
      </c>
      <c r="BH307" t="s">
        <v>83</v>
      </c>
      <c r="BI307" t="s">
        <v>1548</v>
      </c>
      <c r="BJ307" t="s">
        <v>82</v>
      </c>
      <c r="BL307" t="b">
        <v>0</v>
      </c>
      <c r="BO307">
        <v>4</v>
      </c>
      <c r="BP307" t="s">
        <v>82</v>
      </c>
      <c r="BR307" t="s">
        <v>82</v>
      </c>
      <c r="BT307" s="42">
        <v>3</v>
      </c>
      <c r="BU307" t="s">
        <v>1549</v>
      </c>
      <c r="BV307" t="s">
        <v>1550</v>
      </c>
      <c r="BW307" t="b">
        <v>0</v>
      </c>
      <c r="BX307" s="29">
        <v>34</v>
      </c>
      <c r="BY307" s="28" t="s">
        <v>216</v>
      </c>
      <c r="BZ307" t="s">
        <v>722</v>
      </c>
      <c r="CC307" t="s">
        <v>722</v>
      </c>
    </row>
    <row r="308" spans="1:82" x14ac:dyDescent="0.2">
      <c r="A308" t="b">
        <v>0</v>
      </c>
      <c r="B308" t="s">
        <v>174</v>
      </c>
      <c r="C308" t="b">
        <v>1</v>
      </c>
      <c r="D308" t="b">
        <v>1</v>
      </c>
      <c r="E308" t="s">
        <v>81</v>
      </c>
      <c r="F308" t="s">
        <v>82</v>
      </c>
      <c r="G308" t="s">
        <v>82</v>
      </c>
      <c r="H308" t="s">
        <v>82</v>
      </c>
      <c r="I308" t="s">
        <v>81</v>
      </c>
      <c r="J308" t="s">
        <v>117</v>
      </c>
      <c r="K308" t="s">
        <v>85</v>
      </c>
      <c r="L308" t="s">
        <v>82</v>
      </c>
      <c r="M308" t="b">
        <v>0</v>
      </c>
      <c r="O308" t="s">
        <v>82</v>
      </c>
      <c r="P308" t="b">
        <v>0</v>
      </c>
      <c r="R308" t="b">
        <v>0</v>
      </c>
      <c r="T308">
        <v>9</v>
      </c>
      <c r="U308">
        <v>1</v>
      </c>
      <c r="AD308" t="b">
        <v>1</v>
      </c>
      <c r="AE308" t="b">
        <v>1</v>
      </c>
      <c r="AF308" t="s">
        <v>158</v>
      </c>
      <c r="AG308" t="s">
        <v>88</v>
      </c>
      <c r="AH308" t="s">
        <v>89</v>
      </c>
      <c r="AI308" t="s">
        <v>89</v>
      </c>
      <c r="AJ308" t="s">
        <v>110</v>
      </c>
      <c r="AK308" t="s">
        <v>295</v>
      </c>
      <c r="AL308" t="s">
        <v>91</v>
      </c>
      <c r="AM308" t="b">
        <v>0</v>
      </c>
      <c r="AO308" t="s">
        <v>92</v>
      </c>
      <c r="AT308">
        <v>6</v>
      </c>
      <c r="AU308">
        <v>6</v>
      </c>
      <c r="AV308" s="12" t="s">
        <v>82</v>
      </c>
      <c r="BA308" s="27" t="s">
        <v>82</v>
      </c>
      <c r="BB308" t="b">
        <v>0</v>
      </c>
      <c r="BC308" t="s">
        <v>82</v>
      </c>
      <c r="BD308" t="s">
        <v>144</v>
      </c>
      <c r="BE308" t="s">
        <v>144</v>
      </c>
      <c r="BF308" t="s">
        <v>83</v>
      </c>
      <c r="BG308">
        <v>5</v>
      </c>
      <c r="BH308" t="s">
        <v>96</v>
      </c>
      <c r="BJ308" t="s">
        <v>96</v>
      </c>
      <c r="BL308" t="b">
        <v>0</v>
      </c>
      <c r="BO308">
        <v>6</v>
      </c>
      <c r="BP308" t="s">
        <v>115</v>
      </c>
      <c r="BR308" t="s">
        <v>115</v>
      </c>
      <c r="BT308" s="42">
        <v>5</v>
      </c>
      <c r="BW308" t="b">
        <v>1</v>
      </c>
      <c r="BX308" s="29">
        <v>28</v>
      </c>
      <c r="BZ308" t="s">
        <v>722</v>
      </c>
      <c r="CC308" t="s">
        <v>722</v>
      </c>
    </row>
    <row r="309" spans="1:82" x14ac:dyDescent="0.2">
      <c r="A309" t="b">
        <v>0</v>
      </c>
      <c r="B309" t="s">
        <v>128</v>
      </c>
      <c r="C309" t="b">
        <v>1</v>
      </c>
      <c r="D309" t="b">
        <v>1</v>
      </c>
      <c r="E309" t="s">
        <v>83</v>
      </c>
      <c r="F309" t="s">
        <v>83</v>
      </c>
      <c r="G309" t="s">
        <v>83</v>
      </c>
      <c r="H309" t="s">
        <v>83</v>
      </c>
      <c r="I309" t="s">
        <v>81</v>
      </c>
      <c r="J309" t="s">
        <v>141</v>
      </c>
      <c r="K309" t="s">
        <v>85</v>
      </c>
      <c r="L309" t="s">
        <v>83</v>
      </c>
      <c r="M309" t="b">
        <v>1</v>
      </c>
      <c r="N309" t="s">
        <v>1551</v>
      </c>
      <c r="O309" t="s">
        <v>96</v>
      </c>
      <c r="P309" t="b">
        <v>1</v>
      </c>
      <c r="Q309" t="s">
        <v>1552</v>
      </c>
      <c r="R309" t="b">
        <v>1</v>
      </c>
      <c r="S309" t="s">
        <v>1553</v>
      </c>
      <c r="T309">
        <v>7</v>
      </c>
      <c r="U309">
        <v>7</v>
      </c>
      <c r="AD309" t="b">
        <v>1</v>
      </c>
      <c r="AE309" t="b">
        <v>0</v>
      </c>
      <c r="AF309" t="s">
        <v>89</v>
      </c>
      <c r="AG309" t="s">
        <v>134</v>
      </c>
      <c r="AH309" t="s">
        <v>120</v>
      </c>
      <c r="AI309" t="s">
        <v>89</v>
      </c>
      <c r="AJ309" t="s">
        <v>81</v>
      </c>
      <c r="AK309" t="s">
        <v>85</v>
      </c>
      <c r="AL309" t="s">
        <v>121</v>
      </c>
      <c r="AM309" t="b">
        <v>0</v>
      </c>
      <c r="AO309" t="s">
        <v>92</v>
      </c>
      <c r="AP309" t="b">
        <v>0</v>
      </c>
      <c r="AR309" t="b">
        <v>0</v>
      </c>
      <c r="AT309">
        <v>6</v>
      </c>
      <c r="AU309">
        <v>2</v>
      </c>
      <c r="AV309" s="12" t="s">
        <v>82</v>
      </c>
      <c r="BA309" s="27" t="s">
        <v>83</v>
      </c>
      <c r="BB309" t="b">
        <v>1</v>
      </c>
      <c r="BC309" t="s">
        <v>83</v>
      </c>
      <c r="BD309" t="s">
        <v>94</v>
      </c>
      <c r="BE309" t="s">
        <v>94</v>
      </c>
      <c r="BF309" t="s">
        <v>82</v>
      </c>
      <c r="BG309">
        <v>6</v>
      </c>
      <c r="BH309" t="s">
        <v>96</v>
      </c>
      <c r="BI309" t="s">
        <v>1554</v>
      </c>
      <c r="BJ309" t="s">
        <v>82</v>
      </c>
      <c r="BK309" t="s">
        <v>1555</v>
      </c>
      <c r="BL309" t="b">
        <v>0</v>
      </c>
      <c r="BO309">
        <v>6</v>
      </c>
      <c r="BP309" t="s">
        <v>113</v>
      </c>
      <c r="BQ309" t="s">
        <v>1556</v>
      </c>
      <c r="BR309" t="s">
        <v>115</v>
      </c>
      <c r="BT309" s="42">
        <v>2</v>
      </c>
      <c r="BU309" t="s">
        <v>1557</v>
      </c>
      <c r="BW309" t="b">
        <v>0</v>
      </c>
      <c r="BX309" s="29">
        <v>34</v>
      </c>
      <c r="BY309" s="28" t="s">
        <v>148</v>
      </c>
      <c r="BZ309" t="s">
        <v>100</v>
      </c>
      <c r="CA309" t="s">
        <v>294</v>
      </c>
      <c r="CB309" s="42" t="s">
        <v>102</v>
      </c>
      <c r="CC309" t="s">
        <v>100</v>
      </c>
      <c r="CD309" t="s">
        <v>294</v>
      </c>
    </row>
    <row r="310" spans="1:82" x14ac:dyDescent="0.2">
      <c r="A310" t="b">
        <v>1</v>
      </c>
      <c r="V310" t="b">
        <v>0</v>
      </c>
      <c r="W310" t="s">
        <v>207</v>
      </c>
      <c r="X310" t="s">
        <v>94</v>
      </c>
      <c r="Y310" t="s">
        <v>130</v>
      </c>
      <c r="Z310" t="s">
        <v>94</v>
      </c>
      <c r="AA310" t="s">
        <v>94</v>
      </c>
      <c r="AB310" t="s">
        <v>83</v>
      </c>
      <c r="AC310" t="s">
        <v>388</v>
      </c>
      <c r="AD310" t="b">
        <v>1</v>
      </c>
      <c r="AE310" t="b">
        <v>1</v>
      </c>
      <c r="AF310" t="s">
        <v>158</v>
      </c>
      <c r="AG310" t="s">
        <v>159</v>
      </c>
      <c r="AH310" t="s">
        <v>120</v>
      </c>
      <c r="AI310" t="s">
        <v>120</v>
      </c>
      <c r="AJ310" t="s">
        <v>82</v>
      </c>
      <c r="AK310" t="s">
        <v>85</v>
      </c>
      <c r="AL310" t="s">
        <v>91</v>
      </c>
      <c r="AM310" t="b">
        <v>0</v>
      </c>
      <c r="AO310" t="s">
        <v>92</v>
      </c>
      <c r="AP310" t="b">
        <v>1</v>
      </c>
      <c r="AQ310" t="s">
        <v>1558</v>
      </c>
      <c r="AR310" t="b">
        <v>1</v>
      </c>
      <c r="AS310" t="s">
        <v>1559</v>
      </c>
      <c r="AT310">
        <v>0</v>
      </c>
      <c r="AU310">
        <v>0</v>
      </c>
      <c r="AV310" s="12" t="s">
        <v>82</v>
      </c>
      <c r="BA310" s="27" t="s">
        <v>82</v>
      </c>
      <c r="BB310" t="b">
        <v>0</v>
      </c>
      <c r="BC310" t="s">
        <v>82</v>
      </c>
      <c r="BD310" t="s">
        <v>94</v>
      </c>
      <c r="BE310" t="s">
        <v>94</v>
      </c>
      <c r="BF310" t="s">
        <v>82</v>
      </c>
      <c r="BG310">
        <v>10</v>
      </c>
      <c r="BH310" t="s">
        <v>83</v>
      </c>
      <c r="BI310" t="s">
        <v>1560</v>
      </c>
      <c r="BJ310" t="s">
        <v>96</v>
      </c>
      <c r="BK310" t="s">
        <v>1561</v>
      </c>
      <c r="BL310" t="b">
        <v>0</v>
      </c>
      <c r="BO310">
        <v>5</v>
      </c>
      <c r="BP310" t="s">
        <v>113</v>
      </c>
      <c r="BQ310" t="s">
        <v>1562</v>
      </c>
      <c r="BR310" t="s">
        <v>82</v>
      </c>
      <c r="BT310" s="42">
        <v>2</v>
      </c>
      <c r="BU310" t="s">
        <v>1563</v>
      </c>
      <c r="BV310" t="s">
        <v>1564</v>
      </c>
      <c r="BW310" t="b">
        <v>1</v>
      </c>
      <c r="BX310" s="29">
        <v>45</v>
      </c>
      <c r="BY310" s="28" t="s">
        <v>99</v>
      </c>
      <c r="BZ310" t="s">
        <v>1232</v>
      </c>
      <c r="CC310" t="s">
        <v>1232</v>
      </c>
    </row>
    <row r="311" spans="1:82" x14ac:dyDescent="0.2">
      <c r="A311" t="b">
        <v>1</v>
      </c>
      <c r="V311" t="b">
        <v>1</v>
      </c>
      <c r="W311" t="s">
        <v>303</v>
      </c>
      <c r="X311" t="s">
        <v>350</v>
      </c>
      <c r="Y311" t="s">
        <v>373</v>
      </c>
      <c r="Z311" t="s">
        <v>350</v>
      </c>
      <c r="AA311" t="s">
        <v>608</v>
      </c>
      <c r="AB311" t="s">
        <v>83</v>
      </c>
      <c r="AC311" t="s">
        <v>388</v>
      </c>
      <c r="AD311" t="b">
        <v>1</v>
      </c>
      <c r="AE311" t="b">
        <v>1</v>
      </c>
      <c r="AF311" t="s">
        <v>158</v>
      </c>
      <c r="AG311" t="s">
        <v>88</v>
      </c>
      <c r="AH311" t="s">
        <v>120</v>
      </c>
      <c r="AI311" t="s">
        <v>120</v>
      </c>
      <c r="AJ311" t="s">
        <v>81</v>
      </c>
      <c r="AK311" t="s">
        <v>118</v>
      </c>
      <c r="AL311" t="s">
        <v>121</v>
      </c>
      <c r="AM311" t="b">
        <v>1</v>
      </c>
      <c r="AN311" t="s">
        <v>1565</v>
      </c>
      <c r="AO311" t="s">
        <v>122</v>
      </c>
      <c r="AP311" t="b">
        <v>1</v>
      </c>
      <c r="AQ311" t="s">
        <v>1566</v>
      </c>
      <c r="AR311" t="b">
        <v>1</v>
      </c>
      <c r="AS311" t="s">
        <v>1567</v>
      </c>
      <c r="AT311">
        <v>6</v>
      </c>
      <c r="AU311">
        <v>1</v>
      </c>
      <c r="AV311" s="12" t="s">
        <v>108</v>
      </c>
      <c r="AY311" t="s">
        <v>1568</v>
      </c>
      <c r="BA311" s="27" t="s">
        <v>83</v>
      </c>
      <c r="BB311" t="b">
        <v>1</v>
      </c>
      <c r="BC311" t="s">
        <v>81</v>
      </c>
      <c r="BD311" t="s">
        <v>110</v>
      </c>
      <c r="BE311" t="s">
        <v>111</v>
      </c>
      <c r="BF311" t="s">
        <v>83</v>
      </c>
      <c r="BG311">
        <v>5</v>
      </c>
      <c r="BH311" t="s">
        <v>96</v>
      </c>
      <c r="BI311" t="s">
        <v>1569</v>
      </c>
      <c r="BJ311" t="s">
        <v>82</v>
      </c>
      <c r="BK311" t="s">
        <v>1570</v>
      </c>
      <c r="BL311" t="b">
        <v>0</v>
      </c>
      <c r="BO311">
        <v>6</v>
      </c>
      <c r="BP311" t="s">
        <v>115</v>
      </c>
      <c r="BQ311" t="s">
        <v>1571</v>
      </c>
      <c r="BR311" t="s">
        <v>98</v>
      </c>
      <c r="BT311" s="42">
        <v>1</v>
      </c>
      <c r="BU311" t="s">
        <v>1572</v>
      </c>
      <c r="BV311" t="s">
        <v>1573</v>
      </c>
      <c r="BW311" t="b">
        <v>1</v>
      </c>
      <c r="BX311" s="29">
        <v>59</v>
      </c>
      <c r="BY311" s="28" t="s">
        <v>148</v>
      </c>
      <c r="BZ311" t="s">
        <v>164</v>
      </c>
      <c r="CC311" t="s">
        <v>164</v>
      </c>
    </row>
    <row r="312" spans="1:82" x14ac:dyDescent="0.2">
      <c r="A312" t="b">
        <v>0</v>
      </c>
      <c r="B312" t="s">
        <v>80</v>
      </c>
      <c r="C312" t="b">
        <v>1</v>
      </c>
      <c r="D312" t="b">
        <v>1</v>
      </c>
      <c r="E312" t="s">
        <v>81</v>
      </c>
      <c r="F312" t="s">
        <v>82</v>
      </c>
      <c r="G312" t="s">
        <v>82</v>
      </c>
      <c r="H312" t="s">
        <v>82</v>
      </c>
      <c r="I312" t="s">
        <v>81</v>
      </c>
      <c r="J312" t="s">
        <v>428</v>
      </c>
      <c r="K312" t="s">
        <v>85</v>
      </c>
      <c r="L312" t="s">
        <v>96</v>
      </c>
      <c r="M312" t="b">
        <v>0</v>
      </c>
      <c r="O312" t="s">
        <v>96</v>
      </c>
      <c r="P312" t="b">
        <v>0</v>
      </c>
      <c r="R312" t="b">
        <v>0</v>
      </c>
      <c r="T312">
        <v>3</v>
      </c>
      <c r="U312">
        <v>0</v>
      </c>
      <c r="AD312" t="b">
        <v>1</v>
      </c>
      <c r="AE312" t="b">
        <v>1</v>
      </c>
      <c r="AF312" t="s">
        <v>90</v>
      </c>
      <c r="AG312" t="s">
        <v>105</v>
      </c>
      <c r="AH312" t="s">
        <v>89</v>
      </c>
      <c r="AI312" t="s">
        <v>89</v>
      </c>
      <c r="AJ312" t="s">
        <v>110</v>
      </c>
      <c r="AK312" t="s">
        <v>85</v>
      </c>
      <c r="AL312" t="s">
        <v>91</v>
      </c>
      <c r="AM312" t="b">
        <v>1</v>
      </c>
      <c r="AN312" t="s">
        <v>1574</v>
      </c>
      <c r="AO312" t="s">
        <v>92</v>
      </c>
      <c r="AP312" t="b">
        <v>0</v>
      </c>
      <c r="AR312" t="b">
        <v>0</v>
      </c>
      <c r="AT312">
        <v>5</v>
      </c>
      <c r="AU312">
        <v>5</v>
      </c>
      <c r="AV312" s="12" t="s">
        <v>83</v>
      </c>
      <c r="AW312" s="29" t="s">
        <v>83</v>
      </c>
      <c r="AZ312" t="s">
        <v>1575</v>
      </c>
      <c r="BA312" s="27" t="s">
        <v>83</v>
      </c>
      <c r="BB312" t="b">
        <v>1</v>
      </c>
      <c r="BC312" t="s">
        <v>83</v>
      </c>
      <c r="BD312" t="s">
        <v>111</v>
      </c>
      <c r="BE312" t="s">
        <v>111</v>
      </c>
      <c r="BF312" t="s">
        <v>83</v>
      </c>
      <c r="BG312">
        <v>7</v>
      </c>
      <c r="BH312" t="s">
        <v>96</v>
      </c>
      <c r="BI312" t="s">
        <v>1576</v>
      </c>
      <c r="BJ312" t="s">
        <v>96</v>
      </c>
      <c r="BK312" t="s">
        <v>1577</v>
      </c>
      <c r="BL312" t="b">
        <v>0</v>
      </c>
      <c r="BO312">
        <v>8</v>
      </c>
      <c r="BP312" t="s">
        <v>115</v>
      </c>
      <c r="BQ312" t="s">
        <v>1578</v>
      </c>
      <c r="BR312" t="s">
        <v>82</v>
      </c>
      <c r="BT312" s="42">
        <v>2</v>
      </c>
      <c r="BU312" t="s">
        <v>1579</v>
      </c>
      <c r="BV312" t="s">
        <v>1580</v>
      </c>
      <c r="BW312" t="b">
        <v>1</v>
      </c>
      <c r="BX312" s="29">
        <v>41</v>
      </c>
      <c r="BY312" s="28" t="s">
        <v>99</v>
      </c>
      <c r="BZ312" t="s">
        <v>100</v>
      </c>
      <c r="CA312" t="s">
        <v>713</v>
      </c>
      <c r="CB312" s="42" t="s">
        <v>218</v>
      </c>
      <c r="CC312" t="s">
        <v>100</v>
      </c>
      <c r="CD312" t="s">
        <v>713</v>
      </c>
    </row>
    <row r="313" spans="1:82" x14ac:dyDescent="0.2">
      <c r="A313" t="b">
        <v>0</v>
      </c>
      <c r="B313" t="s">
        <v>174</v>
      </c>
      <c r="C313" t="b">
        <v>0</v>
      </c>
      <c r="D313" t="b">
        <v>1</v>
      </c>
      <c r="E313" t="s">
        <v>83</v>
      </c>
      <c r="F313" t="s">
        <v>82</v>
      </c>
      <c r="G313" t="s">
        <v>81</v>
      </c>
      <c r="H313" t="s">
        <v>81</v>
      </c>
      <c r="I313" t="s">
        <v>83</v>
      </c>
      <c r="J313" t="s">
        <v>141</v>
      </c>
      <c r="K313" t="s">
        <v>118</v>
      </c>
      <c r="L313" t="s">
        <v>83</v>
      </c>
      <c r="M313" t="b">
        <v>1</v>
      </c>
      <c r="O313" t="s">
        <v>83</v>
      </c>
      <c r="P313" t="b">
        <v>1</v>
      </c>
      <c r="R313" t="b">
        <v>0</v>
      </c>
      <c r="T313">
        <v>7</v>
      </c>
      <c r="U313">
        <v>5</v>
      </c>
      <c r="AD313" t="b">
        <v>1</v>
      </c>
      <c r="AE313" t="b">
        <v>1</v>
      </c>
      <c r="AF313" t="s">
        <v>90</v>
      </c>
      <c r="AG313" t="s">
        <v>105</v>
      </c>
      <c r="AH313" t="s">
        <v>120</v>
      </c>
      <c r="AI313" t="s">
        <v>120</v>
      </c>
      <c r="AJ313" t="s">
        <v>81</v>
      </c>
      <c r="AK313" t="s">
        <v>85</v>
      </c>
      <c r="AL313" t="s">
        <v>91</v>
      </c>
      <c r="AM313" t="b">
        <v>0</v>
      </c>
      <c r="AO313" t="s">
        <v>92</v>
      </c>
      <c r="AP313" t="b">
        <v>1</v>
      </c>
      <c r="AR313" t="b">
        <v>1</v>
      </c>
      <c r="AT313">
        <v>5</v>
      </c>
      <c r="AU313">
        <v>5</v>
      </c>
      <c r="AV313" s="12" t="s">
        <v>83</v>
      </c>
      <c r="AW313" s="29" t="s">
        <v>83</v>
      </c>
      <c r="AZ313" t="s">
        <v>138</v>
      </c>
      <c r="BA313" s="27" t="s">
        <v>83</v>
      </c>
      <c r="BB313" t="b">
        <v>1</v>
      </c>
      <c r="BC313" t="s">
        <v>83</v>
      </c>
      <c r="BD313" t="s">
        <v>110</v>
      </c>
      <c r="BE313" t="s">
        <v>110</v>
      </c>
      <c r="BF313" t="s">
        <v>82</v>
      </c>
      <c r="BG313">
        <v>8</v>
      </c>
      <c r="BH313" t="s">
        <v>96</v>
      </c>
      <c r="BJ313" t="s">
        <v>96</v>
      </c>
      <c r="BL313" t="b">
        <v>0</v>
      </c>
      <c r="BO313">
        <v>8</v>
      </c>
      <c r="BP313" t="s">
        <v>98</v>
      </c>
      <c r="BR313" t="s">
        <v>115</v>
      </c>
      <c r="BT313" s="42">
        <v>3</v>
      </c>
      <c r="BW313" t="b">
        <v>0</v>
      </c>
      <c r="BX313" s="29">
        <v>38</v>
      </c>
      <c r="BZ313" t="s">
        <v>100</v>
      </c>
      <c r="CA313" t="s">
        <v>224</v>
      </c>
      <c r="CB313" s="42" t="s">
        <v>102</v>
      </c>
      <c r="CC313" t="s">
        <v>100</v>
      </c>
      <c r="CD313" t="s">
        <v>224</v>
      </c>
    </row>
    <row r="314" spans="1:82" x14ac:dyDescent="0.2">
      <c r="A314" t="b">
        <v>0</v>
      </c>
      <c r="B314" t="s">
        <v>174</v>
      </c>
      <c r="C314" t="b">
        <v>1</v>
      </c>
      <c r="D314" t="b">
        <v>1</v>
      </c>
      <c r="E314" t="s">
        <v>83</v>
      </c>
      <c r="F314" t="s">
        <v>83</v>
      </c>
      <c r="G314" t="s">
        <v>83</v>
      </c>
      <c r="H314" t="s">
        <v>83</v>
      </c>
      <c r="I314" t="s">
        <v>81</v>
      </c>
      <c r="J314" t="s">
        <v>141</v>
      </c>
      <c r="K314" t="s">
        <v>85</v>
      </c>
      <c r="L314" t="s">
        <v>82</v>
      </c>
      <c r="M314" t="b">
        <v>1</v>
      </c>
      <c r="N314" t="s">
        <v>1581</v>
      </c>
      <c r="O314" t="s">
        <v>96</v>
      </c>
      <c r="P314" t="b">
        <v>1</v>
      </c>
      <c r="Q314" t="s">
        <v>1582</v>
      </c>
      <c r="R314" t="b">
        <v>0</v>
      </c>
      <c r="T314">
        <v>8</v>
      </c>
      <c r="U314">
        <v>8</v>
      </c>
      <c r="AD314" t="b">
        <v>1</v>
      </c>
      <c r="AE314" t="b">
        <v>1</v>
      </c>
      <c r="AF314" t="s">
        <v>89</v>
      </c>
      <c r="AG314" t="s">
        <v>105</v>
      </c>
      <c r="AH314" t="s">
        <v>89</v>
      </c>
      <c r="AI314" t="s">
        <v>89</v>
      </c>
      <c r="AJ314" t="s">
        <v>81</v>
      </c>
      <c r="AK314" t="s">
        <v>118</v>
      </c>
      <c r="AL314" t="s">
        <v>91</v>
      </c>
      <c r="AM314" t="b">
        <v>1</v>
      </c>
      <c r="AN314" t="s">
        <v>1583</v>
      </c>
      <c r="AO314" t="s">
        <v>92</v>
      </c>
      <c r="AP314" t="b">
        <v>1</v>
      </c>
      <c r="AQ314" t="s">
        <v>1584</v>
      </c>
      <c r="AR314" t="b">
        <v>1</v>
      </c>
      <c r="AS314" t="s">
        <v>1585</v>
      </c>
      <c r="AT314">
        <v>8</v>
      </c>
      <c r="AU314">
        <v>8</v>
      </c>
      <c r="AV314" s="12" t="s">
        <v>82</v>
      </c>
      <c r="BA314" s="27" t="s">
        <v>108</v>
      </c>
      <c r="BB314" t="b">
        <v>1</v>
      </c>
      <c r="BC314" t="s">
        <v>83</v>
      </c>
      <c r="BD314" t="s">
        <v>110</v>
      </c>
      <c r="BE314" t="s">
        <v>94</v>
      </c>
      <c r="BF314" t="s">
        <v>82</v>
      </c>
      <c r="BG314">
        <v>0</v>
      </c>
      <c r="BH314" t="s">
        <v>96</v>
      </c>
      <c r="BI314" t="s">
        <v>1586</v>
      </c>
      <c r="BJ314" t="s">
        <v>96</v>
      </c>
      <c r="BK314" t="s">
        <v>1587</v>
      </c>
      <c r="BL314" t="b">
        <v>0</v>
      </c>
      <c r="BO314">
        <v>5</v>
      </c>
      <c r="BP314" t="s">
        <v>82</v>
      </c>
      <c r="BR314" t="s">
        <v>115</v>
      </c>
      <c r="BT314" s="42">
        <v>3</v>
      </c>
      <c r="BU314" t="s">
        <v>1588</v>
      </c>
      <c r="BV314" t="s">
        <v>340</v>
      </c>
      <c r="BW314" t="b">
        <v>0</v>
      </c>
      <c r="BX314" s="29">
        <v>42</v>
      </c>
      <c r="BY314" s="28" t="s">
        <v>148</v>
      </c>
      <c r="BZ314" t="s">
        <v>100</v>
      </c>
      <c r="CA314" t="s">
        <v>346</v>
      </c>
      <c r="CB314" s="42" t="s">
        <v>102</v>
      </c>
      <c r="CC314" t="s">
        <v>100</v>
      </c>
      <c r="CD314" t="s">
        <v>346</v>
      </c>
    </row>
    <row r="315" spans="1:82" x14ac:dyDescent="0.2">
      <c r="A315" t="b">
        <v>0</v>
      </c>
      <c r="B315" t="s">
        <v>128</v>
      </c>
      <c r="C315" t="b">
        <v>1</v>
      </c>
      <c r="D315" t="b">
        <v>1</v>
      </c>
      <c r="E315" t="s">
        <v>81</v>
      </c>
      <c r="F315" t="s">
        <v>130</v>
      </c>
      <c r="G315" t="s">
        <v>82</v>
      </c>
      <c r="H315" t="s">
        <v>81</v>
      </c>
      <c r="I315" t="s">
        <v>83</v>
      </c>
      <c r="J315" t="s">
        <v>84</v>
      </c>
      <c r="K315" t="s">
        <v>118</v>
      </c>
      <c r="L315" t="s">
        <v>83</v>
      </c>
      <c r="M315" t="b">
        <v>1</v>
      </c>
      <c r="N315" t="s">
        <v>1589</v>
      </c>
      <c r="O315" t="s">
        <v>83</v>
      </c>
      <c r="P315" t="b">
        <v>1</v>
      </c>
      <c r="Q315" t="s">
        <v>1590</v>
      </c>
      <c r="R315" t="b">
        <v>1</v>
      </c>
      <c r="S315" t="s">
        <v>1591</v>
      </c>
      <c r="T315">
        <v>6</v>
      </c>
      <c r="U315">
        <v>8</v>
      </c>
      <c r="AD315" t="b">
        <v>1</v>
      </c>
      <c r="AE315" t="b">
        <v>0</v>
      </c>
      <c r="AF315" t="s">
        <v>89</v>
      </c>
      <c r="AG315" t="s">
        <v>134</v>
      </c>
      <c r="AH315" t="s">
        <v>120</v>
      </c>
      <c r="AI315" t="s">
        <v>89</v>
      </c>
      <c r="AJ315" t="s">
        <v>106</v>
      </c>
      <c r="AK315" t="s">
        <v>85</v>
      </c>
      <c r="AL315" t="s">
        <v>91</v>
      </c>
      <c r="AM315" t="b">
        <v>0</v>
      </c>
      <c r="AO315" t="s">
        <v>122</v>
      </c>
      <c r="AP315" t="b">
        <v>0</v>
      </c>
      <c r="AR315" t="b">
        <v>0</v>
      </c>
      <c r="AT315">
        <v>5</v>
      </c>
      <c r="AU315">
        <v>5</v>
      </c>
      <c r="AV315" s="12" t="s">
        <v>83</v>
      </c>
      <c r="AW315" s="29" t="s">
        <v>83</v>
      </c>
      <c r="AZ315" t="s">
        <v>138</v>
      </c>
      <c r="BA315" s="27" t="s">
        <v>93</v>
      </c>
      <c r="BB315" t="b">
        <v>1</v>
      </c>
      <c r="BC315" t="s">
        <v>83</v>
      </c>
      <c r="BD315" t="s">
        <v>144</v>
      </c>
      <c r="BE315" t="s">
        <v>111</v>
      </c>
      <c r="BF315" t="s">
        <v>82</v>
      </c>
      <c r="BG315">
        <v>5</v>
      </c>
      <c r="BH315" t="s">
        <v>96</v>
      </c>
      <c r="BI315" t="s">
        <v>1592</v>
      </c>
      <c r="BJ315" t="s">
        <v>82</v>
      </c>
      <c r="BK315" t="s">
        <v>1593</v>
      </c>
      <c r="BL315" t="b">
        <v>0</v>
      </c>
      <c r="BO315">
        <v>7</v>
      </c>
      <c r="BP315" t="s">
        <v>82</v>
      </c>
      <c r="BR315" t="s">
        <v>115</v>
      </c>
      <c r="BT315" s="42">
        <v>3</v>
      </c>
      <c r="BU315" t="s">
        <v>1594</v>
      </c>
      <c r="BW315" t="b">
        <v>0</v>
      </c>
      <c r="BX315" s="29">
        <v>21</v>
      </c>
      <c r="BY315" s="28" t="s">
        <v>99</v>
      </c>
      <c r="BZ315" t="s">
        <v>100</v>
      </c>
      <c r="CA315" t="s">
        <v>713</v>
      </c>
      <c r="CB315" s="42" t="s">
        <v>102</v>
      </c>
      <c r="CC315" t="s">
        <v>100</v>
      </c>
      <c r="CD315" t="s">
        <v>713</v>
      </c>
    </row>
    <row r="316" spans="1:82" ht="68" x14ac:dyDescent="0.2">
      <c r="A316" t="b">
        <v>0</v>
      </c>
      <c r="B316" t="s">
        <v>80</v>
      </c>
      <c r="C316" t="b">
        <v>1</v>
      </c>
      <c r="D316" t="b">
        <v>0</v>
      </c>
      <c r="E316" t="s">
        <v>83</v>
      </c>
      <c r="F316" t="s">
        <v>83</v>
      </c>
      <c r="G316" t="s">
        <v>83</v>
      </c>
      <c r="H316" t="s">
        <v>82</v>
      </c>
      <c r="I316" t="s">
        <v>83</v>
      </c>
      <c r="J316" t="s">
        <v>117</v>
      </c>
      <c r="K316" t="s">
        <v>118</v>
      </c>
      <c r="L316" t="s">
        <v>83</v>
      </c>
      <c r="M316" t="b">
        <v>0</v>
      </c>
      <c r="O316" t="s">
        <v>83</v>
      </c>
      <c r="P316" t="b">
        <v>1</v>
      </c>
      <c r="Q316" t="s">
        <v>1595</v>
      </c>
      <c r="R316" t="b">
        <v>1</v>
      </c>
      <c r="S316" t="s">
        <v>1596</v>
      </c>
      <c r="T316">
        <v>9</v>
      </c>
      <c r="U316">
        <v>3</v>
      </c>
      <c r="AD316" t="b">
        <v>1</v>
      </c>
      <c r="AE316" t="b">
        <v>0</v>
      </c>
      <c r="AF316" t="s">
        <v>90</v>
      </c>
      <c r="AG316" t="s">
        <v>105</v>
      </c>
      <c r="AH316" t="s">
        <v>89</v>
      </c>
      <c r="AI316" t="s">
        <v>89</v>
      </c>
      <c r="AJ316" t="s">
        <v>106</v>
      </c>
      <c r="AK316" t="s">
        <v>118</v>
      </c>
      <c r="AL316" t="s">
        <v>91</v>
      </c>
      <c r="AM316" t="b">
        <v>1</v>
      </c>
      <c r="AN316" t="s">
        <v>1597</v>
      </c>
      <c r="AO316" t="s">
        <v>264</v>
      </c>
      <c r="AP316" t="b">
        <v>1</v>
      </c>
      <c r="AQ316" t="s">
        <v>1598</v>
      </c>
      <c r="AR316" t="b">
        <v>1</v>
      </c>
      <c r="AS316" t="s">
        <v>1599</v>
      </c>
      <c r="AT316">
        <v>6</v>
      </c>
      <c r="AU316">
        <v>3</v>
      </c>
      <c r="AV316" s="12" t="s">
        <v>82</v>
      </c>
      <c r="BA316" s="27" t="s">
        <v>82</v>
      </c>
      <c r="BB316" t="b">
        <v>0</v>
      </c>
      <c r="BC316" t="s">
        <v>83</v>
      </c>
      <c r="BD316" t="s">
        <v>94</v>
      </c>
      <c r="BE316" t="s">
        <v>94</v>
      </c>
      <c r="BF316" t="s">
        <v>82</v>
      </c>
      <c r="BG316">
        <v>10</v>
      </c>
      <c r="BH316" t="s">
        <v>82</v>
      </c>
      <c r="BI316" t="s">
        <v>1600</v>
      </c>
      <c r="BJ316" t="s">
        <v>82</v>
      </c>
      <c r="BK316" t="s">
        <v>1600</v>
      </c>
      <c r="BL316" t="b">
        <v>0</v>
      </c>
      <c r="BO316">
        <v>6</v>
      </c>
      <c r="BP316" t="s">
        <v>113</v>
      </c>
      <c r="BQ316" s="2" t="s">
        <v>1601</v>
      </c>
      <c r="BR316" t="s">
        <v>115</v>
      </c>
      <c r="BT316" s="42">
        <v>3</v>
      </c>
      <c r="BU316" t="s">
        <v>1602</v>
      </c>
      <c r="BV316" t="s">
        <v>1603</v>
      </c>
      <c r="BW316" t="b">
        <v>0</v>
      </c>
      <c r="BX316" s="29">
        <v>30</v>
      </c>
      <c r="BY316" s="28" t="s">
        <v>140</v>
      </c>
      <c r="BZ316" t="s">
        <v>100</v>
      </c>
      <c r="CA316" t="s">
        <v>127</v>
      </c>
      <c r="CB316" s="42" t="s">
        <v>102</v>
      </c>
      <c r="CC316" t="s">
        <v>100</v>
      </c>
      <c r="CD316" t="s">
        <v>127</v>
      </c>
    </row>
    <row r="317" spans="1:82" x14ac:dyDescent="0.2">
      <c r="A317" t="b">
        <v>0</v>
      </c>
      <c r="B317" t="s">
        <v>128</v>
      </c>
      <c r="C317" t="b">
        <v>1</v>
      </c>
      <c r="D317" t="b">
        <v>1</v>
      </c>
      <c r="E317" t="s">
        <v>83</v>
      </c>
      <c r="F317" t="s">
        <v>83</v>
      </c>
      <c r="G317" t="s">
        <v>83</v>
      </c>
      <c r="H317" t="s">
        <v>83</v>
      </c>
      <c r="I317" t="s">
        <v>83</v>
      </c>
      <c r="J317" t="s">
        <v>81</v>
      </c>
      <c r="K317" t="s">
        <v>118</v>
      </c>
      <c r="L317" t="s">
        <v>83</v>
      </c>
      <c r="M317" t="b">
        <v>1</v>
      </c>
      <c r="O317" t="s">
        <v>83</v>
      </c>
      <c r="P317" t="b">
        <v>0</v>
      </c>
      <c r="R317" t="b">
        <v>0</v>
      </c>
      <c r="T317">
        <v>8</v>
      </c>
      <c r="U317">
        <v>8</v>
      </c>
      <c r="AD317" t="b">
        <v>1</v>
      </c>
      <c r="AE317" t="b">
        <v>0</v>
      </c>
      <c r="AF317" t="s">
        <v>90</v>
      </c>
      <c r="AG317" t="s">
        <v>105</v>
      </c>
      <c r="AH317" t="s">
        <v>89</v>
      </c>
      <c r="AI317" t="s">
        <v>90</v>
      </c>
      <c r="AJ317" t="s">
        <v>106</v>
      </c>
      <c r="AK317" t="s">
        <v>118</v>
      </c>
      <c r="AL317" t="s">
        <v>91</v>
      </c>
      <c r="AM317" t="b">
        <v>0</v>
      </c>
      <c r="AO317" t="s">
        <v>92</v>
      </c>
      <c r="AP317" t="b">
        <v>0</v>
      </c>
      <c r="AR317" t="b">
        <v>0</v>
      </c>
      <c r="AT317">
        <v>6</v>
      </c>
      <c r="AU317">
        <v>6</v>
      </c>
      <c r="AV317" s="12" t="s">
        <v>83</v>
      </c>
      <c r="AW317" s="29" t="s">
        <v>83</v>
      </c>
      <c r="AZ317" t="s">
        <v>1604</v>
      </c>
      <c r="BA317" s="27" t="s">
        <v>108</v>
      </c>
      <c r="BB317" t="b">
        <v>1</v>
      </c>
      <c r="BC317" t="s">
        <v>82</v>
      </c>
      <c r="BD317" t="s">
        <v>144</v>
      </c>
      <c r="BE317" t="s">
        <v>110</v>
      </c>
      <c r="BF317" t="s">
        <v>82</v>
      </c>
      <c r="BG317">
        <v>8</v>
      </c>
      <c r="BH317" t="s">
        <v>82</v>
      </c>
      <c r="BJ317" t="s">
        <v>96</v>
      </c>
      <c r="BL317" t="b">
        <v>0</v>
      </c>
      <c r="BO317">
        <v>5</v>
      </c>
      <c r="BP317" t="s">
        <v>82</v>
      </c>
      <c r="BR317" t="s">
        <v>98</v>
      </c>
      <c r="BT317" s="42">
        <v>3</v>
      </c>
      <c r="BW317" t="b">
        <v>0</v>
      </c>
      <c r="BX317" s="29">
        <v>46</v>
      </c>
      <c r="BY317" s="28" t="s">
        <v>1605</v>
      </c>
      <c r="BZ317" t="s">
        <v>100</v>
      </c>
      <c r="CA317" t="s">
        <v>217</v>
      </c>
      <c r="CB317" s="42" t="s">
        <v>102</v>
      </c>
      <c r="CC317" t="s">
        <v>100</v>
      </c>
      <c r="CD317" t="s">
        <v>217</v>
      </c>
    </row>
    <row r="318" spans="1:82" x14ac:dyDescent="0.2">
      <c r="A318" t="b">
        <v>1</v>
      </c>
      <c r="V318" t="b">
        <v>1</v>
      </c>
      <c r="W318" t="s">
        <v>207</v>
      </c>
      <c r="X318" t="s">
        <v>817</v>
      </c>
      <c r="Y318" t="s">
        <v>130</v>
      </c>
      <c r="Z318" t="s">
        <v>817</v>
      </c>
      <c r="AA318" t="s">
        <v>94</v>
      </c>
      <c r="AB318" t="s">
        <v>83</v>
      </c>
      <c r="AC318" t="s">
        <v>167</v>
      </c>
      <c r="AD318" t="b">
        <v>1</v>
      </c>
      <c r="AE318" t="b">
        <v>0</v>
      </c>
      <c r="AF318" t="s">
        <v>81</v>
      </c>
      <c r="AG318" t="s">
        <v>88</v>
      </c>
      <c r="AH318" t="s">
        <v>81</v>
      </c>
      <c r="AI318" t="s">
        <v>120</v>
      </c>
      <c r="AJ318" t="s">
        <v>81</v>
      </c>
      <c r="AK318" t="s">
        <v>85</v>
      </c>
      <c r="AL318" t="s">
        <v>121</v>
      </c>
      <c r="AM318" t="b">
        <v>0</v>
      </c>
      <c r="AO318" t="s">
        <v>122</v>
      </c>
      <c r="AP318" t="b">
        <v>0</v>
      </c>
      <c r="AR318" t="b">
        <v>1</v>
      </c>
      <c r="AS318" t="s">
        <v>1606</v>
      </c>
      <c r="AT318">
        <v>8</v>
      </c>
      <c r="AU318">
        <v>5</v>
      </c>
      <c r="AV318" s="12" t="s">
        <v>83</v>
      </c>
      <c r="AW318" s="29" t="s">
        <v>83</v>
      </c>
      <c r="AZ318" t="s">
        <v>1607</v>
      </c>
      <c r="BA318" s="27" t="s">
        <v>83</v>
      </c>
      <c r="BB318" t="b">
        <v>1</v>
      </c>
      <c r="BC318" t="s">
        <v>83</v>
      </c>
      <c r="BD318" t="s">
        <v>144</v>
      </c>
      <c r="BE318" t="s">
        <v>111</v>
      </c>
      <c r="BF318" t="s">
        <v>83</v>
      </c>
      <c r="BG318">
        <v>10</v>
      </c>
      <c r="BH318" t="s">
        <v>82</v>
      </c>
      <c r="BI318" t="s">
        <v>1608</v>
      </c>
      <c r="BJ318" t="s">
        <v>82</v>
      </c>
      <c r="BK318" t="s">
        <v>1609</v>
      </c>
      <c r="BL318" t="b">
        <v>0</v>
      </c>
      <c r="BO318">
        <v>3</v>
      </c>
      <c r="BP318" t="s">
        <v>113</v>
      </c>
      <c r="BQ318" t="s">
        <v>1610</v>
      </c>
      <c r="BR318" t="s">
        <v>115</v>
      </c>
      <c r="BT318" s="42">
        <v>3</v>
      </c>
      <c r="BU318" t="s">
        <v>1611</v>
      </c>
      <c r="BV318" t="s">
        <v>1612</v>
      </c>
      <c r="BW318" t="b">
        <v>1</v>
      </c>
      <c r="BX318" s="29">
        <v>36</v>
      </c>
      <c r="BY318" s="28" t="s">
        <v>140</v>
      </c>
      <c r="BZ318" t="s">
        <v>100</v>
      </c>
      <c r="CA318" t="s">
        <v>217</v>
      </c>
      <c r="CB318" s="42" t="s">
        <v>816</v>
      </c>
      <c r="CC318" t="s">
        <v>100</v>
      </c>
      <c r="CD318" t="s">
        <v>217</v>
      </c>
    </row>
    <row r="319" spans="1:82" ht="34" x14ac:dyDescent="0.2">
      <c r="A319" t="b">
        <v>0</v>
      </c>
      <c r="B319" t="s">
        <v>174</v>
      </c>
      <c r="C319" t="b">
        <v>1</v>
      </c>
      <c r="D319" t="b">
        <v>1</v>
      </c>
      <c r="E319" t="s">
        <v>81</v>
      </c>
      <c r="F319" t="s">
        <v>83</v>
      </c>
      <c r="G319" t="s">
        <v>82</v>
      </c>
      <c r="H319" t="s">
        <v>82</v>
      </c>
      <c r="I319" t="s">
        <v>83</v>
      </c>
      <c r="J319" t="s">
        <v>117</v>
      </c>
      <c r="K319" t="s">
        <v>85</v>
      </c>
      <c r="L319" t="s">
        <v>96</v>
      </c>
      <c r="M319" t="b">
        <v>0</v>
      </c>
      <c r="O319" t="s">
        <v>82</v>
      </c>
      <c r="P319" t="b">
        <v>0</v>
      </c>
      <c r="R319" t="b">
        <v>1</v>
      </c>
      <c r="S319" t="s">
        <v>1613</v>
      </c>
      <c r="T319">
        <v>6</v>
      </c>
      <c r="U319">
        <v>4</v>
      </c>
      <c r="AD319" t="b">
        <v>1</v>
      </c>
      <c r="AE319" t="b">
        <v>1</v>
      </c>
      <c r="AF319" t="s">
        <v>158</v>
      </c>
      <c r="AG319" t="s">
        <v>88</v>
      </c>
      <c r="AH319" t="s">
        <v>120</v>
      </c>
      <c r="AI319" t="s">
        <v>120</v>
      </c>
      <c r="AJ319" t="s">
        <v>81</v>
      </c>
      <c r="AK319" t="s">
        <v>85</v>
      </c>
      <c r="AL319" t="s">
        <v>91</v>
      </c>
      <c r="AM319" t="b">
        <v>0</v>
      </c>
      <c r="AO319" t="s">
        <v>122</v>
      </c>
      <c r="AP319" t="b">
        <v>0</v>
      </c>
      <c r="AR319" t="b">
        <v>0</v>
      </c>
      <c r="AT319">
        <v>7</v>
      </c>
      <c r="AU319">
        <v>5</v>
      </c>
      <c r="AV319" s="12" t="s">
        <v>82</v>
      </c>
      <c r="BA319" s="27" t="s">
        <v>82</v>
      </c>
      <c r="BB319" t="b">
        <v>0</v>
      </c>
      <c r="BC319" t="s">
        <v>82</v>
      </c>
      <c r="BD319" t="s">
        <v>160</v>
      </c>
      <c r="BE319" t="s">
        <v>160</v>
      </c>
      <c r="BF319" t="s">
        <v>82</v>
      </c>
      <c r="BG319">
        <v>7</v>
      </c>
      <c r="BH319" t="s">
        <v>83</v>
      </c>
      <c r="BI319" t="s">
        <v>1614</v>
      </c>
      <c r="BJ319" t="s">
        <v>96</v>
      </c>
      <c r="BK319" t="s">
        <v>1615</v>
      </c>
      <c r="BL319" t="b">
        <v>0</v>
      </c>
      <c r="BO319">
        <v>5</v>
      </c>
      <c r="BP319" t="s">
        <v>82</v>
      </c>
      <c r="BR319" t="s">
        <v>82</v>
      </c>
      <c r="BT319" s="42">
        <v>3</v>
      </c>
      <c r="BU319" s="2" t="s">
        <v>1616</v>
      </c>
      <c r="BV319" t="s">
        <v>340</v>
      </c>
      <c r="BW319" t="b">
        <v>1</v>
      </c>
      <c r="BX319" s="29">
        <v>41</v>
      </c>
      <c r="BY319" s="28" t="s">
        <v>99</v>
      </c>
      <c r="BZ319" t="s">
        <v>722</v>
      </c>
      <c r="CC319" t="s">
        <v>722</v>
      </c>
    </row>
    <row r="320" spans="1:82" x14ac:dyDescent="0.2">
      <c r="A320" t="b">
        <v>1</v>
      </c>
      <c r="V320" t="b">
        <v>0</v>
      </c>
      <c r="W320" t="s">
        <v>149</v>
      </c>
      <c r="X320" t="s">
        <v>817</v>
      </c>
      <c r="Y320" t="s">
        <v>130</v>
      </c>
      <c r="Z320" t="s">
        <v>817</v>
      </c>
      <c r="AA320" t="s">
        <v>94</v>
      </c>
      <c r="AB320" t="s">
        <v>83</v>
      </c>
      <c r="AC320" t="s">
        <v>304</v>
      </c>
      <c r="AD320" t="b">
        <v>1</v>
      </c>
      <c r="AE320" t="b">
        <v>0</v>
      </c>
      <c r="AF320" t="s">
        <v>90</v>
      </c>
      <c r="AG320" t="s">
        <v>105</v>
      </c>
      <c r="AH320" t="s">
        <v>120</v>
      </c>
      <c r="AI320" t="s">
        <v>120</v>
      </c>
      <c r="AJ320" t="s">
        <v>81</v>
      </c>
      <c r="AK320" t="s">
        <v>85</v>
      </c>
      <c r="AL320" t="s">
        <v>121</v>
      </c>
      <c r="AM320" t="b">
        <v>0</v>
      </c>
      <c r="AO320" t="s">
        <v>122</v>
      </c>
      <c r="AP320" t="b">
        <v>0</v>
      </c>
      <c r="AR320" t="b">
        <v>0</v>
      </c>
      <c r="AT320">
        <v>8</v>
      </c>
      <c r="AU320">
        <v>8</v>
      </c>
      <c r="AV320" s="12" t="s">
        <v>83</v>
      </c>
      <c r="AW320" s="29" t="s">
        <v>83</v>
      </c>
      <c r="AZ320" t="s">
        <v>109</v>
      </c>
      <c r="BA320" s="27" t="s">
        <v>83</v>
      </c>
      <c r="BB320" t="b">
        <v>1</v>
      </c>
      <c r="BC320" t="s">
        <v>82</v>
      </c>
      <c r="BD320" t="s">
        <v>110</v>
      </c>
      <c r="BE320" t="s">
        <v>111</v>
      </c>
      <c r="BF320" t="s">
        <v>82</v>
      </c>
      <c r="BG320">
        <v>6</v>
      </c>
      <c r="BH320" t="s">
        <v>96</v>
      </c>
      <c r="BI320" t="s">
        <v>1617</v>
      </c>
      <c r="BJ320" t="s">
        <v>82</v>
      </c>
      <c r="BK320" t="s">
        <v>1618</v>
      </c>
      <c r="BL320" t="b">
        <v>0</v>
      </c>
      <c r="BO320">
        <v>6</v>
      </c>
      <c r="BP320" t="s">
        <v>82</v>
      </c>
      <c r="BR320" t="s">
        <v>82</v>
      </c>
      <c r="BT320" s="42">
        <v>3</v>
      </c>
      <c r="BU320" t="s">
        <v>1619</v>
      </c>
      <c r="BW320" t="b">
        <v>0</v>
      </c>
      <c r="BX320" s="29">
        <v>33</v>
      </c>
      <c r="BY320" s="28" t="s">
        <v>148</v>
      </c>
      <c r="BZ320" t="s">
        <v>470</v>
      </c>
      <c r="CC320" t="s">
        <v>470</v>
      </c>
    </row>
    <row r="321" spans="1:82" ht="136" x14ac:dyDescent="0.2">
      <c r="A321" t="b">
        <v>0</v>
      </c>
      <c r="B321" s="1" t="d">
        <v>2023-01-05</v>
      </c>
      <c r="C321" t="b">
        <v>1</v>
      </c>
      <c r="D321" t="b">
        <v>0</v>
      </c>
      <c r="E321" t="s">
        <v>83</v>
      </c>
      <c r="F321" t="s">
        <v>82</v>
      </c>
      <c r="G321" t="s">
        <v>82</v>
      </c>
      <c r="H321" t="s">
        <v>83</v>
      </c>
      <c r="I321" t="s">
        <v>81</v>
      </c>
      <c r="J321" t="s">
        <v>117</v>
      </c>
      <c r="K321" t="s">
        <v>85</v>
      </c>
      <c r="L321" t="s">
        <v>83</v>
      </c>
      <c r="M321" t="b">
        <v>1</v>
      </c>
      <c r="N321" s="2" t="s">
        <v>1620</v>
      </c>
      <c r="O321" t="s">
        <v>96</v>
      </c>
      <c r="P321" t="b">
        <v>1</v>
      </c>
      <c r="Q321" t="s">
        <v>1621</v>
      </c>
      <c r="R321" t="b">
        <v>1</v>
      </c>
      <c r="S321" s="2" t="s">
        <v>1622</v>
      </c>
      <c r="T321">
        <v>6</v>
      </c>
      <c r="U321">
        <v>3</v>
      </c>
      <c r="AD321" t="b">
        <v>1</v>
      </c>
      <c r="AE321" t="b">
        <v>1</v>
      </c>
      <c r="AF321" t="s">
        <v>158</v>
      </c>
      <c r="AG321" t="s">
        <v>88</v>
      </c>
      <c r="AH321" t="s">
        <v>120</v>
      </c>
      <c r="AI321" t="s">
        <v>120</v>
      </c>
      <c r="AJ321" t="s">
        <v>81</v>
      </c>
      <c r="AK321" t="s">
        <v>85</v>
      </c>
      <c r="AL321" t="s">
        <v>91</v>
      </c>
      <c r="AM321" t="b">
        <v>1</v>
      </c>
      <c r="AN321" t="s">
        <v>1623</v>
      </c>
      <c r="AO321" t="s">
        <v>92</v>
      </c>
      <c r="AP321" t="b">
        <v>1</v>
      </c>
      <c r="AQ321" t="s">
        <v>1624</v>
      </c>
      <c r="AR321" t="b">
        <v>1</v>
      </c>
      <c r="AS321" t="s">
        <v>1625</v>
      </c>
      <c r="AT321">
        <v>5</v>
      </c>
      <c r="AU321">
        <v>5</v>
      </c>
      <c r="AV321" s="12" t="s">
        <v>83</v>
      </c>
      <c r="AW321" s="29" t="s">
        <v>83</v>
      </c>
      <c r="AZ321" t="s">
        <v>1626</v>
      </c>
      <c r="BA321" s="27" t="s">
        <v>83</v>
      </c>
      <c r="BB321" t="b">
        <v>1</v>
      </c>
      <c r="BC321" t="s">
        <v>82</v>
      </c>
      <c r="BD321" t="s">
        <v>110</v>
      </c>
      <c r="BE321" t="s">
        <v>111</v>
      </c>
      <c r="BF321" t="s">
        <v>82</v>
      </c>
      <c r="BG321">
        <v>10</v>
      </c>
      <c r="BH321" t="s">
        <v>83</v>
      </c>
      <c r="BI321" t="s">
        <v>1627</v>
      </c>
      <c r="BJ321" t="s">
        <v>96</v>
      </c>
      <c r="BK321" t="s">
        <v>1628</v>
      </c>
      <c r="BL321" t="b">
        <v>0</v>
      </c>
      <c r="BO321">
        <v>1</v>
      </c>
      <c r="BP321" t="s">
        <v>113</v>
      </c>
      <c r="BQ321" t="s">
        <v>1629</v>
      </c>
      <c r="BR321" t="s">
        <v>98</v>
      </c>
      <c r="BT321" s="42">
        <v>4</v>
      </c>
      <c r="BU321" t="s">
        <v>1433</v>
      </c>
      <c r="BW321" t="b">
        <v>1</v>
      </c>
      <c r="BX321" s="29">
        <v>41</v>
      </c>
      <c r="BY321" s="28" t="s">
        <v>131</v>
      </c>
      <c r="BZ321" t="s">
        <v>1517</v>
      </c>
      <c r="CC321" t="s">
        <v>1517</v>
      </c>
    </row>
    <row r="322" spans="1:82" x14ac:dyDescent="0.2">
      <c r="A322" t="b">
        <v>0</v>
      </c>
      <c r="B322" t="s">
        <v>174</v>
      </c>
      <c r="C322" t="b">
        <v>0</v>
      </c>
      <c r="D322" t="b">
        <v>1</v>
      </c>
      <c r="E322" t="s">
        <v>83</v>
      </c>
      <c r="F322" t="s">
        <v>83</v>
      </c>
      <c r="G322" t="s">
        <v>82</v>
      </c>
      <c r="H322" t="s">
        <v>83</v>
      </c>
      <c r="I322" t="s">
        <v>81</v>
      </c>
      <c r="J322" t="s">
        <v>141</v>
      </c>
      <c r="K322" t="s">
        <v>85</v>
      </c>
      <c r="L322" t="s">
        <v>82</v>
      </c>
      <c r="M322" t="b">
        <v>0</v>
      </c>
      <c r="O322" t="s">
        <v>82</v>
      </c>
      <c r="P322" t="b">
        <v>0</v>
      </c>
      <c r="R322" t="b">
        <v>0</v>
      </c>
      <c r="T322">
        <v>10</v>
      </c>
      <c r="U322">
        <v>5</v>
      </c>
      <c r="AD322" t="b">
        <v>0</v>
      </c>
      <c r="AV322" s="12" t="s">
        <v>108</v>
      </c>
      <c r="AY322" t="s">
        <v>318</v>
      </c>
      <c r="BA322" s="27" t="s">
        <v>108</v>
      </c>
      <c r="BB322" t="b">
        <v>0</v>
      </c>
      <c r="BC322" t="s">
        <v>83</v>
      </c>
      <c r="BD322" t="s">
        <v>111</v>
      </c>
      <c r="BE322" t="s">
        <v>111</v>
      </c>
      <c r="BF322" t="s">
        <v>82</v>
      </c>
      <c r="BG322">
        <v>2</v>
      </c>
      <c r="BH322" t="s">
        <v>96</v>
      </c>
      <c r="BI322" t="s">
        <v>1630</v>
      </c>
      <c r="BJ322" t="s">
        <v>82</v>
      </c>
      <c r="BK322" t="s">
        <v>1631</v>
      </c>
      <c r="BL322" t="b">
        <v>0</v>
      </c>
      <c r="BO322">
        <v>5</v>
      </c>
      <c r="BP322" t="s">
        <v>82</v>
      </c>
      <c r="BR322" t="s">
        <v>98</v>
      </c>
      <c r="BT322" s="42">
        <v>2</v>
      </c>
      <c r="BU322" t="s">
        <v>1632</v>
      </c>
      <c r="BW322" t="b">
        <v>0</v>
      </c>
      <c r="BX322" s="29">
        <v>25</v>
      </c>
      <c r="BY322" s="28" t="s">
        <v>99</v>
      </c>
      <c r="BZ322" t="s">
        <v>164</v>
      </c>
      <c r="CC322" t="s">
        <v>164</v>
      </c>
    </row>
    <row r="323" spans="1:82" x14ac:dyDescent="0.2">
      <c r="A323" t="b">
        <v>0</v>
      </c>
      <c r="B323" s="1" t="d">
        <v>2023-06-25</v>
      </c>
      <c r="C323" t="b">
        <v>1</v>
      </c>
      <c r="D323" t="b">
        <v>1</v>
      </c>
      <c r="E323" t="s">
        <v>82</v>
      </c>
      <c r="F323" t="s">
        <v>82</v>
      </c>
      <c r="G323" t="s">
        <v>83</v>
      </c>
      <c r="H323" t="s">
        <v>82</v>
      </c>
      <c r="I323" t="s">
        <v>82</v>
      </c>
      <c r="J323" t="s">
        <v>117</v>
      </c>
      <c r="K323" t="s">
        <v>85</v>
      </c>
      <c r="L323" t="s">
        <v>82</v>
      </c>
      <c r="M323" t="b">
        <v>1</v>
      </c>
      <c r="N323" t="s">
        <v>1633</v>
      </c>
      <c r="O323" t="s">
        <v>96</v>
      </c>
      <c r="P323" t="b">
        <v>1</v>
      </c>
      <c r="Q323" t="s">
        <v>1634</v>
      </c>
      <c r="R323" t="b">
        <v>1</v>
      </c>
      <c r="S323" t="s">
        <v>1635</v>
      </c>
      <c r="T323">
        <v>4</v>
      </c>
      <c r="U323">
        <v>3</v>
      </c>
      <c r="AD323" t="b">
        <v>0</v>
      </c>
      <c r="AV323" s="12" t="s">
        <v>83</v>
      </c>
      <c r="AW323" s="29" t="s">
        <v>83</v>
      </c>
      <c r="AZ323" t="s">
        <v>1636</v>
      </c>
      <c r="BA323" s="27" t="s">
        <v>83</v>
      </c>
      <c r="BB323" t="b">
        <v>1</v>
      </c>
      <c r="BC323" t="s">
        <v>83</v>
      </c>
      <c r="BD323" t="s">
        <v>110</v>
      </c>
      <c r="BE323" t="s">
        <v>111</v>
      </c>
      <c r="BF323" t="s">
        <v>83</v>
      </c>
      <c r="BG323">
        <v>5</v>
      </c>
      <c r="BH323" t="s">
        <v>96</v>
      </c>
      <c r="BI323" t="s">
        <v>1637</v>
      </c>
      <c r="BJ323" t="s">
        <v>96</v>
      </c>
      <c r="BK323" t="s">
        <v>1638</v>
      </c>
      <c r="BL323" t="b">
        <v>0</v>
      </c>
      <c r="BO323">
        <v>5</v>
      </c>
      <c r="BP323" t="s">
        <v>113</v>
      </c>
      <c r="BQ323" t="s">
        <v>1639</v>
      </c>
      <c r="BR323" t="s">
        <v>113</v>
      </c>
      <c r="BT323" s="42">
        <v>3</v>
      </c>
      <c r="BU323" t="s">
        <v>1640</v>
      </c>
      <c r="BW323" t="b">
        <v>0</v>
      </c>
      <c r="BX323" s="29">
        <v>27</v>
      </c>
      <c r="BY323" s="28" t="s">
        <v>705</v>
      </c>
      <c r="BZ323" t="s">
        <v>848</v>
      </c>
      <c r="CC323" t="s">
        <v>848</v>
      </c>
    </row>
    <row r="324" spans="1:82" x14ac:dyDescent="0.2">
      <c r="A324" t="b">
        <v>0</v>
      </c>
      <c r="B324" t="s">
        <v>174</v>
      </c>
      <c r="C324" t="b">
        <v>1</v>
      </c>
      <c r="D324" t="b">
        <v>1</v>
      </c>
      <c r="E324" t="s">
        <v>81</v>
      </c>
      <c r="F324" t="s">
        <v>82</v>
      </c>
      <c r="G324" t="s">
        <v>83</v>
      </c>
      <c r="H324" t="s">
        <v>83</v>
      </c>
      <c r="I324" t="s">
        <v>81</v>
      </c>
      <c r="J324" t="s">
        <v>81</v>
      </c>
      <c r="K324" t="s">
        <v>85</v>
      </c>
      <c r="L324" t="s">
        <v>82</v>
      </c>
      <c r="M324" t="b">
        <v>0</v>
      </c>
      <c r="O324" t="s">
        <v>83</v>
      </c>
      <c r="P324" t="b">
        <v>1</v>
      </c>
      <c r="Q324" t="s">
        <v>1641</v>
      </c>
      <c r="R324" t="b">
        <v>1</v>
      </c>
      <c r="S324" t="s">
        <v>1642</v>
      </c>
      <c r="T324">
        <v>8</v>
      </c>
      <c r="U324">
        <v>6</v>
      </c>
      <c r="AD324" t="b">
        <v>1</v>
      </c>
      <c r="AE324" t="b">
        <v>0</v>
      </c>
      <c r="AF324" t="s">
        <v>90</v>
      </c>
      <c r="AG324" t="s">
        <v>219</v>
      </c>
      <c r="AH324" t="s">
        <v>89</v>
      </c>
      <c r="AI324" t="s">
        <v>89</v>
      </c>
      <c r="AJ324" t="s">
        <v>81</v>
      </c>
      <c r="AK324" t="s">
        <v>85</v>
      </c>
      <c r="AL324" t="s">
        <v>121</v>
      </c>
      <c r="AM324" t="b">
        <v>1</v>
      </c>
      <c r="AN324" t="s">
        <v>1643</v>
      </c>
      <c r="AO324" t="s">
        <v>122</v>
      </c>
      <c r="AP324" t="b">
        <v>0</v>
      </c>
      <c r="AR324" t="b">
        <v>0</v>
      </c>
      <c r="AT324">
        <v>8</v>
      </c>
      <c r="AU324">
        <v>5</v>
      </c>
      <c r="AV324" s="12" t="s">
        <v>83</v>
      </c>
      <c r="AW324" s="29" t="s">
        <v>83</v>
      </c>
      <c r="AZ324" t="s">
        <v>109</v>
      </c>
      <c r="BA324" s="27" t="s">
        <v>83</v>
      </c>
      <c r="BB324" t="b">
        <v>1</v>
      </c>
      <c r="BC324" t="s">
        <v>81</v>
      </c>
      <c r="BD324" t="s">
        <v>160</v>
      </c>
      <c r="BE324" t="s">
        <v>111</v>
      </c>
      <c r="BF324" t="s">
        <v>82</v>
      </c>
      <c r="BG324">
        <v>9</v>
      </c>
      <c r="BH324" t="s">
        <v>82</v>
      </c>
      <c r="BI324" t="s">
        <v>1644</v>
      </c>
      <c r="BJ324" t="s">
        <v>82</v>
      </c>
      <c r="BK324" t="s">
        <v>1645</v>
      </c>
      <c r="BL324" t="b">
        <v>0</v>
      </c>
      <c r="BO324">
        <v>7</v>
      </c>
      <c r="BP324" t="s">
        <v>115</v>
      </c>
      <c r="BQ324" t="s">
        <v>1646</v>
      </c>
      <c r="BR324" t="s">
        <v>82</v>
      </c>
      <c r="BT324" s="42">
        <v>2</v>
      </c>
      <c r="BU324" t="s">
        <v>1647</v>
      </c>
      <c r="BW324" t="b">
        <v>0</v>
      </c>
      <c r="BX324" s="29">
        <v>47</v>
      </c>
      <c r="BY324" s="28" t="s">
        <v>148</v>
      </c>
      <c r="BZ324" t="s">
        <v>100</v>
      </c>
      <c r="CA324" t="s">
        <v>206</v>
      </c>
      <c r="CB324" s="42" t="s">
        <v>102</v>
      </c>
      <c r="CC324" t="s">
        <v>100</v>
      </c>
      <c r="CD324" t="s">
        <v>206</v>
      </c>
    </row>
    <row r="325" spans="1:82" x14ac:dyDescent="0.2">
      <c r="A325" t="b">
        <v>0</v>
      </c>
      <c r="B325" t="s">
        <v>80</v>
      </c>
      <c r="C325" t="b">
        <v>1</v>
      </c>
      <c r="D325" t="b">
        <v>1</v>
      </c>
      <c r="E325" t="s">
        <v>83</v>
      </c>
      <c r="F325" t="s">
        <v>83</v>
      </c>
      <c r="G325" t="s">
        <v>82</v>
      </c>
      <c r="H325" t="s">
        <v>81</v>
      </c>
      <c r="I325" t="s">
        <v>83</v>
      </c>
      <c r="J325" t="s">
        <v>141</v>
      </c>
      <c r="K325" t="s">
        <v>85</v>
      </c>
      <c r="L325" t="s">
        <v>83</v>
      </c>
      <c r="M325" t="b">
        <v>0</v>
      </c>
      <c r="O325" t="s">
        <v>96</v>
      </c>
      <c r="P325" t="b">
        <v>0</v>
      </c>
      <c r="R325" t="b">
        <v>0</v>
      </c>
      <c r="T325">
        <v>8</v>
      </c>
      <c r="U325">
        <v>5</v>
      </c>
      <c r="AD325" t="b">
        <v>1</v>
      </c>
      <c r="AE325" t="b">
        <v>0</v>
      </c>
      <c r="AF325" t="s">
        <v>158</v>
      </c>
      <c r="AG325" t="s">
        <v>159</v>
      </c>
      <c r="AH325" t="s">
        <v>120</v>
      </c>
      <c r="AI325" t="s">
        <v>120</v>
      </c>
      <c r="AJ325" t="s">
        <v>81</v>
      </c>
      <c r="AK325" t="s">
        <v>85</v>
      </c>
      <c r="AL325" t="s">
        <v>121</v>
      </c>
      <c r="AM325" t="b">
        <v>0</v>
      </c>
      <c r="AO325" t="s">
        <v>122</v>
      </c>
      <c r="AP325" t="b">
        <v>0</v>
      </c>
      <c r="AR325" t="b">
        <v>0</v>
      </c>
      <c r="AT325">
        <v>5</v>
      </c>
      <c r="AU325">
        <v>1</v>
      </c>
      <c r="AV325" s="12" t="s">
        <v>83</v>
      </c>
      <c r="AW325" s="29" t="s">
        <v>83</v>
      </c>
      <c r="AZ325" t="s">
        <v>1648</v>
      </c>
      <c r="BA325" s="27" t="s">
        <v>83</v>
      </c>
      <c r="BB325" t="b">
        <v>1</v>
      </c>
      <c r="BC325" t="s">
        <v>81</v>
      </c>
      <c r="BD325" t="s">
        <v>94</v>
      </c>
      <c r="BE325" t="s">
        <v>111</v>
      </c>
      <c r="BF325" t="s">
        <v>130</v>
      </c>
      <c r="BG325">
        <v>0</v>
      </c>
      <c r="BH325" t="s">
        <v>83</v>
      </c>
      <c r="BJ325" t="s">
        <v>82</v>
      </c>
      <c r="BL325" t="b">
        <v>0</v>
      </c>
      <c r="BO325">
        <v>2</v>
      </c>
      <c r="BP325" t="s">
        <v>82</v>
      </c>
      <c r="BR325" t="s">
        <v>82</v>
      </c>
      <c r="BT325" s="42">
        <v>3</v>
      </c>
      <c r="BW325" t="b">
        <v>0</v>
      </c>
      <c r="BX325" s="29">
        <v>24</v>
      </c>
      <c r="BY325" s="28" t="s">
        <v>99</v>
      </c>
      <c r="BZ325" t="s">
        <v>100</v>
      </c>
      <c r="CA325" t="s">
        <v>423</v>
      </c>
      <c r="CB325" s="42" t="s">
        <v>102</v>
      </c>
      <c r="CC325" t="s">
        <v>100</v>
      </c>
      <c r="CD325" t="s">
        <v>423</v>
      </c>
    </row>
    <row r="326" spans="1:82" x14ac:dyDescent="0.2">
      <c r="A326" t="b">
        <v>0</v>
      </c>
      <c r="B326" t="s">
        <v>174</v>
      </c>
      <c r="C326" t="b">
        <v>1</v>
      </c>
      <c r="D326" t="b">
        <v>1</v>
      </c>
      <c r="E326" t="s">
        <v>83</v>
      </c>
      <c r="F326" t="s">
        <v>83</v>
      </c>
      <c r="G326" t="s">
        <v>83</v>
      </c>
      <c r="H326" t="s">
        <v>83</v>
      </c>
      <c r="I326" t="s">
        <v>83</v>
      </c>
      <c r="J326" t="s">
        <v>141</v>
      </c>
      <c r="K326" t="s">
        <v>85</v>
      </c>
      <c r="L326" t="s">
        <v>96</v>
      </c>
      <c r="M326" t="b">
        <v>1</v>
      </c>
      <c r="N326" t="s">
        <v>1649</v>
      </c>
      <c r="O326" t="s">
        <v>83</v>
      </c>
      <c r="P326" t="b">
        <v>1</v>
      </c>
      <c r="Q326" t="s">
        <v>1650</v>
      </c>
      <c r="R326" t="b">
        <v>0</v>
      </c>
      <c r="T326">
        <v>7</v>
      </c>
      <c r="U326">
        <v>7</v>
      </c>
      <c r="AD326" t="b">
        <v>1</v>
      </c>
      <c r="AE326" t="b">
        <v>0</v>
      </c>
      <c r="AF326" t="s">
        <v>90</v>
      </c>
      <c r="AG326" t="s">
        <v>88</v>
      </c>
      <c r="AH326" t="s">
        <v>120</v>
      </c>
      <c r="AI326" t="s">
        <v>89</v>
      </c>
      <c r="AJ326" t="s">
        <v>106</v>
      </c>
      <c r="AK326" t="s">
        <v>295</v>
      </c>
      <c r="AL326" t="s">
        <v>262</v>
      </c>
      <c r="AM326" t="b">
        <v>1</v>
      </c>
      <c r="AN326" t="s">
        <v>1651</v>
      </c>
      <c r="AO326" t="s">
        <v>264</v>
      </c>
      <c r="AP326" t="b">
        <v>1</v>
      </c>
      <c r="AQ326" t="s">
        <v>1652</v>
      </c>
      <c r="AR326" t="b">
        <v>0</v>
      </c>
      <c r="AT326">
        <v>5</v>
      </c>
      <c r="AU326">
        <v>5</v>
      </c>
      <c r="AV326" s="12" t="s">
        <v>83</v>
      </c>
      <c r="AW326" s="29" t="s">
        <v>83</v>
      </c>
      <c r="AZ326" t="s">
        <v>318</v>
      </c>
      <c r="BA326" s="27" t="s">
        <v>82</v>
      </c>
      <c r="BB326" t="b">
        <v>1</v>
      </c>
      <c r="BC326" t="s">
        <v>82</v>
      </c>
      <c r="BD326" t="s">
        <v>111</v>
      </c>
      <c r="BE326" t="s">
        <v>111</v>
      </c>
      <c r="BF326" t="s">
        <v>82</v>
      </c>
      <c r="BG326">
        <v>10</v>
      </c>
      <c r="BH326" t="s">
        <v>82</v>
      </c>
      <c r="BI326" t="s">
        <v>1653</v>
      </c>
      <c r="BJ326" t="s">
        <v>82</v>
      </c>
      <c r="BK326" t="s">
        <v>1654</v>
      </c>
      <c r="BL326" t="b">
        <v>0</v>
      </c>
      <c r="BO326">
        <v>5</v>
      </c>
      <c r="BP326" t="s">
        <v>82</v>
      </c>
      <c r="BR326" t="s">
        <v>113</v>
      </c>
      <c r="BT326" s="42">
        <v>4</v>
      </c>
      <c r="BU326" t="s">
        <v>1655</v>
      </c>
      <c r="BV326" t="s">
        <v>1656</v>
      </c>
      <c r="BW326" t="b">
        <v>1</v>
      </c>
      <c r="BX326" s="29">
        <v>40</v>
      </c>
      <c r="BY326" s="28" t="s">
        <v>116</v>
      </c>
      <c r="BZ326" t="s">
        <v>100</v>
      </c>
      <c r="CA326" t="s">
        <v>423</v>
      </c>
      <c r="CB326" s="42" t="s">
        <v>102</v>
      </c>
      <c r="CC326" t="s">
        <v>100</v>
      </c>
      <c r="CD326" t="s">
        <v>423</v>
      </c>
    </row>
    <row r="327" spans="1:82" x14ac:dyDescent="0.2">
      <c r="A327" t="b">
        <v>0</v>
      </c>
      <c r="B327" t="s">
        <v>128</v>
      </c>
      <c r="C327" t="b">
        <v>1</v>
      </c>
      <c r="D327" t="b">
        <v>1</v>
      </c>
      <c r="E327" t="s">
        <v>83</v>
      </c>
      <c r="F327" t="s">
        <v>83</v>
      </c>
      <c r="G327" t="s">
        <v>82</v>
      </c>
      <c r="H327" t="s">
        <v>82</v>
      </c>
      <c r="I327" t="s">
        <v>81</v>
      </c>
      <c r="J327" t="s">
        <v>190</v>
      </c>
      <c r="K327" t="s">
        <v>85</v>
      </c>
      <c r="L327" t="s">
        <v>82</v>
      </c>
      <c r="M327" t="b">
        <v>0</v>
      </c>
      <c r="O327" t="s">
        <v>82</v>
      </c>
      <c r="P327" t="b">
        <v>0</v>
      </c>
      <c r="R327" t="b">
        <v>0</v>
      </c>
      <c r="T327">
        <v>5</v>
      </c>
      <c r="U327">
        <v>5</v>
      </c>
      <c r="AD327" t="b">
        <v>1</v>
      </c>
      <c r="AE327" t="b">
        <v>1</v>
      </c>
      <c r="AF327" t="s">
        <v>90</v>
      </c>
      <c r="AG327" t="s">
        <v>219</v>
      </c>
      <c r="AH327" t="s">
        <v>89</v>
      </c>
      <c r="AI327" t="s">
        <v>89</v>
      </c>
      <c r="AJ327" t="s">
        <v>81</v>
      </c>
      <c r="AK327" t="s">
        <v>85</v>
      </c>
      <c r="AL327" t="s">
        <v>91</v>
      </c>
      <c r="AM327" t="b">
        <v>1</v>
      </c>
      <c r="AN327" t="s">
        <v>1657</v>
      </c>
      <c r="AO327" t="s">
        <v>92</v>
      </c>
      <c r="AP327" t="b">
        <v>1</v>
      </c>
      <c r="AQ327" t="s">
        <v>1658</v>
      </c>
      <c r="AR327" t="b">
        <v>1</v>
      </c>
      <c r="AS327" t="s">
        <v>1659</v>
      </c>
      <c r="AT327">
        <v>6</v>
      </c>
      <c r="AU327">
        <v>6</v>
      </c>
      <c r="AV327" s="12" t="s">
        <v>82</v>
      </c>
      <c r="BA327" s="27" t="s">
        <v>82</v>
      </c>
      <c r="BB327" t="b">
        <v>1</v>
      </c>
      <c r="BC327" t="s">
        <v>81</v>
      </c>
      <c r="BD327" t="s">
        <v>94</v>
      </c>
      <c r="BE327" t="s">
        <v>94</v>
      </c>
      <c r="BF327" t="s">
        <v>82</v>
      </c>
      <c r="BG327">
        <v>10</v>
      </c>
      <c r="BH327" t="s">
        <v>83</v>
      </c>
      <c r="BI327" t="s">
        <v>1660</v>
      </c>
      <c r="BJ327" t="s">
        <v>82</v>
      </c>
      <c r="BK327" t="s">
        <v>1661</v>
      </c>
      <c r="BL327" t="b">
        <v>0</v>
      </c>
      <c r="BO327">
        <v>6</v>
      </c>
      <c r="BP327" t="s">
        <v>113</v>
      </c>
      <c r="BQ327" t="s">
        <v>1662</v>
      </c>
      <c r="BR327" t="s">
        <v>115</v>
      </c>
      <c r="BT327" s="42">
        <v>3</v>
      </c>
      <c r="BU327" t="s">
        <v>1663</v>
      </c>
      <c r="BV327" t="s">
        <v>1664</v>
      </c>
      <c r="BW327" t="b">
        <v>1</v>
      </c>
      <c r="BX327" s="29">
        <v>37</v>
      </c>
      <c r="BY327" s="28" t="s">
        <v>166</v>
      </c>
      <c r="BZ327" t="s">
        <v>100</v>
      </c>
      <c r="CA327" t="s">
        <v>289</v>
      </c>
      <c r="CB327" s="42" t="s">
        <v>102</v>
      </c>
      <c r="CC327" t="s">
        <v>100</v>
      </c>
      <c r="CD327" t="s">
        <v>289</v>
      </c>
    </row>
    <row r="328" spans="1:82" x14ac:dyDescent="0.2">
      <c r="A328" t="b">
        <v>0</v>
      </c>
      <c r="B328" t="s">
        <v>174</v>
      </c>
      <c r="C328" t="b">
        <v>1</v>
      </c>
      <c r="D328" t="b">
        <v>1</v>
      </c>
      <c r="E328" t="s">
        <v>81</v>
      </c>
      <c r="F328" t="s">
        <v>82</v>
      </c>
      <c r="G328" t="s">
        <v>82</v>
      </c>
      <c r="H328" t="s">
        <v>83</v>
      </c>
      <c r="I328" t="s">
        <v>81</v>
      </c>
      <c r="J328" t="s">
        <v>141</v>
      </c>
      <c r="K328" t="s">
        <v>85</v>
      </c>
      <c r="L328" t="s">
        <v>83</v>
      </c>
      <c r="M328" t="b">
        <v>0</v>
      </c>
      <c r="O328" t="s">
        <v>96</v>
      </c>
      <c r="P328" t="b">
        <v>0</v>
      </c>
      <c r="R328" t="b">
        <v>1</v>
      </c>
      <c r="S328" t="s">
        <v>1665</v>
      </c>
      <c r="T328">
        <v>5</v>
      </c>
      <c r="U328">
        <v>3</v>
      </c>
      <c r="AD328" t="b">
        <v>1</v>
      </c>
      <c r="AE328" t="b">
        <v>1</v>
      </c>
      <c r="AF328" t="s">
        <v>89</v>
      </c>
      <c r="AG328" t="s">
        <v>134</v>
      </c>
      <c r="AH328" t="s">
        <v>120</v>
      </c>
      <c r="AI328" t="s">
        <v>120</v>
      </c>
      <c r="AJ328" t="s">
        <v>81</v>
      </c>
      <c r="AK328" t="s">
        <v>85</v>
      </c>
      <c r="AL328" t="s">
        <v>91</v>
      </c>
      <c r="AM328" t="b">
        <v>1</v>
      </c>
      <c r="AN328" t="s">
        <v>1666</v>
      </c>
      <c r="AO328" t="s">
        <v>92</v>
      </c>
      <c r="AP328" t="b">
        <v>1</v>
      </c>
      <c r="AQ328" t="s">
        <v>1667</v>
      </c>
      <c r="AR328" t="b">
        <v>0</v>
      </c>
      <c r="AT328">
        <v>3</v>
      </c>
      <c r="AU328">
        <v>1</v>
      </c>
      <c r="AV328" s="12" t="s">
        <v>93</v>
      </c>
      <c r="BA328" s="27" t="s">
        <v>82</v>
      </c>
      <c r="BB328" t="b">
        <v>0</v>
      </c>
      <c r="BC328" t="s">
        <v>81</v>
      </c>
      <c r="BD328" t="s">
        <v>110</v>
      </c>
      <c r="BE328" t="s">
        <v>110</v>
      </c>
      <c r="BF328" t="s">
        <v>83</v>
      </c>
      <c r="BG328">
        <v>6</v>
      </c>
      <c r="BH328" t="s">
        <v>82</v>
      </c>
      <c r="BI328" t="s">
        <v>1668</v>
      </c>
      <c r="BJ328" t="s">
        <v>96</v>
      </c>
      <c r="BK328" t="s">
        <v>1669</v>
      </c>
      <c r="BL328" t="b">
        <v>0</v>
      </c>
      <c r="BO328">
        <v>5</v>
      </c>
      <c r="BP328" t="s">
        <v>113</v>
      </c>
      <c r="BQ328" t="s">
        <v>1670</v>
      </c>
      <c r="BR328" t="s">
        <v>98</v>
      </c>
      <c r="BT328" s="42">
        <v>3</v>
      </c>
      <c r="BU328" t="s">
        <v>1671</v>
      </c>
      <c r="BW328" t="b">
        <v>0</v>
      </c>
      <c r="BX328" s="29">
        <v>38</v>
      </c>
      <c r="BY328" s="28" t="s">
        <v>99</v>
      </c>
      <c r="BZ328" t="s">
        <v>100</v>
      </c>
      <c r="CA328" t="s">
        <v>220</v>
      </c>
      <c r="CB328" s="42" t="s">
        <v>102</v>
      </c>
      <c r="CC328" t="s">
        <v>100</v>
      </c>
      <c r="CD328" t="s">
        <v>220</v>
      </c>
    </row>
    <row r="329" spans="1:82" x14ac:dyDescent="0.2">
      <c r="A329" t="b">
        <v>0</v>
      </c>
      <c r="B329" t="s">
        <v>174</v>
      </c>
      <c r="C329" t="b">
        <v>1</v>
      </c>
      <c r="D329" t="b">
        <v>1</v>
      </c>
      <c r="E329" t="s">
        <v>81</v>
      </c>
      <c r="F329" t="s">
        <v>82</v>
      </c>
      <c r="G329" t="s">
        <v>81</v>
      </c>
      <c r="H329" t="s">
        <v>83</v>
      </c>
      <c r="I329" t="s">
        <v>81</v>
      </c>
      <c r="J329" t="s">
        <v>117</v>
      </c>
      <c r="K329" t="s">
        <v>118</v>
      </c>
      <c r="L329" t="s">
        <v>83</v>
      </c>
      <c r="M329" t="b">
        <v>0</v>
      </c>
      <c r="O329" t="s">
        <v>83</v>
      </c>
      <c r="P329" t="b">
        <v>0</v>
      </c>
      <c r="R329" t="b">
        <v>0</v>
      </c>
      <c r="T329">
        <v>2</v>
      </c>
      <c r="U329">
        <v>0</v>
      </c>
      <c r="AD329" t="b">
        <v>1</v>
      </c>
      <c r="AE329" t="b">
        <v>1</v>
      </c>
      <c r="AF329" t="s">
        <v>89</v>
      </c>
      <c r="AG329" t="s">
        <v>105</v>
      </c>
      <c r="AH329" t="s">
        <v>89</v>
      </c>
      <c r="AI329" t="s">
        <v>89</v>
      </c>
      <c r="AJ329" t="s">
        <v>110</v>
      </c>
      <c r="AK329" t="s">
        <v>118</v>
      </c>
      <c r="AL329" t="s">
        <v>121</v>
      </c>
      <c r="AM329" t="b">
        <v>0</v>
      </c>
      <c r="AO329" t="s">
        <v>122</v>
      </c>
      <c r="AP329" t="b">
        <v>0</v>
      </c>
      <c r="AR329" t="b">
        <v>0</v>
      </c>
      <c r="AT329">
        <v>5</v>
      </c>
      <c r="AU329">
        <v>0</v>
      </c>
      <c r="AV329" s="12" t="s">
        <v>82</v>
      </c>
      <c r="BA329" s="27" t="s">
        <v>82</v>
      </c>
      <c r="BB329" t="b">
        <v>1</v>
      </c>
      <c r="BC329" t="s">
        <v>82</v>
      </c>
      <c r="BD329" t="s">
        <v>144</v>
      </c>
      <c r="BE329" t="s">
        <v>110</v>
      </c>
      <c r="BF329" t="s">
        <v>82</v>
      </c>
      <c r="BG329">
        <v>3</v>
      </c>
      <c r="BH329" t="s">
        <v>82</v>
      </c>
      <c r="BI329" t="s">
        <v>1672</v>
      </c>
      <c r="BJ329" t="s">
        <v>82</v>
      </c>
      <c r="BK329" t="s">
        <v>1673</v>
      </c>
      <c r="BL329" t="b">
        <v>0</v>
      </c>
      <c r="BO329">
        <v>4</v>
      </c>
      <c r="BP329" t="s">
        <v>113</v>
      </c>
      <c r="BQ329" t="s">
        <v>1674</v>
      </c>
      <c r="BR329" t="s">
        <v>82</v>
      </c>
      <c r="BT329" s="42">
        <v>1</v>
      </c>
      <c r="BU329" t="s">
        <v>1675</v>
      </c>
      <c r="BW329" t="b">
        <v>0</v>
      </c>
      <c r="BX329" s="29">
        <v>47</v>
      </c>
      <c r="BY329" s="28" t="s">
        <v>99</v>
      </c>
      <c r="BZ329" t="s">
        <v>100</v>
      </c>
      <c r="CA329" t="s">
        <v>220</v>
      </c>
      <c r="CB329" s="42" t="s">
        <v>102</v>
      </c>
      <c r="CC329" t="s">
        <v>100</v>
      </c>
      <c r="CD329" t="s">
        <v>220</v>
      </c>
    </row>
    <row r="330" spans="1:82" x14ac:dyDescent="0.2">
      <c r="A330" t="b">
        <v>0</v>
      </c>
      <c r="B330" t="s">
        <v>174</v>
      </c>
      <c r="C330" t="b">
        <v>1</v>
      </c>
      <c r="D330" t="b">
        <v>1</v>
      </c>
      <c r="E330" t="s">
        <v>83</v>
      </c>
      <c r="F330" t="s">
        <v>83</v>
      </c>
      <c r="G330" t="s">
        <v>83</v>
      </c>
      <c r="H330" t="s">
        <v>83</v>
      </c>
      <c r="I330" t="s">
        <v>83</v>
      </c>
      <c r="J330" t="s">
        <v>190</v>
      </c>
      <c r="K330" t="s">
        <v>118</v>
      </c>
      <c r="L330" t="s">
        <v>83</v>
      </c>
      <c r="M330" t="b">
        <v>1</v>
      </c>
      <c r="N330" t="s">
        <v>1676</v>
      </c>
      <c r="O330" t="s">
        <v>96</v>
      </c>
      <c r="P330" t="b">
        <v>1</v>
      </c>
      <c r="R330" t="b">
        <v>1</v>
      </c>
      <c r="T330">
        <v>5</v>
      </c>
      <c r="U330">
        <v>5</v>
      </c>
      <c r="AD330" t="b">
        <v>1</v>
      </c>
      <c r="AE330" t="b">
        <v>0</v>
      </c>
      <c r="AF330" t="s">
        <v>90</v>
      </c>
      <c r="AG330" t="s">
        <v>219</v>
      </c>
      <c r="AH330" t="s">
        <v>120</v>
      </c>
      <c r="AI330" t="s">
        <v>120</v>
      </c>
      <c r="AJ330" t="s">
        <v>82</v>
      </c>
      <c r="AK330" t="s">
        <v>85</v>
      </c>
      <c r="AL330" t="s">
        <v>91</v>
      </c>
      <c r="AM330" t="b">
        <v>1</v>
      </c>
      <c r="AO330" t="s">
        <v>264</v>
      </c>
      <c r="AP330" t="b">
        <v>1</v>
      </c>
      <c r="AR330" t="b">
        <v>1</v>
      </c>
      <c r="AT330">
        <v>5</v>
      </c>
      <c r="AU330">
        <v>2</v>
      </c>
      <c r="AV330" s="12" t="s">
        <v>83</v>
      </c>
      <c r="AW330" s="29" t="s">
        <v>83</v>
      </c>
      <c r="AZ330" t="s">
        <v>138</v>
      </c>
      <c r="BA330" s="27" t="s">
        <v>83</v>
      </c>
      <c r="BB330" t="b">
        <v>1</v>
      </c>
      <c r="BC330" t="s">
        <v>83</v>
      </c>
      <c r="BD330" t="s">
        <v>144</v>
      </c>
      <c r="BE330" t="s">
        <v>111</v>
      </c>
      <c r="BF330" t="s">
        <v>83</v>
      </c>
      <c r="BG330">
        <v>7</v>
      </c>
      <c r="BH330" t="s">
        <v>96</v>
      </c>
      <c r="BJ330" t="s">
        <v>82</v>
      </c>
      <c r="BL330" t="b">
        <v>1</v>
      </c>
      <c r="BM330" t="b">
        <v>1</v>
      </c>
      <c r="BN330">
        <v>3</v>
      </c>
      <c r="BO330">
        <v>6</v>
      </c>
      <c r="BP330" t="s">
        <v>113</v>
      </c>
      <c r="BR330" t="s">
        <v>113</v>
      </c>
      <c r="BT330" s="42">
        <v>3</v>
      </c>
      <c r="BU330" t="s">
        <v>1677</v>
      </c>
      <c r="BV330" t="s">
        <v>1678</v>
      </c>
      <c r="BW330" t="b">
        <v>1</v>
      </c>
      <c r="BX330" s="29">
        <v>30</v>
      </c>
      <c r="BY330" s="28" t="s">
        <v>148</v>
      </c>
      <c r="BZ330" t="s">
        <v>100</v>
      </c>
      <c r="CA330" t="s">
        <v>220</v>
      </c>
      <c r="CB330" s="42" t="s">
        <v>102</v>
      </c>
      <c r="CC330" t="s">
        <v>100</v>
      </c>
      <c r="CD330" t="s">
        <v>220</v>
      </c>
    </row>
    <row r="331" spans="1:82" x14ac:dyDescent="0.2">
      <c r="A331" t="b">
        <v>0</v>
      </c>
      <c r="B331" t="s">
        <v>80</v>
      </c>
      <c r="C331" t="b">
        <v>0</v>
      </c>
      <c r="D331" t="b">
        <v>1</v>
      </c>
      <c r="E331" t="s">
        <v>309</v>
      </c>
      <c r="F331" t="s">
        <v>130</v>
      </c>
      <c r="G331" t="s">
        <v>82</v>
      </c>
      <c r="H331" t="s">
        <v>82</v>
      </c>
      <c r="I331" t="s">
        <v>81</v>
      </c>
      <c r="J331" t="s">
        <v>117</v>
      </c>
      <c r="K331" t="s">
        <v>85</v>
      </c>
      <c r="L331" t="s">
        <v>82</v>
      </c>
      <c r="M331" t="b">
        <v>1</v>
      </c>
      <c r="O331" t="s">
        <v>96</v>
      </c>
      <c r="P331" t="b">
        <v>1</v>
      </c>
      <c r="R331" t="b">
        <v>1</v>
      </c>
      <c r="T331">
        <v>0</v>
      </c>
      <c r="U331">
        <v>0</v>
      </c>
      <c r="AD331" t="b">
        <v>0</v>
      </c>
      <c r="AV331" s="12" t="s">
        <v>108</v>
      </c>
      <c r="AY331" t="s">
        <v>109</v>
      </c>
      <c r="BA331" s="27" t="s">
        <v>83</v>
      </c>
      <c r="BB331" t="b">
        <v>1</v>
      </c>
      <c r="BC331" t="s">
        <v>83</v>
      </c>
      <c r="BD331" t="s">
        <v>111</v>
      </c>
      <c r="BE331" t="s">
        <v>111</v>
      </c>
      <c r="BF331" t="s">
        <v>82</v>
      </c>
      <c r="BG331">
        <v>2</v>
      </c>
      <c r="BH331" t="s">
        <v>96</v>
      </c>
      <c r="BJ331" t="s">
        <v>82</v>
      </c>
      <c r="BL331" t="b">
        <v>0</v>
      </c>
      <c r="BO331">
        <v>3</v>
      </c>
      <c r="BP331" t="s">
        <v>113</v>
      </c>
      <c r="BR331" t="s">
        <v>82</v>
      </c>
      <c r="BT331" s="42">
        <v>3</v>
      </c>
      <c r="BW331" t="b">
        <v>0</v>
      </c>
      <c r="BX331" s="29">
        <v>24</v>
      </c>
      <c r="BY331" s="28" t="s">
        <v>148</v>
      </c>
      <c r="BZ331" t="s">
        <v>100</v>
      </c>
      <c r="CA331" t="s">
        <v>858</v>
      </c>
      <c r="CB331" s="42" t="s">
        <v>102</v>
      </c>
      <c r="CC331" t="s">
        <v>100</v>
      </c>
      <c r="CD331" t="s">
        <v>899</v>
      </c>
    </row>
    <row r="332" spans="1:82" x14ac:dyDescent="0.2">
      <c r="A332" t="b">
        <v>0</v>
      </c>
      <c r="B332" t="s">
        <v>174</v>
      </c>
      <c r="C332" t="b">
        <v>0</v>
      </c>
      <c r="D332" t="b">
        <v>1</v>
      </c>
      <c r="E332" t="s">
        <v>83</v>
      </c>
      <c r="F332" t="s">
        <v>83</v>
      </c>
      <c r="G332" t="s">
        <v>82</v>
      </c>
      <c r="H332" t="s">
        <v>83</v>
      </c>
      <c r="I332" t="s">
        <v>83</v>
      </c>
      <c r="J332" t="s">
        <v>117</v>
      </c>
      <c r="K332" t="s">
        <v>85</v>
      </c>
      <c r="L332" t="s">
        <v>96</v>
      </c>
      <c r="M332" t="b">
        <v>1</v>
      </c>
      <c r="O332" t="s">
        <v>96</v>
      </c>
      <c r="P332" t="b">
        <v>1</v>
      </c>
      <c r="R332" t="b">
        <v>1</v>
      </c>
      <c r="T332">
        <v>5</v>
      </c>
      <c r="U332">
        <v>3</v>
      </c>
      <c r="AD332" t="b">
        <v>0</v>
      </c>
      <c r="AV332" s="12" t="s">
        <v>83</v>
      </c>
      <c r="AW332" s="29" t="s">
        <v>83</v>
      </c>
      <c r="AZ332" t="s">
        <v>1679</v>
      </c>
      <c r="BA332" s="27" t="s">
        <v>83</v>
      </c>
      <c r="BB332" t="b">
        <v>1</v>
      </c>
      <c r="BC332" t="s">
        <v>83</v>
      </c>
      <c r="BD332" t="s">
        <v>144</v>
      </c>
      <c r="BE332" t="s">
        <v>111</v>
      </c>
      <c r="BF332" t="s">
        <v>83</v>
      </c>
      <c r="BG332">
        <v>7</v>
      </c>
      <c r="BH332" t="s">
        <v>96</v>
      </c>
      <c r="BI332" t="s">
        <v>1680</v>
      </c>
      <c r="BJ332" t="s">
        <v>82</v>
      </c>
      <c r="BK332" t="s">
        <v>1681</v>
      </c>
      <c r="BL332" t="b">
        <v>0</v>
      </c>
      <c r="BO332">
        <v>5</v>
      </c>
      <c r="BP332" t="s">
        <v>98</v>
      </c>
      <c r="BR332" t="s">
        <v>82</v>
      </c>
      <c r="BT332" s="42">
        <v>2</v>
      </c>
      <c r="BU332" t="s">
        <v>1682</v>
      </c>
      <c r="BW332" t="b">
        <v>0</v>
      </c>
      <c r="BX332" s="29">
        <v>38</v>
      </c>
      <c r="BY332" s="28" t="s">
        <v>148</v>
      </c>
      <c r="BZ332" t="s">
        <v>100</v>
      </c>
      <c r="CA332" t="s">
        <v>1683</v>
      </c>
      <c r="CB332" s="42" t="s">
        <v>102</v>
      </c>
      <c r="CC332" t="s">
        <v>100</v>
      </c>
      <c r="CD332" t="s">
        <v>1683</v>
      </c>
    </row>
    <row r="333" spans="1:82" x14ac:dyDescent="0.2">
      <c r="A333" t="b">
        <v>0</v>
      </c>
      <c r="B333" s="1" t="d">
        <v>2023-06-25</v>
      </c>
      <c r="C333" t="b">
        <v>1</v>
      </c>
      <c r="D333" t="b">
        <v>1</v>
      </c>
      <c r="E333" t="s">
        <v>83</v>
      </c>
      <c r="F333" t="s">
        <v>83</v>
      </c>
      <c r="G333" t="s">
        <v>83</v>
      </c>
      <c r="H333" t="s">
        <v>83</v>
      </c>
      <c r="I333" t="s">
        <v>81</v>
      </c>
      <c r="J333" t="s">
        <v>84</v>
      </c>
      <c r="K333" t="s">
        <v>118</v>
      </c>
      <c r="L333" t="s">
        <v>83</v>
      </c>
      <c r="M333" t="b">
        <v>1</v>
      </c>
      <c r="N333" t="s">
        <v>1684</v>
      </c>
      <c r="O333" t="s">
        <v>83</v>
      </c>
      <c r="P333" t="b">
        <v>1</v>
      </c>
      <c r="Q333" t="s">
        <v>1685</v>
      </c>
      <c r="R333" t="b">
        <v>1</v>
      </c>
      <c r="S333" t="s">
        <v>1686</v>
      </c>
      <c r="T333">
        <v>9</v>
      </c>
      <c r="U333">
        <v>9</v>
      </c>
      <c r="AD333" t="b">
        <v>1</v>
      </c>
      <c r="AE333" t="b">
        <v>1</v>
      </c>
      <c r="AF333" t="s">
        <v>89</v>
      </c>
      <c r="AG333" t="s">
        <v>105</v>
      </c>
      <c r="AH333" t="s">
        <v>89</v>
      </c>
      <c r="AI333" t="s">
        <v>89</v>
      </c>
      <c r="AJ333" t="s">
        <v>81</v>
      </c>
      <c r="AK333" t="s">
        <v>118</v>
      </c>
      <c r="AL333" t="s">
        <v>91</v>
      </c>
      <c r="AM333" t="b">
        <v>0</v>
      </c>
      <c r="AO333" t="s">
        <v>92</v>
      </c>
      <c r="AP333" t="b">
        <v>1</v>
      </c>
      <c r="AQ333" t="s">
        <v>1687</v>
      </c>
      <c r="AR333" t="b">
        <v>0</v>
      </c>
      <c r="AT333">
        <v>9</v>
      </c>
      <c r="AU333">
        <v>7</v>
      </c>
      <c r="AV333" s="12" t="s">
        <v>83</v>
      </c>
      <c r="AW333" s="29" t="s">
        <v>83</v>
      </c>
      <c r="AZ333" t="s">
        <v>694</v>
      </c>
      <c r="BA333" s="27" t="s">
        <v>82</v>
      </c>
      <c r="BB333" t="b">
        <v>1</v>
      </c>
      <c r="BC333" t="s">
        <v>83</v>
      </c>
      <c r="BD333" t="s">
        <v>144</v>
      </c>
      <c r="BE333" t="s">
        <v>94</v>
      </c>
      <c r="BF333" t="s">
        <v>82</v>
      </c>
      <c r="BG333">
        <v>10</v>
      </c>
      <c r="BH333" t="s">
        <v>82</v>
      </c>
      <c r="BI333" t="s">
        <v>1688</v>
      </c>
      <c r="BJ333" t="s">
        <v>82</v>
      </c>
      <c r="BK333" t="s">
        <v>1688</v>
      </c>
      <c r="BL333" t="b">
        <v>1</v>
      </c>
      <c r="BM333" t="b">
        <v>0</v>
      </c>
      <c r="BO333">
        <v>8</v>
      </c>
      <c r="BP333" t="s">
        <v>82</v>
      </c>
      <c r="BR333" t="s">
        <v>113</v>
      </c>
      <c r="BT333" s="42">
        <v>3</v>
      </c>
      <c r="BU333" t="s">
        <v>1689</v>
      </c>
      <c r="BW333" t="b">
        <v>1</v>
      </c>
      <c r="BX333" s="29">
        <v>42</v>
      </c>
      <c r="BY333" s="28" t="s">
        <v>99</v>
      </c>
      <c r="BZ333" t="s">
        <v>197</v>
      </c>
      <c r="CC333" t="s">
        <v>197</v>
      </c>
    </row>
    <row r="334" spans="1:82" x14ac:dyDescent="0.2">
      <c r="A334" t="b">
        <v>0</v>
      </c>
      <c r="B334" t="s">
        <v>128</v>
      </c>
      <c r="C334" t="b">
        <v>1</v>
      </c>
      <c r="D334" t="b">
        <v>1</v>
      </c>
      <c r="E334" t="s">
        <v>82</v>
      </c>
      <c r="F334" t="s">
        <v>82</v>
      </c>
      <c r="G334" t="s">
        <v>82</v>
      </c>
      <c r="H334" t="s">
        <v>82</v>
      </c>
      <c r="I334" t="s">
        <v>81</v>
      </c>
      <c r="J334" t="s">
        <v>84</v>
      </c>
      <c r="K334" t="s">
        <v>85</v>
      </c>
      <c r="L334" t="s">
        <v>82</v>
      </c>
      <c r="M334" t="b">
        <v>0</v>
      </c>
      <c r="O334" t="s">
        <v>82</v>
      </c>
      <c r="P334" t="b">
        <v>0</v>
      </c>
      <c r="R334" t="b">
        <v>0</v>
      </c>
      <c r="T334">
        <v>6</v>
      </c>
      <c r="U334">
        <v>0</v>
      </c>
      <c r="AD334" t="b">
        <v>1</v>
      </c>
      <c r="AE334" t="b">
        <v>0</v>
      </c>
      <c r="AF334" t="s">
        <v>158</v>
      </c>
      <c r="AG334" t="s">
        <v>159</v>
      </c>
      <c r="AH334" t="s">
        <v>120</v>
      </c>
      <c r="AI334" t="s">
        <v>120</v>
      </c>
      <c r="AJ334" t="s">
        <v>81</v>
      </c>
      <c r="AK334" t="s">
        <v>85</v>
      </c>
      <c r="AL334" t="s">
        <v>91</v>
      </c>
      <c r="AM334" t="b">
        <v>0</v>
      </c>
      <c r="AO334" t="s">
        <v>122</v>
      </c>
      <c r="AP334" t="b">
        <v>0</v>
      </c>
      <c r="AR334" t="b">
        <v>0</v>
      </c>
      <c r="AT334">
        <v>5</v>
      </c>
      <c r="AU334">
        <v>0</v>
      </c>
      <c r="AV334" s="12" t="s">
        <v>82</v>
      </c>
      <c r="BA334" s="27" t="s">
        <v>108</v>
      </c>
      <c r="BB334" t="b">
        <v>0</v>
      </c>
      <c r="BC334" t="s">
        <v>82</v>
      </c>
      <c r="BD334" t="s">
        <v>94</v>
      </c>
      <c r="BE334" t="s">
        <v>94</v>
      </c>
      <c r="BF334" t="s">
        <v>83</v>
      </c>
      <c r="BG334">
        <v>2</v>
      </c>
      <c r="BH334" t="s">
        <v>96</v>
      </c>
      <c r="BI334" t="s">
        <v>1690</v>
      </c>
      <c r="BJ334" t="s">
        <v>82</v>
      </c>
      <c r="BK334" t="s">
        <v>1691</v>
      </c>
      <c r="BL334" t="b">
        <v>0</v>
      </c>
      <c r="BO334">
        <v>4</v>
      </c>
      <c r="BP334" t="s">
        <v>98</v>
      </c>
      <c r="BR334" t="s">
        <v>98</v>
      </c>
      <c r="BT334" s="42">
        <v>1</v>
      </c>
      <c r="BU334" t="s">
        <v>1692</v>
      </c>
      <c r="BV334" t="s">
        <v>1693</v>
      </c>
      <c r="BW334" t="b">
        <v>1</v>
      </c>
      <c r="BX334" s="29">
        <v>39</v>
      </c>
      <c r="BY334" s="28" t="s">
        <v>99</v>
      </c>
      <c r="BZ334" t="s">
        <v>1694</v>
      </c>
      <c r="CC334" t="s">
        <v>1694</v>
      </c>
    </row>
    <row r="335" spans="1:82" x14ac:dyDescent="0.2">
      <c r="A335" t="b">
        <v>0</v>
      </c>
      <c r="B335" t="s">
        <v>174</v>
      </c>
      <c r="C335" t="b">
        <v>1</v>
      </c>
      <c r="D335" t="b">
        <v>1</v>
      </c>
      <c r="E335" t="s">
        <v>81</v>
      </c>
      <c r="F335" t="s">
        <v>82</v>
      </c>
      <c r="G335" t="s">
        <v>82</v>
      </c>
      <c r="H335" t="s">
        <v>81</v>
      </c>
      <c r="I335" t="s">
        <v>83</v>
      </c>
      <c r="J335" t="s">
        <v>81</v>
      </c>
      <c r="K335" t="s">
        <v>85</v>
      </c>
      <c r="L335" t="s">
        <v>96</v>
      </c>
      <c r="M335" t="b">
        <v>0</v>
      </c>
      <c r="O335" t="s">
        <v>82</v>
      </c>
      <c r="P335" t="b">
        <v>0</v>
      </c>
      <c r="R335" t="b">
        <v>0</v>
      </c>
      <c r="T335">
        <v>7</v>
      </c>
      <c r="U335">
        <v>0</v>
      </c>
      <c r="AD335" t="b">
        <v>1</v>
      </c>
      <c r="AE335" t="b">
        <v>1</v>
      </c>
      <c r="AF335" t="s">
        <v>81</v>
      </c>
      <c r="AG335" t="s">
        <v>105</v>
      </c>
      <c r="AH335" t="s">
        <v>89</v>
      </c>
      <c r="AI335" t="s">
        <v>89</v>
      </c>
      <c r="AJ335" t="s">
        <v>81</v>
      </c>
      <c r="AK335" t="s">
        <v>85</v>
      </c>
      <c r="AL335" t="s">
        <v>121</v>
      </c>
      <c r="AM335" t="b">
        <v>0</v>
      </c>
      <c r="AO335" t="s">
        <v>92</v>
      </c>
      <c r="AP335" t="b">
        <v>1</v>
      </c>
      <c r="AQ335" t="s">
        <v>1695</v>
      </c>
      <c r="AR335" t="b">
        <v>0</v>
      </c>
      <c r="AT335">
        <v>7</v>
      </c>
      <c r="AU335">
        <v>7</v>
      </c>
      <c r="AV335" s="12" t="s">
        <v>108</v>
      </c>
      <c r="AY335" t="s">
        <v>138</v>
      </c>
      <c r="BA335" s="27" t="s">
        <v>83</v>
      </c>
      <c r="BB335" t="b">
        <v>1</v>
      </c>
      <c r="BC335" t="s">
        <v>81</v>
      </c>
      <c r="BD335" t="s">
        <v>144</v>
      </c>
      <c r="BE335" t="s">
        <v>110</v>
      </c>
      <c r="BF335" t="s">
        <v>130</v>
      </c>
      <c r="BG335">
        <v>0</v>
      </c>
      <c r="BH335" t="s">
        <v>96</v>
      </c>
      <c r="BI335" t="s">
        <v>1696</v>
      </c>
      <c r="BJ335" t="s">
        <v>82</v>
      </c>
      <c r="BK335" t="s">
        <v>1697</v>
      </c>
      <c r="BL335" t="b">
        <v>0</v>
      </c>
      <c r="BO335">
        <v>5</v>
      </c>
      <c r="BP335" t="s">
        <v>82</v>
      </c>
      <c r="BR335" t="s">
        <v>115</v>
      </c>
      <c r="BT335" s="42">
        <v>2</v>
      </c>
      <c r="BU335" t="s">
        <v>1698</v>
      </c>
      <c r="BW335" t="b">
        <v>0</v>
      </c>
      <c r="BX335" s="29">
        <v>42</v>
      </c>
      <c r="BY335" s="28" t="s">
        <v>99</v>
      </c>
      <c r="BZ335" t="s">
        <v>100</v>
      </c>
      <c r="CA335" t="s">
        <v>289</v>
      </c>
      <c r="CB335" s="42" t="s">
        <v>102</v>
      </c>
      <c r="CC335" t="s">
        <v>100</v>
      </c>
      <c r="CD335" t="s">
        <v>289</v>
      </c>
    </row>
    <row r="336" spans="1:82" x14ac:dyDescent="0.2">
      <c r="A336" t="b">
        <v>0</v>
      </c>
      <c r="B336" t="s">
        <v>174</v>
      </c>
      <c r="C336" t="b">
        <v>0</v>
      </c>
      <c r="D336" t="b">
        <v>1</v>
      </c>
      <c r="E336" t="s">
        <v>83</v>
      </c>
      <c r="F336" t="s">
        <v>83</v>
      </c>
      <c r="G336" t="s">
        <v>82</v>
      </c>
      <c r="H336" t="s">
        <v>81</v>
      </c>
      <c r="I336" t="s">
        <v>83</v>
      </c>
      <c r="J336" t="s">
        <v>84</v>
      </c>
      <c r="K336" t="s">
        <v>85</v>
      </c>
      <c r="L336" t="s">
        <v>83</v>
      </c>
      <c r="M336" t="b">
        <v>1</v>
      </c>
      <c r="N336" t="s">
        <v>1699</v>
      </c>
      <c r="O336" t="s">
        <v>96</v>
      </c>
      <c r="P336" t="b">
        <v>1</v>
      </c>
      <c r="Q336" t="s">
        <v>1700</v>
      </c>
      <c r="R336" t="b">
        <v>1</v>
      </c>
      <c r="S336" t="s">
        <v>1701</v>
      </c>
      <c r="T336">
        <v>10</v>
      </c>
      <c r="U336">
        <v>8</v>
      </c>
      <c r="AD336" t="b">
        <v>1</v>
      </c>
      <c r="AE336" t="b">
        <v>1</v>
      </c>
      <c r="AF336" t="s">
        <v>90</v>
      </c>
      <c r="AG336" t="s">
        <v>219</v>
      </c>
      <c r="AH336" t="s">
        <v>89</v>
      </c>
      <c r="AI336" t="s">
        <v>120</v>
      </c>
      <c r="AJ336" t="s">
        <v>106</v>
      </c>
      <c r="AK336" t="s">
        <v>85</v>
      </c>
      <c r="AL336" t="s">
        <v>262</v>
      </c>
      <c r="AM336" t="b">
        <v>1</v>
      </c>
      <c r="AN336" t="s">
        <v>1702</v>
      </c>
      <c r="AO336" t="s">
        <v>264</v>
      </c>
      <c r="AP336" t="b">
        <v>1</v>
      </c>
      <c r="AQ336" t="s">
        <v>1703</v>
      </c>
      <c r="AR336" t="b">
        <v>0</v>
      </c>
      <c r="AT336">
        <v>10</v>
      </c>
      <c r="AU336">
        <v>2</v>
      </c>
      <c r="AV336" s="12" t="s">
        <v>83</v>
      </c>
      <c r="AW336" s="29" t="s">
        <v>83</v>
      </c>
      <c r="AZ336" t="s">
        <v>375</v>
      </c>
      <c r="BA336" s="27" t="s">
        <v>83</v>
      </c>
      <c r="BB336" t="b">
        <v>1</v>
      </c>
      <c r="BC336" t="s">
        <v>83</v>
      </c>
      <c r="BD336" t="s">
        <v>144</v>
      </c>
      <c r="BE336" t="s">
        <v>111</v>
      </c>
      <c r="BF336" t="s">
        <v>82</v>
      </c>
      <c r="BG336">
        <v>10</v>
      </c>
      <c r="BH336" t="s">
        <v>96</v>
      </c>
      <c r="BI336" t="s">
        <v>1704</v>
      </c>
      <c r="BJ336" t="s">
        <v>82</v>
      </c>
      <c r="BK336" t="s">
        <v>1705</v>
      </c>
      <c r="BL336" t="b">
        <v>1</v>
      </c>
      <c r="BM336" t="b">
        <v>1</v>
      </c>
      <c r="BN336">
        <v>3</v>
      </c>
      <c r="BO336">
        <v>7</v>
      </c>
      <c r="BP336" t="s">
        <v>115</v>
      </c>
      <c r="BQ336" t="s">
        <v>1706</v>
      </c>
      <c r="BR336" t="s">
        <v>115</v>
      </c>
      <c r="BT336" s="42">
        <v>2</v>
      </c>
      <c r="BU336" t="s">
        <v>1707</v>
      </c>
      <c r="BW336" t="b">
        <v>1</v>
      </c>
      <c r="BX336" s="29">
        <v>47</v>
      </c>
      <c r="BY336" s="28" t="s">
        <v>116</v>
      </c>
      <c r="BZ336" t="s">
        <v>100</v>
      </c>
      <c r="CA336" t="s">
        <v>346</v>
      </c>
      <c r="CB336" s="42" t="s">
        <v>102</v>
      </c>
      <c r="CC336" t="s">
        <v>100</v>
      </c>
      <c r="CD336" t="s">
        <v>346</v>
      </c>
    </row>
    <row r="337" spans="1:82" x14ac:dyDescent="0.2">
      <c r="A337" t="b">
        <v>0</v>
      </c>
      <c r="B337" t="s">
        <v>174</v>
      </c>
      <c r="C337" t="b">
        <v>1</v>
      </c>
      <c r="D337" t="b">
        <v>1</v>
      </c>
      <c r="E337" t="s">
        <v>83</v>
      </c>
      <c r="F337" t="s">
        <v>83</v>
      </c>
      <c r="G337" t="s">
        <v>82</v>
      </c>
      <c r="H337" t="s">
        <v>82</v>
      </c>
      <c r="I337" t="s">
        <v>83</v>
      </c>
      <c r="J337" t="s">
        <v>81</v>
      </c>
      <c r="K337" t="s">
        <v>85</v>
      </c>
      <c r="L337" t="s">
        <v>83</v>
      </c>
      <c r="M337" t="b">
        <v>0</v>
      </c>
      <c r="O337" t="s">
        <v>83</v>
      </c>
      <c r="P337" t="b">
        <v>0</v>
      </c>
      <c r="R337" t="b">
        <v>0</v>
      </c>
      <c r="T337">
        <v>7</v>
      </c>
      <c r="U337">
        <v>1</v>
      </c>
      <c r="AD337" t="b">
        <v>1</v>
      </c>
      <c r="AE337" t="b">
        <v>1</v>
      </c>
      <c r="AF337" t="s">
        <v>89</v>
      </c>
      <c r="AG337" t="s">
        <v>134</v>
      </c>
      <c r="AH337" t="s">
        <v>120</v>
      </c>
      <c r="AI337" t="s">
        <v>120</v>
      </c>
      <c r="AJ337" t="s">
        <v>81</v>
      </c>
      <c r="AK337" t="s">
        <v>85</v>
      </c>
      <c r="AL337" t="s">
        <v>91</v>
      </c>
      <c r="AM337" t="b">
        <v>0</v>
      </c>
      <c r="AO337" t="s">
        <v>92</v>
      </c>
      <c r="AP337" t="b">
        <v>0</v>
      </c>
      <c r="AR337" t="b">
        <v>0</v>
      </c>
      <c r="AT337">
        <v>8</v>
      </c>
      <c r="AU337">
        <v>0</v>
      </c>
      <c r="AV337" s="12" t="s">
        <v>82</v>
      </c>
      <c r="BA337" s="27" t="s">
        <v>82</v>
      </c>
      <c r="BB337" t="b">
        <v>0</v>
      </c>
      <c r="BC337" t="s">
        <v>82</v>
      </c>
      <c r="BD337" t="s">
        <v>94</v>
      </c>
      <c r="BE337" t="s">
        <v>110</v>
      </c>
      <c r="BF337" t="s">
        <v>82</v>
      </c>
      <c r="BG337">
        <v>3</v>
      </c>
      <c r="BH337" t="s">
        <v>82</v>
      </c>
      <c r="BI337" t="s">
        <v>1708</v>
      </c>
      <c r="BJ337" t="s">
        <v>82</v>
      </c>
      <c r="BK337" t="s">
        <v>1708</v>
      </c>
      <c r="BL337" t="b">
        <v>0</v>
      </c>
      <c r="BO337">
        <v>5</v>
      </c>
      <c r="BP337" t="s">
        <v>82</v>
      </c>
      <c r="BR337" t="s">
        <v>82</v>
      </c>
      <c r="BT337" s="42">
        <v>2</v>
      </c>
      <c r="BU337" t="s">
        <v>1709</v>
      </c>
      <c r="BW337" t="b">
        <v>1</v>
      </c>
      <c r="BX337" s="29">
        <v>29</v>
      </c>
      <c r="BY337" s="28" t="s">
        <v>99</v>
      </c>
      <c r="BZ337" t="s">
        <v>679</v>
      </c>
      <c r="CC337" t="s">
        <v>679</v>
      </c>
    </row>
    <row r="338" spans="1:82" ht="51" x14ac:dyDescent="0.2">
      <c r="A338" t="b">
        <v>0</v>
      </c>
      <c r="B338" t="s">
        <v>174</v>
      </c>
      <c r="C338" t="b">
        <v>1</v>
      </c>
      <c r="D338" t="b">
        <v>1</v>
      </c>
      <c r="E338" t="s">
        <v>83</v>
      </c>
      <c r="F338" t="s">
        <v>83</v>
      </c>
      <c r="G338" t="s">
        <v>83</v>
      </c>
      <c r="H338" t="s">
        <v>81</v>
      </c>
      <c r="I338" t="s">
        <v>81</v>
      </c>
      <c r="J338" t="s">
        <v>141</v>
      </c>
      <c r="K338" t="s">
        <v>85</v>
      </c>
      <c r="L338" t="s">
        <v>82</v>
      </c>
      <c r="M338" t="b">
        <v>0</v>
      </c>
      <c r="O338" t="s">
        <v>82</v>
      </c>
      <c r="P338" t="b">
        <v>0</v>
      </c>
      <c r="R338" t="b">
        <v>1</v>
      </c>
      <c r="S338" t="s">
        <v>1710</v>
      </c>
      <c r="T338">
        <v>7</v>
      </c>
      <c r="U338">
        <v>2</v>
      </c>
      <c r="AD338" t="b">
        <v>0</v>
      </c>
      <c r="AV338" s="12" t="s">
        <v>82</v>
      </c>
      <c r="BA338" s="27" t="s">
        <v>82</v>
      </c>
      <c r="BB338" t="b">
        <v>0</v>
      </c>
      <c r="BC338" t="s">
        <v>83</v>
      </c>
      <c r="BD338" t="s">
        <v>94</v>
      </c>
      <c r="BE338" t="s">
        <v>94</v>
      </c>
      <c r="BF338" t="s">
        <v>82</v>
      </c>
      <c r="BG338">
        <v>4</v>
      </c>
      <c r="BH338" t="s">
        <v>83</v>
      </c>
      <c r="BI338" t="s">
        <v>1711</v>
      </c>
      <c r="BJ338" t="s">
        <v>82</v>
      </c>
      <c r="BK338" t="s">
        <v>1712</v>
      </c>
      <c r="BL338" t="b">
        <v>0</v>
      </c>
      <c r="BO338">
        <v>3</v>
      </c>
      <c r="BP338" t="s">
        <v>82</v>
      </c>
      <c r="BR338" t="s">
        <v>82</v>
      </c>
      <c r="BT338" s="42">
        <v>1</v>
      </c>
      <c r="BU338" s="2" t="s">
        <v>1713</v>
      </c>
      <c r="BV338" t="s">
        <v>1714</v>
      </c>
      <c r="BW338" t="b">
        <v>0</v>
      </c>
      <c r="BX338" s="29">
        <v>55</v>
      </c>
      <c r="BY338" s="28" t="s">
        <v>166</v>
      </c>
      <c r="BZ338" t="s">
        <v>100</v>
      </c>
      <c r="CA338" t="s">
        <v>1196</v>
      </c>
      <c r="CB338" s="42" t="s">
        <v>258</v>
      </c>
      <c r="CC338" t="s">
        <v>100</v>
      </c>
      <c r="CD338" t="s">
        <v>1196</v>
      </c>
    </row>
    <row r="339" spans="1:82" x14ac:dyDescent="0.2">
      <c r="A339" t="b">
        <v>0</v>
      </c>
      <c r="B339" t="s">
        <v>181</v>
      </c>
      <c r="C339" t="b">
        <v>1</v>
      </c>
      <c r="D339" t="b">
        <v>0</v>
      </c>
      <c r="E339" t="s">
        <v>81</v>
      </c>
      <c r="F339" t="s">
        <v>82</v>
      </c>
      <c r="G339" t="s">
        <v>81</v>
      </c>
      <c r="H339" t="s">
        <v>81</v>
      </c>
      <c r="I339" t="s">
        <v>81</v>
      </c>
      <c r="J339" t="s">
        <v>84</v>
      </c>
      <c r="K339" t="s">
        <v>118</v>
      </c>
      <c r="L339" t="s">
        <v>96</v>
      </c>
      <c r="M339" t="b">
        <v>0</v>
      </c>
      <c r="O339" t="s">
        <v>96</v>
      </c>
      <c r="P339" t="b">
        <v>1</v>
      </c>
      <c r="Q339" t="s">
        <v>1715</v>
      </c>
      <c r="R339" t="b">
        <v>1</v>
      </c>
      <c r="S339" t="s">
        <v>1716</v>
      </c>
      <c r="T339">
        <v>5</v>
      </c>
      <c r="U339">
        <v>5</v>
      </c>
      <c r="AD339" t="b">
        <v>1</v>
      </c>
      <c r="AE339" t="b">
        <v>1</v>
      </c>
      <c r="AF339" t="s">
        <v>158</v>
      </c>
      <c r="AG339" t="s">
        <v>159</v>
      </c>
      <c r="AH339" t="s">
        <v>120</v>
      </c>
      <c r="AI339" t="s">
        <v>120</v>
      </c>
      <c r="AJ339" t="s">
        <v>82</v>
      </c>
      <c r="AK339" t="s">
        <v>118</v>
      </c>
      <c r="AL339" t="s">
        <v>81</v>
      </c>
      <c r="AM339" t="b">
        <v>1</v>
      </c>
      <c r="AN339" t="s">
        <v>1717</v>
      </c>
      <c r="AO339" t="s">
        <v>122</v>
      </c>
      <c r="AP339" t="b">
        <v>1</v>
      </c>
      <c r="AQ339" t="s">
        <v>1718</v>
      </c>
      <c r="AR339" t="b">
        <v>0</v>
      </c>
      <c r="AT339">
        <v>5</v>
      </c>
      <c r="AU339">
        <v>5</v>
      </c>
      <c r="AV339" s="12" t="s">
        <v>83</v>
      </c>
      <c r="AW339" s="29" t="s">
        <v>83</v>
      </c>
      <c r="AZ339" t="s">
        <v>1719</v>
      </c>
      <c r="BA339" s="27" t="s">
        <v>83</v>
      </c>
      <c r="BB339" t="b">
        <v>1</v>
      </c>
      <c r="BC339" t="s">
        <v>83</v>
      </c>
      <c r="BD339" t="s">
        <v>144</v>
      </c>
      <c r="BE339" t="s">
        <v>111</v>
      </c>
      <c r="BF339" t="s">
        <v>83</v>
      </c>
      <c r="BG339">
        <v>7</v>
      </c>
      <c r="BH339" t="s">
        <v>96</v>
      </c>
      <c r="BI339" t="s">
        <v>1720</v>
      </c>
      <c r="BJ339" t="s">
        <v>82</v>
      </c>
      <c r="BK339" t="s">
        <v>1721</v>
      </c>
      <c r="BL339" t="b">
        <v>0</v>
      </c>
      <c r="BO339">
        <v>5</v>
      </c>
      <c r="BP339" t="s">
        <v>115</v>
      </c>
      <c r="BQ339" t="s">
        <v>1717</v>
      </c>
      <c r="BR339" t="s">
        <v>82</v>
      </c>
      <c r="BT339" s="42">
        <v>1</v>
      </c>
      <c r="BU339" t="s">
        <v>1722</v>
      </c>
      <c r="BW339" t="b">
        <v>1</v>
      </c>
      <c r="BX339" s="29">
        <v>34</v>
      </c>
      <c r="BY339" s="28" t="s">
        <v>1723</v>
      </c>
      <c r="BZ339" t="s">
        <v>100</v>
      </c>
      <c r="CA339" t="s">
        <v>1724</v>
      </c>
      <c r="CB339" s="42" t="s">
        <v>218</v>
      </c>
      <c r="CC339" t="s">
        <v>100</v>
      </c>
      <c r="CD339" t="s">
        <v>1724</v>
      </c>
    </row>
    <row r="340" spans="1:82" x14ac:dyDescent="0.2">
      <c r="A340" t="b">
        <v>0</v>
      </c>
      <c r="B340" t="s">
        <v>174</v>
      </c>
      <c r="C340" t="b">
        <v>1</v>
      </c>
      <c r="D340" t="b">
        <v>1</v>
      </c>
      <c r="E340" t="s">
        <v>83</v>
      </c>
      <c r="F340" t="s">
        <v>83</v>
      </c>
      <c r="G340" t="s">
        <v>83</v>
      </c>
      <c r="H340" t="s">
        <v>83</v>
      </c>
      <c r="I340" t="s">
        <v>83</v>
      </c>
      <c r="J340" t="s">
        <v>141</v>
      </c>
      <c r="K340" t="s">
        <v>85</v>
      </c>
      <c r="L340" t="s">
        <v>83</v>
      </c>
      <c r="M340" t="b">
        <v>0</v>
      </c>
      <c r="O340" t="s">
        <v>83</v>
      </c>
      <c r="P340" t="b">
        <v>1</v>
      </c>
      <c r="Q340" t="s">
        <v>1725</v>
      </c>
      <c r="R340" t="b">
        <v>1</v>
      </c>
      <c r="S340" t="s">
        <v>1726</v>
      </c>
      <c r="T340">
        <v>8</v>
      </c>
      <c r="U340">
        <v>9</v>
      </c>
      <c r="AD340" t="b">
        <v>1</v>
      </c>
      <c r="AE340" t="b">
        <v>1</v>
      </c>
      <c r="AF340" t="s">
        <v>89</v>
      </c>
      <c r="AG340" t="s">
        <v>105</v>
      </c>
      <c r="AH340" t="s">
        <v>81</v>
      </c>
      <c r="AI340" t="s">
        <v>89</v>
      </c>
      <c r="AJ340" t="s">
        <v>106</v>
      </c>
      <c r="AK340" t="s">
        <v>85</v>
      </c>
      <c r="AL340" t="s">
        <v>262</v>
      </c>
      <c r="AM340" t="b">
        <v>0</v>
      </c>
      <c r="AO340" t="s">
        <v>92</v>
      </c>
      <c r="AP340" t="b">
        <v>1</v>
      </c>
      <c r="AQ340" t="s">
        <v>1727</v>
      </c>
      <c r="AR340" t="b">
        <v>0</v>
      </c>
      <c r="AT340">
        <v>8</v>
      </c>
      <c r="AU340">
        <v>8</v>
      </c>
      <c r="AV340" s="12" t="s">
        <v>82</v>
      </c>
      <c r="BA340" s="27" t="s">
        <v>108</v>
      </c>
      <c r="BB340" t="b">
        <v>1</v>
      </c>
      <c r="BC340" t="s">
        <v>82</v>
      </c>
      <c r="BD340" t="s">
        <v>110</v>
      </c>
      <c r="BE340" t="s">
        <v>110</v>
      </c>
      <c r="BF340" t="s">
        <v>82</v>
      </c>
      <c r="BG340">
        <v>3</v>
      </c>
      <c r="BH340" t="s">
        <v>83</v>
      </c>
      <c r="BI340" t="s">
        <v>1728</v>
      </c>
      <c r="BJ340" t="s">
        <v>96</v>
      </c>
      <c r="BK340" t="s">
        <v>1729</v>
      </c>
      <c r="BL340" t="b">
        <v>0</v>
      </c>
      <c r="BO340">
        <v>5</v>
      </c>
      <c r="BP340" t="s">
        <v>98</v>
      </c>
      <c r="BR340" t="s">
        <v>98</v>
      </c>
      <c r="BT340" s="42">
        <v>4</v>
      </c>
      <c r="BU340" t="s">
        <v>1730</v>
      </c>
      <c r="BV340" t="s">
        <v>130</v>
      </c>
      <c r="BW340" t="b">
        <v>0</v>
      </c>
      <c r="BX340" s="29">
        <v>45</v>
      </c>
      <c r="BY340" s="28" t="s">
        <v>99</v>
      </c>
      <c r="BZ340" t="s">
        <v>1731</v>
      </c>
      <c r="CC340" t="s">
        <v>1731</v>
      </c>
    </row>
    <row r="341" spans="1:82" x14ac:dyDescent="0.2">
      <c r="A341" t="b">
        <v>0</v>
      </c>
      <c r="B341" t="s">
        <v>174</v>
      </c>
      <c r="C341" t="b">
        <v>0</v>
      </c>
      <c r="D341" t="b">
        <v>1</v>
      </c>
      <c r="E341" t="s">
        <v>81</v>
      </c>
      <c r="F341" t="s">
        <v>130</v>
      </c>
      <c r="G341" t="s">
        <v>83</v>
      </c>
      <c r="H341" t="s">
        <v>83</v>
      </c>
      <c r="I341" t="s">
        <v>83</v>
      </c>
      <c r="J341" t="s">
        <v>190</v>
      </c>
      <c r="K341" t="s">
        <v>85</v>
      </c>
      <c r="L341" t="s">
        <v>96</v>
      </c>
      <c r="M341" t="b">
        <v>0</v>
      </c>
      <c r="O341" t="s">
        <v>82</v>
      </c>
      <c r="P341" t="b">
        <v>0</v>
      </c>
      <c r="R341" t="b">
        <v>1</v>
      </c>
      <c r="S341" t="s">
        <v>1732</v>
      </c>
      <c r="T341">
        <v>5</v>
      </c>
      <c r="U341">
        <v>5</v>
      </c>
      <c r="AD341" t="b">
        <v>1</v>
      </c>
      <c r="AE341" t="b">
        <v>0</v>
      </c>
      <c r="AF341" t="s">
        <v>81</v>
      </c>
      <c r="AG341" t="s">
        <v>134</v>
      </c>
      <c r="AH341" t="s">
        <v>120</v>
      </c>
      <c r="AI341" t="s">
        <v>120</v>
      </c>
      <c r="AJ341" t="s">
        <v>81</v>
      </c>
      <c r="AK341" t="s">
        <v>118</v>
      </c>
      <c r="AL341" t="s">
        <v>121</v>
      </c>
      <c r="AM341" t="b">
        <v>0</v>
      </c>
      <c r="AO341" t="s">
        <v>122</v>
      </c>
      <c r="AP341" t="b">
        <v>0</v>
      </c>
      <c r="AR341" t="b">
        <v>0</v>
      </c>
      <c r="AT341">
        <v>5</v>
      </c>
      <c r="AU341">
        <v>1</v>
      </c>
      <c r="AV341" s="12" t="s">
        <v>82</v>
      </c>
      <c r="BA341" s="27" t="s">
        <v>108</v>
      </c>
      <c r="BB341" t="b">
        <v>0</v>
      </c>
      <c r="BC341" t="s">
        <v>83</v>
      </c>
      <c r="BD341" t="s">
        <v>94</v>
      </c>
      <c r="BE341" t="s">
        <v>94</v>
      </c>
      <c r="BF341" t="s">
        <v>83</v>
      </c>
      <c r="BG341">
        <v>2</v>
      </c>
      <c r="BH341" t="s">
        <v>83</v>
      </c>
      <c r="BI341" t="s">
        <v>1733</v>
      </c>
      <c r="BJ341" t="s">
        <v>82</v>
      </c>
      <c r="BK341" t="s">
        <v>1734</v>
      </c>
      <c r="BL341" t="b">
        <v>0</v>
      </c>
      <c r="BO341">
        <v>7</v>
      </c>
      <c r="BP341" t="s">
        <v>82</v>
      </c>
      <c r="BR341" t="s">
        <v>82</v>
      </c>
      <c r="BT341" s="42">
        <v>2</v>
      </c>
      <c r="BU341" t="s">
        <v>1735</v>
      </c>
      <c r="BV341" t="s">
        <v>1736</v>
      </c>
      <c r="BW341" t="b">
        <v>0</v>
      </c>
      <c r="BX341" s="29">
        <v>46</v>
      </c>
      <c r="BY341" s="28" t="s">
        <v>116</v>
      </c>
      <c r="BZ341" t="s">
        <v>164</v>
      </c>
      <c r="CC341" t="s">
        <v>164</v>
      </c>
    </row>
    <row r="342" spans="1:82" x14ac:dyDescent="0.2">
      <c r="A342" t="b">
        <v>0</v>
      </c>
      <c r="B342" t="s">
        <v>174</v>
      </c>
      <c r="C342" t="b">
        <v>0</v>
      </c>
      <c r="D342" t="b">
        <v>1</v>
      </c>
      <c r="E342" t="s">
        <v>83</v>
      </c>
      <c r="F342" t="s">
        <v>82</v>
      </c>
      <c r="G342" t="s">
        <v>82</v>
      </c>
      <c r="H342" t="s">
        <v>83</v>
      </c>
      <c r="I342" t="s">
        <v>81</v>
      </c>
      <c r="J342" t="s">
        <v>117</v>
      </c>
      <c r="K342" t="s">
        <v>85</v>
      </c>
      <c r="L342" t="s">
        <v>82</v>
      </c>
      <c r="M342" t="b">
        <v>0</v>
      </c>
      <c r="O342" t="s">
        <v>83</v>
      </c>
      <c r="P342" t="b">
        <v>1</v>
      </c>
      <c r="Q342" t="s">
        <v>1737</v>
      </c>
      <c r="R342" t="b">
        <v>0</v>
      </c>
      <c r="T342">
        <v>7</v>
      </c>
      <c r="U342">
        <v>1</v>
      </c>
      <c r="AD342" t="b">
        <v>0</v>
      </c>
      <c r="AV342" s="12" t="s">
        <v>108</v>
      </c>
      <c r="AY342" t="s">
        <v>211</v>
      </c>
      <c r="BA342" s="27" t="s">
        <v>108</v>
      </c>
      <c r="BB342" t="b">
        <v>0</v>
      </c>
      <c r="BC342" t="s">
        <v>81</v>
      </c>
      <c r="BD342" t="s">
        <v>110</v>
      </c>
      <c r="BE342" t="s">
        <v>111</v>
      </c>
      <c r="BF342" t="s">
        <v>130</v>
      </c>
      <c r="BG342">
        <v>5</v>
      </c>
      <c r="BH342" t="s">
        <v>83</v>
      </c>
      <c r="BI342" t="s">
        <v>1738</v>
      </c>
      <c r="BJ342" t="s">
        <v>82</v>
      </c>
      <c r="BK342" t="s">
        <v>1739</v>
      </c>
      <c r="BL342" t="b">
        <v>0</v>
      </c>
      <c r="BO342">
        <v>10</v>
      </c>
      <c r="BP342" t="s">
        <v>82</v>
      </c>
      <c r="BR342" t="s">
        <v>82</v>
      </c>
      <c r="BT342" s="42">
        <v>2</v>
      </c>
      <c r="BU342" t="s">
        <v>1740</v>
      </c>
      <c r="BV342" t="s">
        <v>1217</v>
      </c>
      <c r="BW342" t="b">
        <v>0</v>
      </c>
      <c r="BX342" s="29">
        <v>23</v>
      </c>
      <c r="BY342" s="28" t="s">
        <v>148</v>
      </c>
      <c r="BZ342" t="s">
        <v>722</v>
      </c>
      <c r="CC342" t="s">
        <v>722</v>
      </c>
    </row>
    <row r="343" spans="1:82" x14ac:dyDescent="0.2">
      <c r="A343" t="b">
        <v>0</v>
      </c>
      <c r="B343" t="s">
        <v>128</v>
      </c>
      <c r="C343" t="b">
        <v>0</v>
      </c>
      <c r="D343" t="b">
        <v>1</v>
      </c>
      <c r="E343" t="s">
        <v>82</v>
      </c>
      <c r="F343" t="s">
        <v>82</v>
      </c>
      <c r="G343" t="s">
        <v>82</v>
      </c>
      <c r="H343" t="s">
        <v>82</v>
      </c>
      <c r="I343" t="s">
        <v>82</v>
      </c>
      <c r="J343" t="s">
        <v>117</v>
      </c>
      <c r="K343" t="s">
        <v>85</v>
      </c>
      <c r="L343" t="s">
        <v>82</v>
      </c>
      <c r="M343" t="b">
        <v>0</v>
      </c>
      <c r="O343" t="s">
        <v>82</v>
      </c>
      <c r="P343" t="b">
        <v>0</v>
      </c>
      <c r="R343" t="b">
        <v>0</v>
      </c>
      <c r="T343">
        <v>5</v>
      </c>
      <c r="U343">
        <v>6</v>
      </c>
      <c r="AD343" t="b">
        <v>0</v>
      </c>
      <c r="AV343" s="12" t="s">
        <v>108</v>
      </c>
      <c r="AY343" t="s">
        <v>318</v>
      </c>
      <c r="BA343" s="27" t="s">
        <v>108</v>
      </c>
      <c r="BB343" t="b">
        <v>1</v>
      </c>
      <c r="BC343" t="s">
        <v>83</v>
      </c>
      <c r="BD343" t="s">
        <v>111</v>
      </c>
      <c r="BE343" t="s">
        <v>111</v>
      </c>
      <c r="BF343" t="s">
        <v>96</v>
      </c>
      <c r="BG343">
        <v>8</v>
      </c>
      <c r="BH343" t="s">
        <v>82</v>
      </c>
      <c r="BI343" t="s">
        <v>1741</v>
      </c>
      <c r="BJ343" t="s">
        <v>82</v>
      </c>
      <c r="BK343" t="s">
        <v>1742</v>
      </c>
      <c r="BL343" t="b">
        <v>0</v>
      </c>
      <c r="BO343">
        <v>6</v>
      </c>
      <c r="BP343" t="s">
        <v>82</v>
      </c>
      <c r="BR343" t="s">
        <v>82</v>
      </c>
      <c r="BT343" s="42">
        <v>3</v>
      </c>
      <c r="BW343" t="b">
        <v>1</v>
      </c>
      <c r="BX343" s="29">
        <v>22</v>
      </c>
      <c r="BY343" s="28" t="s">
        <v>140</v>
      </c>
      <c r="BZ343" t="s">
        <v>100</v>
      </c>
      <c r="CA343" t="s">
        <v>217</v>
      </c>
      <c r="CB343" s="42" t="s">
        <v>102</v>
      </c>
      <c r="CC343" t="s">
        <v>100</v>
      </c>
      <c r="CD343" t="s">
        <v>217</v>
      </c>
    </row>
    <row r="344" spans="1:82" x14ac:dyDescent="0.2">
      <c r="A344" t="b">
        <v>0</v>
      </c>
      <c r="B344" t="s">
        <v>80</v>
      </c>
      <c r="C344" t="b">
        <v>1</v>
      </c>
      <c r="D344" t="b">
        <v>1</v>
      </c>
      <c r="E344" t="s">
        <v>82</v>
      </c>
      <c r="F344" t="s">
        <v>130</v>
      </c>
      <c r="G344" t="s">
        <v>82</v>
      </c>
      <c r="H344" t="s">
        <v>82</v>
      </c>
      <c r="I344" t="s">
        <v>81</v>
      </c>
      <c r="J344" t="s">
        <v>190</v>
      </c>
      <c r="K344" t="s">
        <v>85</v>
      </c>
      <c r="L344" t="s">
        <v>96</v>
      </c>
      <c r="M344" t="b">
        <v>1</v>
      </c>
      <c r="N344" t="s">
        <v>1743</v>
      </c>
      <c r="O344" t="s">
        <v>96</v>
      </c>
      <c r="P344" t="b">
        <v>1</v>
      </c>
      <c r="Q344" t="s">
        <v>1744</v>
      </c>
      <c r="R344" t="b">
        <v>1</v>
      </c>
      <c r="S344" t="s">
        <v>1745</v>
      </c>
      <c r="T344">
        <v>7</v>
      </c>
      <c r="U344">
        <v>4</v>
      </c>
      <c r="AD344" t="b">
        <v>1</v>
      </c>
      <c r="AE344" t="b">
        <v>1</v>
      </c>
      <c r="AF344" t="s">
        <v>158</v>
      </c>
      <c r="AG344" t="s">
        <v>159</v>
      </c>
      <c r="AH344" t="s">
        <v>120</v>
      </c>
      <c r="AI344" t="s">
        <v>120</v>
      </c>
      <c r="AJ344" t="s">
        <v>81</v>
      </c>
      <c r="AK344" t="s">
        <v>85</v>
      </c>
      <c r="AL344" t="s">
        <v>121</v>
      </c>
      <c r="AM344" t="b">
        <v>0</v>
      </c>
      <c r="AO344" t="s">
        <v>122</v>
      </c>
      <c r="AP344" t="b">
        <v>0</v>
      </c>
      <c r="AR344" t="b">
        <v>0</v>
      </c>
      <c r="AT344">
        <v>5</v>
      </c>
      <c r="AU344">
        <v>1</v>
      </c>
      <c r="AV344" s="12" t="s">
        <v>83</v>
      </c>
      <c r="AW344" s="29" t="s">
        <v>83</v>
      </c>
      <c r="AZ344" t="s">
        <v>1746</v>
      </c>
      <c r="BA344" s="27" t="s">
        <v>83</v>
      </c>
      <c r="BB344" t="b">
        <v>1</v>
      </c>
      <c r="BC344" t="s">
        <v>83</v>
      </c>
      <c r="BD344" t="s">
        <v>110</v>
      </c>
      <c r="BE344" t="s">
        <v>111</v>
      </c>
      <c r="BF344" t="s">
        <v>82</v>
      </c>
      <c r="BG344">
        <v>5</v>
      </c>
      <c r="BH344" t="s">
        <v>83</v>
      </c>
      <c r="BI344" t="s">
        <v>1747</v>
      </c>
      <c r="BJ344" t="s">
        <v>96</v>
      </c>
      <c r="BK344" t="s">
        <v>1748</v>
      </c>
      <c r="BL344" t="b">
        <v>0</v>
      </c>
      <c r="BO344">
        <v>7</v>
      </c>
      <c r="BP344" t="s">
        <v>98</v>
      </c>
      <c r="BR344" t="s">
        <v>115</v>
      </c>
      <c r="BT344" s="42">
        <v>2</v>
      </c>
      <c r="BU344" t="s">
        <v>1749</v>
      </c>
      <c r="BW344" t="b">
        <v>0</v>
      </c>
      <c r="BX344" s="29">
        <v>30</v>
      </c>
      <c r="BY344" s="28" t="s">
        <v>99</v>
      </c>
      <c r="BZ344" t="s">
        <v>1191</v>
      </c>
      <c r="CC344" t="s">
        <v>1191</v>
      </c>
    </row>
    <row r="345" spans="1:82" x14ac:dyDescent="0.2">
      <c r="A345" t="b">
        <v>1</v>
      </c>
      <c r="V345" t="b">
        <v>1</v>
      </c>
      <c r="W345" t="s">
        <v>207</v>
      </c>
      <c r="X345" t="s">
        <v>350</v>
      </c>
      <c r="Y345" t="s">
        <v>373</v>
      </c>
      <c r="Z345" t="s">
        <v>350</v>
      </c>
      <c r="AA345" t="s">
        <v>351</v>
      </c>
      <c r="AB345" t="s">
        <v>82</v>
      </c>
      <c r="AD345" t="b">
        <v>1</v>
      </c>
      <c r="AE345" t="b">
        <v>1</v>
      </c>
      <c r="AF345" t="s">
        <v>81</v>
      </c>
      <c r="AG345" t="s">
        <v>134</v>
      </c>
      <c r="AH345" t="s">
        <v>120</v>
      </c>
      <c r="AI345" t="s">
        <v>120</v>
      </c>
      <c r="AJ345" t="s">
        <v>81</v>
      </c>
      <c r="AK345" t="s">
        <v>118</v>
      </c>
      <c r="AL345" t="s">
        <v>262</v>
      </c>
      <c r="AM345" t="b">
        <v>0</v>
      </c>
      <c r="AO345" t="s">
        <v>264</v>
      </c>
      <c r="AP345" t="b">
        <v>1</v>
      </c>
      <c r="AQ345" t="s">
        <v>1750</v>
      </c>
      <c r="AR345" t="b">
        <v>1</v>
      </c>
      <c r="AT345">
        <v>6</v>
      </c>
      <c r="AU345">
        <v>5</v>
      </c>
      <c r="AV345" s="12" t="s">
        <v>83</v>
      </c>
      <c r="AW345" s="29" t="s">
        <v>83</v>
      </c>
      <c r="AZ345" t="s">
        <v>109</v>
      </c>
      <c r="BA345" s="27" t="s">
        <v>83</v>
      </c>
      <c r="BB345" t="b">
        <v>1</v>
      </c>
      <c r="BC345" t="s">
        <v>81</v>
      </c>
      <c r="BD345" t="s">
        <v>110</v>
      </c>
      <c r="BE345" t="s">
        <v>111</v>
      </c>
      <c r="BF345" t="s">
        <v>130</v>
      </c>
      <c r="BG345">
        <v>7</v>
      </c>
      <c r="BH345" t="s">
        <v>82</v>
      </c>
      <c r="BI345" t="s">
        <v>1751</v>
      </c>
      <c r="BJ345" t="s">
        <v>82</v>
      </c>
      <c r="BL345" t="b">
        <v>1</v>
      </c>
      <c r="BM345" t="b">
        <v>1</v>
      </c>
      <c r="BN345">
        <v>4</v>
      </c>
      <c r="BO345">
        <v>4</v>
      </c>
      <c r="BP345" t="s">
        <v>115</v>
      </c>
      <c r="BQ345" t="s">
        <v>1752</v>
      </c>
      <c r="BR345" t="s">
        <v>115</v>
      </c>
      <c r="BT345" s="42">
        <v>2</v>
      </c>
      <c r="BU345" t="s">
        <v>1753</v>
      </c>
      <c r="BW345" t="b">
        <v>1</v>
      </c>
      <c r="BX345" s="29">
        <v>27</v>
      </c>
      <c r="BY345" s="28" t="s">
        <v>99</v>
      </c>
      <c r="BZ345" t="s">
        <v>100</v>
      </c>
      <c r="CA345" t="s">
        <v>289</v>
      </c>
      <c r="CB345" s="42" t="s">
        <v>218</v>
      </c>
      <c r="CC345" t="s">
        <v>100</v>
      </c>
      <c r="CD345" t="s">
        <v>289</v>
      </c>
    </row>
    <row r="346" spans="1:82" x14ac:dyDescent="0.2">
      <c r="A346" t="b">
        <v>0</v>
      </c>
      <c r="B346" t="s">
        <v>128</v>
      </c>
      <c r="C346" t="b">
        <v>1</v>
      </c>
      <c r="D346" t="b">
        <v>1</v>
      </c>
      <c r="E346" t="s">
        <v>83</v>
      </c>
      <c r="F346" t="s">
        <v>82</v>
      </c>
      <c r="G346" t="s">
        <v>82</v>
      </c>
      <c r="H346" t="s">
        <v>81</v>
      </c>
      <c r="I346" t="s">
        <v>81</v>
      </c>
      <c r="J346" t="s">
        <v>117</v>
      </c>
      <c r="K346" t="s">
        <v>85</v>
      </c>
      <c r="L346" t="s">
        <v>82</v>
      </c>
      <c r="M346" t="b">
        <v>0</v>
      </c>
      <c r="O346" t="s">
        <v>82</v>
      </c>
      <c r="P346" t="b">
        <v>0</v>
      </c>
      <c r="R346" t="b">
        <v>0</v>
      </c>
      <c r="T346">
        <v>4</v>
      </c>
      <c r="U346">
        <v>2</v>
      </c>
      <c r="AD346" t="b">
        <v>1</v>
      </c>
      <c r="AE346" t="b">
        <v>1</v>
      </c>
      <c r="AF346" t="s">
        <v>89</v>
      </c>
      <c r="AG346" t="s">
        <v>105</v>
      </c>
      <c r="AH346" t="s">
        <v>120</v>
      </c>
      <c r="AI346" t="s">
        <v>89</v>
      </c>
      <c r="AJ346" t="s">
        <v>81</v>
      </c>
      <c r="AK346" t="s">
        <v>85</v>
      </c>
      <c r="AL346" t="s">
        <v>121</v>
      </c>
      <c r="AM346" t="b">
        <v>0</v>
      </c>
      <c r="AO346" t="s">
        <v>122</v>
      </c>
      <c r="AP346" t="b">
        <v>0</v>
      </c>
      <c r="AR346" t="b">
        <v>0</v>
      </c>
      <c r="AT346">
        <v>5</v>
      </c>
      <c r="AU346">
        <v>4</v>
      </c>
      <c r="AV346" s="12" t="s">
        <v>83</v>
      </c>
      <c r="AW346" s="29" t="s">
        <v>83</v>
      </c>
      <c r="AZ346" t="s">
        <v>211</v>
      </c>
      <c r="BA346" s="27" t="s">
        <v>83</v>
      </c>
      <c r="BB346" t="b">
        <v>1</v>
      </c>
      <c r="BC346" t="s">
        <v>83</v>
      </c>
      <c r="BD346" t="s">
        <v>111</v>
      </c>
      <c r="BE346" t="s">
        <v>111</v>
      </c>
      <c r="BF346" t="s">
        <v>83</v>
      </c>
      <c r="BG346">
        <v>8</v>
      </c>
      <c r="BH346" t="s">
        <v>96</v>
      </c>
      <c r="BI346" t="s">
        <v>1754</v>
      </c>
      <c r="BJ346" t="s">
        <v>82</v>
      </c>
      <c r="BK346" t="s">
        <v>1755</v>
      </c>
      <c r="BL346" t="b">
        <v>0</v>
      </c>
      <c r="BO346">
        <v>4</v>
      </c>
      <c r="BP346" t="s">
        <v>98</v>
      </c>
      <c r="BR346" t="s">
        <v>98</v>
      </c>
      <c r="BT346" s="42">
        <v>3</v>
      </c>
      <c r="BU346" t="s">
        <v>1756</v>
      </c>
      <c r="BW346" t="b">
        <v>1</v>
      </c>
      <c r="BX346" s="29">
        <v>42</v>
      </c>
      <c r="BY346" s="28" t="s">
        <v>148</v>
      </c>
      <c r="BZ346" t="s">
        <v>100</v>
      </c>
      <c r="CA346" t="s">
        <v>905</v>
      </c>
      <c r="CB346" s="42" t="s">
        <v>102</v>
      </c>
      <c r="CC346" t="s">
        <v>100</v>
      </c>
      <c r="CD346" t="s">
        <v>905</v>
      </c>
    </row>
    <row r="347" spans="1:82" x14ac:dyDescent="0.2">
      <c r="A347" t="b">
        <v>0</v>
      </c>
      <c r="B347" t="s">
        <v>80</v>
      </c>
      <c r="C347" t="b">
        <v>1</v>
      </c>
      <c r="D347" t="b">
        <v>1</v>
      </c>
      <c r="E347" t="s">
        <v>83</v>
      </c>
      <c r="F347" t="s">
        <v>82</v>
      </c>
      <c r="G347" t="s">
        <v>82</v>
      </c>
      <c r="H347" t="s">
        <v>82</v>
      </c>
      <c r="I347" t="s">
        <v>83</v>
      </c>
      <c r="J347" t="s">
        <v>84</v>
      </c>
      <c r="K347" t="s">
        <v>118</v>
      </c>
      <c r="L347" t="s">
        <v>83</v>
      </c>
      <c r="M347" t="b">
        <v>1</v>
      </c>
      <c r="O347" t="s">
        <v>83</v>
      </c>
      <c r="P347" t="b">
        <v>1</v>
      </c>
      <c r="R347" t="b">
        <v>1</v>
      </c>
      <c r="T347">
        <v>8</v>
      </c>
      <c r="U347">
        <v>7</v>
      </c>
      <c r="AD347" t="b">
        <v>0</v>
      </c>
      <c r="AV347" s="12" t="s">
        <v>82</v>
      </c>
      <c r="BA347" s="27" t="s">
        <v>83</v>
      </c>
      <c r="BB347" t="b">
        <v>1</v>
      </c>
      <c r="BC347" t="s">
        <v>83</v>
      </c>
      <c r="BD347" t="s">
        <v>110</v>
      </c>
      <c r="BE347" t="s">
        <v>111</v>
      </c>
      <c r="BF347" t="s">
        <v>82</v>
      </c>
      <c r="BG347">
        <v>10</v>
      </c>
      <c r="BH347" t="s">
        <v>83</v>
      </c>
      <c r="BJ347" t="s">
        <v>96</v>
      </c>
      <c r="BL347" t="b">
        <v>1</v>
      </c>
      <c r="BM347" t="b">
        <v>0</v>
      </c>
      <c r="BO347">
        <v>5</v>
      </c>
      <c r="BP347" t="s">
        <v>113</v>
      </c>
      <c r="BR347" t="s">
        <v>82</v>
      </c>
      <c r="BT347" s="42">
        <v>2</v>
      </c>
      <c r="BW347" t="b">
        <v>1</v>
      </c>
      <c r="BX347" s="29">
        <v>26</v>
      </c>
      <c r="BY347" s="28" t="s">
        <v>1757</v>
      </c>
      <c r="BZ347" t="s">
        <v>724</v>
      </c>
      <c r="CC347" t="s">
        <v>724</v>
      </c>
    </row>
    <row r="348" spans="1:82" x14ac:dyDescent="0.2">
      <c r="A348" t="b">
        <v>0</v>
      </c>
      <c r="B348" s="1" t="d">
        <v>2023-06-25</v>
      </c>
      <c r="C348" t="b">
        <v>1</v>
      </c>
      <c r="D348" t="b">
        <v>1</v>
      </c>
      <c r="E348" t="s">
        <v>82</v>
      </c>
      <c r="F348" t="s">
        <v>82</v>
      </c>
      <c r="G348" t="s">
        <v>82</v>
      </c>
      <c r="H348" t="s">
        <v>82</v>
      </c>
      <c r="I348" t="s">
        <v>81</v>
      </c>
      <c r="J348" t="s">
        <v>84</v>
      </c>
      <c r="K348" t="s">
        <v>85</v>
      </c>
      <c r="L348" t="s">
        <v>96</v>
      </c>
      <c r="M348" t="b">
        <v>0</v>
      </c>
      <c r="O348" t="s">
        <v>82</v>
      </c>
      <c r="P348" t="b">
        <v>0</v>
      </c>
      <c r="R348" t="b">
        <v>0</v>
      </c>
      <c r="T348">
        <v>8</v>
      </c>
      <c r="U348">
        <v>5</v>
      </c>
      <c r="AD348" t="b">
        <v>0</v>
      </c>
      <c r="AV348" s="12" t="s">
        <v>82</v>
      </c>
      <c r="BA348" s="27" t="s">
        <v>82</v>
      </c>
      <c r="BB348" t="b">
        <v>0</v>
      </c>
      <c r="BC348" t="s">
        <v>82</v>
      </c>
      <c r="BD348" t="s">
        <v>94</v>
      </c>
      <c r="BE348" t="s">
        <v>111</v>
      </c>
      <c r="BF348" t="s">
        <v>130</v>
      </c>
      <c r="BG348">
        <v>5</v>
      </c>
      <c r="BH348" t="s">
        <v>82</v>
      </c>
      <c r="BI348" t="s">
        <v>1758</v>
      </c>
      <c r="BJ348" t="s">
        <v>82</v>
      </c>
      <c r="BK348" t="s">
        <v>1759</v>
      </c>
      <c r="BL348" t="b">
        <v>0</v>
      </c>
      <c r="BO348">
        <v>6</v>
      </c>
      <c r="BP348" t="s">
        <v>82</v>
      </c>
      <c r="BR348" t="s">
        <v>82</v>
      </c>
      <c r="BT348" s="42">
        <v>3</v>
      </c>
      <c r="BU348" t="s">
        <v>1760</v>
      </c>
      <c r="BV348" t="s">
        <v>1761</v>
      </c>
      <c r="BW348" t="b">
        <v>0</v>
      </c>
      <c r="BX348" s="29">
        <v>31</v>
      </c>
      <c r="BY348" s="28" t="s">
        <v>140</v>
      </c>
      <c r="BZ348" t="s">
        <v>100</v>
      </c>
      <c r="CA348" t="s">
        <v>346</v>
      </c>
      <c r="CB348" s="42" t="s">
        <v>685</v>
      </c>
      <c r="CC348" t="s">
        <v>100</v>
      </c>
      <c r="CD348" t="s">
        <v>346</v>
      </c>
    </row>
    <row r="349" spans="1:82" x14ac:dyDescent="0.2">
      <c r="A349" t="b">
        <v>0</v>
      </c>
      <c r="B349" t="s">
        <v>174</v>
      </c>
      <c r="C349" t="b">
        <v>0</v>
      </c>
      <c r="D349" t="b">
        <v>1</v>
      </c>
      <c r="E349" t="s">
        <v>81</v>
      </c>
      <c r="F349" t="s">
        <v>82</v>
      </c>
      <c r="G349" t="s">
        <v>82</v>
      </c>
      <c r="H349" t="s">
        <v>81</v>
      </c>
      <c r="I349" t="s">
        <v>81</v>
      </c>
      <c r="J349" t="s">
        <v>117</v>
      </c>
      <c r="K349" t="s">
        <v>85</v>
      </c>
      <c r="L349" t="s">
        <v>82</v>
      </c>
      <c r="M349" t="b">
        <v>0</v>
      </c>
      <c r="O349" t="s">
        <v>82</v>
      </c>
      <c r="P349" t="b">
        <v>0</v>
      </c>
      <c r="R349" t="b">
        <v>0</v>
      </c>
      <c r="T349">
        <v>5</v>
      </c>
      <c r="U349">
        <v>5</v>
      </c>
      <c r="AD349" t="b">
        <v>1</v>
      </c>
      <c r="AE349" t="b">
        <v>0</v>
      </c>
      <c r="AF349" t="s">
        <v>158</v>
      </c>
      <c r="AG349" t="s">
        <v>159</v>
      </c>
      <c r="AH349" t="s">
        <v>81</v>
      </c>
      <c r="AI349" t="s">
        <v>120</v>
      </c>
      <c r="AJ349" t="s">
        <v>81</v>
      </c>
      <c r="AK349" t="s">
        <v>85</v>
      </c>
      <c r="AL349" t="s">
        <v>121</v>
      </c>
      <c r="AM349" t="b">
        <v>0</v>
      </c>
      <c r="AO349" t="s">
        <v>122</v>
      </c>
      <c r="AP349" t="b">
        <v>0</v>
      </c>
      <c r="AR349" t="b">
        <v>0</v>
      </c>
      <c r="AT349">
        <v>5</v>
      </c>
      <c r="AU349">
        <v>1</v>
      </c>
      <c r="AV349" s="12" t="s">
        <v>108</v>
      </c>
      <c r="AY349" t="s">
        <v>109</v>
      </c>
      <c r="BA349" s="27" t="s">
        <v>82</v>
      </c>
      <c r="BB349" t="b">
        <v>0</v>
      </c>
      <c r="BC349" t="s">
        <v>82</v>
      </c>
      <c r="BD349" t="s">
        <v>110</v>
      </c>
      <c r="BE349" t="s">
        <v>110</v>
      </c>
      <c r="BF349" t="s">
        <v>96</v>
      </c>
      <c r="BG349">
        <v>9</v>
      </c>
      <c r="BH349" t="s">
        <v>96</v>
      </c>
      <c r="BJ349" t="s">
        <v>82</v>
      </c>
      <c r="BL349" t="b">
        <v>0</v>
      </c>
      <c r="BO349">
        <v>1</v>
      </c>
      <c r="BP349" t="s">
        <v>113</v>
      </c>
      <c r="BR349" t="s">
        <v>98</v>
      </c>
      <c r="BT349" s="42">
        <v>3</v>
      </c>
      <c r="BW349" t="b">
        <v>0</v>
      </c>
      <c r="BX349" s="29">
        <v>27</v>
      </c>
      <c r="BY349" s="28" t="s">
        <v>116</v>
      </c>
      <c r="BZ349" t="s">
        <v>722</v>
      </c>
      <c r="CC349" t="s">
        <v>722</v>
      </c>
    </row>
    <row r="350" spans="1:82" x14ac:dyDescent="0.2">
      <c r="A350" t="b">
        <v>1</v>
      </c>
      <c r="V350" t="b">
        <v>0</v>
      </c>
      <c r="W350" t="s">
        <v>303</v>
      </c>
      <c r="X350" t="s">
        <v>94</v>
      </c>
      <c r="Y350" t="s">
        <v>130</v>
      </c>
      <c r="Z350" t="s">
        <v>94</v>
      </c>
      <c r="AA350" t="s">
        <v>94</v>
      </c>
      <c r="AB350" t="s">
        <v>83</v>
      </c>
      <c r="AC350" t="s">
        <v>388</v>
      </c>
      <c r="AD350" t="b">
        <v>1</v>
      </c>
      <c r="AE350" t="b">
        <v>0</v>
      </c>
      <c r="AF350" t="s">
        <v>158</v>
      </c>
      <c r="AG350" t="s">
        <v>159</v>
      </c>
      <c r="AH350" t="s">
        <v>120</v>
      </c>
      <c r="AI350" t="s">
        <v>120</v>
      </c>
      <c r="AJ350" t="s">
        <v>81</v>
      </c>
      <c r="AK350" t="s">
        <v>85</v>
      </c>
      <c r="AL350" t="s">
        <v>121</v>
      </c>
      <c r="AM350" t="b">
        <v>0</v>
      </c>
      <c r="AO350" t="s">
        <v>122</v>
      </c>
      <c r="AP350" t="b">
        <v>0</v>
      </c>
      <c r="AR350" t="b">
        <v>0</v>
      </c>
      <c r="AT350">
        <v>5</v>
      </c>
      <c r="AU350">
        <v>0</v>
      </c>
      <c r="AV350" s="12" t="s">
        <v>82</v>
      </c>
      <c r="BA350" s="27" t="s">
        <v>82</v>
      </c>
      <c r="BB350" t="b">
        <v>0</v>
      </c>
      <c r="BC350" t="s">
        <v>82</v>
      </c>
      <c r="BD350" t="s">
        <v>94</v>
      </c>
      <c r="BE350" t="s">
        <v>94</v>
      </c>
      <c r="BF350" t="s">
        <v>130</v>
      </c>
      <c r="BG350">
        <v>3</v>
      </c>
      <c r="BH350" t="s">
        <v>96</v>
      </c>
      <c r="BI350" t="s">
        <v>1762</v>
      </c>
      <c r="BJ350" t="s">
        <v>96</v>
      </c>
      <c r="BK350" t="s">
        <v>1763</v>
      </c>
      <c r="BL350" t="b">
        <v>0</v>
      </c>
      <c r="BO350">
        <v>2</v>
      </c>
      <c r="BP350" t="s">
        <v>113</v>
      </c>
      <c r="BQ350" t="s">
        <v>1764</v>
      </c>
      <c r="BR350" t="s">
        <v>82</v>
      </c>
      <c r="BT350" s="42">
        <v>3</v>
      </c>
      <c r="BU350" t="s">
        <v>1765</v>
      </c>
      <c r="BW350" t="b">
        <v>0</v>
      </c>
      <c r="BX350" s="29">
        <v>48</v>
      </c>
      <c r="BY350" s="28" t="s">
        <v>131</v>
      </c>
      <c r="BZ350" t="s">
        <v>100</v>
      </c>
      <c r="CA350" t="s">
        <v>1724</v>
      </c>
      <c r="CB350" s="42" t="s">
        <v>102</v>
      </c>
      <c r="CC350" t="s">
        <v>100</v>
      </c>
      <c r="CD350" t="s">
        <v>1724</v>
      </c>
    </row>
    <row r="351" spans="1:82" x14ac:dyDescent="0.2">
      <c r="A351" t="b">
        <v>1</v>
      </c>
      <c r="V351" t="b">
        <v>0</v>
      </c>
      <c r="W351" t="s">
        <v>303</v>
      </c>
      <c r="X351" t="s">
        <v>94</v>
      </c>
      <c r="Y351" t="s">
        <v>130</v>
      </c>
      <c r="Z351" t="s">
        <v>94</v>
      </c>
      <c r="AA351" t="s">
        <v>94</v>
      </c>
      <c r="AB351" t="s">
        <v>393</v>
      </c>
      <c r="AD351" t="b">
        <v>0</v>
      </c>
      <c r="AV351" s="12" t="s">
        <v>82</v>
      </c>
      <c r="BA351" s="27" t="s">
        <v>82</v>
      </c>
      <c r="BB351" t="b">
        <v>0</v>
      </c>
      <c r="BC351" t="s">
        <v>82</v>
      </c>
      <c r="BD351" t="s">
        <v>160</v>
      </c>
      <c r="BE351" t="s">
        <v>160</v>
      </c>
      <c r="BF351" t="s">
        <v>130</v>
      </c>
      <c r="BG351">
        <v>10</v>
      </c>
      <c r="BH351" t="s">
        <v>83</v>
      </c>
      <c r="BI351" t="s">
        <v>1766</v>
      </c>
      <c r="BJ351" t="s">
        <v>82</v>
      </c>
      <c r="BK351" t="s">
        <v>1767</v>
      </c>
      <c r="BL351" t="b">
        <v>0</v>
      </c>
      <c r="BO351">
        <v>10</v>
      </c>
      <c r="BP351" t="s">
        <v>723</v>
      </c>
      <c r="BR351" t="s">
        <v>723</v>
      </c>
      <c r="BT351" s="42">
        <v>5</v>
      </c>
      <c r="BU351" t="s">
        <v>1768</v>
      </c>
      <c r="BV351" t="s">
        <v>1768</v>
      </c>
      <c r="BW351" t="b">
        <v>0</v>
      </c>
      <c r="BX351" s="29">
        <v>50</v>
      </c>
      <c r="BY351" s="28" t="s">
        <v>166</v>
      </c>
      <c r="BZ351" t="s">
        <v>722</v>
      </c>
      <c r="CC351" t="s">
        <v>722</v>
      </c>
    </row>
    <row r="352" spans="1:82" x14ac:dyDescent="0.2">
      <c r="A352" t="b">
        <v>0</v>
      </c>
      <c r="B352" t="s">
        <v>174</v>
      </c>
      <c r="C352" t="b">
        <v>1</v>
      </c>
      <c r="D352" t="b">
        <v>1</v>
      </c>
      <c r="E352" t="s">
        <v>82</v>
      </c>
      <c r="F352" t="s">
        <v>82</v>
      </c>
      <c r="G352" t="s">
        <v>82</v>
      </c>
      <c r="H352" t="s">
        <v>82</v>
      </c>
      <c r="I352" t="s">
        <v>83</v>
      </c>
      <c r="J352" t="s">
        <v>428</v>
      </c>
      <c r="K352" t="s">
        <v>85</v>
      </c>
      <c r="L352" t="s">
        <v>82</v>
      </c>
      <c r="M352" t="b">
        <v>0</v>
      </c>
      <c r="O352" t="s">
        <v>96</v>
      </c>
      <c r="P352" t="b">
        <v>0</v>
      </c>
      <c r="R352" t="b">
        <v>0</v>
      </c>
      <c r="T352">
        <v>9</v>
      </c>
      <c r="U352">
        <v>3</v>
      </c>
      <c r="AD352" t="b">
        <v>1</v>
      </c>
      <c r="AE352" t="b">
        <v>1</v>
      </c>
      <c r="AF352" t="s">
        <v>158</v>
      </c>
      <c r="AG352" t="s">
        <v>88</v>
      </c>
      <c r="AH352" t="s">
        <v>120</v>
      </c>
      <c r="AI352" t="s">
        <v>120</v>
      </c>
      <c r="AJ352" t="s">
        <v>81</v>
      </c>
      <c r="AK352" t="s">
        <v>118</v>
      </c>
      <c r="AL352" t="s">
        <v>81</v>
      </c>
      <c r="AM352" t="b">
        <v>0</v>
      </c>
      <c r="AO352" t="s">
        <v>122</v>
      </c>
      <c r="AP352" t="b">
        <v>0</v>
      </c>
      <c r="AR352" t="b">
        <v>0</v>
      </c>
      <c r="AT352">
        <v>8</v>
      </c>
      <c r="AU352">
        <v>2</v>
      </c>
      <c r="AV352" s="12" t="s">
        <v>108</v>
      </c>
      <c r="AY352" t="s">
        <v>109</v>
      </c>
      <c r="BA352" s="27" t="s">
        <v>82</v>
      </c>
      <c r="BB352" t="b">
        <v>0</v>
      </c>
      <c r="BC352" t="s">
        <v>82</v>
      </c>
      <c r="BD352" t="s">
        <v>111</v>
      </c>
      <c r="BE352" t="s">
        <v>111</v>
      </c>
      <c r="BF352" t="s">
        <v>83</v>
      </c>
      <c r="BG352">
        <v>2</v>
      </c>
      <c r="BH352" t="s">
        <v>82</v>
      </c>
      <c r="BI352" t="s">
        <v>1769</v>
      </c>
      <c r="BJ352" t="s">
        <v>82</v>
      </c>
      <c r="BK352" t="s">
        <v>1769</v>
      </c>
      <c r="BL352" t="b">
        <v>0</v>
      </c>
      <c r="BO352">
        <v>2</v>
      </c>
      <c r="BP352" t="s">
        <v>98</v>
      </c>
      <c r="BR352" t="s">
        <v>115</v>
      </c>
      <c r="BT352" s="42">
        <v>2</v>
      </c>
      <c r="BU352" t="s">
        <v>1770</v>
      </c>
      <c r="BV352" t="s">
        <v>1736</v>
      </c>
      <c r="BW352" t="b">
        <v>0</v>
      </c>
      <c r="BX352" s="29">
        <v>30</v>
      </c>
      <c r="BY352" s="28" t="s">
        <v>140</v>
      </c>
      <c r="BZ352" t="s">
        <v>722</v>
      </c>
      <c r="CC352" t="s">
        <v>722</v>
      </c>
    </row>
    <row r="353" spans="1:82" ht="306" x14ac:dyDescent="0.2">
      <c r="A353" t="b">
        <v>0</v>
      </c>
      <c r="B353" t="s">
        <v>174</v>
      </c>
      <c r="C353" t="b">
        <v>1</v>
      </c>
      <c r="D353" t="b">
        <v>1</v>
      </c>
      <c r="E353" t="s">
        <v>83</v>
      </c>
      <c r="F353" t="s">
        <v>83</v>
      </c>
      <c r="G353" t="s">
        <v>82</v>
      </c>
      <c r="H353" t="s">
        <v>83</v>
      </c>
      <c r="I353" t="s">
        <v>83</v>
      </c>
      <c r="J353" t="s">
        <v>117</v>
      </c>
      <c r="K353" t="s">
        <v>85</v>
      </c>
      <c r="L353" t="s">
        <v>96</v>
      </c>
      <c r="M353" t="b">
        <v>1</v>
      </c>
      <c r="N353" s="2" t="s">
        <v>1771</v>
      </c>
      <c r="O353" t="s">
        <v>82</v>
      </c>
      <c r="P353" t="b">
        <v>1</v>
      </c>
      <c r="Q353" s="2" t="s">
        <v>1772</v>
      </c>
      <c r="R353" t="b">
        <v>0</v>
      </c>
      <c r="T353">
        <v>5</v>
      </c>
      <c r="U353">
        <v>3</v>
      </c>
      <c r="AD353" t="b">
        <v>1</v>
      </c>
      <c r="AE353" t="b">
        <v>0</v>
      </c>
      <c r="AF353" t="s">
        <v>158</v>
      </c>
      <c r="AG353" t="s">
        <v>159</v>
      </c>
      <c r="AH353" t="s">
        <v>89</v>
      </c>
      <c r="AI353" t="s">
        <v>89</v>
      </c>
      <c r="AJ353" t="s">
        <v>81</v>
      </c>
      <c r="AK353" t="s">
        <v>85</v>
      </c>
      <c r="AL353" t="s">
        <v>91</v>
      </c>
      <c r="AM353" t="b">
        <v>0</v>
      </c>
      <c r="AO353" t="s">
        <v>92</v>
      </c>
      <c r="AP353" t="b">
        <v>1</v>
      </c>
      <c r="AQ353" t="s">
        <v>1773</v>
      </c>
      <c r="AR353" t="b">
        <v>0</v>
      </c>
      <c r="AT353">
        <v>8</v>
      </c>
      <c r="AU353">
        <v>3</v>
      </c>
      <c r="AV353" s="12" t="s">
        <v>83</v>
      </c>
      <c r="AW353" s="29" t="s">
        <v>83</v>
      </c>
      <c r="AZ353" t="s">
        <v>318</v>
      </c>
      <c r="BA353" s="27" t="s">
        <v>83</v>
      </c>
      <c r="BB353" t="b">
        <v>1</v>
      </c>
      <c r="BC353" t="s">
        <v>83</v>
      </c>
      <c r="BD353" t="s">
        <v>110</v>
      </c>
      <c r="BE353" t="s">
        <v>111</v>
      </c>
      <c r="BF353" t="s">
        <v>130</v>
      </c>
      <c r="BG353">
        <v>10</v>
      </c>
      <c r="BH353" t="s">
        <v>96</v>
      </c>
      <c r="BI353" t="s">
        <v>1774</v>
      </c>
      <c r="BJ353" t="s">
        <v>83</v>
      </c>
      <c r="BK353" t="s">
        <v>1775</v>
      </c>
      <c r="BL353" t="b">
        <v>1</v>
      </c>
      <c r="BM353" t="b">
        <v>1</v>
      </c>
      <c r="BN353">
        <v>3</v>
      </c>
      <c r="BO353">
        <v>3</v>
      </c>
      <c r="BP353" t="s">
        <v>98</v>
      </c>
      <c r="BR353" t="s">
        <v>82</v>
      </c>
      <c r="BT353" s="42">
        <v>3</v>
      </c>
      <c r="BU353" t="s">
        <v>1776</v>
      </c>
      <c r="BV353" t="s">
        <v>1777</v>
      </c>
      <c r="BW353" t="b">
        <v>1</v>
      </c>
      <c r="BX353" s="29">
        <v>24</v>
      </c>
      <c r="BY353" s="28" t="s">
        <v>1778</v>
      </c>
      <c r="BZ353" t="s">
        <v>100</v>
      </c>
      <c r="CA353" t="s">
        <v>252</v>
      </c>
      <c r="CB353" s="42" t="s">
        <v>102</v>
      </c>
      <c r="CC353" t="s">
        <v>100</v>
      </c>
      <c r="CD353" t="s">
        <v>252</v>
      </c>
    </row>
  </sheetData>
  <pageMargins left="0.75" right="0.75" top="1" bottom="1" header="0.5" footer="0.5"/>
  <pageSetup orientation="portrait" horizontalDpi="0" verticalDpi="0"/>
  <tableParts count="1">
    <tablePart r:id="rId1"/>
  </tableParts>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12:AC106"/>
  <sheetViews>
    <sheetView showGridLines="0" tabSelected="1" topLeftCell="M17" zoomScale="90" zoomScaleNormal="119" workbookViewId="0">
      <selection activeCell="T52" sqref="T52"/>
    </sheetView>
  </sheetViews>
  <sheetFormatPr baseColWidth="10" defaultRowHeight="16" customHeight="1" x14ac:dyDescent="0.2"/>
  <cols>
    <col min="1" max="13" width="15.83203125" customWidth="1"/>
    <col min="14" max="14" width="15.83203125" style="46" customWidth="1"/>
    <col min="15" max="33" width="15.83203125" customWidth="1"/>
  </cols>
  <sheetData>
    <row r="12" spans="3:26" ht="17" customHeight="1" x14ac:dyDescent="0.2"/>
    <row r="14" spans="3:26" ht="16" customHeight="1" x14ac:dyDescent="0.2">
      <c r="C14" s="14" t="s">
        <v>1784</v>
      </c>
      <c r="D14" s="17" t="s">
        <v>1787</v>
      </c>
      <c r="E14" s="14" t="s">
        <v>1786</v>
      </c>
      <c r="G14" s="14" t="s">
        <v>1784</v>
      </c>
      <c r="H14" s="17" t="s">
        <v>1789</v>
      </c>
      <c r="I14" s="14" t="s">
        <v>1786</v>
      </c>
      <c r="K14" s="24" t="s">
        <v>1784</v>
      </c>
      <c r="L14" s="17" t="s">
        <v>1791</v>
      </c>
      <c r="M14" s="14" t="s">
        <v>1786</v>
      </c>
      <c r="P14" s="14" t="s">
        <v>1796</v>
      </c>
      <c r="Q14" s="14" t="s">
        <v>1785</v>
      </c>
      <c r="R14" s="14" t="s">
        <v>1786</v>
      </c>
      <c r="T14" t="s">
        <v>1796</v>
      </c>
      <c r="U14" t="s">
        <v>1789</v>
      </c>
      <c r="V14" t="s">
        <v>1786</v>
      </c>
      <c r="X14" t="s">
        <v>1796</v>
      </c>
      <c r="Y14" t="s">
        <v>1791</v>
      </c>
      <c r="Z14" t="s">
        <v>1786</v>
      </c>
    </row>
    <row r="15" spans="3:26" ht="16" customHeight="1" x14ac:dyDescent="0.2">
      <c r="C15" s="13" t="s">
        <v>83</v>
      </c>
      <c r="D15" s="11" t="b">
        <v>0</v>
      </c>
      <c r="E15">
        <f>COUNTIFS('mental-health-in-tech-survey-20'!AV:AV,"Yes",'mental-health-in-tech-survey-20'!BB:BB,"FALSE")</f>
        <v>7</v>
      </c>
      <c r="G15" s="15" t="s">
        <v>83</v>
      </c>
      <c r="H15" s="11" t="s">
        <v>83</v>
      </c>
      <c r="I15">
        <f>COUNTIFS('mental-health-in-tech-survey-20'!$AV:$AV,"Yes",'mental-health-in-tech-survey-20'!$L:$L,"Yes")</f>
        <v>48</v>
      </c>
      <c r="K15" t="s">
        <v>1790</v>
      </c>
      <c r="L15" s="11">
        <v>1</v>
      </c>
      <c r="M15">
        <f>COUNTIFS('mental-health-in-tech-survey-20'!$AV:$AV,"Yes",'mental-health-in-tech-survey-20'!$BT:$BT,"1")</f>
        <v>23</v>
      </c>
      <c r="P15" t="s">
        <v>1797</v>
      </c>
      <c r="Q15" s="25" t="b">
        <v>0</v>
      </c>
      <c r="R15">
        <f>COUNTIFS('mental-health-in-tech-survey-20'!$BX:$BX,"&lt;=20",'mental-health-in-tech-survey-20'!$BB:$BB,"FALSE")</f>
        <v>3</v>
      </c>
      <c r="T15" t="s">
        <v>1797</v>
      </c>
      <c r="U15" s="11" t="s">
        <v>83</v>
      </c>
      <c r="V15">
        <v>1</v>
      </c>
      <c r="X15" t="s">
        <v>1797</v>
      </c>
      <c r="Y15" s="25">
        <v>1</v>
      </c>
      <c r="Z15">
        <v>0</v>
      </c>
    </row>
    <row r="16" spans="3:26" ht="16" customHeight="1" x14ac:dyDescent="0.2">
      <c r="C16" s="13"/>
      <c r="D16" s="11" t="b">
        <v>1</v>
      </c>
      <c r="E16">
        <f>COUNTIFS('mental-health-in-tech-survey-20'!AV:AV,"Yes",'mental-health-in-tech-survey-20'!BB:BB,"TRUE")</f>
        <v>140</v>
      </c>
      <c r="G16" s="16"/>
      <c r="H16" s="11" t="s">
        <v>96</v>
      </c>
      <c r="I16">
        <f>COUNTIFS('mental-health-in-tech-survey-20'!$AV:$AV,"Yes",'mental-health-in-tech-survey-20'!$L:$L,"Maybe")</f>
        <v>47</v>
      </c>
      <c r="L16" s="11">
        <v>2</v>
      </c>
      <c r="M16">
        <f>COUNTIFS('mental-health-in-tech-survey-20'!$AV:$AV,"Yes",'mental-health-in-tech-survey-20'!$BT:$BT,"2")</f>
        <v>50</v>
      </c>
      <c r="Q16" s="26" t="b">
        <v>1</v>
      </c>
      <c r="R16">
        <f>COUNTIFS('mental-health-in-tech-survey-20'!$BX:$BX,"&lt;=20",'mental-health-in-tech-survey-20'!$BB:$BB,"TRUE")</f>
        <v>3</v>
      </c>
      <c r="U16" s="11" t="s">
        <v>96</v>
      </c>
      <c r="V16">
        <v>1</v>
      </c>
      <c r="Y16" s="26">
        <v>2</v>
      </c>
      <c r="Z16">
        <v>0</v>
      </c>
    </row>
    <row r="17" spans="3:29" ht="16" customHeight="1" x14ac:dyDescent="0.2">
      <c r="C17" s="18" t="s">
        <v>1788</v>
      </c>
      <c r="D17" s="19" t="b">
        <v>0</v>
      </c>
      <c r="E17" s="20">
        <f>COUNTIFS('mental-health-in-tech-survey-20'!AV:AV,"No",'mental-health-in-tech-survey-20'!BB:BB,"FALSE")</f>
        <v>71</v>
      </c>
      <c r="G17" s="21"/>
      <c r="H17" s="11" t="s">
        <v>82</v>
      </c>
      <c r="I17">
        <f>COUNTIFS('mental-health-in-tech-survey-20'!$AV:$AV,"Yes",'mental-health-in-tech-survey-20'!$L:$L,"No")</f>
        <v>36</v>
      </c>
      <c r="L17" s="11">
        <v>3</v>
      </c>
      <c r="M17">
        <f>COUNTIFS('mental-health-in-tech-survey-20'!$AV:$AV,"Yes",'mental-health-in-tech-survey-20'!$BT:$BT,"3")</f>
        <v>53</v>
      </c>
      <c r="P17" t="s">
        <v>1798</v>
      </c>
      <c r="Q17" s="25" t="b">
        <v>0</v>
      </c>
      <c r="R17">
        <f>COUNTIFS('mental-health-in-tech-survey-20'!$BX:$BX,"&lt;=40",'mental-health-in-tech-survey-20'!$BX:$BX,"&gt;=21",'mental-health-in-tech-survey-20'!$BB:$BB,"FALSE")</f>
        <v>100</v>
      </c>
      <c r="U17" s="11" t="s">
        <v>82</v>
      </c>
      <c r="V17">
        <v>2</v>
      </c>
      <c r="Y17" s="25">
        <v>3</v>
      </c>
      <c r="Z17">
        <v>0</v>
      </c>
    </row>
    <row r="18" spans="3:29" ht="16" customHeight="1" x14ac:dyDescent="0.2">
      <c r="C18" s="13"/>
      <c r="D18" s="11" t="b">
        <v>1</v>
      </c>
      <c r="E18">
        <f>COUNTIFS('mental-health-in-tech-survey-20'!AV:AV,"No",'mental-health-in-tech-survey-20'!BB:BB,"TRUE")</f>
        <v>33</v>
      </c>
      <c r="G18" s="22" t="s">
        <v>1788</v>
      </c>
      <c r="H18" s="19" t="s">
        <v>83</v>
      </c>
      <c r="I18" s="20">
        <f>COUNTIFS('mental-health-in-tech-survey-20'!$AV:$AV,"No",'mental-health-in-tech-survey-20'!$L:$L,"Yes")</f>
        <v>37</v>
      </c>
      <c r="L18" s="11">
        <v>4</v>
      </c>
      <c r="M18">
        <f>COUNTIFS('mental-health-in-tech-survey-20'!$AV:$AV,"Yes",'mental-health-in-tech-survey-20'!$BT:$BT,"4")</f>
        <v>19</v>
      </c>
      <c r="Q18" s="26" t="b">
        <v>1</v>
      </c>
      <c r="R18">
        <f>COUNTIFS('mental-health-in-tech-survey-20'!$BX:$BX,"&lt;=40",'mental-health-in-tech-survey-20'!$BX:$BX,"&gt;=21",'mental-health-in-tech-survey-20'!$BB:$BB,"TRUE")</f>
        <v>154</v>
      </c>
      <c r="T18" t="s">
        <v>1798</v>
      </c>
      <c r="U18" s="11" t="s">
        <v>83</v>
      </c>
      <c r="V18">
        <v>89</v>
      </c>
      <c r="Y18" s="26">
        <v>4</v>
      </c>
      <c r="Z18">
        <v>0</v>
      </c>
    </row>
    <row r="19" spans="3:29" ht="16" customHeight="1" x14ac:dyDescent="0.2">
      <c r="C19" s="18" t="s">
        <v>108</v>
      </c>
      <c r="D19" s="19" t="b">
        <v>0</v>
      </c>
      <c r="E19" s="20">
        <f>COUNTIFS('mental-health-in-tech-survey-20'!AV:AV,"Possibly",'mental-health-in-tech-survey-20'!BB:BB,"FALSE")</f>
        <v>37</v>
      </c>
      <c r="G19" s="15"/>
      <c r="H19" s="11" t="s">
        <v>96</v>
      </c>
      <c r="I19">
        <f>COUNTIFS('mental-health-in-tech-survey-20'!$AV:$AV,"No",'mental-health-in-tech-survey-20'!$L:$L,"Maybe")</f>
        <v>27</v>
      </c>
      <c r="L19" s="11">
        <v>5</v>
      </c>
      <c r="M19">
        <f>COUNTIFS('mental-health-in-tech-survey-20'!$AV:$AV,"Yes",'mental-health-in-tech-survey-20'!$BT:$BT,"5")</f>
        <v>2</v>
      </c>
      <c r="P19" t="s">
        <v>1799</v>
      </c>
      <c r="Q19" s="25" t="b">
        <v>0</v>
      </c>
      <c r="R19">
        <f>COUNTIFS('mental-health-in-tech-survey-20'!$BX:$BX,"&gt;=41",'mental-health-in-tech-survey-20'!$BB:$BB,"FALSE")</f>
        <v>32</v>
      </c>
      <c r="U19" s="11" t="s">
        <v>96</v>
      </c>
      <c r="V19">
        <v>68</v>
      </c>
      <c r="Y19" s="25">
        <v>5</v>
      </c>
      <c r="Z19">
        <v>0</v>
      </c>
    </row>
    <row r="20" spans="3:29" ht="16" customHeight="1" x14ac:dyDescent="0.2">
      <c r="D20" s="11" t="b">
        <v>1</v>
      </c>
      <c r="E20">
        <f>COUNTIFS('mental-health-in-tech-survey-20'!AV:AV,"Possibly",'mental-health-in-tech-survey-20'!BB:BB,"TRUE")</f>
        <v>38</v>
      </c>
      <c r="G20" s="21"/>
      <c r="H20" s="11" t="s">
        <v>82</v>
      </c>
      <c r="I20">
        <f>COUNTIFS('mental-health-in-tech-survey-20'!$AV:$AV,"No",'mental-health-in-tech-survey-20'!$L:$L,"No")</f>
        <v>24</v>
      </c>
      <c r="K20" s="20" t="s">
        <v>82</v>
      </c>
      <c r="L20" s="19">
        <v>1</v>
      </c>
      <c r="M20" s="20">
        <f>COUNTIFS('mental-health-in-tech-survey-20'!$AV:$AV,"No",'mental-health-in-tech-survey-20'!$BT:$BT,"1")</f>
        <v>10</v>
      </c>
      <c r="Q20" s="26" t="b">
        <v>1</v>
      </c>
      <c r="R20">
        <f>COUNTIFS('mental-health-in-tech-survey-20'!$BX:$BX,"&gt;=41",'mental-health-in-tech-survey-20'!$BB:$BB,"TRUE")</f>
        <v>60</v>
      </c>
      <c r="U20" s="11" t="s">
        <v>82</v>
      </c>
      <c r="V20">
        <v>69</v>
      </c>
      <c r="X20" t="s">
        <v>1798</v>
      </c>
      <c r="Y20" s="39">
        <v>1</v>
      </c>
      <c r="Z20">
        <v>29</v>
      </c>
    </row>
    <row r="21" spans="3:29" ht="16" customHeight="1" x14ac:dyDescent="0.2">
      <c r="G21" s="23" t="s">
        <v>108</v>
      </c>
      <c r="H21" s="19" t="s">
        <v>83</v>
      </c>
      <c r="I21" s="20">
        <f>COUNTIFS('mental-health-in-tech-survey-20'!$AV:$AV,"Possibly",'mental-health-in-tech-survey-20'!$L:$L,"Yes")</f>
        <v>23</v>
      </c>
      <c r="L21" s="11">
        <v>2</v>
      </c>
      <c r="M21">
        <f>COUNTIFS('mental-health-in-tech-survey-20'!$AV:$AV,"No",'mental-health-in-tech-survey-20'!$BT:$BT,"2")</f>
        <v>24</v>
      </c>
      <c r="T21" t="s">
        <v>1799</v>
      </c>
      <c r="U21" s="11" t="s">
        <v>83</v>
      </c>
      <c r="V21">
        <v>27</v>
      </c>
      <c r="Y21" s="26">
        <v>2</v>
      </c>
      <c r="Z21">
        <v>80</v>
      </c>
    </row>
    <row r="22" spans="3:29" ht="16" customHeight="1" x14ac:dyDescent="0.2">
      <c r="G22" s="16"/>
      <c r="H22" s="11" t="s">
        <v>96</v>
      </c>
      <c r="I22">
        <f>COUNTIFS('mental-health-in-tech-survey-20'!$AV:$AV,"Possibly",'mental-health-in-tech-survey-20'!$L:$L,"Maybe")</f>
        <v>17</v>
      </c>
      <c r="L22" s="11">
        <v>3</v>
      </c>
      <c r="M22">
        <f>COUNTIFS('mental-health-in-tech-survey-20'!$AV:$AV,"No",'mental-health-in-tech-survey-20'!$BT:$BT,"3")</f>
        <v>51</v>
      </c>
      <c r="U22" s="11" t="s">
        <v>96</v>
      </c>
      <c r="V22">
        <v>26</v>
      </c>
      <c r="Y22" s="39">
        <v>3</v>
      </c>
      <c r="Z22">
        <v>102</v>
      </c>
    </row>
    <row r="23" spans="3:29" ht="16" customHeight="1" x14ac:dyDescent="0.2">
      <c r="G23" s="4"/>
      <c r="H23" s="11" t="s">
        <v>82</v>
      </c>
      <c r="I23">
        <f>COUNTIFS('mental-health-in-tech-survey-20'!$AV:$AV,"Possibly",'mental-health-in-tech-survey-20'!$L:$L,"No")</f>
        <v>24</v>
      </c>
      <c r="L23" s="11">
        <v>4</v>
      </c>
      <c r="M23">
        <f>COUNTIFS('mental-health-in-tech-survey-20'!$AV:$AV,"No",'mental-health-in-tech-survey-20'!$BT:$BT,"4")</f>
        <v>15</v>
      </c>
      <c r="U23" s="11" t="s">
        <v>82</v>
      </c>
      <c r="V23">
        <v>21</v>
      </c>
      <c r="Y23" s="26">
        <v>4</v>
      </c>
      <c r="Z23">
        <v>37</v>
      </c>
    </row>
    <row r="24" spans="3:29" ht="16" customHeight="1" x14ac:dyDescent="0.2">
      <c r="L24" s="11">
        <v>5</v>
      </c>
      <c r="M24">
        <f>COUNTIFS('mental-health-in-tech-survey-20'!$AV:$AV,"No",'mental-health-in-tech-survey-20'!$BT:$BT,"5")</f>
        <v>4</v>
      </c>
      <c r="Y24" s="39">
        <v>5</v>
      </c>
      <c r="Z24">
        <v>6</v>
      </c>
    </row>
    <row r="25" spans="3:29" ht="16" customHeight="1" x14ac:dyDescent="0.2">
      <c r="K25" s="20" t="s">
        <v>108</v>
      </c>
      <c r="L25" s="19">
        <v>1</v>
      </c>
      <c r="M25" s="20">
        <f>COUNTIFS('mental-health-in-tech-survey-20'!$AV:$AV,"Possibly",'mental-health-in-tech-survey-20'!$BT:$BT,"1")</f>
        <v>12</v>
      </c>
      <c r="X25" t="s">
        <v>1799</v>
      </c>
      <c r="Y25" s="25">
        <v>1</v>
      </c>
      <c r="Z25">
        <v>19</v>
      </c>
    </row>
    <row r="26" spans="3:29" ht="16" customHeight="1" x14ac:dyDescent="0.2">
      <c r="L26" s="11">
        <v>2</v>
      </c>
      <c r="M26">
        <f>COUNTIFS('mental-health-in-tech-survey-20'!$AV:$AV,"Possibly",'mental-health-in-tech-survey-20'!$BT:$BT,"2")</f>
        <v>28</v>
      </c>
      <c r="Y26" s="26">
        <v>2</v>
      </c>
      <c r="Z26">
        <v>25</v>
      </c>
      <c r="AB26" t="s">
        <v>1805</v>
      </c>
    </row>
    <row r="27" spans="3:29" ht="16" customHeight="1" x14ac:dyDescent="0.2">
      <c r="L27" s="11">
        <v>3</v>
      </c>
      <c r="M27">
        <f>COUNTIFS('mental-health-in-tech-survey-20'!$AV:$AV,"Possibly",'mental-health-in-tech-survey-20'!$BT:$BT,"3")</f>
        <v>28</v>
      </c>
      <c r="Y27" s="25">
        <v>3</v>
      </c>
      <c r="Z27">
        <v>37</v>
      </c>
      <c r="AB27" s="53" t="s">
        <v>148</v>
      </c>
      <c r="AC27" s="53" t="s">
        <v>99</v>
      </c>
    </row>
    <row r="28" spans="3:29" ht="16" customHeight="1" x14ac:dyDescent="0.2">
      <c r="L28" s="11">
        <v>4</v>
      </c>
      <c r="M28">
        <f>COUNTIFS('mental-health-in-tech-survey-20'!$AV:$AV,"Possibly",'mental-health-in-tech-survey-20'!$BT:$BT,"4")</f>
        <v>7</v>
      </c>
      <c r="Y28" s="26">
        <v>4</v>
      </c>
      <c r="Z28">
        <v>10</v>
      </c>
      <c r="AA28" s="57" t="s">
        <v>1790</v>
      </c>
      <c r="AB28" s="55">
        <v>21</v>
      </c>
      <c r="AC28" s="56">
        <v>74</v>
      </c>
    </row>
    <row r="29" spans="3:29" ht="16" customHeight="1" x14ac:dyDescent="0.2">
      <c r="L29" s="11">
        <v>5</v>
      </c>
      <c r="M29">
        <f>COUNTIFS('mental-health-in-tech-survey-20'!$AV:$AV,"Possibly",'mental-health-in-tech-survey-20'!$BT:$BT,"5")</f>
        <v>0</v>
      </c>
      <c r="Y29" s="25">
        <v>5</v>
      </c>
      <c r="Z29">
        <v>1</v>
      </c>
      <c r="AA29" s="57" t="s">
        <v>1736</v>
      </c>
      <c r="AB29" s="54">
        <v>26</v>
      </c>
      <c r="AC29" s="54">
        <v>40</v>
      </c>
    </row>
    <row r="30" spans="3:29" ht="16" customHeight="1" x14ac:dyDescent="0.2">
      <c r="AA30" s="57"/>
    </row>
    <row r="42" spans="3:26" ht="16" customHeight="1" x14ac:dyDescent="0.2">
      <c r="C42" s="14" t="s">
        <v>1792</v>
      </c>
      <c r="D42" s="17" t="s">
        <v>1787</v>
      </c>
      <c r="E42" s="14" t="s">
        <v>1786</v>
      </c>
      <c r="G42" s="14" t="s">
        <v>1792</v>
      </c>
      <c r="H42" s="17" t="s">
        <v>1789</v>
      </c>
      <c r="I42" s="14" t="s">
        <v>1786</v>
      </c>
      <c r="K42" s="24" t="s">
        <v>1792</v>
      </c>
      <c r="L42" s="17" t="s">
        <v>1791</v>
      </c>
      <c r="M42" s="14" t="s">
        <v>1786</v>
      </c>
      <c r="P42" s="14" t="s">
        <v>1800</v>
      </c>
      <c r="Q42" s="14" t="s">
        <v>1785</v>
      </c>
      <c r="R42" s="14" t="s">
        <v>1786</v>
      </c>
      <c r="T42" t="s">
        <v>1800</v>
      </c>
      <c r="U42" t="s">
        <v>1789</v>
      </c>
      <c r="V42" t="s">
        <v>1786</v>
      </c>
      <c r="X42" t="s">
        <v>1800</v>
      </c>
      <c r="Y42" t="s">
        <v>1791</v>
      </c>
      <c r="Z42" t="s">
        <v>1786</v>
      </c>
    </row>
    <row r="43" spans="3:26" ht="16" customHeight="1" x14ac:dyDescent="0.2">
      <c r="C43" s="13" t="s">
        <v>83</v>
      </c>
      <c r="D43" s="11" t="b">
        <v>0</v>
      </c>
      <c r="E43">
        <f>COUNTIFS('mental-health-in-tech-survey-20'!$AW:$AW,"Yes",'mental-health-in-tech-survey-20'!$BB:$BB,"FALSE")</f>
        <v>7</v>
      </c>
      <c r="G43" s="15" t="s">
        <v>83</v>
      </c>
      <c r="H43" s="11" t="s">
        <v>83</v>
      </c>
      <c r="I43">
        <f>COUNTIFS('mental-health-in-tech-survey-20'!AW:AW,"Yes",'mental-health-in-tech-survey-20'!L:L,"Yes")</f>
        <v>47</v>
      </c>
      <c r="K43" t="s">
        <v>1790</v>
      </c>
      <c r="L43" s="11">
        <v>1</v>
      </c>
      <c r="M43">
        <f>COUNTIFS('mental-health-in-tech-survey-20'!$AW:$AW,"Yes",'mental-health-in-tech-survey-20'!$BT:$BT,"1")</f>
        <v>21</v>
      </c>
      <c r="P43" t="s">
        <v>99</v>
      </c>
      <c r="Q43" s="25" t="b">
        <v>0</v>
      </c>
      <c r="R43">
        <v>83</v>
      </c>
      <c r="T43" s="3" t="s">
        <v>99</v>
      </c>
      <c r="U43" s="11" t="s">
        <v>83</v>
      </c>
      <c r="V43">
        <v>74</v>
      </c>
      <c r="X43" t="s">
        <v>99</v>
      </c>
      <c r="Y43" s="25">
        <v>1</v>
      </c>
      <c r="Z43">
        <v>27</v>
      </c>
    </row>
    <row r="44" spans="3:26" ht="16" customHeight="1" x14ac:dyDescent="0.2">
      <c r="C44" s="13"/>
      <c r="D44" s="11" t="b">
        <v>1</v>
      </c>
      <c r="E44">
        <f>COUNTIFS('mental-health-in-tech-survey-20'!$AW:$AW,"Yes",'mental-health-in-tech-survey-20'!$BB:$BB,"TRUE")</f>
        <v>137</v>
      </c>
      <c r="G44" s="16"/>
      <c r="H44" s="11" t="s">
        <v>96</v>
      </c>
      <c r="I44">
        <f>COUNTIFS('mental-health-in-tech-survey-20'!AW:AW,"Yes",'mental-health-in-tech-survey-20'!L:L,"Maybe")</f>
        <v>47</v>
      </c>
      <c r="L44" s="11">
        <v>2</v>
      </c>
      <c r="M44">
        <f>COUNTIFS('mental-health-in-tech-survey-20'!$AW:$AW,"Yes",'mental-health-in-tech-survey-20'!$BT:$BT,"2")</f>
        <v>49</v>
      </c>
      <c r="Q44" s="26" t="b">
        <v>1</v>
      </c>
      <c r="R44">
        <v>112</v>
      </c>
      <c r="T44" s="4"/>
      <c r="U44" s="11" t="s">
        <v>96</v>
      </c>
      <c r="V44">
        <v>55</v>
      </c>
      <c r="Y44" s="26">
        <v>2</v>
      </c>
      <c r="Z44">
        <v>63</v>
      </c>
    </row>
    <row r="45" spans="3:26" ht="16" customHeight="1" x14ac:dyDescent="0.2">
      <c r="C45" s="18" t="s">
        <v>82</v>
      </c>
      <c r="D45" s="19" t="b">
        <v>0</v>
      </c>
      <c r="E45" s="20">
        <f>COUNTIFS('mental-health-in-tech-survey-20'!$AW:$AW,"No",'mental-health-in-tech-survey-20'!$BB:$BB,"FALSE")</f>
        <v>0</v>
      </c>
      <c r="G45" s="21"/>
      <c r="H45" s="11" t="s">
        <v>82</v>
      </c>
      <c r="I45">
        <f>COUNTIFS('mental-health-in-tech-survey-20'!AW:AW,"Yes",'mental-health-in-tech-survey-20'!L:L,"No")</f>
        <v>34</v>
      </c>
      <c r="L45" s="11">
        <v>3</v>
      </c>
      <c r="M45">
        <f>COUNTIFS('mental-health-in-tech-survey-20'!$AW:$AW,"Yes",'mental-health-in-tech-survey-20'!$BT:$BT,"3")</f>
        <v>53</v>
      </c>
      <c r="P45" t="s">
        <v>148</v>
      </c>
      <c r="Q45" s="40" t="b">
        <v>0</v>
      </c>
      <c r="R45">
        <v>15</v>
      </c>
      <c r="T45" s="3"/>
      <c r="U45" s="11" t="s">
        <v>82</v>
      </c>
      <c r="V45">
        <v>40</v>
      </c>
      <c r="Y45" s="25">
        <v>3</v>
      </c>
      <c r="Z45">
        <v>72</v>
      </c>
    </row>
    <row r="46" spans="3:26" ht="16" customHeight="1" x14ac:dyDescent="0.2">
      <c r="C46" s="13"/>
      <c r="D46" s="11" t="b">
        <v>1</v>
      </c>
      <c r="E46">
        <f>COUNTIFS('mental-health-in-tech-survey-20'!$AW:$AW,"No",'mental-health-in-tech-survey-20'!$BB:$BB,"TRUE")</f>
        <v>3</v>
      </c>
      <c r="G46" s="22" t="s">
        <v>1788</v>
      </c>
      <c r="H46" s="19" t="s">
        <v>83</v>
      </c>
      <c r="I46" s="20">
        <f>COUNTIFS('mental-health-in-tech-survey-20'!AW:AW,"No",'mental-health-in-tech-survey-20'!L:L,"Yes")</f>
        <v>1</v>
      </c>
      <c r="L46" s="11">
        <v>4</v>
      </c>
      <c r="M46">
        <f>COUNTIFS('mental-health-in-tech-survey-20'!$AW:$AW,"Yes",'mental-health-in-tech-survey-20'!$BT:$BT,"4")</f>
        <v>19</v>
      </c>
      <c r="Q46" s="41" t="b">
        <v>1</v>
      </c>
      <c r="R46">
        <v>61</v>
      </c>
      <c r="T46" t="s">
        <v>148</v>
      </c>
      <c r="U46" s="11" t="s">
        <v>83</v>
      </c>
      <c r="V46">
        <v>21</v>
      </c>
      <c r="Y46" s="26">
        <v>4</v>
      </c>
      <c r="Z46">
        <v>29</v>
      </c>
    </row>
    <row r="47" spans="3:26" ht="16" customHeight="1" x14ac:dyDescent="0.2">
      <c r="C47" s="18" t="s">
        <v>1793</v>
      </c>
      <c r="D47" s="19" t="b">
        <v>0</v>
      </c>
      <c r="E47" s="20">
        <f>COUNTIFS('mental-health-in-tech-survey-20'!$AW:$AW,"",'mental-health-in-tech-survey-20'!$BB:$BB,"FALSE")</f>
        <v>128</v>
      </c>
      <c r="G47" s="15"/>
      <c r="H47" s="11" t="s">
        <v>96</v>
      </c>
      <c r="I47">
        <f>COUNTIFS('mental-health-in-tech-survey-20'!AW:AW,"No",'mental-health-in-tech-survey-20'!L:L,"Maybe")</f>
        <v>0</v>
      </c>
      <c r="L47" s="11">
        <v>5</v>
      </c>
      <c r="M47">
        <f>COUNTIFS('mental-health-in-tech-survey-20'!$AW:$AW,"Yes",'mental-health-in-tech-survey-20'!$BT:$BT,"5")</f>
        <v>2</v>
      </c>
      <c r="P47" t="s">
        <v>365</v>
      </c>
      <c r="Q47" s="40" t="b">
        <v>0</v>
      </c>
      <c r="R47">
        <v>37</v>
      </c>
      <c r="U47" s="11" t="s">
        <v>96</v>
      </c>
      <c r="V47">
        <v>18</v>
      </c>
      <c r="Y47" s="25">
        <v>5</v>
      </c>
      <c r="Z47">
        <v>4</v>
      </c>
    </row>
    <row r="48" spans="3:26" ht="16" customHeight="1" x14ac:dyDescent="0.2">
      <c r="D48" s="11" t="b">
        <v>1</v>
      </c>
      <c r="E48">
        <f>COUNTIFS('mental-health-in-tech-survey-20'!$AW:$AW,"",'mental-health-in-tech-survey-20'!$BB:$BB,"TRUE")</f>
        <v>77</v>
      </c>
      <c r="G48" s="21"/>
      <c r="H48" s="11" t="s">
        <v>82</v>
      </c>
      <c r="I48">
        <f>COUNTIFS('mental-health-in-tech-survey-20'!AW:AW,"No",'mental-health-in-tech-survey-20'!L:L,"No")</f>
        <v>2</v>
      </c>
      <c r="K48" s="20" t="s">
        <v>82</v>
      </c>
      <c r="L48" s="19">
        <v>1</v>
      </c>
      <c r="M48" s="20">
        <f>COUNTIFS('mental-health-in-tech-survey-20'!$AW:$AW,"No",'mental-health-in-tech-survey-20'!$BT:$BT,"1")</f>
        <v>2</v>
      </c>
      <c r="Q48" s="41" t="b">
        <v>1</v>
      </c>
      <c r="R48">
        <v>44</v>
      </c>
      <c r="U48" s="11" t="s">
        <v>82</v>
      </c>
      <c r="V48">
        <v>26</v>
      </c>
      <c r="X48" t="s">
        <v>148</v>
      </c>
      <c r="Y48" s="39">
        <v>1</v>
      </c>
      <c r="Z48">
        <v>10</v>
      </c>
    </row>
    <row r="49" spans="7:26" ht="16" customHeight="1" x14ac:dyDescent="0.2">
      <c r="G49" s="23" t="s">
        <v>1793</v>
      </c>
      <c r="H49" s="19" t="s">
        <v>83</v>
      </c>
      <c r="I49" s="20">
        <f>COUNTIFS('mental-health-in-tech-survey-20'!AW:AW,"",'mental-health-in-tech-survey-20'!L:L,"Yes")</f>
        <v>69</v>
      </c>
      <c r="L49" s="11">
        <v>2</v>
      </c>
      <c r="M49">
        <f>COUNTIFS('mental-health-in-tech-survey-20'!$AW:$AW,"No",'mental-health-in-tech-survey-20'!$BT:$BT,"2")</f>
        <v>1</v>
      </c>
      <c r="T49" t="s">
        <v>365</v>
      </c>
      <c r="U49" s="11" t="s">
        <v>83</v>
      </c>
      <c r="V49">
        <v>22</v>
      </c>
      <c r="Y49" s="26">
        <v>2</v>
      </c>
      <c r="Z49">
        <v>19</v>
      </c>
    </row>
    <row r="50" spans="7:26" ht="16" customHeight="1" x14ac:dyDescent="0.2">
      <c r="G50" s="16"/>
      <c r="H50" s="11" t="s">
        <v>96</v>
      </c>
      <c r="I50">
        <f>COUNTIFS('mental-health-in-tech-survey-20'!AW:AW,"",'mental-health-in-tech-survey-20'!L:L,"Maybe")</f>
        <v>48</v>
      </c>
      <c r="L50" s="11">
        <v>3</v>
      </c>
      <c r="M50">
        <f>COUNTIFS('mental-health-in-tech-survey-20'!$AW:$AW,"No",'mental-health-in-tech-survey-20'!$BT:$BT,"3")</f>
        <v>0</v>
      </c>
      <c r="U50" s="11" t="s">
        <v>96</v>
      </c>
      <c r="V50">
        <v>22</v>
      </c>
      <c r="Y50" s="39">
        <v>3</v>
      </c>
      <c r="Z50">
        <v>40</v>
      </c>
    </row>
    <row r="51" spans="7:26" ht="16" customHeight="1" x14ac:dyDescent="0.2">
      <c r="G51" s="4"/>
      <c r="H51" s="11" t="s">
        <v>82</v>
      </c>
      <c r="I51">
        <f>COUNTIFS('mental-health-in-tech-survey-20'!AW:AW,"",'mental-health-in-tech-survey-20'!L:L,"No")</f>
        <v>56</v>
      </c>
      <c r="L51" s="11">
        <v>4</v>
      </c>
      <c r="M51">
        <f>COUNTIFS('mental-health-in-tech-survey-20'!$AW:$AW,"No",'mental-health-in-tech-survey-20'!$BT:$BT,"4")</f>
        <v>0</v>
      </c>
      <c r="U51" s="11" t="s">
        <v>82</v>
      </c>
      <c r="V51">
        <v>26</v>
      </c>
      <c r="Y51" s="26">
        <v>4</v>
      </c>
      <c r="Z51">
        <v>7</v>
      </c>
    </row>
    <row r="52" spans="7:26" ht="16" customHeight="1" x14ac:dyDescent="0.2">
      <c r="L52" s="11">
        <v>5</v>
      </c>
      <c r="M52">
        <f>COUNTIFS('mental-health-in-tech-survey-20'!$AW:$AW,"No",'mental-health-in-tech-survey-20'!$BT:$BT,"5")</f>
        <v>0</v>
      </c>
      <c r="T52" t="s">
        <v>1804</v>
      </c>
      <c r="Y52" s="39">
        <v>5</v>
      </c>
      <c r="Z52">
        <v>0</v>
      </c>
    </row>
    <row r="53" spans="7:26" ht="16" customHeight="1" x14ac:dyDescent="0.2">
      <c r="K53" s="20" t="s">
        <v>1793</v>
      </c>
      <c r="L53" s="19">
        <v>1</v>
      </c>
      <c r="M53" s="20">
        <f>COUNTIFS('mental-health-in-tech-survey-20'!$AW:$AW,"",'mental-health-in-tech-survey-20'!$BT:$BT,"1")</f>
        <v>26</v>
      </c>
      <c r="T53" s="50" t="s">
        <v>99</v>
      </c>
      <c r="U53" s="51" t="s">
        <v>83</v>
      </c>
      <c r="V53" s="47">
        <f>74/353</f>
        <v>0.20963172804532579</v>
      </c>
      <c r="X53" t="s">
        <v>365</v>
      </c>
      <c r="Y53" s="25">
        <v>1</v>
      </c>
      <c r="Z53">
        <v>12</v>
      </c>
    </row>
    <row r="54" spans="7:26" ht="16" customHeight="1" x14ac:dyDescent="0.2">
      <c r="L54" s="11">
        <v>2</v>
      </c>
      <c r="M54">
        <f>COUNTIFS('mental-health-in-tech-survey-20'!$AW:$AW,"",'mental-health-in-tech-survey-20'!$BT:$BT,"2")</f>
        <v>56</v>
      </c>
      <c r="T54" s="49" t="s">
        <v>148</v>
      </c>
      <c r="U54" s="52" t="s">
        <v>83</v>
      </c>
      <c r="V54" s="48">
        <f>21/353</f>
        <v>5.9490084985835696E-2</v>
      </c>
      <c r="Y54" s="26">
        <v>2</v>
      </c>
      <c r="Z54">
        <v>24</v>
      </c>
    </row>
    <row r="55" spans="7:26" ht="16" customHeight="1" x14ac:dyDescent="0.2">
      <c r="L55" s="11">
        <v>3</v>
      </c>
      <c r="M55">
        <f>COUNTIFS('mental-health-in-tech-survey-20'!$AW:$AW,"",'mental-health-in-tech-survey-20'!$BT:$BT,"3")</f>
        <v>88</v>
      </c>
      <c r="Y55" s="25">
        <v>3</v>
      </c>
      <c r="Z55">
        <v>29</v>
      </c>
    </row>
    <row r="56" spans="7:26" ht="16" customHeight="1" x14ac:dyDescent="0.2">
      <c r="L56" s="11">
        <v>4</v>
      </c>
      <c r="M56">
        <f>COUNTIFS('mental-health-in-tech-survey-20'!$AW:$AW,"",'mental-health-in-tech-survey-20'!$BT:$BT,"4")</f>
        <v>29</v>
      </c>
      <c r="Y56" s="26">
        <v>4</v>
      </c>
      <c r="Z56">
        <v>12</v>
      </c>
    </row>
    <row r="57" spans="7:26" ht="16" customHeight="1" x14ac:dyDescent="0.2">
      <c r="L57" s="11">
        <v>5</v>
      </c>
      <c r="M57">
        <f>COUNTIFS('mental-health-in-tech-survey-20'!$AW:$AW,"",'mental-health-in-tech-survey-20'!$BT:$BT,"5")</f>
        <v>6</v>
      </c>
      <c r="Y57" s="25">
        <v>5</v>
      </c>
      <c r="Z57">
        <v>4</v>
      </c>
    </row>
    <row r="58" spans="7:26" ht="19" customHeight="1" x14ac:dyDescent="0.2"/>
    <row r="71" spans="3:26" ht="16" customHeight="1" x14ac:dyDescent="0.2">
      <c r="C71" s="14" t="s">
        <v>1794</v>
      </c>
      <c r="D71" s="14" t="s">
        <v>1785</v>
      </c>
      <c r="E71" s="14" t="s">
        <v>1786</v>
      </c>
      <c r="G71" t="s">
        <v>1794</v>
      </c>
      <c r="H71" t="s">
        <v>1789</v>
      </c>
      <c r="I71" t="s">
        <v>1786</v>
      </c>
      <c r="K71" t="s">
        <v>1794</v>
      </c>
      <c r="L71" t="s">
        <v>1791</v>
      </c>
      <c r="M71" t="s">
        <v>1786</v>
      </c>
      <c r="P71" s="14" t="s">
        <v>1802</v>
      </c>
      <c r="Q71" s="14" t="s">
        <v>1785</v>
      </c>
      <c r="R71" s="14" t="s">
        <v>1786</v>
      </c>
      <c r="T71" t="s">
        <v>1802</v>
      </c>
      <c r="U71" t="s">
        <v>1789</v>
      </c>
      <c r="V71" t="s">
        <v>1786</v>
      </c>
      <c r="X71" t="s">
        <v>1803</v>
      </c>
      <c r="Y71" t="s">
        <v>1791</v>
      </c>
      <c r="Z71" t="s">
        <v>1786</v>
      </c>
    </row>
    <row r="72" spans="3:26" ht="16" customHeight="1" x14ac:dyDescent="0.2">
      <c r="C72" t="s">
        <v>83</v>
      </c>
      <c r="D72" s="25" t="b">
        <v>0</v>
      </c>
      <c r="E72">
        <f>COUNTIFS('mental-health-in-tech-survey-20'!$BA:$BA,"Yes",'mental-health-in-tech-survey-20'!$BB:$BB,"FALSE")</f>
        <v>5</v>
      </c>
      <c r="G72" s="3" t="s">
        <v>83</v>
      </c>
      <c r="H72" s="11" t="s">
        <v>83</v>
      </c>
      <c r="I72">
        <f>COUNTIFS('mental-health-in-tech-survey-20'!$BA:$BA,"Yes",'mental-health-in-tech-survey-20'!$L:$L,"Yes")</f>
        <v>50</v>
      </c>
      <c r="K72" s="3" t="s">
        <v>1790</v>
      </c>
      <c r="L72" s="25">
        <v>1</v>
      </c>
      <c r="M72" s="5">
        <f>COUNTIFS('mental-health-in-tech-survey-20'!$BA:$BA,"Yes",'mental-health-in-tech-survey-20'!$BT:$BT,"1")</f>
        <v>23</v>
      </c>
      <c r="P72" t="s">
        <v>102</v>
      </c>
      <c r="Q72" s="25" t="b">
        <v>0</v>
      </c>
      <c r="R72">
        <v>46</v>
      </c>
      <c r="T72" t="s">
        <v>102</v>
      </c>
      <c r="U72" s="11" t="s">
        <v>83</v>
      </c>
      <c r="V72">
        <v>69</v>
      </c>
      <c r="X72" t="s">
        <v>102</v>
      </c>
      <c r="Y72" s="25">
        <v>1</v>
      </c>
      <c r="Z72">
        <v>19</v>
      </c>
    </row>
    <row r="73" spans="3:26" ht="16" customHeight="1" x14ac:dyDescent="0.2">
      <c r="D73" s="34" t="b">
        <v>1</v>
      </c>
      <c r="E73">
        <f>COUNTIFS('mental-health-in-tech-survey-20'!$BA:$BA,"Yes",'mental-health-in-tech-survey-20'!$BB:$BB,"TRUE")</f>
        <v>141</v>
      </c>
      <c r="G73" s="4"/>
      <c r="H73" s="11" t="s">
        <v>96</v>
      </c>
      <c r="I73">
        <f>COUNTIFS('mental-health-in-tech-survey-20'!$BA:$BA,"Yes",'mental-health-in-tech-survey-20'!$L:$L,"Maybe")</f>
        <v>46</v>
      </c>
      <c r="K73" s="4"/>
      <c r="L73" s="26">
        <v>2</v>
      </c>
      <c r="M73" s="6">
        <f>COUNTIFS('mental-health-in-tech-survey-20'!$BA:$BA,"Yes",'mental-health-in-tech-survey-20'!$BT:$BT,"2")</f>
        <v>57</v>
      </c>
      <c r="Q73" s="26" t="b">
        <v>1</v>
      </c>
      <c r="R73">
        <v>127</v>
      </c>
      <c r="T73" s="4"/>
      <c r="U73" s="11" t="s">
        <v>96</v>
      </c>
      <c r="V73">
        <v>48</v>
      </c>
      <c r="Y73" s="26">
        <v>2</v>
      </c>
      <c r="Z73">
        <v>49</v>
      </c>
    </row>
    <row r="74" spans="3:26" ht="16" customHeight="1" x14ac:dyDescent="0.2">
      <c r="C74" s="20" t="s">
        <v>82</v>
      </c>
      <c r="D74" s="37" t="b">
        <v>0</v>
      </c>
      <c r="E74" s="20">
        <f>COUNTIFS('mental-health-in-tech-survey-20'!$BA:$BA,"No",'mental-health-in-tech-survey-20'!$BB:$BB,"FALSE")</f>
        <v>90</v>
      </c>
      <c r="G74" s="44"/>
      <c r="H74" s="11" t="s">
        <v>82</v>
      </c>
      <c r="I74">
        <f>COUNTIFS('mental-health-in-tech-survey-20'!$BA:$BA,"Yes",'mental-health-in-tech-survey-20'!$L:$L,"No")</f>
        <v>33</v>
      </c>
      <c r="K74" s="3"/>
      <c r="L74" s="25">
        <v>3</v>
      </c>
      <c r="M74" s="5">
        <f>COUNTIFS('mental-health-in-tech-survey-20'!$BA:$BA,"Yes",'mental-health-in-tech-survey-20'!$BT:$BT,"3")</f>
        <v>51</v>
      </c>
      <c r="P74" t="s">
        <v>685</v>
      </c>
      <c r="Q74" s="25" t="b">
        <v>0</v>
      </c>
      <c r="R74">
        <v>6</v>
      </c>
      <c r="T74" s="3"/>
      <c r="U74" s="11" t="s">
        <v>82</v>
      </c>
      <c r="V74">
        <v>40</v>
      </c>
      <c r="Y74" s="25">
        <v>3</v>
      </c>
      <c r="Z74">
        <v>77</v>
      </c>
    </row>
    <row r="75" spans="3:26" ht="16" customHeight="1" x14ac:dyDescent="0.2">
      <c r="D75" s="34" t="b">
        <v>1</v>
      </c>
      <c r="E75">
        <f>COUNTIFS('mental-health-in-tech-survey-20'!$BA:$BA,"No",'mental-health-in-tech-survey-20'!$BB:$BB,"TRUE")</f>
        <v>17</v>
      </c>
      <c r="G75" s="30" t="s">
        <v>82</v>
      </c>
      <c r="H75" s="19" t="s">
        <v>83</v>
      </c>
      <c r="I75" s="20">
        <f>COUNTIFS('mental-health-in-tech-survey-20'!$BA:$BA,"No",'mental-health-in-tech-survey-20'!$L:$L,"Yes")</f>
        <v>39</v>
      </c>
      <c r="K75" s="4"/>
      <c r="L75" s="26">
        <v>4</v>
      </c>
      <c r="M75" s="6">
        <f>COUNTIFS('mental-health-in-tech-survey-20'!$BA:$BA,"Yes",'mental-health-in-tech-survey-20'!$BT:$BT,"4")</f>
        <v>13</v>
      </c>
      <c r="Q75" s="26" t="b">
        <v>1</v>
      </c>
      <c r="R75">
        <v>3</v>
      </c>
      <c r="T75" t="s">
        <v>685</v>
      </c>
      <c r="U75" s="11" t="s">
        <v>83</v>
      </c>
      <c r="V75">
        <v>2</v>
      </c>
      <c r="Y75" s="26">
        <v>4</v>
      </c>
      <c r="Z75">
        <v>26</v>
      </c>
    </row>
    <row r="76" spans="3:26" ht="16" customHeight="1" x14ac:dyDescent="0.2">
      <c r="C76" s="20" t="s">
        <v>108</v>
      </c>
      <c r="D76" s="37" t="b">
        <v>0</v>
      </c>
      <c r="E76" s="20">
        <f>COUNTIFS('mental-health-in-tech-survey-20'!$BA:$BA,"Possibly",'mental-health-in-tech-survey-20'!$BB:$BB,"FALSE")</f>
        <v>26</v>
      </c>
      <c r="G76" s="3"/>
      <c r="H76" s="11" t="s">
        <v>96</v>
      </c>
      <c r="I76">
        <f>COUNTIFS('mental-health-in-tech-survey-20'!$BA:$BA,"No",'mental-health-in-tech-survey-20'!$L:$L,"Maybe")</f>
        <v>24</v>
      </c>
      <c r="K76" s="3"/>
      <c r="L76" s="25">
        <v>5</v>
      </c>
      <c r="M76" s="5">
        <f>COUNTIFS('mental-health-in-tech-survey-20'!$BA:$BA,"Yes",'mental-health-in-tech-survey-20'!$BT:$BT,"5")</f>
        <v>2</v>
      </c>
      <c r="P76" t="s">
        <v>1532</v>
      </c>
      <c r="Q76" s="25" t="b">
        <v>0</v>
      </c>
      <c r="R76">
        <v>0</v>
      </c>
      <c r="U76" s="11" t="s">
        <v>96</v>
      </c>
      <c r="V76">
        <v>4</v>
      </c>
      <c r="Y76" s="25">
        <v>5</v>
      </c>
      <c r="Z76">
        <v>2</v>
      </c>
    </row>
    <row r="77" spans="3:26" ht="16" customHeight="1" x14ac:dyDescent="0.2">
      <c r="D77" s="34" t="b">
        <v>1</v>
      </c>
      <c r="E77">
        <f>COUNTIFS('mental-health-in-tech-survey-20'!$BA:$BA,"Possibly",'mental-health-in-tech-survey-20'!$BB:$BB,"TRUE")</f>
        <v>46</v>
      </c>
      <c r="G77" s="33"/>
      <c r="H77" s="11" t="s">
        <v>82</v>
      </c>
      <c r="I77">
        <f>COUNTIFS('mental-health-in-tech-survey-20'!$BA:$BA,"No",'mental-health-in-tech-survey-20'!$L:$L,"No")</f>
        <v>28</v>
      </c>
      <c r="K77" s="30" t="s">
        <v>82</v>
      </c>
      <c r="L77" s="31">
        <v>1</v>
      </c>
      <c r="M77" s="32">
        <f>COUNTIFS('mental-health-in-tech-survey-20'!$BA:$BA,"No",'mental-health-in-tech-survey-20'!$BT:$BT,"1")</f>
        <v>11</v>
      </c>
      <c r="Q77" s="26" t="b">
        <v>1</v>
      </c>
      <c r="R77">
        <v>1</v>
      </c>
      <c r="U77" s="11" t="s">
        <v>82</v>
      </c>
      <c r="V77">
        <v>3</v>
      </c>
      <c r="X77" t="s">
        <v>685</v>
      </c>
      <c r="Y77" s="39">
        <v>1</v>
      </c>
      <c r="Z77">
        <v>2</v>
      </c>
    </row>
    <row r="78" spans="3:26" ht="16" customHeight="1" x14ac:dyDescent="0.2">
      <c r="C78" s="20" t="s">
        <v>93</v>
      </c>
      <c r="D78" s="37" t="b">
        <v>0</v>
      </c>
      <c r="E78" s="20">
        <f>COUNTIFS('mental-health-in-tech-survey-20'!$BA:$BA,"Don't Know",'mental-health-in-tech-survey-20'!$BB:$BB,"FALSE")</f>
        <v>14</v>
      </c>
      <c r="G78" s="36" t="s">
        <v>108</v>
      </c>
      <c r="H78" s="19" t="s">
        <v>83</v>
      </c>
      <c r="I78" s="20">
        <f>COUNTIFS('mental-health-in-tech-survey-20'!$BA:$BA,"Possibly",'mental-health-in-tech-survey-20'!$L:$L,"Yes")</f>
        <v>21</v>
      </c>
      <c r="K78" s="3"/>
      <c r="L78" s="25">
        <v>2</v>
      </c>
      <c r="M78" s="5">
        <f>COUNTIFS('mental-health-in-tech-survey-20'!$BA:$BA,"No",'mental-health-in-tech-survey-20'!$BT:$BT,"2")</f>
        <v>20</v>
      </c>
      <c r="P78" t="s">
        <v>1476</v>
      </c>
      <c r="Q78" s="25" t="b">
        <v>0</v>
      </c>
      <c r="R78">
        <v>1</v>
      </c>
      <c r="T78" t="s">
        <v>1532</v>
      </c>
      <c r="U78" s="11" t="s">
        <v>83</v>
      </c>
      <c r="V78">
        <v>0</v>
      </c>
      <c r="Y78" s="26">
        <v>2</v>
      </c>
      <c r="Z78">
        <v>1</v>
      </c>
    </row>
    <row r="79" spans="3:26" ht="16" customHeight="1" x14ac:dyDescent="0.2">
      <c r="D79" s="26" t="b">
        <v>1</v>
      </c>
      <c r="E79">
        <f>COUNTIFS('mental-health-in-tech-survey-20'!$BA:$BA,"Don't Know",'mental-health-in-tech-survey-20'!$BB:$BB,"TRUE")</f>
        <v>10</v>
      </c>
      <c r="G79" s="4"/>
      <c r="H79" s="11" t="s">
        <v>96</v>
      </c>
      <c r="I79">
        <f>COUNTIFS('mental-health-in-tech-survey-20'!$BA:$BA,"Possibly",'mental-health-in-tech-survey-20'!$L:$L,"Maybe")</f>
        <v>18</v>
      </c>
      <c r="K79" s="4"/>
      <c r="L79" s="26">
        <v>3</v>
      </c>
      <c r="M79" s="6">
        <f>COUNTIFS('mental-health-in-tech-survey-20'!$BA:$BA,"No",'mental-health-in-tech-survey-20'!$BT:$BT,"3")</f>
        <v>47</v>
      </c>
      <c r="Q79" s="26" t="b">
        <v>1</v>
      </c>
      <c r="R79">
        <v>0</v>
      </c>
      <c r="U79" s="11" t="s">
        <v>96</v>
      </c>
      <c r="V79">
        <v>0</v>
      </c>
      <c r="Y79" s="39">
        <v>3</v>
      </c>
      <c r="Z79">
        <v>3</v>
      </c>
    </row>
    <row r="80" spans="3:26" ht="16" customHeight="1" x14ac:dyDescent="0.2">
      <c r="H80" s="11" t="s">
        <v>82</v>
      </c>
      <c r="I80">
        <f>COUNTIFS('mental-health-in-tech-survey-20'!$BA:$BA,"Possibly",'mental-health-in-tech-survey-20'!$L:$L,"No")</f>
        <v>22</v>
      </c>
      <c r="K80" s="3"/>
      <c r="L80" s="25">
        <v>4</v>
      </c>
      <c r="M80" s="5">
        <f>COUNTIFS('mental-health-in-tech-survey-20'!$BA:$BA,"No",'mental-health-in-tech-survey-20'!$BT:$BT,"4")</f>
        <v>25</v>
      </c>
      <c r="P80" t="s">
        <v>1332</v>
      </c>
      <c r="Q80" s="25" t="b">
        <v>0</v>
      </c>
      <c r="R80">
        <v>1</v>
      </c>
      <c r="U80" s="11" t="s">
        <v>82</v>
      </c>
      <c r="V80">
        <v>1</v>
      </c>
      <c r="Y80" s="26">
        <v>4</v>
      </c>
      <c r="Z80">
        <v>3</v>
      </c>
    </row>
    <row r="81" spans="7:26" ht="16" customHeight="1" x14ac:dyDescent="0.2">
      <c r="G81" s="20" t="s">
        <v>1795</v>
      </c>
      <c r="H81" s="19" t="s">
        <v>83</v>
      </c>
      <c r="I81" s="20">
        <f>COUNTIFS('mental-health-in-tech-survey-20'!$BA:$BA,"Don't Know",'mental-health-in-tech-survey-20'!$L:$L,"Yes")</f>
        <v>6</v>
      </c>
      <c r="K81" s="33"/>
      <c r="L81" s="34">
        <v>5</v>
      </c>
      <c r="M81" s="35">
        <f>COUNTIFS('mental-health-in-tech-survey-20'!$BA:$BA,"No",'mental-health-in-tech-survey-20'!$BT:$BT,"5")</f>
        <v>4</v>
      </c>
      <c r="Q81" s="26" t="b">
        <v>1</v>
      </c>
      <c r="R81">
        <v>0</v>
      </c>
      <c r="T81" t="s">
        <v>1476</v>
      </c>
      <c r="U81" s="11" t="s">
        <v>83</v>
      </c>
      <c r="V81">
        <v>0</v>
      </c>
      <c r="Y81" s="39">
        <v>5</v>
      </c>
      <c r="Z81">
        <v>0</v>
      </c>
    </row>
    <row r="82" spans="7:26" ht="16" customHeight="1" x14ac:dyDescent="0.2">
      <c r="H82" s="11" t="s">
        <v>96</v>
      </c>
      <c r="I82">
        <f>COUNTIFS('mental-health-in-tech-survey-20'!$BA:$BA,"Don't Know",'mental-health-in-tech-survey-20'!$L:$L,"Maybe")</f>
        <v>7</v>
      </c>
      <c r="K82" s="36" t="s">
        <v>108</v>
      </c>
      <c r="L82" s="37">
        <v>1</v>
      </c>
      <c r="M82" s="38">
        <f>COUNTIFS('mental-health-in-tech-survey-20'!$BA:$BA,"Possibly",'mental-health-in-tech-survey-20'!$BT:$BT,"1")</f>
        <v>7</v>
      </c>
      <c r="P82" t="s">
        <v>816</v>
      </c>
      <c r="Q82" s="25" t="b">
        <v>0</v>
      </c>
      <c r="R82">
        <v>0</v>
      </c>
      <c r="U82" s="11" t="s">
        <v>96</v>
      </c>
      <c r="V82">
        <v>0</v>
      </c>
      <c r="X82" t="s">
        <v>1532</v>
      </c>
      <c r="Y82" s="25">
        <v>1</v>
      </c>
      <c r="Z82">
        <v>0</v>
      </c>
    </row>
    <row r="83" spans="7:26" ht="16" customHeight="1" x14ac:dyDescent="0.2">
      <c r="H83" s="11" t="s">
        <v>82</v>
      </c>
      <c r="I83">
        <f>COUNTIFS('mental-health-in-tech-survey-20'!$BA:$BA,"Don't Know",'mental-health-in-tech-survey-20'!$L:$L,"No")</f>
        <v>7</v>
      </c>
      <c r="K83" s="4"/>
      <c r="L83" s="26">
        <v>2</v>
      </c>
      <c r="M83" s="6">
        <f>COUNTIFS('mental-health-in-tech-survey-20'!$BA:$BA,"Possibly",'mental-health-in-tech-survey-20'!$BT:$BT,"2")</f>
        <v>24</v>
      </c>
      <c r="Q83" s="26" t="b">
        <v>1</v>
      </c>
      <c r="R83">
        <v>4</v>
      </c>
      <c r="U83" s="11" t="s">
        <v>82</v>
      </c>
      <c r="V83">
        <v>0</v>
      </c>
      <c r="Y83" s="26">
        <v>2</v>
      </c>
      <c r="Z83">
        <v>0</v>
      </c>
    </row>
    <row r="84" spans="7:26" ht="16" customHeight="1" x14ac:dyDescent="0.2">
      <c r="K84" s="3"/>
      <c r="L84" s="25">
        <v>3</v>
      </c>
      <c r="M84" s="5">
        <f>COUNTIFS('mental-health-in-tech-survey-20'!$BA:$BA,"Possibly",'mental-health-in-tech-survey-20'!$BT:$BT,"3")</f>
        <v>33</v>
      </c>
      <c r="P84" t="s">
        <v>1801</v>
      </c>
      <c r="Q84" s="25" t="b">
        <v>0</v>
      </c>
      <c r="R84">
        <v>81</v>
      </c>
      <c r="T84" s="3" t="s">
        <v>1332</v>
      </c>
      <c r="U84" s="25" t="s">
        <v>83</v>
      </c>
      <c r="V84">
        <v>0</v>
      </c>
      <c r="Y84" s="25">
        <v>3</v>
      </c>
      <c r="Z84">
        <v>1</v>
      </c>
    </row>
    <row r="85" spans="7:26" ht="16" customHeight="1" x14ac:dyDescent="0.2">
      <c r="K85" s="4"/>
      <c r="L85" s="26">
        <v>4</v>
      </c>
      <c r="M85" s="6">
        <f>COUNTIFS('mental-health-in-tech-survey-20'!$BA:$BA,"Possibly",'mental-health-in-tech-survey-20'!$BT:$BT,"4")</f>
        <v>8</v>
      </c>
      <c r="Q85" s="26" t="b">
        <v>1</v>
      </c>
      <c r="R85">
        <v>82</v>
      </c>
      <c r="U85" s="26" t="s">
        <v>96</v>
      </c>
      <c r="V85">
        <v>1</v>
      </c>
      <c r="Y85" s="26">
        <v>4</v>
      </c>
      <c r="Z85">
        <v>0</v>
      </c>
    </row>
    <row r="86" spans="7:26" ht="16" customHeight="1" x14ac:dyDescent="0.2">
      <c r="K86" s="3"/>
      <c r="L86" s="25">
        <v>5</v>
      </c>
      <c r="M86" s="5">
        <f>COUNTIFS('mental-health-in-tech-survey-20'!$BA:$BA,"Possibly",'mental-health-in-tech-survey-20'!$BT:$BT,"5")</f>
        <v>0</v>
      </c>
      <c r="U86" s="25" t="s">
        <v>82</v>
      </c>
      <c r="V86">
        <v>0</v>
      </c>
      <c r="Y86" s="25">
        <v>5</v>
      </c>
      <c r="Z86">
        <v>0</v>
      </c>
    </row>
    <row r="87" spans="7:26" ht="16" customHeight="1" x14ac:dyDescent="0.2">
      <c r="K87" s="30" t="s">
        <v>1795</v>
      </c>
      <c r="L87" s="31">
        <v>1</v>
      </c>
      <c r="M87" s="32">
        <f>COUNTIFS('mental-health-in-tech-survey-20'!$BA:$BA,"Don’t' Know",'mental-health-in-tech-survey-20'!$BT:$BT,"1")</f>
        <v>0</v>
      </c>
      <c r="T87" s="4" t="s">
        <v>816</v>
      </c>
      <c r="U87" s="26" t="s">
        <v>83</v>
      </c>
      <c r="V87">
        <v>0</v>
      </c>
      <c r="X87" t="s">
        <v>1476</v>
      </c>
      <c r="Y87" s="26">
        <v>1</v>
      </c>
      <c r="Z87">
        <v>0</v>
      </c>
    </row>
    <row r="88" spans="7:26" ht="16" customHeight="1" x14ac:dyDescent="0.2">
      <c r="K88" s="3"/>
      <c r="L88" s="25">
        <v>2</v>
      </c>
      <c r="M88" s="5">
        <f>COUNTIFS('mental-health-in-tech-survey-20'!$BA:$BA,"Don’t' Know",'mental-health-in-tech-survey-20'!$BT:$BT,"2")</f>
        <v>0</v>
      </c>
      <c r="U88" s="26" t="s">
        <v>96</v>
      </c>
      <c r="V88">
        <v>2</v>
      </c>
      <c r="Y88" s="26">
        <v>2</v>
      </c>
      <c r="Z88">
        <v>0</v>
      </c>
    </row>
    <row r="89" spans="7:26" ht="16" customHeight="1" x14ac:dyDescent="0.2">
      <c r="K89" s="4"/>
      <c r="L89" s="26">
        <v>3</v>
      </c>
      <c r="M89" s="6">
        <f>COUNTIFS('mental-health-in-tech-survey-20'!$BA:$BA,"Don’t' Know",'mental-health-in-tech-survey-20'!$BT:$BT,"3")</f>
        <v>0</v>
      </c>
      <c r="U89" s="26" t="s">
        <v>82</v>
      </c>
      <c r="V89">
        <v>0</v>
      </c>
      <c r="Y89" s="26">
        <v>3</v>
      </c>
      <c r="Z89">
        <v>0</v>
      </c>
    </row>
    <row r="90" spans="7:26" ht="16" customHeight="1" x14ac:dyDescent="0.2">
      <c r="K90" s="3"/>
      <c r="L90" s="25">
        <v>4</v>
      </c>
      <c r="M90" s="5">
        <f>COUNTIFS('mental-health-in-tech-survey-20'!$BA:$BA,"Don’t' Know",'mental-health-in-tech-survey-20'!$BT:$BT,"4")</f>
        <v>0</v>
      </c>
      <c r="T90" s="3" t="s">
        <v>1801</v>
      </c>
      <c r="U90" s="25" t="s">
        <v>83</v>
      </c>
      <c r="V90">
        <v>46</v>
      </c>
      <c r="Y90" s="26">
        <v>4</v>
      </c>
      <c r="Z90">
        <v>0</v>
      </c>
    </row>
    <row r="91" spans="7:26" ht="16" customHeight="1" x14ac:dyDescent="0.2">
      <c r="K91" s="33"/>
      <c r="L91" s="34">
        <v>5</v>
      </c>
      <c r="M91" s="35">
        <f>COUNTIFS('mental-health-in-tech-survey-20'!$BA:$BA,"Don’t' Know",'mental-health-in-tech-survey-20'!$BT:$BT,"5")</f>
        <v>0</v>
      </c>
      <c r="U91" s="26" t="s">
        <v>96</v>
      </c>
      <c r="V91">
        <v>40</v>
      </c>
      <c r="Y91" s="26">
        <v>5</v>
      </c>
      <c r="Z91">
        <v>1</v>
      </c>
    </row>
    <row r="92" spans="7:26" ht="16" customHeight="1" x14ac:dyDescent="0.2">
      <c r="U92" s="43" t="s">
        <v>82</v>
      </c>
      <c r="V92">
        <v>48</v>
      </c>
      <c r="X92" s="44" t="s">
        <v>1332</v>
      </c>
      <c r="Y92" s="25">
        <v>1</v>
      </c>
      <c r="Z92">
        <v>0</v>
      </c>
    </row>
    <row r="93" spans="7:26" ht="16" customHeight="1" x14ac:dyDescent="0.2">
      <c r="X93" s="33"/>
      <c r="Y93" s="26">
        <v>2</v>
      </c>
      <c r="Z93">
        <v>0</v>
      </c>
    </row>
    <row r="94" spans="7:26" ht="16" customHeight="1" x14ac:dyDescent="0.2">
      <c r="X94" s="44"/>
      <c r="Y94" s="25">
        <v>3</v>
      </c>
      <c r="Z94">
        <v>1</v>
      </c>
    </row>
    <row r="95" spans="7:26" ht="16" customHeight="1" x14ac:dyDescent="0.2">
      <c r="X95" s="33"/>
      <c r="Y95" s="26">
        <v>4</v>
      </c>
      <c r="Z95">
        <v>0</v>
      </c>
    </row>
    <row r="96" spans="7:26" ht="16" customHeight="1" x14ac:dyDescent="0.2">
      <c r="X96" s="44"/>
      <c r="Y96" s="25">
        <v>5</v>
      </c>
      <c r="Z96">
        <v>0</v>
      </c>
    </row>
    <row r="97" spans="24:26" ht="16" customHeight="1" x14ac:dyDescent="0.2">
      <c r="X97" s="33" t="s">
        <v>816</v>
      </c>
      <c r="Y97" s="26">
        <v>1</v>
      </c>
      <c r="Z97">
        <v>1</v>
      </c>
    </row>
    <row r="98" spans="24:26" ht="16" customHeight="1" x14ac:dyDescent="0.2">
      <c r="X98" s="33"/>
      <c r="Y98" s="26">
        <v>2</v>
      </c>
      <c r="Z98">
        <v>0</v>
      </c>
    </row>
    <row r="99" spans="24:26" ht="16" customHeight="1" x14ac:dyDescent="0.2">
      <c r="X99" s="33"/>
      <c r="Y99" s="26">
        <v>3</v>
      </c>
      <c r="Z99">
        <v>3</v>
      </c>
    </row>
    <row r="100" spans="24:26" ht="16" customHeight="1" x14ac:dyDescent="0.2">
      <c r="X100" s="33"/>
      <c r="Y100" s="26">
        <v>4</v>
      </c>
      <c r="Z100">
        <v>0</v>
      </c>
    </row>
    <row r="101" spans="24:26" ht="16" customHeight="1" x14ac:dyDescent="0.2">
      <c r="X101" s="33"/>
      <c r="Y101" s="26">
        <v>5</v>
      </c>
      <c r="Z101">
        <v>0</v>
      </c>
    </row>
    <row r="102" spans="24:26" ht="16" customHeight="1" x14ac:dyDescent="0.2">
      <c r="X102" s="44" t="s">
        <v>1801</v>
      </c>
      <c r="Y102" s="25">
        <v>1</v>
      </c>
      <c r="Z102">
        <v>27</v>
      </c>
    </row>
    <row r="103" spans="24:26" ht="16" customHeight="1" x14ac:dyDescent="0.2">
      <c r="X103" s="33"/>
      <c r="Y103" s="26">
        <v>2</v>
      </c>
      <c r="Z103">
        <v>56</v>
      </c>
    </row>
    <row r="104" spans="24:26" ht="16" customHeight="1" x14ac:dyDescent="0.2">
      <c r="X104" s="44"/>
      <c r="Y104" s="25">
        <v>3</v>
      </c>
      <c r="Z104">
        <v>56</v>
      </c>
    </row>
    <row r="105" spans="24:26" ht="16" customHeight="1" x14ac:dyDescent="0.2">
      <c r="X105" s="33"/>
      <c r="Y105" s="26">
        <v>4</v>
      </c>
      <c r="Z105">
        <v>19</v>
      </c>
    </row>
    <row r="106" spans="24:26" ht="16" customHeight="1" x14ac:dyDescent="0.2">
      <c r="X106" s="45"/>
      <c r="Y106" s="25">
        <v>5</v>
      </c>
      <c r="Z106">
        <v>5</v>
      </c>
    </row>
  </sheetData>
  <pageMargins left="0.7" right="0.7" top="0.75" bottom="0.75" header="0.3" footer="0.3"/>
  <pageSetup orientation="portrait" horizontalDpi="0" verticalDpi="0"/>
  <drawing r:id="rId1"/>
  <tableParts count="19">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s>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F83"/>
  <sheetViews>
    <sheetView topLeftCell="A11" workbookViewId="0">
      <selection activeCell="B49" sqref="B49"/>
    </sheetView>
  </sheetViews>
  <sheetFormatPr baseColWidth="10" defaultRowHeight="16" x14ac:dyDescent="0.2"/>
  <cols>
    <col min="2" max="2" width="151.33203125" customWidth="1"/>
    <col min="3" max="3" width="10.83203125" style="9"/>
  </cols>
  <sheetData>
    <row r="1" spans="2:6" x14ac:dyDescent="0.2">
      <c r="B1" t="s">
        <v>1783</v>
      </c>
      <c r="C1" s="9" t="s">
        <v>1782</v>
      </c>
    </row>
    <row r="2" spans="2:6" x14ac:dyDescent="0.2">
      <c r="B2" s="7" t="s">
        <v>0</v>
      </c>
      <c r="C2" s="10"/>
    </row>
    <row r="3" spans="2:6" x14ac:dyDescent="0.2">
      <c r="B3" s="8" t="s">
        <v>1</v>
      </c>
      <c r="C3" s="10"/>
    </row>
    <row r="4" spans="2:6" x14ac:dyDescent="0.2">
      <c r="B4" s="8" t="s">
        <v>2</v>
      </c>
      <c r="C4" s="10"/>
    </row>
    <row r="5" spans="2:6" x14ac:dyDescent="0.2">
      <c r="B5" s="8" t="s">
        <v>3</v>
      </c>
      <c r="C5" s="10"/>
    </row>
    <row r="6" spans="2:6" x14ac:dyDescent="0.2">
      <c r="B6" s="8" t="s">
        <v>4</v>
      </c>
      <c r="C6" s="10"/>
    </row>
    <row r="7" spans="2:6" x14ac:dyDescent="0.2">
      <c r="B7" s="8" t="s">
        <v>5</v>
      </c>
      <c r="C7" s="10"/>
      <c r="F7" t="s">
        <v>1781</v>
      </c>
    </row>
    <row r="8" spans="2:6" x14ac:dyDescent="0.2">
      <c r="B8" s="8" t="s">
        <v>6</v>
      </c>
      <c r="C8" s="10"/>
    </row>
    <row r="9" spans="2:6" x14ac:dyDescent="0.2">
      <c r="B9" s="8" t="s">
        <v>7</v>
      </c>
      <c r="C9" s="10"/>
    </row>
    <row r="10" spans="2:6" x14ac:dyDescent="0.2">
      <c r="B10" s="8" t="s">
        <v>8</v>
      </c>
      <c r="C10" s="10"/>
    </row>
    <row r="11" spans="2:6" x14ac:dyDescent="0.2">
      <c r="B11" s="8" t="s">
        <v>9</v>
      </c>
      <c r="C11" s="10"/>
    </row>
    <row r="12" spans="2:6" x14ac:dyDescent="0.2">
      <c r="B12" s="8" t="s">
        <v>10</v>
      </c>
      <c r="C12" s="10"/>
    </row>
    <row r="13" spans="2:6" x14ac:dyDescent="0.2">
      <c r="B13" s="8" t="s">
        <v>11</v>
      </c>
      <c r="C13" s="10"/>
    </row>
    <row r="14" spans="2:6" x14ac:dyDescent="0.2">
      <c r="B14" s="8" t="s">
        <v>12</v>
      </c>
      <c r="C14" s="10"/>
    </row>
    <row r="15" spans="2:6" x14ac:dyDescent="0.2">
      <c r="B15" s="8" t="s">
        <v>13</v>
      </c>
      <c r="C15" s="10"/>
    </row>
    <row r="16" spans="2:6" x14ac:dyDescent="0.2">
      <c r="B16" s="8" t="s">
        <v>14</v>
      </c>
      <c r="C16" s="10"/>
    </row>
    <row r="17" spans="2:3" x14ac:dyDescent="0.2">
      <c r="B17" s="8" t="s">
        <v>15</v>
      </c>
      <c r="C17" s="10"/>
    </row>
    <row r="18" spans="2:3" x14ac:dyDescent="0.2">
      <c r="B18" s="8" t="s">
        <v>16</v>
      </c>
      <c r="C18" s="10"/>
    </row>
    <row r="19" spans="2:3" x14ac:dyDescent="0.2">
      <c r="B19" s="8" t="s">
        <v>17</v>
      </c>
      <c r="C19" s="10"/>
    </row>
    <row r="20" spans="2:3" x14ac:dyDescent="0.2">
      <c r="B20" s="8" t="s">
        <v>18</v>
      </c>
      <c r="C20" s="10"/>
    </row>
    <row r="21" spans="2:3" x14ac:dyDescent="0.2">
      <c r="B21" s="8" t="s">
        <v>19</v>
      </c>
      <c r="C21" s="10"/>
    </row>
    <row r="22" spans="2:3" x14ac:dyDescent="0.2">
      <c r="B22" s="8" t="s">
        <v>20</v>
      </c>
      <c r="C22" s="10"/>
    </row>
    <row r="23" spans="2:3" x14ac:dyDescent="0.2">
      <c r="B23" s="8" t="s">
        <v>21</v>
      </c>
      <c r="C23" s="10"/>
    </row>
    <row r="24" spans="2:3" x14ac:dyDescent="0.2">
      <c r="B24" s="8" t="s">
        <v>22</v>
      </c>
      <c r="C24" s="10"/>
    </row>
    <row r="25" spans="2:3" x14ac:dyDescent="0.2">
      <c r="B25" s="8" t="s">
        <v>23</v>
      </c>
      <c r="C25" s="10"/>
    </row>
    <row r="26" spans="2:3" x14ac:dyDescent="0.2">
      <c r="B26" s="8" t="s">
        <v>24</v>
      </c>
      <c r="C26" s="10"/>
    </row>
    <row r="27" spans="2:3" x14ac:dyDescent="0.2">
      <c r="B27" s="8" t="s">
        <v>25</v>
      </c>
      <c r="C27" s="10"/>
    </row>
    <row r="28" spans="2:3" x14ac:dyDescent="0.2">
      <c r="B28" s="8" t="s">
        <v>26</v>
      </c>
      <c r="C28" s="10"/>
    </row>
    <row r="29" spans="2:3" x14ac:dyDescent="0.2">
      <c r="B29" s="8" t="s">
        <v>27</v>
      </c>
      <c r="C29" s="10"/>
    </row>
    <row r="30" spans="2:3" x14ac:dyDescent="0.2">
      <c r="B30" s="8" t="s">
        <v>28</v>
      </c>
      <c r="C30" s="10"/>
    </row>
    <row r="31" spans="2:3" x14ac:dyDescent="0.2">
      <c r="B31" s="8" t="s">
        <v>29</v>
      </c>
      <c r="C31" s="10"/>
    </row>
    <row r="32" spans="2:3" x14ac:dyDescent="0.2">
      <c r="B32" s="8" t="s">
        <v>30</v>
      </c>
      <c r="C32" s="10"/>
    </row>
    <row r="33" spans="2:3" x14ac:dyDescent="0.2">
      <c r="B33" s="8" t="s">
        <v>31</v>
      </c>
      <c r="C33" s="10"/>
    </row>
    <row r="34" spans="2:3" x14ac:dyDescent="0.2">
      <c r="B34" s="8" t="s">
        <v>32</v>
      </c>
      <c r="C34" s="10"/>
    </row>
    <row r="35" spans="2:3" x14ac:dyDescent="0.2">
      <c r="B35" s="8" t="s">
        <v>33</v>
      </c>
      <c r="C35" s="10"/>
    </row>
    <row r="36" spans="2:3" x14ac:dyDescent="0.2">
      <c r="B36" s="8" t="s">
        <v>34</v>
      </c>
      <c r="C36" s="10"/>
    </row>
    <row r="37" spans="2:3" x14ac:dyDescent="0.2">
      <c r="B37" s="8" t="s">
        <v>35</v>
      </c>
      <c r="C37" s="10"/>
    </row>
    <row r="38" spans="2:3" x14ac:dyDescent="0.2">
      <c r="B38" s="8" t="s">
        <v>36</v>
      </c>
      <c r="C38" s="10"/>
    </row>
    <row r="39" spans="2:3" x14ac:dyDescent="0.2">
      <c r="B39" s="8" t="s">
        <v>37</v>
      </c>
      <c r="C39" s="10"/>
    </row>
    <row r="40" spans="2:3" x14ac:dyDescent="0.2">
      <c r="B40" s="8" t="s">
        <v>38</v>
      </c>
      <c r="C40" s="10"/>
    </row>
    <row r="41" spans="2:3" x14ac:dyDescent="0.2">
      <c r="B41" s="8" t="s">
        <v>39</v>
      </c>
      <c r="C41" s="10"/>
    </row>
    <row r="42" spans="2:3" x14ac:dyDescent="0.2">
      <c r="B42" s="8" t="s">
        <v>40</v>
      </c>
      <c r="C42" s="10"/>
    </row>
    <row r="43" spans="2:3" x14ac:dyDescent="0.2">
      <c r="B43" s="8" t="s">
        <v>41</v>
      </c>
      <c r="C43" s="10"/>
    </row>
    <row r="44" spans="2:3" x14ac:dyDescent="0.2">
      <c r="B44" s="8" t="s">
        <v>42</v>
      </c>
      <c r="C44" s="10"/>
    </row>
    <row r="45" spans="2:3" x14ac:dyDescent="0.2">
      <c r="B45" s="8" t="s">
        <v>43</v>
      </c>
      <c r="C45" s="10"/>
    </row>
    <row r="46" spans="2:3" x14ac:dyDescent="0.2">
      <c r="B46" s="8" t="s">
        <v>1779</v>
      </c>
      <c r="C46" s="10"/>
    </row>
    <row r="47" spans="2:3" x14ac:dyDescent="0.2">
      <c r="B47" s="8" t="s">
        <v>44</v>
      </c>
      <c r="C47" s="10"/>
    </row>
    <row r="48" spans="2:3" x14ac:dyDescent="0.2">
      <c r="B48" s="8" t="s">
        <v>45</v>
      </c>
      <c r="C48" s="10"/>
    </row>
    <row r="49" spans="2:3" x14ac:dyDescent="0.2">
      <c r="B49" s="8" t="s">
        <v>46</v>
      </c>
      <c r="C49" s="10"/>
    </row>
    <row r="50" spans="2:3" x14ac:dyDescent="0.2">
      <c r="B50" s="8" t="s">
        <v>47</v>
      </c>
      <c r="C50" s="10"/>
    </row>
    <row r="51" spans="2:3" x14ac:dyDescent="0.2">
      <c r="B51" s="8" t="s">
        <v>48</v>
      </c>
      <c r="C51" s="10"/>
    </row>
    <row r="52" spans="2:3" x14ac:dyDescent="0.2">
      <c r="B52" s="8" t="s">
        <v>49</v>
      </c>
      <c r="C52" s="10"/>
    </row>
    <row r="53" spans="2:3" x14ac:dyDescent="0.2">
      <c r="B53" s="8" t="s">
        <v>50</v>
      </c>
      <c r="C53" s="10"/>
    </row>
    <row r="54" spans="2:3" x14ac:dyDescent="0.2">
      <c r="B54" s="8" t="s">
        <v>51</v>
      </c>
      <c r="C54" s="10"/>
    </row>
    <row r="55" spans="2:3" x14ac:dyDescent="0.2">
      <c r="B55" s="8" t="s">
        <v>52</v>
      </c>
      <c r="C55" s="10"/>
    </row>
    <row r="56" spans="2:3" x14ac:dyDescent="0.2">
      <c r="B56" s="8" t="s">
        <v>53</v>
      </c>
      <c r="C56" s="10"/>
    </row>
    <row r="57" spans="2:3" x14ac:dyDescent="0.2">
      <c r="B57" s="8" t="s">
        <v>54</v>
      </c>
      <c r="C57" s="10"/>
    </row>
    <row r="58" spans="2:3" x14ac:dyDescent="0.2">
      <c r="B58" s="8" t="s">
        <v>55</v>
      </c>
      <c r="C58" s="10"/>
    </row>
    <row r="59" spans="2:3" x14ac:dyDescent="0.2">
      <c r="B59" s="8" t="s">
        <v>56</v>
      </c>
      <c r="C59" s="10"/>
    </row>
    <row r="60" spans="2:3" x14ac:dyDescent="0.2">
      <c r="B60" s="8" t="s">
        <v>57</v>
      </c>
      <c r="C60" s="10"/>
    </row>
    <row r="61" spans="2:3" x14ac:dyDescent="0.2">
      <c r="B61" s="8" t="s">
        <v>58</v>
      </c>
      <c r="C61" s="10"/>
    </row>
    <row r="62" spans="2:3" x14ac:dyDescent="0.2">
      <c r="B62" s="8" t="s">
        <v>59</v>
      </c>
      <c r="C62" s="10"/>
    </row>
    <row r="63" spans="2:3" x14ac:dyDescent="0.2">
      <c r="B63" s="8" t="s">
        <v>60</v>
      </c>
      <c r="C63" s="10"/>
    </row>
    <row r="64" spans="2:3" x14ac:dyDescent="0.2">
      <c r="B64" s="8" t="s">
        <v>1780</v>
      </c>
      <c r="C64" s="10"/>
    </row>
    <row r="65" spans="2:3" x14ac:dyDescent="0.2">
      <c r="B65" s="8" t="s">
        <v>61</v>
      </c>
      <c r="C65" s="10"/>
    </row>
    <row r="66" spans="2:3" x14ac:dyDescent="0.2">
      <c r="B66" s="8" t="s">
        <v>62</v>
      </c>
      <c r="C66" s="10"/>
    </row>
    <row r="67" spans="2:3" x14ac:dyDescent="0.2">
      <c r="B67" s="8" t="s">
        <v>63</v>
      </c>
      <c r="C67" s="10"/>
    </row>
    <row r="68" spans="2:3" x14ac:dyDescent="0.2">
      <c r="B68" s="8" t="s">
        <v>64</v>
      </c>
      <c r="C68" s="10"/>
    </row>
    <row r="69" spans="2:3" x14ac:dyDescent="0.2">
      <c r="B69" s="8" t="s">
        <v>65</v>
      </c>
      <c r="C69" s="10"/>
    </row>
    <row r="70" spans="2:3" x14ac:dyDescent="0.2">
      <c r="B70" s="8" t="s">
        <v>66</v>
      </c>
      <c r="C70" s="10"/>
    </row>
    <row r="71" spans="2:3" x14ac:dyDescent="0.2">
      <c r="B71" s="8" t="s">
        <v>67</v>
      </c>
      <c r="C71" s="10"/>
    </row>
    <row r="72" spans="2:3" x14ac:dyDescent="0.2">
      <c r="B72" s="8" t="s">
        <v>68</v>
      </c>
      <c r="C72" s="10"/>
    </row>
    <row r="73" spans="2:3" x14ac:dyDescent="0.2">
      <c r="B73" s="8" t="s">
        <v>69</v>
      </c>
      <c r="C73" s="10"/>
    </row>
    <row r="74" spans="2:3" x14ac:dyDescent="0.2">
      <c r="B74" s="8" t="s">
        <v>70</v>
      </c>
      <c r="C74" s="10"/>
    </row>
    <row r="75" spans="2:3" x14ac:dyDescent="0.2">
      <c r="B75" s="8" t="s">
        <v>71</v>
      </c>
      <c r="C75" s="10"/>
    </row>
    <row r="76" spans="2:3" x14ac:dyDescent="0.2">
      <c r="B76" s="8" t="s">
        <v>72</v>
      </c>
      <c r="C76" s="10"/>
    </row>
    <row r="77" spans="2:3" x14ac:dyDescent="0.2">
      <c r="B77" s="8" t="s">
        <v>73</v>
      </c>
      <c r="C77" s="10"/>
    </row>
    <row r="78" spans="2:3" x14ac:dyDescent="0.2">
      <c r="B78" s="8" t="s">
        <v>74</v>
      </c>
      <c r="C78" s="10"/>
    </row>
    <row r="79" spans="2:3" x14ac:dyDescent="0.2">
      <c r="B79" s="8" t="s">
        <v>75</v>
      </c>
      <c r="C79" s="10"/>
    </row>
    <row r="80" spans="2:3" x14ac:dyDescent="0.2">
      <c r="B80" s="8" t="s">
        <v>76</v>
      </c>
      <c r="C80" s="10"/>
    </row>
    <row r="81" spans="2:3" x14ac:dyDescent="0.2">
      <c r="B81" s="8" t="s">
        <v>77</v>
      </c>
      <c r="C81" s="10"/>
    </row>
    <row r="82" spans="2:3" x14ac:dyDescent="0.2">
      <c r="B82" s="8" t="s">
        <v>78</v>
      </c>
      <c r="C82" s="10"/>
    </row>
    <row r="83" spans="2:3" x14ac:dyDescent="0.2">
      <c r="B83" s="8" t="s">
        <v>79</v>
      </c>
      <c r="C83" s="10"/>
    </row>
  </sheetData>
  <pageMargins left="0.7" right="0.7" top="0.75" bottom="0.75" header="0.3" footer="0.3"/>
  <pageSetup orientation="portrait" horizontalDpi="0" verticalDpi="0"/>
  <tableParts count="1">
    <tablePart r:id="rId1"/>
  </tableParts>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C0CD0-A493-0546-BBD1-CF169CFEBF47}">
  <dimension ref="E8:K38"/>
  <sheetViews>
    <sheetView showGridLines="0" topLeftCell="C3" workbookViewId="0">
      <selection activeCell="M30" sqref="M30:M31"/>
    </sheetView>
  </sheetViews>
  <sheetFormatPr baseColWidth="10" defaultRowHeight="16" x14ac:dyDescent="0.2"/>
  <cols>
    <col min="5" max="7" width="20.83203125" customWidth="1"/>
    <col min="9" max="11" width="20.83203125" customWidth="1"/>
  </cols>
  <sheetData>
    <row r="8" spans="5:11" x14ac:dyDescent="0.2">
      <c r="E8" t="s">
        <v>1808</v>
      </c>
      <c r="F8">
        <v>304</v>
      </c>
      <c r="I8" t="s">
        <v>1808</v>
      </c>
      <c r="K8">
        <v>152</v>
      </c>
    </row>
    <row r="9" spans="5:11" x14ac:dyDescent="0.2">
      <c r="E9" t="s">
        <v>1809</v>
      </c>
      <c r="F9">
        <v>152</v>
      </c>
      <c r="I9" t="s">
        <v>1809</v>
      </c>
      <c r="K9">
        <v>76</v>
      </c>
    </row>
    <row r="10" spans="5:11" x14ac:dyDescent="0.2">
      <c r="E10" t="s">
        <v>1806</v>
      </c>
      <c r="I10" t="s">
        <v>1807</v>
      </c>
    </row>
    <row r="11" spans="5:11" x14ac:dyDescent="0.2">
      <c r="E11" s="58" t="s">
        <v>1800</v>
      </c>
      <c r="F11" s="59" t="s">
        <v>1789</v>
      </c>
      <c r="G11" s="60" t="s">
        <v>1786</v>
      </c>
      <c r="I11" s="58" t="s">
        <v>1800</v>
      </c>
      <c r="J11" s="59" t="s">
        <v>1789</v>
      </c>
      <c r="K11" s="60" t="s">
        <v>1786</v>
      </c>
    </row>
    <row r="12" spans="5:11" x14ac:dyDescent="0.2">
      <c r="E12" s="61" t="s">
        <v>99</v>
      </c>
      <c r="F12" s="40" t="s">
        <v>83</v>
      </c>
      <c r="G12" s="62">
        <v>74</v>
      </c>
      <c r="I12" s="61" t="s">
        <v>99</v>
      </c>
      <c r="J12" s="40" t="s">
        <v>83</v>
      </c>
      <c r="K12" s="62">
        <v>35</v>
      </c>
    </row>
    <row r="13" spans="5:11" x14ac:dyDescent="0.2">
      <c r="E13" s="63"/>
      <c r="F13" s="41" t="s">
        <v>96</v>
      </c>
      <c r="G13" s="64">
        <v>55</v>
      </c>
      <c r="I13" s="63"/>
      <c r="J13" s="41" t="s">
        <v>96</v>
      </c>
      <c r="K13" s="64">
        <v>25</v>
      </c>
    </row>
    <row r="14" spans="5:11" x14ac:dyDescent="0.2">
      <c r="E14" s="61"/>
      <c r="F14" s="40" t="s">
        <v>82</v>
      </c>
      <c r="G14" s="62">
        <v>40</v>
      </c>
      <c r="I14" s="61"/>
      <c r="J14" s="40" t="s">
        <v>82</v>
      </c>
      <c r="K14" s="62">
        <v>25</v>
      </c>
    </row>
    <row r="15" spans="5:11" x14ac:dyDescent="0.2">
      <c r="E15" s="63" t="s">
        <v>148</v>
      </c>
      <c r="F15" s="41" t="s">
        <v>83</v>
      </c>
      <c r="G15" s="64">
        <v>21</v>
      </c>
      <c r="I15" s="63" t="s">
        <v>148</v>
      </c>
      <c r="J15" s="41" t="s">
        <v>83</v>
      </c>
      <c r="K15" s="64">
        <v>13</v>
      </c>
    </row>
    <row r="16" spans="5:11" x14ac:dyDescent="0.2">
      <c r="E16" s="61"/>
      <c r="F16" s="40" t="s">
        <v>96</v>
      </c>
      <c r="G16" s="62">
        <v>18</v>
      </c>
      <c r="I16" s="61"/>
      <c r="J16" s="40" t="s">
        <v>96</v>
      </c>
      <c r="K16" s="62">
        <v>7</v>
      </c>
    </row>
    <row r="17" spans="5:11" x14ac:dyDescent="0.2">
      <c r="E17" s="63"/>
      <c r="F17" s="41" t="s">
        <v>82</v>
      </c>
      <c r="G17" s="64">
        <v>26</v>
      </c>
      <c r="I17" s="63"/>
      <c r="J17" s="41" t="s">
        <v>82</v>
      </c>
      <c r="K17" s="64">
        <v>12</v>
      </c>
    </row>
    <row r="18" spans="5:11" x14ac:dyDescent="0.2">
      <c r="E18" s="61" t="s">
        <v>365</v>
      </c>
      <c r="F18" s="40" t="s">
        <v>83</v>
      </c>
      <c r="G18" s="62">
        <v>22</v>
      </c>
      <c r="I18" s="61" t="s">
        <v>365</v>
      </c>
      <c r="J18" s="40" t="s">
        <v>83</v>
      </c>
      <c r="K18" s="62">
        <v>10</v>
      </c>
    </row>
    <row r="19" spans="5:11" x14ac:dyDescent="0.2">
      <c r="E19" s="63"/>
      <c r="F19" s="41" t="s">
        <v>96</v>
      </c>
      <c r="G19" s="64">
        <v>22</v>
      </c>
      <c r="I19" s="63"/>
      <c r="J19" s="41" t="s">
        <v>96</v>
      </c>
      <c r="K19" s="64">
        <v>13</v>
      </c>
    </row>
    <row r="20" spans="5:11" x14ac:dyDescent="0.2">
      <c r="E20" s="61"/>
      <c r="F20" s="40" t="s">
        <v>82</v>
      </c>
      <c r="G20" s="62">
        <v>26</v>
      </c>
      <c r="I20" s="61"/>
      <c r="J20" s="40" t="s">
        <v>82</v>
      </c>
      <c r="K20" s="62">
        <v>12</v>
      </c>
    </row>
    <row r="22" spans="5:11" x14ac:dyDescent="0.2">
      <c r="F22" t="s">
        <v>1790</v>
      </c>
      <c r="G22">
        <f>SUM(G12,G15,G18)</f>
        <v>117</v>
      </c>
      <c r="J22" t="s">
        <v>1790</v>
      </c>
      <c r="K22">
        <f>SUM(K12,K15,K18)</f>
        <v>58</v>
      </c>
    </row>
    <row r="23" spans="5:11" x14ac:dyDescent="0.2">
      <c r="F23" t="s">
        <v>96</v>
      </c>
      <c r="G23">
        <f>SUM(G13,G16,G19)</f>
        <v>95</v>
      </c>
      <c r="J23" t="s">
        <v>96</v>
      </c>
      <c r="K23">
        <f>SUM(K13,K16,K19)</f>
        <v>45</v>
      </c>
    </row>
    <row r="24" spans="5:11" x14ac:dyDescent="0.2">
      <c r="F24" t="s">
        <v>1736</v>
      </c>
      <c r="G24">
        <f>SUM(G14,G17,G20)</f>
        <v>92</v>
      </c>
      <c r="J24" t="s">
        <v>1736</v>
      </c>
      <c r="K24">
        <f>SUM(K14,K17,K20)</f>
        <v>49</v>
      </c>
    </row>
    <row r="29" spans="5:11" x14ac:dyDescent="0.2">
      <c r="I29" s="58" t="s">
        <v>1800</v>
      </c>
      <c r="J29" s="59" t="s">
        <v>1789</v>
      </c>
      <c r="K29" s="60" t="s">
        <v>1786</v>
      </c>
    </row>
    <row r="30" spans="5:11" x14ac:dyDescent="0.2">
      <c r="I30" s="65" t="s">
        <v>99</v>
      </c>
      <c r="J30" s="66" t="s">
        <v>83</v>
      </c>
      <c r="K30" s="67">
        <v>35</v>
      </c>
    </row>
    <row r="31" spans="5:11" x14ac:dyDescent="0.2">
      <c r="I31" s="68"/>
      <c r="J31" s="69" t="s">
        <v>96</v>
      </c>
      <c r="K31" s="70">
        <v>25</v>
      </c>
    </row>
    <row r="32" spans="5:11" x14ac:dyDescent="0.2">
      <c r="I32" s="65"/>
      <c r="J32" s="66" t="s">
        <v>82</v>
      </c>
      <c r="K32" s="67">
        <v>25</v>
      </c>
    </row>
    <row r="33" spans="9:11" x14ac:dyDescent="0.2">
      <c r="I33" s="68" t="s">
        <v>148</v>
      </c>
      <c r="J33" s="69" t="s">
        <v>83</v>
      </c>
      <c r="K33" s="70">
        <v>13</v>
      </c>
    </row>
    <row r="34" spans="9:11" x14ac:dyDescent="0.2">
      <c r="I34" s="65"/>
      <c r="J34" s="66" t="s">
        <v>96</v>
      </c>
      <c r="K34" s="67">
        <v>7</v>
      </c>
    </row>
    <row r="35" spans="9:11" x14ac:dyDescent="0.2">
      <c r="I35" s="68"/>
      <c r="J35" s="69" t="s">
        <v>82</v>
      </c>
      <c r="K35" s="70">
        <v>12</v>
      </c>
    </row>
    <row r="36" spans="9:11" x14ac:dyDescent="0.2">
      <c r="I36" s="65" t="s">
        <v>365</v>
      </c>
      <c r="J36" s="66" t="s">
        <v>83</v>
      </c>
      <c r="K36" s="67">
        <v>10</v>
      </c>
    </row>
    <row r="37" spans="9:11" x14ac:dyDescent="0.2">
      <c r="I37" s="68"/>
      <c r="J37" s="69" t="s">
        <v>96</v>
      </c>
      <c r="K37" s="70">
        <v>13</v>
      </c>
    </row>
    <row r="38" spans="9:11" x14ac:dyDescent="0.2">
      <c r="I38" s="65"/>
      <c r="J38" s="66" t="s">
        <v>82</v>
      </c>
      <c r="K38" s="67">
        <v>12</v>
      </c>
    </row>
  </sheetData>
  <pageMargins left="0.7" right="0.7" top="0.75" bottom="0.75" header="0.3" footer="0.3"/>
  <drawing r:id="rId1"/>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mental-health-in-tech-survey-20</vt:lpstr>
      <vt:lpstr>relationships</vt:lpstr>
      <vt:lpstr>variables</vt:lpstr>
      <vt:lpstr>reduced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2023-02-05T15:03:31Z</cp:lastPrinted>
  <dcterms:modified xsi:type="dcterms:W3CDTF">2023-02-06T11:11:46Z</dcterms:modified>
</cp:coreProperties>
</file>