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nergy_19\A1_Outputs\"/>
    </mc:Choice>
  </mc:AlternateContent>
  <xr:revisionPtr revIDLastSave="0" documentId="13_ncr:1_{641AFB0E-4B25-491F-ADD4-0960C263BE42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Demand_Projection" sheetId="1" r:id="rId1"/>
  </sheets>
  <definedNames>
    <definedName name="_xlnm._FilterDatabase" localSheetId="0" hidden="1">Demand_Projection!$A$1:$AJ$64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X40" i="1" l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R40" i="1" l="1"/>
  <c r="P40" i="1" l="1"/>
  <c r="N40" i="1" l="1"/>
  <c r="L40" i="1" l="1"/>
  <c r="X61" i="1" l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W61" i="1"/>
  <c r="V61" i="1"/>
  <c r="U61" i="1"/>
  <c r="T61" i="1"/>
  <c r="S61" i="1"/>
  <c r="R61" i="1"/>
  <c r="Q61" i="1"/>
  <c r="P61" i="1"/>
  <c r="O61" i="1"/>
  <c r="L61" i="1"/>
  <c r="M61" i="1"/>
  <c r="N61" i="1"/>
  <c r="K61" i="1"/>
  <c r="R47" i="1"/>
  <c r="N20" i="1"/>
  <c r="O20" i="1" s="1"/>
  <c r="P20" i="1" s="1"/>
  <c r="Q20" i="1" s="1"/>
  <c r="R20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C3" authorId="0" shapeId="0" xr:uid="{F0B93D9A-BDEF-4B43-ACA4-372709090ADD}">
      <text>
        <r>
          <rPr>
            <b/>
            <sz val="9"/>
            <color indexed="81"/>
            <rFont val="Tahoma"/>
            <family val="2"/>
          </rPr>
          <t>Asumir que Comercial contiene Alumbrado Público</t>
        </r>
      </text>
    </comment>
  </commentList>
</comments>
</file>

<file path=xl/sharedStrings.xml><?xml version="1.0" encoding="utf-8"?>
<sst xmlns="http://schemas.openxmlformats.org/spreadsheetml/2006/main" count="572" uniqueCount="143">
  <si>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</si>
  <si>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</si>
  <si>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</si>
  <si>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</si>
  <si>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</si>
  <si>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</si>
  <si>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</si>
  <si>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</si>
  <si>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</si>
  <si>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</si>
  <si>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E5COMDSL</t>
  </si>
  <si>
    <t>E5COMLPG</t>
  </si>
  <si>
    <t>E5COMELE</t>
  </si>
  <si>
    <t>E5RESLPG</t>
  </si>
  <si>
    <t>E5RESELE</t>
  </si>
  <si>
    <t>E5RESKER</t>
  </si>
  <si>
    <t>E5RESFIR</t>
  </si>
  <si>
    <t>E5INDDSL</t>
  </si>
  <si>
    <t>E5INDGSL</t>
  </si>
  <si>
    <t>E5INDNGS</t>
  </si>
  <si>
    <t>E5INDELE</t>
  </si>
  <si>
    <t>E5INDHYD</t>
  </si>
  <si>
    <t>E5INDBIM</t>
  </si>
  <si>
    <t>E5INDFOI</t>
  </si>
  <si>
    <t>E5CONDSL</t>
  </si>
  <si>
    <t>E5CONELE</t>
  </si>
  <si>
    <t>E5CONFOI</t>
  </si>
  <si>
    <t>E5EXPDSL</t>
  </si>
  <si>
    <t>E5EXPJET</t>
  </si>
  <si>
    <t>E5EXPFOI</t>
  </si>
  <si>
    <t>E5TAEJET</t>
  </si>
  <si>
    <t>E5TMADSL</t>
  </si>
  <si>
    <t>E5TMAFOI</t>
  </si>
  <si>
    <t>E5TRODSL</t>
  </si>
  <si>
    <t>E5TROGSL</t>
  </si>
  <si>
    <t>E5TRONGS</t>
  </si>
  <si>
    <t>E5TROLPG</t>
  </si>
  <si>
    <t>E5TROELE</t>
  </si>
  <si>
    <t>E5TROBGS</t>
  </si>
  <si>
    <t>E5TROFOI</t>
  </si>
  <si>
    <t>E6TDFREHEA</t>
  </si>
  <si>
    <t>Techs_Rail</t>
  </si>
  <si>
    <t>Demand Commercial Diesel</t>
  </si>
  <si>
    <t>Demand Commercial LPG</t>
  </si>
  <si>
    <t>Demand Commercial Electric</t>
  </si>
  <si>
    <t>Demand Residential LPG</t>
  </si>
  <si>
    <t>Demand Residential Electric</t>
  </si>
  <si>
    <t>Demand Residential Kerosen</t>
  </si>
  <si>
    <t>Demand Residential Firewood</t>
  </si>
  <si>
    <t>Demand Industrial Diesel</t>
  </si>
  <si>
    <t>Demand Industrial Gasoline</t>
  </si>
  <si>
    <t>Demand Industrial Natural Gas</t>
  </si>
  <si>
    <t>Demand Industrial Electric</t>
  </si>
  <si>
    <t>Demand Industrial Hydrogen</t>
  </si>
  <si>
    <t>Demand Industrial Biomass</t>
  </si>
  <si>
    <t>Demand Industrial Fuel Oil</t>
  </si>
  <si>
    <t>Demand Construction Diesel</t>
  </si>
  <si>
    <t>Demand Construction Electric</t>
  </si>
  <si>
    <t>Demand Construction Fuel Oil</t>
  </si>
  <si>
    <t>Demand Exports Diesel</t>
  </si>
  <si>
    <t>Demand Exports Jet Fuel and others</t>
  </si>
  <si>
    <t>Demand Exports Fuel Oil</t>
  </si>
  <si>
    <t>Demand Transport - Aero Jet Fuel and others</t>
  </si>
  <si>
    <t>Demand Transport - Maritime Diesel</t>
  </si>
  <si>
    <t>Demand Transport - Maritime Fuel Oil</t>
  </si>
  <si>
    <t>Demand Transport - Road Diesel</t>
  </si>
  <si>
    <t>Demand Transport - Road Gasoline</t>
  </si>
  <si>
    <t>Demand Transport - Road Natural Gas</t>
  </si>
  <si>
    <t>Demand Transport - Road LPG</t>
  </si>
  <si>
    <t>Demand Transport - Road Electric</t>
  </si>
  <si>
    <t>Demand Transport - Road Biofuel/Biogas</t>
  </si>
  <si>
    <t>Demand Transport - Road Fuel Oil</t>
  </si>
  <si>
    <t>Transport Demand - Floating</t>
  </si>
  <si>
    <t>Floating technology</t>
  </si>
  <si>
    <t>not needed</t>
  </si>
  <si>
    <t>User defined</t>
  </si>
  <si>
    <t>Flat</t>
  </si>
  <si>
    <t>Gtkm</t>
  </si>
  <si>
    <t>Percentage</t>
  </si>
  <si>
    <t>E6TRNOMOT</t>
  </si>
  <si>
    <t>Transport additional demand - Floating</t>
  </si>
  <si>
    <t>Introduced.Unit</t>
  </si>
  <si>
    <t>Target.Unit</t>
  </si>
  <si>
    <t>PJ</t>
  </si>
  <si>
    <t>E5COMFOI</t>
  </si>
  <si>
    <t>Demand Commercial Fuel Oil</t>
  </si>
  <si>
    <t>E5RESNGS</t>
  </si>
  <si>
    <t>Demand Residential Gas Natural</t>
  </si>
  <si>
    <t>E5INDLPG</t>
  </si>
  <si>
    <t>Demand Industrial LPG</t>
  </si>
  <si>
    <t>E5INDFIR</t>
  </si>
  <si>
    <t>Demand Industrial Firewood</t>
  </si>
  <si>
    <t>E5CONGSL</t>
  </si>
  <si>
    <t>Demand Construcción Gasoline</t>
  </si>
  <si>
    <t>E5CONLPG</t>
  </si>
  <si>
    <t>Demand Construcción LPG</t>
  </si>
  <si>
    <t>E5CONOPE</t>
  </si>
  <si>
    <t>Demand Construcción Other non-energy petroleum products</t>
  </si>
  <si>
    <t>E5EXPCRU</t>
  </si>
  <si>
    <t>Demand Exports Crude</t>
  </si>
  <si>
    <t>E5INDCOK</t>
  </si>
  <si>
    <t>E5VEGWAS</t>
  </si>
  <si>
    <t>E5TRNFOI</t>
  </si>
  <si>
    <t>Demand Industrial Petroleum Coke</t>
  </si>
  <si>
    <t>Demand Industrial Vegetal Wastes</t>
  </si>
  <si>
    <t>Demand Transport - Fuel Oil</t>
  </si>
  <si>
    <t>E5COMGSL</t>
  </si>
  <si>
    <t>E5TCADSL</t>
  </si>
  <si>
    <t>E5TCAGSL</t>
  </si>
  <si>
    <t>E5ALLTRNDSL</t>
  </si>
  <si>
    <t>E5ALLTRNELE</t>
  </si>
  <si>
    <t>E5ALLTRNFOI</t>
  </si>
  <si>
    <t>E5ALLTRNLPG</t>
  </si>
  <si>
    <t>E5ALLTRNGSL</t>
  </si>
  <si>
    <t>E5ALLTRNJET</t>
  </si>
  <si>
    <t>E5CONKER</t>
  </si>
  <si>
    <t>E5AGRDSL</t>
  </si>
  <si>
    <t>E5AGRLPG</t>
  </si>
  <si>
    <t>E5AGRGSL</t>
  </si>
  <si>
    <t>E5AGROTP</t>
  </si>
  <si>
    <t>E5TAEGSL</t>
  </si>
  <si>
    <t>E5TMAGSL</t>
  </si>
  <si>
    <t>Demand Commercial  Diesel</t>
  </si>
  <si>
    <t>Demand Transport - Aero Gasoline</t>
  </si>
  <si>
    <t>Demand Transport - Maritime Gasoline</t>
  </si>
  <si>
    <t>Demand Tramsport - Heavy Duty Diesel</t>
  </si>
  <si>
    <t>Demand Tramsport - Heavy Duty Gasoline</t>
  </si>
  <si>
    <t>Demand Transport - All Diesel</t>
  </si>
  <si>
    <t>Demand Transport - All Electricity</t>
  </si>
  <si>
    <t>Demand Transport - All Fuel Oil</t>
  </si>
  <si>
    <t>Demand Transport - All LPG</t>
  </si>
  <si>
    <t>Demand Transport - All Gasoline</t>
  </si>
  <si>
    <t>Demand Construction Kerosene</t>
  </si>
  <si>
    <t>Demand Construction LPG</t>
  </si>
  <si>
    <t>Demand Construction Gasoline</t>
  </si>
  <si>
    <t>Demand Bunker - All Jet Fuel</t>
  </si>
  <si>
    <t>E5INDCOA</t>
  </si>
  <si>
    <t>E5INDRDF</t>
  </si>
  <si>
    <t>E5INDOID</t>
  </si>
  <si>
    <t>Demand Carbón de coque  for Industrial</t>
  </si>
  <si>
    <t>Demand Desechos municipales no biomasa for Industrial</t>
  </si>
  <si>
    <t>Demand Óleos de desecho for Industrial</t>
  </si>
  <si>
    <t>Demand Construction Other Petroleum Products - No energético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</si>
</sst>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top"/>
    </xf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2" fontId="0" fillId="0" borderId="0" xfId="0" applyNumberFormat="1"/>
    <xf numFmtId="0" fontId="5" fillId="0" borderId="0" xfId="0" applyFont="1"/>
    <xf numFmtId="2" fontId="0" fillId="4" borderId="6" xfId="0" applyNumberFormat="1" applyFill="1" applyBorder="1"/>
    <xf numFmtId="2" fontId="0" fillId="4" borderId="7" xfId="0" applyNumberFormat="1" applyFill="1" applyBorder="1"/>
  </cellXfs>
  <cellStyles count="2">
    <cellStyle name="Normal" xfId="0" builtinId="0"/>
    <cellStyle name="Normal 3" xfId="1" xr:uid="{5D9073E4-34B3-43A9-9EA6-262F98DBDF2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68"/>
  <sheetViews>
    <sheetView tabSelected="1" zoomScale="85" zoomScaleNormal="85" workbookViewId="0">
      <pane xSplit="3" ySplit="1" topLeftCell="X4" activePane="bottomRight" state="frozen"/>
      <selection pane="topRight" activeCell="D1" sqref="D1"/>
      <selection pane="bottomLeft" activeCell="A2" sqref="A2"/>
      <selection pane="bottomRight" activeCell="X30" sqref="X30"/>
    </sheetView>
  </sheetViews>
  <sheetFormatPr defaultRowHeight="14.4" x14ac:dyDescent="0.3"/>
  <cols>
    <col min="1" max="1" width="13.77734375" bestFit="1" customWidth="1"/>
    <col min="2" max="2" width="18" bestFit="1" customWidth="1"/>
    <col min="3" max="3" width="52.77734375" bestFit="1" customWidth="1"/>
    <col min="4" max="4" width="13.21875" customWidth="1"/>
    <col min="5" max="5" width="12.77734375" customWidth="1"/>
    <col min="6" max="6" width="13.44140625" customWidth="1"/>
    <col min="7" max="7" width="15.33203125" bestFit="1" customWidth="1"/>
    <col min="8" max="8" width="19.33203125" bestFit="1" customWidth="1"/>
    <col min="9" max="9" width="14.5546875" bestFit="1" customWidth="1"/>
    <col min="10" max="10" width="10.44140625" bestFit="1" customWidth="1"/>
    <col min="11" max="36" width="12" bestFit="1" customWidth="1"/>
  </cols>
  <sheetData>
    <row r="1" spans="1:36" ht="15" thickBot="1" x14ac:dyDescent="0.3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81</v>
      </c>
      <c r="J1" s="12" t="s">
        <v>82</v>
      </c>
      <c r="K1" s="10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  <c r="AF1" s="3">
        <v>2031</v>
      </c>
      <c r="AG1" s="3">
        <v>2032</v>
      </c>
      <c r="AH1" s="3">
        <v>2033</v>
      </c>
      <c r="AI1" s="3">
        <v>2034</v>
      </c>
      <c r="AJ1" s="3">
        <v>2035</v>
      </c>
    </row>
    <row r="2" spans="1:36" ht="15" thickBot="1" x14ac:dyDescent="0.35">
      <c r="A2" s="7" t="s">
        <v>8</v>
      </c>
      <c r="B2" s="8" t="s">
        <v>10</v>
      </c>
      <c r="C2" s="9" t="s">
        <v>42</v>
      </c>
      <c r="D2" s="13" t="s">
        <v>74</v>
      </c>
      <c r="E2" s="8" t="s">
        <v>74</v>
      </c>
      <c r="F2" s="8" t="s">
        <v>74</v>
      </c>
      <c r="G2" s="8" t="s">
        <v>75</v>
      </c>
      <c r="H2" s="8">
        <v>0</v>
      </c>
      <c r="I2" s="8" t="s">
        <v>83</v>
      </c>
      <c r="J2" s="14" t="s">
        <v>83</v>
      </c>
      <c r="K2" s="6">
        <v>9.7515804182399961</v>
      </c>
      <c r="L2" s="4">
        <v>10.236766043891103</v>
      </c>
      <c r="M2" s="4">
        <v>11.376783419402379</v>
      </c>
      <c r="N2" s="4">
        <v>8.1522691703999968</v>
      </c>
      <c r="O2" s="4">
        <v>8.6182459271999967</v>
      </c>
      <c r="P2" s="4">
        <v>7.6810632479999974</v>
      </c>
      <c r="Q2" s="4">
        <v>5.2680938327999982</v>
      </c>
      <c r="R2" s="4">
        <v>5.049630914399998</v>
      </c>
      <c r="S2" s="4">
        <v>5.7404617919999978</v>
      </c>
      <c r="T2" s="4">
        <v>4.7167073711999983</v>
      </c>
      <c r="U2" s="4">
        <v>4.6028277647999989</v>
      </c>
      <c r="V2" s="4">
        <v>4.3924991039999988</v>
      </c>
      <c r="W2" s="4">
        <v>6.0873297767999981</v>
      </c>
      <c r="X2" s="5">
        <v>4.6353647951999983</v>
      </c>
      <c r="Y2" s="4">
        <v>4.7568154011877715</v>
      </c>
      <c r="Z2" s="4">
        <v>4.8706753443013078</v>
      </c>
      <c r="AA2" s="4">
        <v>4.9845352874148459</v>
      </c>
      <c r="AB2" s="4">
        <v>5.1161067772349318</v>
      </c>
      <c r="AC2" s="4">
        <v>5.2451480460969409</v>
      </c>
      <c r="AD2" s="4">
        <v>5.3590079892104781</v>
      </c>
      <c r="AE2" s="4">
        <v>5.4855190371144076</v>
      </c>
      <c r="AF2" s="4">
        <v>5.6322718526829663</v>
      </c>
      <c r="AG2" s="4">
        <v>5.7790246682515258</v>
      </c>
      <c r="AH2" s="4">
        <v>5.9232472628620059</v>
      </c>
      <c r="AI2" s="4">
        <v>6.0624094155563295</v>
      </c>
      <c r="AJ2" s="5">
        <v>6.1990413472925736</v>
      </c>
    </row>
    <row r="3" spans="1:36" ht="15" thickBot="1" x14ac:dyDescent="0.35">
      <c r="A3" s="7" t="s">
        <v>8</v>
      </c>
      <c r="B3" s="8" t="s">
        <v>12</v>
      </c>
      <c r="C3" s="9" t="s">
        <v>44</v>
      </c>
      <c r="D3" s="13" t="s">
        <v>74</v>
      </c>
      <c r="E3" s="8" t="s">
        <v>74</v>
      </c>
      <c r="F3" s="8" t="s">
        <v>74</v>
      </c>
      <c r="G3" s="8" t="s">
        <v>75</v>
      </c>
      <c r="H3" s="8">
        <v>0</v>
      </c>
      <c r="I3" s="8" t="s">
        <v>83</v>
      </c>
      <c r="J3" s="14" t="s">
        <v>83</v>
      </c>
      <c r="K3" s="6">
        <v>15.463598010662938</v>
      </c>
      <c r="L3" s="4">
        <v>17.132615646629201</v>
      </c>
      <c r="M3" s="4">
        <v>17.649040119598112</v>
      </c>
      <c r="N3" s="4">
        <v>19.960306113599994</v>
      </c>
      <c r="O3" s="4">
        <v>21.710914552799991</v>
      </c>
      <c r="P3" s="4">
        <v>23.177986012799991</v>
      </c>
      <c r="Q3" s="4">
        <v>23.880437258399994</v>
      </c>
      <c r="R3" s="4">
        <v>24.465522787199991</v>
      </c>
      <c r="S3" s="4">
        <v>24.978562034399996</v>
      </c>
      <c r="T3" s="4">
        <v>26.076686810399991</v>
      </c>
      <c r="U3" s="4">
        <v>23.932728914399991</v>
      </c>
      <c r="V3" s="4">
        <v>25.166230977599991</v>
      </c>
      <c r="W3" s="4">
        <v>26.593793186399992</v>
      </c>
      <c r="X3" s="5">
        <v>28.750533487199991</v>
      </c>
      <c r="Y3" s="4">
        <v>29.500665742439221</v>
      </c>
      <c r="Z3" s="4">
        <v>30.202004276510333</v>
      </c>
      <c r="AA3" s="4">
        <v>30.905974757485492</v>
      </c>
      <c r="AB3" s="4">
        <v>31.716458294699393</v>
      </c>
      <c r="AC3" s="4">
        <v>32.520259261209986</v>
      </c>
      <c r="AD3" s="4">
        <v>33.238013913639968</v>
      </c>
      <c r="AE3" s="4">
        <v>34.021635707633344</v>
      </c>
      <c r="AF3" s="4">
        <v>34.919033745367585</v>
      </c>
      <c r="AG3" s="4">
        <v>35.824560418285188</v>
      </c>
      <c r="AH3" s="4">
        <v>36.720950592896962</v>
      </c>
      <c r="AI3" s="4">
        <v>37.579389791182578</v>
      </c>
      <c r="AJ3" s="5">
        <v>38.423973610292769</v>
      </c>
    </row>
    <row r="4" spans="1:36" ht="15" thickBot="1" x14ac:dyDescent="0.35">
      <c r="A4" s="7" t="s">
        <v>8</v>
      </c>
      <c r="B4" s="8" t="s">
        <v>84</v>
      </c>
      <c r="C4" s="9" t="s">
        <v>85</v>
      </c>
      <c r="D4" s="13" t="s">
        <v>74</v>
      </c>
      <c r="E4" s="8" t="s">
        <v>74</v>
      </c>
      <c r="F4" s="8" t="s">
        <v>74</v>
      </c>
      <c r="G4" s="8" t="s">
        <v>75</v>
      </c>
      <c r="H4" s="8">
        <v>0</v>
      </c>
      <c r="I4" s="8" t="s">
        <v>83</v>
      </c>
      <c r="J4" s="14" t="s">
        <v>83</v>
      </c>
      <c r="K4" s="6">
        <v>0.99017155728000217</v>
      </c>
      <c r="L4" s="4">
        <v>1.0626804148997739</v>
      </c>
      <c r="M4" s="4">
        <v>1.1308357939158074</v>
      </c>
      <c r="N4" s="4">
        <v>0.32943743279999993</v>
      </c>
      <c r="O4" s="4">
        <v>0.33524761679999993</v>
      </c>
      <c r="P4" s="4">
        <v>0.30038651279999995</v>
      </c>
      <c r="Q4" s="4">
        <v>0.29050919999999991</v>
      </c>
      <c r="R4" s="4">
        <v>0.29225225519999987</v>
      </c>
      <c r="S4" s="4">
        <v>0.27482170319999988</v>
      </c>
      <c r="T4" s="4">
        <v>0.28295596079999996</v>
      </c>
      <c r="U4" s="4">
        <v>0.27017355599999993</v>
      </c>
      <c r="V4" s="4">
        <v>0.31491197279999988</v>
      </c>
      <c r="W4" s="4">
        <v>0.31723604639999992</v>
      </c>
      <c r="X4" s="5">
        <v>0.30038651279999995</v>
      </c>
      <c r="Y4" s="4">
        <v>0.30726559324580144</v>
      </c>
      <c r="Z4" s="4">
        <v>0.31643770050687015</v>
      </c>
      <c r="AA4" s="4">
        <v>0.32560980776793891</v>
      </c>
      <c r="AB4" s="4">
        <v>0.33478191502900762</v>
      </c>
      <c r="AC4" s="4">
        <v>0.34166099547480916</v>
      </c>
      <c r="AD4" s="4">
        <v>0.3485400759206107</v>
      </c>
      <c r="AE4" s="4">
        <v>0.35771218318167941</v>
      </c>
      <c r="AF4" s="4">
        <v>0.36688429044274817</v>
      </c>
      <c r="AG4" s="4">
        <v>0.37605639770381682</v>
      </c>
      <c r="AH4" s="4">
        <v>0.38522850496488548</v>
      </c>
      <c r="AI4" s="4">
        <v>0.39440061222595413</v>
      </c>
      <c r="AJ4" s="5">
        <v>0.40357271948702284</v>
      </c>
    </row>
    <row r="5" spans="1:36" ht="15" thickBot="1" x14ac:dyDescent="0.35">
      <c r="A5" s="7" t="s">
        <v>8</v>
      </c>
      <c r="B5" s="8" t="s">
        <v>11</v>
      </c>
      <c r="C5" s="9" t="s">
        <v>43</v>
      </c>
      <c r="D5" s="13" t="s">
        <v>74</v>
      </c>
      <c r="E5" s="8" t="s">
        <v>74</v>
      </c>
      <c r="F5" s="8" t="s">
        <v>74</v>
      </c>
      <c r="G5" s="8" t="s">
        <v>75</v>
      </c>
      <c r="H5" s="8">
        <v>0</v>
      </c>
      <c r="I5" s="8" t="s">
        <v>83</v>
      </c>
      <c r="J5" s="14" t="s">
        <v>83</v>
      </c>
      <c r="K5" s="6">
        <v>1.8767475338399984</v>
      </c>
      <c r="L5" s="4">
        <v>2.0141961808026321</v>
      </c>
      <c r="M5" s="4">
        <v>2.0373477276999252</v>
      </c>
      <c r="N5" s="4">
        <v>2.1991546439999992</v>
      </c>
      <c r="O5" s="4">
        <v>2.2142611223999991</v>
      </c>
      <c r="P5" s="4">
        <v>2.2438930607999992</v>
      </c>
      <c r="Q5" s="4">
        <v>2.2125180671999995</v>
      </c>
      <c r="R5" s="4">
        <v>2.2787541647999991</v>
      </c>
      <c r="S5" s="4">
        <v>2.392633771199999</v>
      </c>
      <c r="T5" s="4">
        <v>2.3990249735999991</v>
      </c>
      <c r="U5" s="4">
        <v>2.2421500055999992</v>
      </c>
      <c r="V5" s="4">
        <v>2.3827564583999994</v>
      </c>
      <c r="W5" s="4">
        <v>2.6552540879999991</v>
      </c>
      <c r="X5" s="5">
        <v>2.5436985551999993</v>
      </c>
      <c r="Y5" s="4">
        <v>2.6101670601599998</v>
      </c>
      <c r="Z5" s="4">
        <v>2.6715226031999992</v>
      </c>
      <c r="AA5" s="4">
        <v>2.73287814624</v>
      </c>
      <c r="AB5" s="4">
        <v>2.8044596131199993</v>
      </c>
      <c r="AC5" s="4">
        <v>2.8734845990399998</v>
      </c>
      <c r="AD5" s="4">
        <v>2.9348401420799997</v>
      </c>
      <c r="AE5" s="4">
        <v>3.0038651279999993</v>
      </c>
      <c r="AF5" s="4">
        <v>3.0831160377599991</v>
      </c>
      <c r="AG5" s="4">
        <v>3.1623669475199989</v>
      </c>
      <c r="AH5" s="4">
        <v>3.2416178572799983</v>
      </c>
      <c r="AI5" s="4">
        <v>3.3183122860799985</v>
      </c>
      <c r="AJ5" s="5">
        <v>3.3924502339199982</v>
      </c>
    </row>
    <row r="6" spans="1:36" ht="15" thickBot="1" x14ac:dyDescent="0.35">
      <c r="A6" s="7" t="s">
        <v>8</v>
      </c>
      <c r="B6" s="8" t="s">
        <v>106</v>
      </c>
      <c r="C6" s="9" t="s">
        <v>122</v>
      </c>
      <c r="D6" s="13" t="s">
        <v>74</v>
      </c>
      <c r="E6" s="8" t="s">
        <v>74</v>
      </c>
      <c r="F6" s="8" t="s">
        <v>74</v>
      </c>
      <c r="G6" s="8" t="s">
        <v>75</v>
      </c>
      <c r="H6" s="8">
        <v>0</v>
      </c>
      <c r="I6" s="8" t="s">
        <v>83</v>
      </c>
      <c r="J6" s="14" t="s">
        <v>83</v>
      </c>
      <c r="K6" s="6">
        <v>0</v>
      </c>
      <c r="L6" s="4">
        <v>1</v>
      </c>
      <c r="M6" s="4">
        <v>2</v>
      </c>
      <c r="N6" s="4">
        <v>0.19057403519999994</v>
      </c>
      <c r="O6" s="4">
        <v>0.23124532319999991</v>
      </c>
      <c r="P6" s="4">
        <v>0.22601615759999991</v>
      </c>
      <c r="Q6" s="4">
        <v>0.17256246479999993</v>
      </c>
      <c r="R6" s="4">
        <v>0.17895366719999994</v>
      </c>
      <c r="S6" s="4">
        <v>9.9354146399999968E-2</v>
      </c>
      <c r="T6" s="4">
        <v>0.12317590079999995</v>
      </c>
      <c r="U6" s="4">
        <v>3.486110399999999E-2</v>
      </c>
      <c r="V6" s="4">
        <v>0.2370555071999999</v>
      </c>
      <c r="W6" s="4">
        <v>0</v>
      </c>
      <c r="X6" s="5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5">
        <v>0</v>
      </c>
    </row>
    <row r="7" spans="1:36" ht="15" thickBot="1" x14ac:dyDescent="0.35">
      <c r="A7" s="7" t="s">
        <v>8</v>
      </c>
      <c r="B7" s="8" t="s">
        <v>100</v>
      </c>
      <c r="C7" s="9" t="s">
        <v>103</v>
      </c>
      <c r="D7" s="13" t="s">
        <v>74</v>
      </c>
      <c r="E7" s="8" t="s">
        <v>74</v>
      </c>
      <c r="F7" s="8" t="s">
        <v>74</v>
      </c>
      <c r="G7" s="8" t="s">
        <v>75</v>
      </c>
      <c r="H7" s="8">
        <v>0</v>
      </c>
      <c r="I7" s="8" t="s">
        <v>83</v>
      </c>
      <c r="J7" s="14" t="s">
        <v>83</v>
      </c>
      <c r="K7" s="6">
        <v>0</v>
      </c>
      <c r="L7" s="4">
        <v>0</v>
      </c>
      <c r="M7" s="4">
        <v>0</v>
      </c>
      <c r="N7" s="4">
        <v>6.6491745695999986</v>
      </c>
      <c r="O7" s="4">
        <v>7.3493017415999979</v>
      </c>
      <c r="P7" s="4">
        <v>8.176671943199997</v>
      </c>
      <c r="Q7" s="4">
        <v>8.3655029231999976</v>
      </c>
      <c r="R7" s="4">
        <v>9.8999725175999984</v>
      </c>
      <c r="S7" s="4">
        <v>7.1784823319999971</v>
      </c>
      <c r="T7" s="4">
        <v>9.5682110111999972</v>
      </c>
      <c r="U7" s="4">
        <v>7.4562091271999966</v>
      </c>
      <c r="V7" s="4">
        <v>11.784796207199996</v>
      </c>
      <c r="W7" s="4">
        <v>7.6345817759999974</v>
      </c>
      <c r="X7" s="5">
        <v>7.0285795847999983</v>
      </c>
      <c r="Y7" s="4">
        <v>7.284359187642826</v>
      </c>
      <c r="Z7" s="4">
        <v>7.3992207732399162</v>
      </c>
      <c r="AA7" s="4">
        <v>7.6145995391859698</v>
      </c>
      <c r="AB7" s="4">
        <v>7.7711613008834242</v>
      </c>
      <c r="AC7" s="4">
        <v>8.0308381724383366</v>
      </c>
      <c r="AD7" s="4">
        <v>8.1193227977532736</v>
      </c>
      <c r="AE7" s="4">
        <v>8.3535243830324397</v>
      </c>
      <c r="AF7" s="4">
        <v>8.5300001094345532</v>
      </c>
      <c r="AG7" s="4">
        <v>8.7774976418148665</v>
      </c>
      <c r="AH7" s="4">
        <v>8.9513941611753918</v>
      </c>
      <c r="AI7" s="4">
        <v>9.1941781252863226</v>
      </c>
      <c r="AJ7" s="5">
        <v>9.3391649090410436</v>
      </c>
    </row>
    <row r="8" spans="1:36" ht="15" thickBot="1" x14ac:dyDescent="0.35">
      <c r="A8" s="7" t="s">
        <v>8</v>
      </c>
      <c r="B8" s="8" t="s">
        <v>17</v>
      </c>
      <c r="C8" s="9" t="s">
        <v>49</v>
      </c>
      <c r="D8" s="13" t="s">
        <v>74</v>
      </c>
      <c r="E8" s="8" t="s">
        <v>74</v>
      </c>
      <c r="F8" s="8" t="s">
        <v>74</v>
      </c>
      <c r="G8" s="8" t="s">
        <v>75</v>
      </c>
      <c r="H8" s="8">
        <v>0</v>
      </c>
      <c r="I8" s="8" t="s">
        <v>83</v>
      </c>
      <c r="J8" s="14" t="s">
        <v>83</v>
      </c>
      <c r="K8" s="6">
        <v>33.888337215817124</v>
      </c>
      <c r="L8" s="4">
        <v>37.138111235713993</v>
      </c>
      <c r="M8" s="4">
        <v>38.007404575994293</v>
      </c>
      <c r="N8" s="4">
        <v>35.953418591999991</v>
      </c>
      <c r="O8" s="4">
        <v>38.001508451999989</v>
      </c>
      <c r="P8" s="4">
        <v>33.543354268799987</v>
      </c>
      <c r="Q8" s="4">
        <v>22.455780141599995</v>
      </c>
      <c r="R8" s="4">
        <v>21.543000235199994</v>
      </c>
      <c r="S8" s="4">
        <v>25.600832740799991</v>
      </c>
      <c r="T8" s="4">
        <v>22.037446893599991</v>
      </c>
      <c r="U8" s="4">
        <v>21.504653020799989</v>
      </c>
      <c r="V8" s="4">
        <v>20.523312943199993</v>
      </c>
      <c r="W8" s="4">
        <v>28.440269661599988</v>
      </c>
      <c r="X8" s="5">
        <v>21.658041878399992</v>
      </c>
      <c r="Y8" s="4">
        <v>22.514405833132127</v>
      </c>
      <c r="Z8" s="4">
        <v>22.892799208478884</v>
      </c>
      <c r="AA8" s="4">
        <v>23.619712797960815</v>
      </c>
      <c r="AB8" s="4">
        <v>24.137514258961644</v>
      </c>
      <c r="AC8" s="4">
        <v>25.013793654501509</v>
      </c>
      <c r="AD8" s="4">
        <v>25.312525266617374</v>
      </c>
      <c r="AE8" s="4">
        <v>26.099185178522475</v>
      </c>
      <c r="AF8" s="4">
        <v>26.686690682350335</v>
      </c>
      <c r="AG8" s="4">
        <v>27.523139196274748</v>
      </c>
      <c r="AH8" s="4">
        <v>28.100686979698747</v>
      </c>
      <c r="AI8" s="4">
        <v>28.917220052815438</v>
      </c>
      <c r="AJ8" s="5">
        <v>29.405148352604684</v>
      </c>
    </row>
    <row r="9" spans="1:36" ht="15" thickBot="1" x14ac:dyDescent="0.35">
      <c r="A9" s="7" t="s">
        <v>8</v>
      </c>
      <c r="B9" s="8" t="s">
        <v>20</v>
      </c>
      <c r="C9" s="9" t="s">
        <v>52</v>
      </c>
      <c r="D9" s="13" t="s">
        <v>74</v>
      </c>
      <c r="E9" s="8" t="s">
        <v>74</v>
      </c>
      <c r="F9" s="8" t="s">
        <v>74</v>
      </c>
      <c r="G9" s="8" t="s">
        <v>75</v>
      </c>
      <c r="H9" s="8">
        <v>0</v>
      </c>
      <c r="I9" s="8" t="s">
        <v>83</v>
      </c>
      <c r="J9" s="14" t="s">
        <v>83</v>
      </c>
      <c r="K9" s="6">
        <v>26.303380343670995</v>
      </c>
      <c r="L9" s="4">
        <v>27.340751283400525</v>
      </c>
      <c r="M9" s="4">
        <v>28.42805961626393</v>
      </c>
      <c r="N9" s="4">
        <v>28.912637620799988</v>
      </c>
      <c r="O9" s="4">
        <v>30.308243817599983</v>
      </c>
      <c r="P9" s="4">
        <v>30.886357125599986</v>
      </c>
      <c r="Q9" s="4">
        <v>32.10823882079999</v>
      </c>
      <c r="R9" s="4">
        <v>34.09009258319999</v>
      </c>
      <c r="S9" s="4">
        <v>35.994089879999983</v>
      </c>
      <c r="T9" s="4">
        <v>37.403640518399989</v>
      </c>
      <c r="U9" s="4">
        <v>36.543152267999986</v>
      </c>
      <c r="V9" s="4">
        <v>40.997239322399984</v>
      </c>
      <c r="W9" s="4">
        <v>42.487551518399989</v>
      </c>
      <c r="X9" s="5">
        <v>42.885549122399986</v>
      </c>
      <c r="Y9" s="4">
        <v>44.590027086347916</v>
      </c>
      <c r="Z9" s="4">
        <v>45.34450167510397</v>
      </c>
      <c r="AA9" s="4">
        <v>46.782778749440133</v>
      </c>
      <c r="AB9" s="4">
        <v>47.810715060326039</v>
      </c>
      <c r="AC9" s="4">
        <v>49.546844326842574</v>
      </c>
      <c r="AD9" s="4">
        <v>50.131198103634247</v>
      </c>
      <c r="AE9" s="4">
        <v>51.689343125962743</v>
      </c>
      <c r="AF9" s="4">
        <v>52.861419310687133</v>
      </c>
      <c r="AG9" s="4">
        <v>54.506042330108485</v>
      </c>
      <c r="AH9" s="4">
        <v>55.653975011874799</v>
      </c>
      <c r="AI9" s="4">
        <v>57.275936330892797</v>
      </c>
      <c r="AJ9" s="5">
        <v>58.240095859823995</v>
      </c>
    </row>
    <row r="10" spans="1:36" ht="15" thickBot="1" x14ac:dyDescent="0.35">
      <c r="A10" s="7" t="s">
        <v>8</v>
      </c>
      <c r="B10" s="8" t="s">
        <v>23</v>
      </c>
      <c r="C10" s="9" t="s">
        <v>55</v>
      </c>
      <c r="D10" s="13" t="s">
        <v>74</v>
      </c>
      <c r="E10" s="8" t="s">
        <v>74</v>
      </c>
      <c r="F10" s="8" t="s">
        <v>74</v>
      </c>
      <c r="G10" s="8" t="s">
        <v>75</v>
      </c>
      <c r="H10" s="8">
        <v>0</v>
      </c>
      <c r="I10" s="8" t="s">
        <v>83</v>
      </c>
      <c r="J10" s="14" t="s">
        <v>83</v>
      </c>
      <c r="K10" s="6">
        <v>15.190610824937082</v>
      </c>
      <c r="L10" s="4">
        <v>14.874462479217387</v>
      </c>
      <c r="M10" s="4">
        <v>16.218675078466401</v>
      </c>
      <c r="N10" s="4">
        <v>11.344965278399995</v>
      </c>
      <c r="O10" s="4">
        <v>11.543673571199996</v>
      </c>
      <c r="P10" s="4">
        <v>10.353166869599997</v>
      </c>
      <c r="Q10" s="4">
        <v>10.016757215999997</v>
      </c>
      <c r="R10" s="4">
        <v>10.063819706399997</v>
      </c>
      <c r="S10" s="4">
        <v>9.466532791199997</v>
      </c>
      <c r="T10" s="4">
        <v>9.7430975495999963</v>
      </c>
      <c r="U10" s="4">
        <v>9.303266620799997</v>
      </c>
      <c r="V10" s="4">
        <v>10.859233895999997</v>
      </c>
      <c r="W10" s="4">
        <v>10.928375085599997</v>
      </c>
      <c r="X10" s="5">
        <v>10.345032611999997</v>
      </c>
      <c r="Y10" s="4">
        <v>10.74948653688271</v>
      </c>
      <c r="Z10" s="4">
        <v>10.938231701827974</v>
      </c>
      <c r="AA10" s="4">
        <v>11.27977057172893</v>
      </c>
      <c r="AB10" s="4">
        <v>11.53143079165595</v>
      </c>
      <c r="AC10" s="4">
        <v>11.944872581536055</v>
      </c>
      <c r="AD10" s="4">
        <v>12.088678421494352</v>
      </c>
      <c r="AE10" s="4">
        <v>12.466168751384881</v>
      </c>
      <c r="AF10" s="4">
        <v>12.744792566304083</v>
      </c>
      <c r="AG10" s="4">
        <v>13.1402586261894</v>
      </c>
      <c r="AH10" s="4">
        <v>13.418882441108602</v>
      </c>
      <c r="AI10" s="4">
        <v>13.814348500993917</v>
      </c>
      <c r="AJ10" s="5">
        <v>14.048032990926151</v>
      </c>
    </row>
    <row r="11" spans="1:36" ht="15" thickBot="1" x14ac:dyDescent="0.35">
      <c r="A11" s="7" t="s">
        <v>8</v>
      </c>
      <c r="B11" s="8" t="s">
        <v>88</v>
      </c>
      <c r="C11" s="9" t="s">
        <v>89</v>
      </c>
      <c r="D11" s="13" t="s">
        <v>74</v>
      </c>
      <c r="E11" s="8" t="s">
        <v>74</v>
      </c>
      <c r="F11" s="8" t="s">
        <v>74</v>
      </c>
      <c r="G11" s="8" t="s">
        <v>75</v>
      </c>
      <c r="H11" s="8">
        <v>0</v>
      </c>
      <c r="I11" s="8" t="s">
        <v>83</v>
      </c>
      <c r="J11" s="14" t="s">
        <v>83</v>
      </c>
      <c r="K11" s="6">
        <v>2.466627359208335</v>
      </c>
      <c r="L11" s="4">
        <v>2.870393747498674</v>
      </c>
      <c r="M11" s="4">
        <v>2.4185207858375963</v>
      </c>
      <c r="N11" s="4">
        <v>2.5564809599999991</v>
      </c>
      <c r="O11" s="4">
        <v>3.6714552695999982</v>
      </c>
      <c r="P11" s="4">
        <v>4.2205176575999976</v>
      </c>
      <c r="Q11" s="4">
        <v>3.4076729159999988</v>
      </c>
      <c r="R11" s="4">
        <v>3.7586080295999986</v>
      </c>
      <c r="S11" s="4">
        <v>3.9706797455999983</v>
      </c>
      <c r="T11" s="4">
        <v>4.1478903575999988</v>
      </c>
      <c r="U11" s="4">
        <v>3.692371931999999</v>
      </c>
      <c r="V11" s="4">
        <v>4.1287167503999989</v>
      </c>
      <c r="W11" s="4">
        <v>4.2501495959999991</v>
      </c>
      <c r="X11" s="5">
        <v>3.903862629599999</v>
      </c>
      <c r="Y11" s="4">
        <v>4.0646624633134998</v>
      </c>
      <c r="Z11" s="4">
        <v>4.1361290560750552</v>
      </c>
      <c r="AA11" s="4">
        <v>4.2611955934077779</v>
      </c>
      <c r="AB11" s="4">
        <v>4.3594621584549174</v>
      </c>
      <c r="AC11" s="4">
        <v>4.5113286680732241</v>
      </c>
      <c r="AD11" s="4">
        <v>4.5649286126443913</v>
      </c>
      <c r="AE11" s="4">
        <v>4.7078617981675022</v>
      </c>
      <c r="AF11" s="4">
        <v>4.8150616873098357</v>
      </c>
      <c r="AG11" s="4">
        <v>4.9669281969281425</v>
      </c>
      <c r="AH11" s="4">
        <v>5.0741280860704769</v>
      </c>
      <c r="AI11" s="4">
        <v>5.2170612715935887</v>
      </c>
      <c r="AJ11" s="5">
        <v>5.306394512545535</v>
      </c>
    </row>
    <row r="12" spans="1:36" ht="15" thickBot="1" x14ac:dyDescent="0.35">
      <c r="A12" s="7" t="s">
        <v>8</v>
      </c>
      <c r="B12" s="8" t="s">
        <v>19</v>
      </c>
      <c r="C12" s="9" t="s">
        <v>51</v>
      </c>
      <c r="D12" s="13" t="s">
        <v>74</v>
      </c>
      <c r="E12" s="8" t="s">
        <v>74</v>
      </c>
      <c r="F12" s="8" t="s">
        <v>74</v>
      </c>
      <c r="G12" s="8" t="s">
        <v>75</v>
      </c>
      <c r="H12" s="8">
        <v>0</v>
      </c>
      <c r="I12" s="8" t="s">
        <v>83</v>
      </c>
      <c r="J12" s="14" t="s">
        <v>83</v>
      </c>
      <c r="K12" s="6">
        <v>0</v>
      </c>
      <c r="L12" s="4">
        <v>2.635375725400527E-2</v>
      </c>
      <c r="M12" s="4">
        <v>0.83054960680915801</v>
      </c>
      <c r="N12" s="4">
        <v>1.8162635183999993</v>
      </c>
      <c r="O12" s="4">
        <v>2.0358884735999991</v>
      </c>
      <c r="P12" s="4">
        <v>0.81052066799999967</v>
      </c>
      <c r="Q12" s="4">
        <v>2.3101291583999997</v>
      </c>
      <c r="R12" s="4">
        <v>2.1125829023999994</v>
      </c>
      <c r="S12" s="4">
        <v>1.9644232103999992</v>
      </c>
      <c r="T12" s="4">
        <v>1.5803700479999994</v>
      </c>
      <c r="U12" s="4">
        <v>0.9447359183999996</v>
      </c>
      <c r="V12" s="4">
        <v>1.7529325127999993</v>
      </c>
      <c r="W12" s="4">
        <v>1.7430551999999995</v>
      </c>
      <c r="X12" s="5">
        <v>1.3671362951999997</v>
      </c>
      <c r="Y12" s="4">
        <v>1.4218217470079997</v>
      </c>
      <c r="Z12" s="4">
        <v>1.4530705766125709</v>
      </c>
      <c r="AA12" s="4">
        <v>1.4921316136182852</v>
      </c>
      <c r="AB12" s="4">
        <v>1.5311926506239995</v>
      </c>
      <c r="AC12" s="4">
        <v>1.5858781024319992</v>
      </c>
      <c r="AD12" s="4">
        <v>1.6015025172342849</v>
      </c>
      <c r="AE12" s="4">
        <v>1.6483757616411421</v>
      </c>
      <c r="AF12" s="4">
        <v>1.6874367986468566</v>
      </c>
      <c r="AG12" s="4">
        <v>1.7421222504548566</v>
      </c>
      <c r="AH12" s="4">
        <v>1.7811832874605706</v>
      </c>
      <c r="AI12" s="4">
        <v>1.828056531867428</v>
      </c>
      <c r="AJ12" s="5">
        <v>1.8593053614719992</v>
      </c>
    </row>
    <row r="13" spans="1:36" ht="15" thickBot="1" x14ac:dyDescent="0.35">
      <c r="A13" s="7" t="s">
        <v>8</v>
      </c>
      <c r="B13" s="8" t="s">
        <v>18</v>
      </c>
      <c r="C13" s="9" t="s">
        <v>50</v>
      </c>
      <c r="D13" s="13" t="s">
        <v>74</v>
      </c>
      <c r="E13" s="8" t="s">
        <v>74</v>
      </c>
      <c r="F13" s="8" t="s">
        <v>74</v>
      </c>
      <c r="G13" s="8" t="s">
        <v>75</v>
      </c>
      <c r="H13" s="8">
        <v>0</v>
      </c>
      <c r="I13" s="8" t="s">
        <v>83</v>
      </c>
      <c r="J13" s="14" t="s">
        <v>83</v>
      </c>
      <c r="K13" s="6">
        <v>3.2024754029959177E-2</v>
      </c>
      <c r="L13" s="4">
        <v>3.6719514228932909E-2</v>
      </c>
      <c r="M13" s="4">
        <v>3.5563197949393548E-2</v>
      </c>
      <c r="N13" s="4">
        <v>1.2253678055999997</v>
      </c>
      <c r="O13" s="4">
        <v>0.73905540479999976</v>
      </c>
      <c r="P13" s="4">
        <v>0.70012717199999974</v>
      </c>
      <c r="Q13" s="4">
        <v>0.7315021655999997</v>
      </c>
      <c r="R13" s="4">
        <v>0.49270360319999978</v>
      </c>
      <c r="S13" s="4">
        <v>0.61413644879999973</v>
      </c>
      <c r="T13" s="4">
        <v>0.85467806639999966</v>
      </c>
      <c r="U13" s="4">
        <v>0.7489327175999998</v>
      </c>
      <c r="V13" s="4">
        <v>1.0388608991999997</v>
      </c>
      <c r="W13" s="4">
        <v>0.90638870399999971</v>
      </c>
      <c r="X13" s="5">
        <v>1.1771432783999995</v>
      </c>
      <c r="Y13" s="4">
        <v>1.2199484885236356</v>
      </c>
      <c r="Z13" s="4">
        <v>1.2413510935854537</v>
      </c>
      <c r="AA13" s="4">
        <v>1.2841563037090902</v>
      </c>
      <c r="AB13" s="4">
        <v>1.3162602113018174</v>
      </c>
      <c r="AC13" s="4">
        <v>1.3590654214254536</v>
      </c>
      <c r="AD13" s="4">
        <v>1.3804680264872717</v>
      </c>
      <c r="AE13" s="4">
        <v>1.4232732366109082</v>
      </c>
      <c r="AF13" s="4">
        <v>1.4553771442036354</v>
      </c>
      <c r="AG13" s="4">
        <v>1.4981823543272716</v>
      </c>
      <c r="AH13" s="4">
        <v>1.5302862619199988</v>
      </c>
      <c r="AI13" s="4">
        <v>1.5730914720436351</v>
      </c>
      <c r="AJ13" s="5">
        <v>1.5944940771054532</v>
      </c>
    </row>
    <row r="14" spans="1:36" ht="15" thickBot="1" x14ac:dyDescent="0.35">
      <c r="A14" s="7" t="s">
        <v>8</v>
      </c>
      <c r="B14" s="8" t="s">
        <v>90</v>
      </c>
      <c r="C14" s="9" t="s">
        <v>91</v>
      </c>
      <c r="D14" s="13" t="s">
        <v>74</v>
      </c>
      <c r="E14" s="8" t="s">
        <v>74</v>
      </c>
      <c r="F14" s="8" t="s">
        <v>74</v>
      </c>
      <c r="G14" s="8" t="s">
        <v>75</v>
      </c>
      <c r="H14" s="8">
        <v>0</v>
      </c>
      <c r="I14" s="8" t="s">
        <v>83</v>
      </c>
      <c r="J14" s="14" t="s">
        <v>83</v>
      </c>
      <c r="K14" s="6">
        <v>1.6126630506719988</v>
      </c>
      <c r="L14" s="4">
        <v>1.8183923917346076</v>
      </c>
      <c r="M14" s="4">
        <v>1.7540684732470047</v>
      </c>
      <c r="N14" s="4">
        <v>1.7180714087999993</v>
      </c>
      <c r="O14" s="4">
        <v>1.8842426711999993</v>
      </c>
      <c r="P14" s="4">
        <v>1.9214278487999992</v>
      </c>
      <c r="Q14" s="4">
        <v>1.9597750631999993</v>
      </c>
      <c r="R14" s="4">
        <v>1.9992843143999997</v>
      </c>
      <c r="S14" s="4">
        <v>2.0393745839999995</v>
      </c>
      <c r="T14" s="4">
        <v>2.080045871999999</v>
      </c>
      <c r="U14" s="4">
        <v>2.1218791967999993</v>
      </c>
      <c r="V14" s="4">
        <v>2.1642935399999992</v>
      </c>
      <c r="W14" s="4">
        <v>2.2072889015999992</v>
      </c>
      <c r="X14" s="5">
        <v>2.2514462999999991</v>
      </c>
      <c r="Y14" s="4">
        <v>2.3399310890829685</v>
      </c>
      <c r="Z14" s="4">
        <v>2.3792576620087327</v>
      </c>
      <c r="AA14" s="4">
        <v>2.4579108078602614</v>
      </c>
      <c r="AB14" s="4">
        <v>2.5169006672489078</v>
      </c>
      <c r="AC14" s="4">
        <v>2.6053854563318772</v>
      </c>
      <c r="AD14" s="4">
        <v>2.6348803860262002</v>
      </c>
      <c r="AE14" s="4">
        <v>2.7135335318777281</v>
      </c>
      <c r="AF14" s="4">
        <v>2.7823550344978156</v>
      </c>
      <c r="AG14" s="4">
        <v>2.8610081803493439</v>
      </c>
      <c r="AH14" s="4">
        <v>2.929829682969431</v>
      </c>
      <c r="AI14" s="4">
        <v>3.0084828288209593</v>
      </c>
      <c r="AJ14" s="5">
        <v>3.0576410449781641</v>
      </c>
    </row>
    <row r="15" spans="1:36" ht="15" thickBot="1" x14ac:dyDescent="0.35">
      <c r="A15" s="7" t="s">
        <v>8</v>
      </c>
      <c r="B15" s="8" t="s">
        <v>22</v>
      </c>
      <c r="C15" s="9" t="s">
        <v>54</v>
      </c>
      <c r="D15" s="13" t="s">
        <v>74</v>
      </c>
      <c r="E15" s="8" t="s">
        <v>74</v>
      </c>
      <c r="F15" s="8" t="s">
        <v>74</v>
      </c>
      <c r="G15" s="8" t="s">
        <v>75</v>
      </c>
      <c r="H15" s="8">
        <v>0</v>
      </c>
      <c r="I15" s="8" t="s">
        <v>83</v>
      </c>
      <c r="J15" s="14" t="s">
        <v>83</v>
      </c>
      <c r="K15" s="6">
        <v>10.123388321539165</v>
      </c>
      <c r="L15" s="4">
        <v>11.404216431517227</v>
      </c>
      <c r="M15" s="4">
        <v>12.095371628709563</v>
      </c>
      <c r="N15" s="4">
        <v>6.2192209535999989</v>
      </c>
      <c r="O15" s="4">
        <v>8.1743478695999983</v>
      </c>
      <c r="P15" s="4">
        <v>8.5525908479999977</v>
      </c>
      <c r="Q15" s="4">
        <v>8.7274773863999968</v>
      </c>
      <c r="R15" s="4">
        <v>9.637352200799997</v>
      </c>
      <c r="S15" s="4">
        <v>8.219667304799998</v>
      </c>
      <c r="T15" s="4">
        <v>8.9633708567999975</v>
      </c>
      <c r="U15" s="4">
        <v>9.097005088799996</v>
      </c>
      <c r="V15" s="4">
        <v>7.6746720455999977</v>
      </c>
      <c r="W15" s="4">
        <v>7.0204453271999974</v>
      </c>
      <c r="X15" s="5">
        <v>7.7833224863999968</v>
      </c>
      <c r="Y15" s="4">
        <v>7.7833224863999968</v>
      </c>
      <c r="Z15" s="4">
        <v>7.7833224863999968</v>
      </c>
      <c r="AA15" s="4">
        <v>7.7833224863999968</v>
      </c>
      <c r="AB15" s="4">
        <v>7.7833224863999968</v>
      </c>
      <c r="AC15" s="4">
        <v>7.7833224863999968</v>
      </c>
      <c r="AD15" s="4">
        <v>7.7833224863999968</v>
      </c>
      <c r="AE15" s="4">
        <v>7.7833224863999968</v>
      </c>
      <c r="AF15" s="4">
        <v>7.7833224863999968</v>
      </c>
      <c r="AG15" s="4">
        <v>7.7833224863999968</v>
      </c>
      <c r="AH15" s="4">
        <v>7.7833224863999968</v>
      </c>
      <c r="AI15" s="4">
        <v>7.7833224863999968</v>
      </c>
      <c r="AJ15" s="5">
        <v>7.7833224863999968</v>
      </c>
    </row>
    <row r="16" spans="1:36" ht="15" thickBot="1" x14ac:dyDescent="0.35">
      <c r="A16" s="7" t="s">
        <v>8</v>
      </c>
      <c r="B16" s="8" t="s">
        <v>101</v>
      </c>
      <c r="C16" s="9" t="s">
        <v>104</v>
      </c>
      <c r="D16" s="13" t="s">
        <v>74</v>
      </c>
      <c r="E16" s="8" t="s">
        <v>74</v>
      </c>
      <c r="F16" s="8" t="s">
        <v>74</v>
      </c>
      <c r="G16" s="8" t="s">
        <v>75</v>
      </c>
      <c r="H16" s="8">
        <v>0</v>
      </c>
      <c r="I16" s="8" t="s">
        <v>83</v>
      </c>
      <c r="J16" s="14" t="s">
        <v>83</v>
      </c>
      <c r="K16" s="6">
        <v>0</v>
      </c>
      <c r="L16" s="4">
        <v>1.065912930364837E-2</v>
      </c>
      <c r="M16" s="4">
        <v>2.1983616236828724E-2</v>
      </c>
      <c r="N16" s="4">
        <f>+M16</f>
        <v>2.1983616236828724E-2</v>
      </c>
      <c r="O16" s="4">
        <f t="shared" ref="O16:AJ16" si="0">+N16</f>
        <v>2.1983616236828724E-2</v>
      </c>
      <c r="P16" s="4">
        <f t="shared" si="0"/>
        <v>2.1983616236828724E-2</v>
      </c>
      <c r="Q16" s="4">
        <f t="shared" si="0"/>
        <v>2.1983616236828724E-2</v>
      </c>
      <c r="R16" s="4">
        <f t="shared" si="0"/>
        <v>2.1983616236828724E-2</v>
      </c>
      <c r="S16" s="4">
        <f t="shared" si="0"/>
        <v>2.1983616236828724E-2</v>
      </c>
      <c r="T16" s="4">
        <f t="shared" si="0"/>
        <v>2.1983616236828724E-2</v>
      </c>
      <c r="U16" s="4">
        <f t="shared" si="0"/>
        <v>2.1983616236828724E-2</v>
      </c>
      <c r="V16" s="4">
        <f t="shared" si="0"/>
        <v>2.1983616236828724E-2</v>
      </c>
      <c r="W16" s="4">
        <f t="shared" si="0"/>
        <v>2.1983616236828724E-2</v>
      </c>
      <c r="X16" s="5">
        <f t="shared" si="0"/>
        <v>2.1983616236828724E-2</v>
      </c>
      <c r="Y16" s="4">
        <f t="shared" si="0"/>
        <v>2.1983616236828724E-2</v>
      </c>
      <c r="Z16" s="4">
        <f t="shared" si="0"/>
        <v>2.1983616236828724E-2</v>
      </c>
      <c r="AA16" s="4">
        <f t="shared" si="0"/>
        <v>2.1983616236828724E-2</v>
      </c>
      <c r="AB16" s="4">
        <f t="shared" si="0"/>
        <v>2.1983616236828724E-2</v>
      </c>
      <c r="AC16" s="4">
        <f t="shared" si="0"/>
        <v>2.1983616236828724E-2</v>
      </c>
      <c r="AD16" s="4">
        <f t="shared" si="0"/>
        <v>2.1983616236828724E-2</v>
      </c>
      <c r="AE16" s="4">
        <f t="shared" si="0"/>
        <v>2.1983616236828724E-2</v>
      </c>
      <c r="AF16" s="4">
        <f t="shared" si="0"/>
        <v>2.1983616236828724E-2</v>
      </c>
      <c r="AG16" s="4">
        <f t="shared" si="0"/>
        <v>2.1983616236828724E-2</v>
      </c>
      <c r="AH16" s="4">
        <f t="shared" si="0"/>
        <v>2.1983616236828724E-2</v>
      </c>
      <c r="AI16" s="4">
        <f t="shared" si="0"/>
        <v>2.1983616236828724E-2</v>
      </c>
      <c r="AJ16" s="5">
        <f t="shared" si="0"/>
        <v>2.1983616236828724E-2</v>
      </c>
    </row>
    <row r="17" spans="1:36" ht="15" thickBot="1" x14ac:dyDescent="0.35">
      <c r="A17" s="7" t="s">
        <v>8</v>
      </c>
      <c r="B17" s="8" t="s">
        <v>136</v>
      </c>
      <c r="C17" s="9" t="s">
        <v>139</v>
      </c>
      <c r="D17" s="13" t="s">
        <v>74</v>
      </c>
      <c r="E17" s="8" t="s">
        <v>74</v>
      </c>
      <c r="F17" s="8" t="s">
        <v>74</v>
      </c>
      <c r="G17" s="8" t="s">
        <v>75</v>
      </c>
      <c r="H17" s="8">
        <v>0</v>
      </c>
      <c r="I17" s="8" t="s">
        <v>83</v>
      </c>
      <c r="J17" s="14" t="s">
        <v>83</v>
      </c>
      <c r="K17" s="6">
        <v>5.8E-4</v>
      </c>
      <c r="L17" s="4">
        <v>2.9E-4</v>
      </c>
      <c r="M17" s="4">
        <v>0</v>
      </c>
      <c r="N17" s="4">
        <v>0</v>
      </c>
      <c r="O17" s="4">
        <v>0</v>
      </c>
      <c r="P17" s="4">
        <v>3.2660000000000002E-2</v>
      </c>
      <c r="Q17" s="4">
        <v>6.5320000000000003E-2</v>
      </c>
      <c r="R17" s="4">
        <v>3.2660000000000002E-2</v>
      </c>
      <c r="S17" s="4">
        <v>0</v>
      </c>
      <c r="T17" s="4">
        <v>0</v>
      </c>
      <c r="U17" s="4">
        <v>0</v>
      </c>
      <c r="V17" s="4">
        <v>5.0999999999999997E-2</v>
      </c>
      <c r="W17" s="4">
        <v>0.10743</v>
      </c>
      <c r="X17" s="5">
        <v>0.10448370803610847</v>
      </c>
      <c r="Y17" s="4">
        <v>0.10828601275822002</v>
      </c>
      <c r="Z17" s="4">
        <v>0.10999349351294385</v>
      </c>
      <c r="AA17" s="4">
        <v>0.1131952175350992</v>
      </c>
      <c r="AB17" s="4">
        <v>0.11552259438293226</v>
      </c>
      <c r="AC17" s="4">
        <v>0.11938283415171132</v>
      </c>
      <c r="AD17" s="4">
        <v>0.12069820685903386</v>
      </c>
      <c r="AE17" s="4">
        <v>0.12417974246130853</v>
      </c>
      <c r="AF17" s="4">
        <v>0.12680315136639292</v>
      </c>
      <c r="AG17" s="4">
        <v>0.13048233854794031</v>
      </c>
      <c r="AH17" s="4">
        <v>0.13306740611929621</v>
      </c>
      <c r="AI17" s="4">
        <v>0.13667652351150361</v>
      </c>
      <c r="AJ17" s="5">
        <v>0.13883183193479917</v>
      </c>
    </row>
    <row r="18" spans="1:36" ht="15" thickBot="1" x14ac:dyDescent="0.35">
      <c r="A18" s="7" t="s">
        <v>8</v>
      </c>
      <c r="B18" s="8" t="s">
        <v>137</v>
      </c>
      <c r="C18" s="9" t="s">
        <v>140</v>
      </c>
      <c r="D18" s="13" t="s">
        <v>74</v>
      </c>
      <c r="E18" s="8" t="s">
        <v>74</v>
      </c>
      <c r="F18" s="8" t="s">
        <v>74</v>
      </c>
      <c r="G18" s="8" t="s">
        <v>75</v>
      </c>
      <c r="H18" s="8">
        <v>0</v>
      </c>
      <c r="I18" s="8" t="s">
        <v>83</v>
      </c>
      <c r="J18" s="14" t="s">
        <v>83</v>
      </c>
      <c r="K18" s="6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2.75E-2</v>
      </c>
      <c r="S18" s="4">
        <v>5.5E-2</v>
      </c>
      <c r="T18" s="4">
        <v>0.153</v>
      </c>
      <c r="U18" s="4">
        <v>0.18729999999999999</v>
      </c>
      <c r="V18" s="4">
        <v>0.74990000000000001</v>
      </c>
      <c r="W18" s="4">
        <v>0.82099999999999995</v>
      </c>
      <c r="X18" s="5">
        <v>0.79848388995294661</v>
      </c>
      <c r="Y18" s="4">
        <v>0.8275418083821896</v>
      </c>
      <c r="Z18" s="4">
        <v>0.84059069323398394</v>
      </c>
      <c r="AA18" s="4">
        <v>0.86505886248083808</v>
      </c>
      <c r="AB18" s="4">
        <v>0.88284510833461205</v>
      </c>
      <c r="AC18" s="4">
        <v>0.91234577714376786</v>
      </c>
      <c r="AD18" s="4">
        <v>0.92239809951844731</v>
      </c>
      <c r="AE18" s="4">
        <v>0.94900464079618641</v>
      </c>
      <c r="AF18" s="4">
        <v>0.96905321857775839</v>
      </c>
      <c r="AG18" s="4">
        <v>0.99717024991025782</v>
      </c>
      <c r="AH18" s="4">
        <v>1.0169258161029713</v>
      </c>
      <c r="AI18" s="4">
        <v>1.0445073610997346</v>
      </c>
      <c r="AJ18" s="5">
        <v>1.0609786281157048</v>
      </c>
    </row>
    <row r="19" spans="1:36" ht="15" thickBot="1" x14ac:dyDescent="0.35">
      <c r="A19" s="7" t="s">
        <v>8</v>
      </c>
      <c r="B19" s="8" t="s">
        <v>138</v>
      </c>
      <c r="C19" s="9" t="s">
        <v>141</v>
      </c>
      <c r="D19" s="13" t="s">
        <v>74</v>
      </c>
      <c r="E19" s="8" t="s">
        <v>74</v>
      </c>
      <c r="F19" s="8" t="s">
        <v>74</v>
      </c>
      <c r="G19" s="8" t="s">
        <v>75</v>
      </c>
      <c r="H19" s="8">
        <v>0</v>
      </c>
      <c r="I19" s="8" t="s">
        <v>83</v>
      </c>
      <c r="J19" s="14" t="s">
        <v>83</v>
      </c>
      <c r="K19" s="6">
        <v>0.61490999999999996</v>
      </c>
      <c r="L19" s="4">
        <v>0.53656499999999996</v>
      </c>
      <c r="M19" s="4">
        <v>0.45822000000000002</v>
      </c>
      <c r="N19" s="4">
        <v>0.766675</v>
      </c>
      <c r="O19" s="4">
        <v>1.0751299999999999</v>
      </c>
      <c r="P19" s="4">
        <v>0.86019000000000001</v>
      </c>
      <c r="Q19" s="4">
        <v>0.64524999999999999</v>
      </c>
      <c r="R19" s="4">
        <v>0.63022500000000004</v>
      </c>
      <c r="S19" s="4">
        <v>0.61519999999999997</v>
      </c>
      <c r="T19" s="4">
        <v>0.54361000000000004</v>
      </c>
      <c r="U19" s="4">
        <v>0.2109</v>
      </c>
      <c r="V19" s="4">
        <v>0.47543000000000002</v>
      </c>
      <c r="W19" s="4">
        <v>0.66402000000000005</v>
      </c>
      <c r="X19" s="5">
        <v>0.64580910183502516</v>
      </c>
      <c r="Y19" s="4">
        <v>0.66931097637264503</v>
      </c>
      <c r="Z19" s="4">
        <v>0.67986483815009746</v>
      </c>
      <c r="AA19" s="4">
        <v>0.6996545503831012</v>
      </c>
      <c r="AB19" s="4">
        <v>0.71403996204183817</v>
      </c>
      <c r="AC19" s="4">
        <v>0.73789993049817881</v>
      </c>
      <c r="AD19" s="4">
        <v>0.74603019006362903</v>
      </c>
      <c r="AE19" s="4">
        <v>0.76754940509315928</v>
      </c>
      <c r="AF19" s="4">
        <v>0.78376457758831075</v>
      </c>
      <c r="AG19" s="4">
        <v>0.80650546814300772</v>
      </c>
      <c r="AH19" s="4">
        <v>0.82248365457819106</v>
      </c>
      <c r="AI19" s="4">
        <v>0.84479144691528085</v>
      </c>
      <c r="AJ19" s="5">
        <v>0.85811331137806335</v>
      </c>
    </row>
    <row r="20" spans="1:36" ht="15" thickBot="1" x14ac:dyDescent="0.35">
      <c r="A20" s="7" t="s">
        <v>8</v>
      </c>
      <c r="B20" s="8" t="s">
        <v>21</v>
      </c>
      <c r="C20" s="9" t="s">
        <v>53</v>
      </c>
      <c r="D20" s="13" t="s">
        <v>74</v>
      </c>
      <c r="E20" s="8" t="s">
        <v>74</v>
      </c>
      <c r="F20" s="8" t="s">
        <v>74</v>
      </c>
      <c r="G20" s="8" t="s">
        <v>75</v>
      </c>
      <c r="H20" s="8">
        <v>0</v>
      </c>
      <c r="I20" s="8" t="s">
        <v>83</v>
      </c>
      <c r="J20" s="14" t="s">
        <v>83</v>
      </c>
      <c r="K20" s="6">
        <v>0</v>
      </c>
      <c r="L20" s="4">
        <v>0</v>
      </c>
      <c r="M20" s="4">
        <v>0</v>
      </c>
      <c r="N20" s="4">
        <f>+M20</f>
        <v>0</v>
      </c>
      <c r="O20" s="4">
        <f t="shared" ref="O20:R20" si="1">+N20</f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5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5">
        <v>0</v>
      </c>
    </row>
    <row r="21" spans="1:36" ht="15" thickBot="1" x14ac:dyDescent="0.35">
      <c r="A21" s="7" t="s">
        <v>8</v>
      </c>
      <c r="B21" s="8" t="s">
        <v>14</v>
      </c>
      <c r="C21" s="9" t="s">
        <v>46</v>
      </c>
      <c r="D21" s="13" t="s">
        <v>74</v>
      </c>
      <c r="E21" s="8" t="s">
        <v>74</v>
      </c>
      <c r="F21" s="8" t="s">
        <v>74</v>
      </c>
      <c r="G21" s="8" t="s">
        <v>75</v>
      </c>
      <c r="H21" s="8">
        <v>0</v>
      </c>
      <c r="I21" s="8" t="s">
        <v>83</v>
      </c>
      <c r="J21" s="14" t="s">
        <v>83</v>
      </c>
      <c r="K21" s="6">
        <v>18.411365224082232</v>
      </c>
      <c r="L21" s="4">
        <v>16.480678634239439</v>
      </c>
      <c r="M21" s="4">
        <v>15.415755950845424</v>
      </c>
      <c r="N21" s="4">
        <v>21.172891514399993</v>
      </c>
      <c r="O21" s="4">
        <v>22.910136530399992</v>
      </c>
      <c r="P21" s="4">
        <v>24.939633801599989</v>
      </c>
      <c r="Q21" s="4">
        <v>25.577592004799989</v>
      </c>
      <c r="R21" s="4">
        <v>26.272490011199991</v>
      </c>
      <c r="S21" s="4">
        <v>26.64085567679999</v>
      </c>
      <c r="T21" s="4">
        <v>27.562350859199992</v>
      </c>
      <c r="U21" s="4">
        <v>29.027679263999989</v>
      </c>
      <c r="V21" s="4">
        <v>28.65292239599999</v>
      </c>
      <c r="W21" s="4">
        <v>28.19856600719999</v>
      </c>
      <c r="X21" s="5">
        <v>31.125736706399987</v>
      </c>
      <c r="Y21" s="4">
        <v>31.52607180991436</v>
      </c>
      <c r="Z21" s="4">
        <v>31.922606397716816</v>
      </c>
      <c r="AA21" s="17">
        <v>30.853405407961702</v>
      </c>
      <c r="AB21" s="17">
        <v>31.241333256839972</v>
      </c>
      <c r="AC21" s="17">
        <v>31.624592505637587</v>
      </c>
      <c r="AD21" s="17">
        <v>32.003130222380854</v>
      </c>
      <c r="AE21" s="17">
        <v>32.376533537674881</v>
      </c>
      <c r="AF21" s="17">
        <v>32.744590723624846</v>
      </c>
      <c r="AG21" s="17">
        <v>33.107047706756994</v>
      </c>
      <c r="AH21" s="17">
        <v>33.463608068018566</v>
      </c>
      <c r="AI21" s="17">
        <v>33.814113011488452</v>
      </c>
      <c r="AJ21" s="18">
        <v>34.158329636482364</v>
      </c>
    </row>
    <row r="22" spans="1:36" ht="15" thickBot="1" x14ac:dyDescent="0.35">
      <c r="A22" s="7" t="s">
        <v>8</v>
      </c>
      <c r="B22" s="8" t="s">
        <v>13</v>
      </c>
      <c r="C22" s="9" t="s">
        <v>45</v>
      </c>
      <c r="D22" s="13" t="s">
        <v>74</v>
      </c>
      <c r="E22" s="8" t="s">
        <v>74</v>
      </c>
      <c r="F22" s="8" t="s">
        <v>74</v>
      </c>
      <c r="G22" s="8" t="s">
        <v>75</v>
      </c>
      <c r="H22" s="8">
        <v>0</v>
      </c>
      <c r="I22" s="8" t="s">
        <v>83</v>
      </c>
      <c r="J22" s="14" t="s">
        <v>83</v>
      </c>
      <c r="K22" s="6">
        <v>31.822823089401627</v>
      </c>
      <c r="L22" s="4">
        <v>32.940843808480892</v>
      </c>
      <c r="M22" s="4">
        <v>35.389715911442629</v>
      </c>
      <c r="N22" s="4">
        <v>35.316622425599988</v>
      </c>
      <c r="O22" s="4">
        <v>36.527464771199988</v>
      </c>
      <c r="P22" s="4">
        <v>36.56929809599999</v>
      </c>
      <c r="Q22" s="4">
        <v>35.970268125599986</v>
      </c>
      <c r="R22" s="4">
        <v>36.061488014399991</v>
      </c>
      <c r="S22" s="4">
        <v>37.211323427999986</v>
      </c>
      <c r="T22" s="4">
        <v>38.391371798399994</v>
      </c>
      <c r="U22" s="4">
        <v>39.160640159999986</v>
      </c>
      <c r="V22" s="4">
        <v>39.94269092639999</v>
      </c>
      <c r="W22" s="4">
        <v>41.30285500079998</v>
      </c>
      <c r="X22" s="5">
        <v>43.082514359999983</v>
      </c>
      <c r="Y22" s="4">
        <v>43.629060041073409</v>
      </c>
      <c r="Z22" s="4">
        <v>44.186116216013637</v>
      </c>
      <c r="AA22" s="17">
        <v>47.099981952327184</v>
      </c>
      <c r="AB22" s="17">
        <v>47.636017139533827</v>
      </c>
      <c r="AC22" s="17">
        <v>48.172052326740456</v>
      </c>
      <c r="AD22" s="17">
        <v>48.697577020080296</v>
      </c>
      <c r="AE22" s="17">
        <v>49.212591219553339</v>
      </c>
      <c r="AF22" s="17">
        <v>49.717094925159579</v>
      </c>
      <c r="AG22" s="17">
        <v>50.221598630765826</v>
      </c>
      <c r="AH22" s="17">
        <v>50.715591842505276</v>
      </c>
      <c r="AI22" s="17">
        <v>51.19907456037793</v>
      </c>
      <c r="AJ22" s="18">
        <v>51.672046784383774</v>
      </c>
    </row>
    <row r="23" spans="1:36" ht="15" thickBot="1" x14ac:dyDescent="0.35">
      <c r="A23" s="7" t="s">
        <v>8</v>
      </c>
      <c r="B23" s="8" t="s">
        <v>86</v>
      </c>
      <c r="C23" s="9" t="s">
        <v>87</v>
      </c>
      <c r="D23" s="13" t="s">
        <v>74</v>
      </c>
      <c r="E23" s="8" t="s">
        <v>74</v>
      </c>
      <c r="F23" s="8" t="s">
        <v>74</v>
      </c>
      <c r="G23" s="8" t="s">
        <v>75</v>
      </c>
      <c r="H23" s="8">
        <v>0</v>
      </c>
      <c r="I23" s="8" t="s">
        <v>83</v>
      </c>
      <c r="J23" s="14" t="s">
        <v>83</v>
      </c>
      <c r="K23" s="6">
        <v>0</v>
      </c>
      <c r="L23" s="4">
        <v>0</v>
      </c>
      <c r="M23" s="4">
        <v>0</v>
      </c>
      <c r="N23" s="4">
        <v>2.9050919999999989E-3</v>
      </c>
      <c r="O23" s="4">
        <v>2.9050919999999989E-3</v>
      </c>
      <c r="P23" s="4">
        <v>1.2782404799999996E-2</v>
      </c>
      <c r="Q23" s="4">
        <v>1.9173607199999991E-2</v>
      </c>
      <c r="R23" s="4">
        <v>2.0335643999999993E-2</v>
      </c>
      <c r="S23" s="4">
        <v>2.2078699199999993E-2</v>
      </c>
      <c r="T23" s="4">
        <v>2.0335643999999993E-2</v>
      </c>
      <c r="U23" s="4">
        <v>1.9173607199999991E-2</v>
      </c>
      <c r="V23" s="4">
        <v>2.3240735999999991E-2</v>
      </c>
      <c r="W23" s="4">
        <v>3.5442122399999984E-2</v>
      </c>
      <c r="X23" s="5">
        <v>3.9509251199999984E-2</v>
      </c>
      <c r="Y23" s="4">
        <v>3.9509251199999984E-2</v>
      </c>
      <c r="Z23" s="4">
        <v>3.9509251199999984E-2</v>
      </c>
      <c r="AA23" s="4">
        <v>5.9263876799999976E-2</v>
      </c>
      <c r="AB23" s="4">
        <v>5.9263876799999976E-2</v>
      </c>
      <c r="AC23" s="4">
        <v>5.9263876799999976E-2</v>
      </c>
      <c r="AD23" s="4">
        <v>5.9263876799999976E-2</v>
      </c>
      <c r="AE23" s="4">
        <v>5.9263876799999976E-2</v>
      </c>
      <c r="AF23" s="4">
        <v>5.9263876799999976E-2</v>
      </c>
      <c r="AG23" s="4">
        <v>5.9263876799999976E-2</v>
      </c>
      <c r="AH23" s="4">
        <v>5.9263876799999976E-2</v>
      </c>
      <c r="AI23" s="4">
        <v>5.9263876799999976E-2</v>
      </c>
      <c r="AJ23" s="5">
        <v>5.9263876799999976E-2</v>
      </c>
    </row>
    <row r="24" spans="1:36" ht="15" thickBot="1" x14ac:dyDescent="0.35">
      <c r="A24" s="7" t="s">
        <v>8</v>
      </c>
      <c r="B24" s="8" t="s">
        <v>15</v>
      </c>
      <c r="C24" s="9" t="s">
        <v>47</v>
      </c>
      <c r="D24" s="13" t="s">
        <v>74</v>
      </c>
      <c r="E24" s="8" t="s">
        <v>74</v>
      </c>
      <c r="F24" s="8" t="s">
        <v>74</v>
      </c>
      <c r="G24" s="8" t="s">
        <v>75</v>
      </c>
      <c r="H24" s="8">
        <v>0</v>
      </c>
      <c r="I24" s="8" t="s">
        <v>83</v>
      </c>
      <c r="J24" s="14" t="s">
        <v>83</v>
      </c>
      <c r="K24" s="6">
        <v>3.4600488526012603E-3</v>
      </c>
      <c r="L24" s="4">
        <v>3.5833809420366498E-3</v>
      </c>
      <c r="M24" s="4">
        <v>2.5343134465217352E-3</v>
      </c>
      <c r="N24" s="4">
        <v>2.3240735999999992E-3</v>
      </c>
      <c r="O24" s="4">
        <v>1.7430551999999993E-3</v>
      </c>
      <c r="P24" s="4">
        <v>1.1620367999999996E-3</v>
      </c>
      <c r="Q24" s="4">
        <v>1.1620367999999996E-3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5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5">
        <v>0</v>
      </c>
    </row>
    <row r="25" spans="1:36" ht="15" thickBot="1" x14ac:dyDescent="0.35">
      <c r="A25" s="7" t="s">
        <v>8</v>
      </c>
      <c r="B25" s="8" t="s">
        <v>16</v>
      </c>
      <c r="C25" s="9" t="s">
        <v>48</v>
      </c>
      <c r="D25" s="13" t="s">
        <v>74</v>
      </c>
      <c r="E25" s="8" t="s">
        <v>74</v>
      </c>
      <c r="F25" s="8" t="s">
        <v>74</v>
      </c>
      <c r="G25" s="8" t="s">
        <v>75</v>
      </c>
      <c r="H25" s="8">
        <v>0</v>
      </c>
      <c r="I25" s="8" t="s">
        <v>83</v>
      </c>
      <c r="J25" s="14" t="s">
        <v>83</v>
      </c>
      <c r="K25" s="6">
        <v>11.368541103281975</v>
      </c>
      <c r="L25" s="4">
        <v>11.16460609952898</v>
      </c>
      <c r="M25" s="4">
        <v>11.643721864191434</v>
      </c>
      <c r="N25" s="4">
        <v>9.9836391671999962</v>
      </c>
      <c r="O25" s="4">
        <v>9.8465188247999968</v>
      </c>
      <c r="P25" s="4">
        <v>8.9128222559999966</v>
      </c>
      <c r="Q25" s="4">
        <v>8.6356764791999971</v>
      </c>
      <c r="R25" s="4">
        <v>8.3794473647999972</v>
      </c>
      <c r="S25" s="4">
        <v>8.0883571463999964</v>
      </c>
      <c r="T25" s="4">
        <v>7.7356789775999983</v>
      </c>
      <c r="U25" s="4">
        <v>7.3452346127999979</v>
      </c>
      <c r="V25" s="4">
        <v>6.9315495119999975</v>
      </c>
      <c r="W25" s="4">
        <v>6.5004338591999975</v>
      </c>
      <c r="X25" s="5">
        <v>6.0559547831999971</v>
      </c>
      <c r="Y25" s="4">
        <v>5.8531734169052676</v>
      </c>
      <c r="Z25" s="4">
        <v>5.650348464952434</v>
      </c>
      <c r="AA25" s="4">
        <v>5.5053299000946918</v>
      </c>
      <c r="AB25" s="4">
        <v>5.3603113352369505</v>
      </c>
      <c r="AC25" s="4">
        <v>5.2152927703792082</v>
      </c>
      <c r="AD25" s="4">
        <v>5.0702732974869225</v>
      </c>
      <c r="AE25" s="4">
        <v>4.9252547326291802</v>
      </c>
      <c r="AF25" s="4">
        <v>4.8223308331545489</v>
      </c>
      <c r="AG25" s="4">
        <v>4.719407841714462</v>
      </c>
      <c r="AH25" s="4">
        <v>4.6164839422398316</v>
      </c>
      <c r="AI25" s="4">
        <v>4.5135600427652012</v>
      </c>
      <c r="AJ25" s="5">
        <v>4.4106361432905716</v>
      </c>
    </row>
    <row r="26" spans="1:36" ht="15" thickBot="1" x14ac:dyDescent="0.35">
      <c r="A26" s="7" t="s">
        <v>8</v>
      </c>
      <c r="B26" s="8" t="s">
        <v>120</v>
      </c>
      <c r="C26" s="9" t="s">
        <v>123</v>
      </c>
      <c r="D26" s="13" t="s">
        <v>74</v>
      </c>
      <c r="E26" s="8" t="s">
        <v>74</v>
      </c>
      <c r="F26" s="8" t="s">
        <v>74</v>
      </c>
      <c r="G26" s="8" t="s">
        <v>75</v>
      </c>
      <c r="H26" s="8">
        <v>0</v>
      </c>
      <c r="I26" s="8" t="s">
        <v>83</v>
      </c>
      <c r="J26" s="14" t="s">
        <v>83</v>
      </c>
      <c r="K26" s="6">
        <v>0.1286457687356892</v>
      </c>
      <c r="L26" s="4">
        <v>0.13595596663838289</v>
      </c>
      <c r="M26" s="4">
        <v>0.14810021456189382</v>
      </c>
      <c r="N26" s="4">
        <v>0.15629394959999995</v>
      </c>
      <c r="O26" s="4">
        <v>0.19173607199999992</v>
      </c>
      <c r="P26" s="4">
        <v>0.19812727439999994</v>
      </c>
      <c r="Q26" s="4">
        <v>0.17662959359999994</v>
      </c>
      <c r="R26" s="4">
        <v>0.18127774079999992</v>
      </c>
      <c r="S26" s="4">
        <v>0.18999301679999994</v>
      </c>
      <c r="T26" s="4">
        <v>0.20219440319999993</v>
      </c>
      <c r="U26" s="4">
        <v>0.16849533599999994</v>
      </c>
      <c r="V26" s="4">
        <v>0.19754625599999992</v>
      </c>
      <c r="W26" s="4">
        <v>0.20974764239999993</v>
      </c>
      <c r="X26" s="5">
        <v>0.20103236639999994</v>
      </c>
      <c r="Y26" s="4">
        <v>0.19875970490399589</v>
      </c>
      <c r="Z26" s="4">
        <v>0.21241704945867612</v>
      </c>
      <c r="AA26" s="4">
        <v>0.20970097901850365</v>
      </c>
      <c r="AB26" s="4">
        <v>0.22415155367532463</v>
      </c>
      <c r="AC26" s="4">
        <v>0.2233708128505133</v>
      </c>
      <c r="AD26" s="4">
        <v>0.23548936348779628</v>
      </c>
      <c r="AE26" s="4">
        <v>0.23443108498981372</v>
      </c>
      <c r="AF26" s="4">
        <v>0.24833728827755405</v>
      </c>
      <c r="AG26" s="4">
        <v>0.24844436354277219</v>
      </c>
      <c r="AH26" s="4">
        <v>0.26134074865669937</v>
      </c>
      <c r="AI26" s="4">
        <v>0.26223124478624626</v>
      </c>
      <c r="AJ26" s="5">
        <v>0.27339625390711564</v>
      </c>
    </row>
    <row r="27" spans="1:36" ht="15" thickBot="1" x14ac:dyDescent="0.35">
      <c r="A27" s="7" t="s">
        <v>8</v>
      </c>
      <c r="B27" s="8" t="s">
        <v>30</v>
      </c>
      <c r="C27" s="9" t="s">
        <v>62</v>
      </c>
      <c r="D27" s="13" t="s">
        <v>74</v>
      </c>
      <c r="E27" s="8" t="s">
        <v>74</v>
      </c>
      <c r="F27" s="8" t="s">
        <v>74</v>
      </c>
      <c r="G27" s="8" t="s">
        <v>75</v>
      </c>
      <c r="H27" s="8">
        <v>0</v>
      </c>
      <c r="I27" s="8" t="s">
        <v>83</v>
      </c>
      <c r="J27" s="14" t="s">
        <v>83</v>
      </c>
      <c r="K27" s="6">
        <v>14.402942552827255</v>
      </c>
      <c r="L27" s="4">
        <v>15.266722945287688</v>
      </c>
      <c r="M27" s="4">
        <v>16.554982982512641</v>
      </c>
      <c r="N27" s="4">
        <v>6.7467856607999979</v>
      </c>
      <c r="O27" s="4">
        <v>6.8664754511999977</v>
      </c>
      <c r="P27" s="4">
        <v>6.8705425799999977</v>
      </c>
      <c r="Q27" s="4">
        <v>4.0717769471999983</v>
      </c>
      <c r="R27" s="4">
        <v>3.6546057359999988</v>
      </c>
      <c r="S27" s="4">
        <v>3.8306543111999987</v>
      </c>
      <c r="T27" s="4">
        <v>3.8515709735999986</v>
      </c>
      <c r="U27" s="4">
        <v>1.7424741815999993</v>
      </c>
      <c r="V27" s="4">
        <v>2.3664879431999992</v>
      </c>
      <c r="W27" s="4">
        <v>4.3396264295999982</v>
      </c>
      <c r="X27" s="5">
        <v>5.4232257455999981</v>
      </c>
      <c r="Y27" s="4">
        <v>5.3619164322945014</v>
      </c>
      <c r="Z27" s="4">
        <v>5.7303489585181584</v>
      </c>
      <c r="AA27" s="4">
        <v>5.6570778559500372</v>
      </c>
      <c r="AB27" s="4">
        <v>6.0469092543510978</v>
      </c>
      <c r="AC27" s="4">
        <v>6.0258473038921698</v>
      </c>
      <c r="AD27" s="4">
        <v>6.3527679733962144</v>
      </c>
      <c r="AE27" s="4">
        <v>6.3242189228176908</v>
      </c>
      <c r="AF27" s="4">
        <v>6.6993648808748247</v>
      </c>
      <c r="AG27" s="4">
        <v>6.7022534373070393</v>
      </c>
      <c r="AH27" s="4">
        <v>7.0501576530683003</v>
      </c>
      <c r="AI27" s="4">
        <v>7.0741804590601811</v>
      </c>
      <c r="AJ27" s="5">
        <v>7.3753775548237499</v>
      </c>
    </row>
    <row r="28" spans="1:36" ht="15" thickBot="1" x14ac:dyDescent="0.35">
      <c r="A28" s="7" t="s">
        <v>8</v>
      </c>
      <c r="B28" s="8" t="s">
        <v>31</v>
      </c>
      <c r="C28" s="9" t="s">
        <v>63</v>
      </c>
      <c r="D28" s="13" t="s">
        <v>74</v>
      </c>
      <c r="E28" s="8" t="s">
        <v>74</v>
      </c>
      <c r="F28" s="8" t="s">
        <v>74</v>
      </c>
      <c r="G28" s="8" t="s">
        <v>75</v>
      </c>
      <c r="H28" s="8">
        <v>0</v>
      </c>
      <c r="I28" s="8" t="s">
        <v>83</v>
      </c>
      <c r="J28" s="14" t="s">
        <v>83</v>
      </c>
      <c r="K28" s="6">
        <v>3.4336846366885316</v>
      </c>
      <c r="L28" s="4">
        <v>3.6724708395483496</v>
      </c>
      <c r="M28" s="4">
        <v>3.8421666876951908</v>
      </c>
      <c r="N28" s="4">
        <v>4.5261333359999982</v>
      </c>
      <c r="O28" s="4">
        <v>4.9886239823999983</v>
      </c>
      <c r="P28" s="4">
        <v>5.9653159127999986</v>
      </c>
      <c r="Q28" s="4">
        <v>11.294997695999996</v>
      </c>
      <c r="R28" s="4">
        <v>11.998610978399995</v>
      </c>
      <c r="S28" s="4">
        <v>11.486733767999997</v>
      </c>
      <c r="T28" s="4">
        <v>11.553550883999996</v>
      </c>
      <c r="U28" s="4">
        <v>9.8622063215999969</v>
      </c>
      <c r="V28" s="4">
        <v>11.934117935999996</v>
      </c>
      <c r="W28" s="4">
        <v>13.343087555999995</v>
      </c>
      <c r="X28" s="5">
        <v>14.144311929599995</v>
      </c>
      <c r="Y28" s="4">
        <v>13.984411145037212</v>
      </c>
      <c r="Z28" s="4">
        <v>14.945319803531824</v>
      </c>
      <c r="AA28" s="4">
        <v>14.754221483313447</v>
      </c>
      <c r="AB28" s="4">
        <v>15.770940527954055</v>
      </c>
      <c r="AC28" s="4">
        <v>15.716008867147098</v>
      </c>
      <c r="AD28" s="4">
        <v>16.568650476147148</v>
      </c>
      <c r="AE28" s="4">
        <v>16.494191713849787</v>
      </c>
      <c r="AF28" s="4">
        <v>17.472609670025367</v>
      </c>
      <c r="AG28" s="4">
        <v>17.48014331238511</v>
      </c>
      <c r="AH28" s="4">
        <v>18.387512096238993</v>
      </c>
      <c r="AI28" s="4">
        <v>18.450165962648502</v>
      </c>
      <c r="AJ28" s="5">
        <v>19.235717933857877</v>
      </c>
    </row>
    <row r="29" spans="1:36" s="16" customFormat="1" ht="15" thickBot="1" x14ac:dyDescent="0.35">
      <c r="A29" s="7" t="s">
        <v>8</v>
      </c>
      <c r="B29" s="8" t="s">
        <v>32</v>
      </c>
      <c r="C29" s="9" t="s">
        <v>64</v>
      </c>
      <c r="D29" s="13" t="s">
        <v>74</v>
      </c>
      <c r="E29" s="8" t="s">
        <v>74</v>
      </c>
      <c r="F29" s="8" t="s">
        <v>74</v>
      </c>
      <c r="G29" s="8" t="s">
        <v>75</v>
      </c>
      <c r="H29" s="8">
        <v>0</v>
      </c>
      <c r="I29" s="8" t="s">
        <v>83</v>
      </c>
      <c r="J29" s="14" t="s">
        <v>83</v>
      </c>
      <c r="K29" s="6">
        <v>22.015339561813246</v>
      </c>
      <c r="L29" s="4">
        <f>(K29+M29)/2</f>
        <v>11.224614780906624</v>
      </c>
      <c r="M29" s="4">
        <v>0.43389</v>
      </c>
      <c r="N29" s="4">
        <v>0.33873372719999983</v>
      </c>
      <c r="O29" s="4">
        <v>0.31026382559999988</v>
      </c>
      <c r="P29" s="4">
        <v>0.37766195999999985</v>
      </c>
      <c r="Q29" s="4">
        <v>0.36894668399999986</v>
      </c>
      <c r="R29" s="4">
        <v>0.39799760399999989</v>
      </c>
      <c r="S29" s="4">
        <v>0.37068973919999987</v>
      </c>
      <c r="T29" s="4">
        <v>0.36952770239999988</v>
      </c>
      <c r="U29" s="4">
        <v>0.18708792479999994</v>
      </c>
      <c r="V29" s="4">
        <v>0</v>
      </c>
      <c r="W29" s="4">
        <v>0</v>
      </c>
      <c r="X29" s="5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5">
        <v>0</v>
      </c>
    </row>
    <row r="30" spans="1:36" ht="15" thickBot="1" x14ac:dyDescent="0.35">
      <c r="A30" s="7" t="s">
        <v>8</v>
      </c>
      <c r="B30" s="8" t="s">
        <v>121</v>
      </c>
      <c r="C30" s="9" t="s">
        <v>124</v>
      </c>
      <c r="D30" s="13" t="s">
        <v>74</v>
      </c>
      <c r="E30" s="8" t="s">
        <v>74</v>
      </c>
      <c r="F30" s="8" t="s">
        <v>74</v>
      </c>
      <c r="G30" s="8" t="s">
        <v>75</v>
      </c>
      <c r="H30" s="8">
        <v>0</v>
      </c>
      <c r="I30" s="8" t="s">
        <v>83</v>
      </c>
      <c r="J30" s="14" t="s">
        <v>83</v>
      </c>
      <c r="K30" s="6">
        <v>1.6738297047394508E-2</v>
      </c>
      <c r="L30" s="4">
        <v>1.7689438038451303E-2</v>
      </c>
      <c r="M30" s="4">
        <v>1.9269544645599563E-2</v>
      </c>
      <c r="N30" s="4">
        <v>2.0335643999999993E-2</v>
      </c>
      <c r="O30" s="4">
        <v>2.1497680799999992E-2</v>
      </c>
      <c r="P30" s="4">
        <v>2.1497680799999992E-2</v>
      </c>
      <c r="Q30" s="4">
        <v>2.0916662399999994E-2</v>
      </c>
      <c r="R30" s="4">
        <v>2.4402772799999993E-2</v>
      </c>
      <c r="S30" s="4">
        <v>3.0793975199999987E-2</v>
      </c>
      <c r="T30" s="4">
        <v>3.4861103999999986E-3</v>
      </c>
      <c r="U30" s="4">
        <v>9.877312799999996E-3</v>
      </c>
      <c r="V30" s="4">
        <v>1.9754625599999992E-2</v>
      </c>
      <c r="W30" s="4">
        <v>2.8469901599999993E-2</v>
      </c>
      <c r="X30" s="5">
        <v>3.1956011999999992E-2</v>
      </c>
      <c r="Y30" s="4">
        <v>3.1594750779536919E-2</v>
      </c>
      <c r="Z30" s="4">
        <v>3.3765715954413834E-2</v>
      </c>
      <c r="AA30" s="4">
        <v>3.3333970653230349E-2</v>
      </c>
      <c r="AB30" s="4">
        <v>3.5631027318331954E-2</v>
      </c>
      <c r="AC30" s="4">
        <v>3.5506921117856166E-2</v>
      </c>
      <c r="AD30" s="4">
        <v>3.7433280323204622E-2</v>
      </c>
      <c r="AE30" s="4">
        <v>3.7265056862542653E-2</v>
      </c>
      <c r="AF30" s="4">
        <v>3.947558050654762E-2</v>
      </c>
      <c r="AG30" s="4">
        <v>3.9492601141192123E-2</v>
      </c>
      <c r="AH30" s="4">
        <v>4.1542604555255692E-2</v>
      </c>
      <c r="AI30" s="4">
        <v>4.1684157408218354E-2</v>
      </c>
      <c r="AJ30" s="5">
        <v>4.3458942095061757E-2</v>
      </c>
    </row>
    <row r="31" spans="1:36" ht="15" thickBot="1" x14ac:dyDescent="0.35">
      <c r="A31" s="7" t="s">
        <v>8</v>
      </c>
      <c r="B31" s="8" t="s">
        <v>107</v>
      </c>
      <c r="C31" s="9" t="s">
        <v>125</v>
      </c>
      <c r="D31" s="13" t="s">
        <v>74</v>
      </c>
      <c r="E31" s="8" t="s">
        <v>74</v>
      </c>
      <c r="F31" s="8" t="s">
        <v>74</v>
      </c>
      <c r="G31" s="8" t="s">
        <v>75</v>
      </c>
      <c r="H31" s="8">
        <v>0</v>
      </c>
      <c r="I31" s="8" t="s">
        <v>83</v>
      </c>
      <c r="J31" s="14" t="s">
        <v>83</v>
      </c>
      <c r="K31" s="6">
        <v>72.381102423011612</v>
      </c>
      <c r="L31" s="4">
        <v>77.414648142884985</v>
      </c>
      <c r="M31" s="4">
        <v>80.991788697447362</v>
      </c>
      <c r="N31" s="4">
        <v>95.409612482399965</v>
      </c>
      <c r="O31" s="4">
        <v>105.24567297599997</v>
      </c>
      <c r="P31" s="4">
        <v>105.91152006239996</v>
      </c>
      <c r="Q31" s="4">
        <v>108.34889225039996</v>
      </c>
      <c r="R31" s="4">
        <v>117.94383010799997</v>
      </c>
      <c r="S31" s="4">
        <v>111.03145420319996</v>
      </c>
      <c r="T31" s="4">
        <v>112.79426402879996</v>
      </c>
      <c r="U31" s="4">
        <v>95.234725943999962</v>
      </c>
      <c r="V31" s="4">
        <v>110.88794265839995</v>
      </c>
      <c r="W31" s="4">
        <v>115.96023329039996</v>
      </c>
      <c r="X31" s="5">
        <v>127.53934898399996</v>
      </c>
      <c r="Y31" s="4">
        <v>126.09752261120271</v>
      </c>
      <c r="Z31" s="4">
        <v>134.76204198460692</v>
      </c>
      <c r="AA31" s="4">
        <v>133.03890723801081</v>
      </c>
      <c r="AB31" s="4">
        <v>142.20666921176451</v>
      </c>
      <c r="AC31" s="4">
        <v>141.71135008328378</v>
      </c>
      <c r="AD31" s="4">
        <v>149.39962479539358</v>
      </c>
      <c r="AE31" s="4">
        <v>148.7282296708498</v>
      </c>
      <c r="AF31" s="4">
        <v>157.55063049076853</v>
      </c>
      <c r="AG31" s="4">
        <v>157.61856139096517</v>
      </c>
      <c r="AH31" s="4">
        <v>165.80031138043961</v>
      </c>
      <c r="AI31" s="4">
        <v>166.36526168505475</v>
      </c>
      <c r="AJ31" s="5">
        <v>173.44858871430921</v>
      </c>
    </row>
    <row r="32" spans="1:36" ht="15" thickBot="1" x14ac:dyDescent="0.35">
      <c r="A32" s="7" t="s">
        <v>8</v>
      </c>
      <c r="B32" s="8" t="s">
        <v>108</v>
      </c>
      <c r="C32" s="9" t="s">
        <v>126</v>
      </c>
      <c r="D32" s="13" t="s">
        <v>74</v>
      </c>
      <c r="E32" s="8" t="s">
        <v>74</v>
      </c>
      <c r="F32" s="8" t="s">
        <v>74</v>
      </c>
      <c r="G32" s="8" t="s">
        <v>75</v>
      </c>
      <c r="H32" s="8">
        <v>0</v>
      </c>
      <c r="I32" s="8" t="s">
        <v>83</v>
      </c>
      <c r="J32" s="14" t="s">
        <v>83</v>
      </c>
      <c r="K32" s="6">
        <v>24.760245466622944</v>
      </c>
      <c r="L32" s="4">
        <v>26.167227571507937</v>
      </c>
      <c r="M32" s="4">
        <v>28.504611556607763</v>
      </c>
      <c r="N32" s="4">
        <v>30.081646641599988</v>
      </c>
      <c r="O32" s="4">
        <v>29.019545006399991</v>
      </c>
      <c r="P32" s="4">
        <v>31.064729774399989</v>
      </c>
      <c r="Q32" s="4">
        <v>31.486549132799986</v>
      </c>
      <c r="R32" s="4">
        <v>32.269180917599989</v>
      </c>
      <c r="S32" s="4">
        <v>32.731671563999988</v>
      </c>
      <c r="T32" s="4">
        <v>32.227347592799987</v>
      </c>
      <c r="U32" s="4">
        <v>25.101737935199992</v>
      </c>
      <c r="V32" s="4">
        <v>32.411530425599992</v>
      </c>
      <c r="W32" s="4">
        <v>32.276734156799982</v>
      </c>
      <c r="X32" s="5">
        <v>31.684676407199991</v>
      </c>
      <c r="Y32" s="4">
        <v>31.32648262291794</v>
      </c>
      <c r="Z32" s="4">
        <v>33.479014329855445</v>
      </c>
      <c r="AA32" s="4">
        <v>33.050934938774738</v>
      </c>
      <c r="AB32" s="4">
        <v>35.328487504556293</v>
      </c>
      <c r="AC32" s="4">
        <v>35.205435078546358</v>
      </c>
      <c r="AD32" s="4">
        <v>37.115437743005764</v>
      </c>
      <c r="AE32" s="4">
        <v>36.948642652455234</v>
      </c>
      <c r="AF32" s="4">
        <v>39.14039694115565</v>
      </c>
      <c r="AG32" s="4">
        <v>39.157273055138717</v>
      </c>
      <c r="AH32" s="4">
        <v>41.189870076577421</v>
      </c>
      <c r="AI32" s="4">
        <v>41.330221017134015</v>
      </c>
      <c r="AJ32" s="5">
        <v>43.089936168545492</v>
      </c>
    </row>
    <row r="33" spans="1:36" ht="15" thickBot="1" x14ac:dyDescent="0.35">
      <c r="A33" s="7" t="s">
        <v>8</v>
      </c>
      <c r="B33" s="8" t="s">
        <v>33</v>
      </c>
      <c r="C33" s="9" t="s">
        <v>65</v>
      </c>
      <c r="D33" s="13" t="s">
        <v>74</v>
      </c>
      <c r="E33" s="8" t="s">
        <v>74</v>
      </c>
      <c r="F33" s="8" t="s">
        <v>74</v>
      </c>
      <c r="G33" s="8" t="s">
        <v>75</v>
      </c>
      <c r="H33" s="8">
        <v>0</v>
      </c>
      <c r="I33" s="8" t="s">
        <v>83</v>
      </c>
      <c r="J33" s="14" t="s">
        <v>83</v>
      </c>
      <c r="K33" s="6">
        <v>5.1452375820366152</v>
      </c>
      <c r="L33" s="4">
        <v>5.5030490513540276</v>
      </c>
      <c r="M33" s="4">
        <v>5.7573314179032042</v>
      </c>
      <c r="N33" s="4">
        <v>6.7822277831999971</v>
      </c>
      <c r="O33" s="4">
        <v>7.0483342103999975</v>
      </c>
      <c r="P33" s="4">
        <v>7.0808712407999979</v>
      </c>
      <c r="Q33" s="4">
        <v>7.7746072103999975</v>
      </c>
      <c r="R33" s="4">
        <v>8.4631140143999968</v>
      </c>
      <c r="S33" s="4">
        <v>12.258907221599998</v>
      </c>
      <c r="T33" s="4">
        <v>12.775432579199997</v>
      </c>
      <c r="U33" s="4">
        <v>10.973113502399995</v>
      </c>
      <c r="V33" s="4">
        <v>13.342506537599997</v>
      </c>
      <c r="W33" s="4">
        <v>15.243598742399994</v>
      </c>
      <c r="X33" s="5">
        <v>16.141272170399994</v>
      </c>
      <c r="Y33" s="4">
        <v>15.26033233991539</v>
      </c>
      <c r="Z33" s="4">
        <v>16.356906585792768</v>
      </c>
      <c r="AA33" s="4">
        <v>16.138828109207704</v>
      </c>
      <c r="AB33" s="4">
        <v>17.299092313083843</v>
      </c>
      <c r="AC33" s="4">
        <v>17.236405142985337</v>
      </c>
      <c r="AD33" s="4">
        <v>18.209426689963252</v>
      </c>
      <c r="AE33" s="4">
        <v>18.124455490678706</v>
      </c>
      <c r="AF33" s="4">
        <v>19.241011078935106</v>
      </c>
      <c r="AG33" s="4">
        <v>19.249608356227085</v>
      </c>
      <c r="AH33" s="4">
        <v>20.285083717065266</v>
      </c>
      <c r="AI33" s="4">
        <v>20.356583349940824</v>
      </c>
      <c r="AJ33" s="5">
        <v>21.253043229671668</v>
      </c>
    </row>
    <row r="34" spans="1:36" ht="15" thickBot="1" x14ac:dyDescent="0.35">
      <c r="A34" s="7" t="s">
        <v>8</v>
      </c>
      <c r="B34" s="8" t="s">
        <v>37</v>
      </c>
      <c r="C34" s="9" t="s">
        <v>69</v>
      </c>
      <c r="D34" s="13" t="s">
        <v>74</v>
      </c>
      <c r="E34" s="8" t="s">
        <v>74</v>
      </c>
      <c r="F34" s="8" t="s">
        <v>74</v>
      </c>
      <c r="G34" s="8" t="s">
        <v>75</v>
      </c>
      <c r="H34" s="8">
        <v>0</v>
      </c>
      <c r="I34" s="8" t="s">
        <v>83</v>
      </c>
      <c r="J34" s="14" t="s">
        <v>83</v>
      </c>
      <c r="K34" s="6">
        <v>7.1980837679668094E-4</v>
      </c>
      <c r="L34" s="4">
        <v>6.4113006764791045E-4</v>
      </c>
      <c r="M34" s="4">
        <v>4.6615945342251634E-4</v>
      </c>
      <c r="N34" s="4">
        <v>3.6023140799999992E-2</v>
      </c>
      <c r="O34" s="4">
        <v>3.6023140799999992E-2</v>
      </c>
      <c r="P34" s="4">
        <v>3.6023140799999992E-2</v>
      </c>
      <c r="Q34" s="4">
        <v>3.6023140799999992E-2</v>
      </c>
      <c r="R34" s="4">
        <v>3.7185177599999987E-2</v>
      </c>
      <c r="S34" s="4">
        <v>3.892823279999999E-2</v>
      </c>
      <c r="T34" s="4">
        <v>3.9509251199999984E-2</v>
      </c>
      <c r="U34" s="4">
        <v>3.892823279999999E-2</v>
      </c>
      <c r="V34" s="4">
        <v>3.9509251199999984E-2</v>
      </c>
      <c r="W34" s="4">
        <v>4.0671287999999986E-2</v>
      </c>
      <c r="X34" s="5">
        <v>8.424766799999997E-2</v>
      </c>
      <c r="Y34" s="4">
        <v>0.23353572245514281</v>
      </c>
      <c r="Z34" s="4">
        <v>0.23925917609800013</v>
      </c>
      <c r="AA34" s="4">
        <v>0.23812093848578914</v>
      </c>
      <c r="AB34" s="4">
        <v>0.24417681514832973</v>
      </c>
      <c r="AC34" s="4">
        <v>0.24384962607434807</v>
      </c>
      <c r="AD34" s="4">
        <v>0.24892820943390309</v>
      </c>
      <c r="AE34" s="4">
        <v>0.24848471121943064</v>
      </c>
      <c r="AF34" s="4">
        <v>0.25431245537180736</v>
      </c>
      <c r="AG34" s="4">
        <v>0.25435732795405197</v>
      </c>
      <c r="AH34" s="4">
        <v>0.25976188240931047</v>
      </c>
      <c r="AI34" s="4">
        <v>0.26013506720348478</v>
      </c>
      <c r="AJ34" s="5">
        <v>0.26481404501425371</v>
      </c>
    </row>
    <row r="35" spans="1:36" ht="15" thickBot="1" x14ac:dyDescent="0.35">
      <c r="A35" s="7" t="s">
        <v>8</v>
      </c>
      <c r="B35" s="8" t="s">
        <v>36</v>
      </c>
      <c r="C35" s="9" t="s">
        <v>68</v>
      </c>
      <c r="D35" s="13" t="s">
        <v>74</v>
      </c>
      <c r="E35" s="8" t="s">
        <v>74</v>
      </c>
      <c r="F35" s="8" t="s">
        <v>74</v>
      </c>
      <c r="G35" s="8" t="s">
        <v>75</v>
      </c>
      <c r="H35" s="8">
        <v>0</v>
      </c>
      <c r="I35" s="8" t="s">
        <v>83</v>
      </c>
      <c r="J35" s="14" t="s">
        <v>83</v>
      </c>
      <c r="K35" s="6">
        <v>3.137862214518021E-2</v>
      </c>
      <c r="L35" s="4">
        <v>2.9178059852720404E-2</v>
      </c>
      <c r="M35" s="4">
        <v>2.7037006432129983E-2</v>
      </c>
      <c r="N35" s="4">
        <v>0.42530546879999986</v>
      </c>
      <c r="O35" s="4">
        <v>0.4990948055999998</v>
      </c>
      <c r="P35" s="4">
        <v>0.31723604639999992</v>
      </c>
      <c r="Q35" s="4">
        <v>0.29341429199999991</v>
      </c>
      <c r="R35" s="4">
        <v>0.29980549439999993</v>
      </c>
      <c r="S35" s="4">
        <v>0.25390504079999993</v>
      </c>
      <c r="T35" s="4">
        <v>0.28818512639999994</v>
      </c>
      <c r="U35" s="4">
        <v>0.31491197279999988</v>
      </c>
      <c r="V35" s="4">
        <v>0.55254849839999975</v>
      </c>
      <c r="W35" s="4">
        <v>1.2398932655999997</v>
      </c>
      <c r="X35" s="5">
        <v>1.1260136591999996</v>
      </c>
      <c r="Y35" s="4">
        <v>1.1132841274680463</v>
      </c>
      <c r="Z35" s="4">
        <v>1.1897810458118911</v>
      </c>
      <c r="AA35" s="4">
        <v>1.1745679113810985</v>
      </c>
      <c r="AB35" s="4">
        <v>1.2555078353259512</v>
      </c>
      <c r="AC35" s="4">
        <v>1.2511347841164588</v>
      </c>
      <c r="AD35" s="4">
        <v>1.3190126775703734</v>
      </c>
      <c r="AE35" s="4">
        <v>1.3130850945383208</v>
      </c>
      <c r="AF35" s="4">
        <v>1.3909759094852594</v>
      </c>
      <c r="AG35" s="4">
        <v>1.3915756547569147</v>
      </c>
      <c r="AH35" s="4">
        <v>1.4638103205106456</v>
      </c>
      <c r="AI35" s="4">
        <v>1.4687981283114027</v>
      </c>
      <c r="AJ35" s="5">
        <v>1.5313350869132665</v>
      </c>
    </row>
    <row r="36" spans="1:36" ht="15" thickBot="1" x14ac:dyDescent="0.35">
      <c r="A36" s="7" t="s">
        <v>8</v>
      </c>
      <c r="B36" s="8" t="s">
        <v>34</v>
      </c>
      <c r="C36" s="9" t="s">
        <v>66</v>
      </c>
      <c r="D36" s="13" t="s">
        <v>74</v>
      </c>
      <c r="E36" s="8" t="s">
        <v>74</v>
      </c>
      <c r="F36" s="8" t="s">
        <v>74</v>
      </c>
      <c r="G36" s="8" t="s">
        <v>75</v>
      </c>
      <c r="H36" s="8">
        <v>0</v>
      </c>
      <c r="I36" s="8" t="s">
        <v>83</v>
      </c>
      <c r="J36" s="14" t="s">
        <v>83</v>
      </c>
      <c r="K36" s="6">
        <v>49.035558555929953</v>
      </c>
      <c r="L36" s="4">
        <v>51.821966852416175</v>
      </c>
      <c r="M36" s="4">
        <v>56.45095687691159</v>
      </c>
      <c r="N36" s="4">
        <v>59.574140625599981</v>
      </c>
      <c r="O36" s="4">
        <v>62.223584529599982</v>
      </c>
      <c r="P36" s="4">
        <v>68.353328649599973</v>
      </c>
      <c r="Q36" s="4">
        <v>73.273973479199967</v>
      </c>
      <c r="R36" s="4">
        <v>80.025407287199968</v>
      </c>
      <c r="S36" s="4">
        <v>85.759477876799963</v>
      </c>
      <c r="T36" s="4">
        <v>88.265410235999965</v>
      </c>
      <c r="U36" s="4">
        <v>70.818008702399979</v>
      </c>
      <c r="V36" s="4">
        <v>95.124332447999976</v>
      </c>
      <c r="W36" s="4">
        <v>98.539558603199964</v>
      </c>
      <c r="X36" s="5">
        <v>111.61712075039995</v>
      </c>
      <c r="Y36" s="4">
        <v>109.78131057564678</v>
      </c>
      <c r="Z36" s="4">
        <v>117.36413668264505</v>
      </c>
      <c r="AA36" s="4">
        <v>115.85612099484224</v>
      </c>
      <c r="AB36" s="4">
        <v>123.87936404404239</v>
      </c>
      <c r="AC36" s="4">
        <v>123.44588139406781</v>
      </c>
      <c r="AD36" s="4">
        <v>130.17433887593455</v>
      </c>
      <c r="AE36" s="4">
        <v>129.58676185531769</v>
      </c>
      <c r="AF36" s="4">
        <v>137.30775922177619</v>
      </c>
      <c r="AG36" s="4">
        <v>137.36720951339467</v>
      </c>
      <c r="AH36" s="4">
        <v>144.5275359836146</v>
      </c>
      <c r="AI36" s="4">
        <v>145.02195693581905</v>
      </c>
      <c r="AJ36" s="5">
        <v>151.22098942765064</v>
      </c>
    </row>
    <row r="37" spans="1:36" ht="15" thickBot="1" x14ac:dyDescent="0.35">
      <c r="A37" s="7" t="s">
        <v>8</v>
      </c>
      <c r="B37" s="8" t="s">
        <v>102</v>
      </c>
      <c r="C37" s="9" t="s">
        <v>105</v>
      </c>
      <c r="D37" s="13" t="s">
        <v>74</v>
      </c>
      <c r="E37" s="8" t="s">
        <v>74</v>
      </c>
      <c r="F37" s="8" t="s">
        <v>74</v>
      </c>
      <c r="G37" s="8" t="s">
        <v>75</v>
      </c>
      <c r="H37" s="8">
        <v>0</v>
      </c>
      <c r="I37" s="8" t="s">
        <v>83</v>
      </c>
      <c r="J37" s="14" t="s">
        <v>83</v>
      </c>
      <c r="K37" s="6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5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5">
        <v>0</v>
      </c>
    </row>
    <row r="38" spans="1:36" ht="15" thickBot="1" x14ac:dyDescent="0.35">
      <c r="A38" s="7" t="s">
        <v>8</v>
      </c>
      <c r="B38" s="8" t="s">
        <v>35</v>
      </c>
      <c r="C38" s="9" t="s">
        <v>67</v>
      </c>
      <c r="D38" s="13" t="s">
        <v>74</v>
      </c>
      <c r="E38" s="8" t="s">
        <v>74</v>
      </c>
      <c r="F38" s="8" t="s">
        <v>74</v>
      </c>
      <c r="G38" s="8" t="s">
        <v>75</v>
      </c>
      <c r="H38" s="8">
        <v>0</v>
      </c>
      <c r="I38" s="8" t="s">
        <v>83</v>
      </c>
      <c r="J38" s="14" t="s">
        <v>83</v>
      </c>
      <c r="K38" s="6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5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5">
        <v>0</v>
      </c>
    </row>
    <row r="39" spans="1:36" ht="15" thickBot="1" x14ac:dyDescent="0.35">
      <c r="A39" s="7" t="s">
        <v>8</v>
      </c>
      <c r="B39" s="8" t="s">
        <v>39</v>
      </c>
      <c r="C39" s="9" t="s">
        <v>71</v>
      </c>
      <c r="D39" s="13" t="s">
        <v>74</v>
      </c>
      <c r="E39" s="8" t="s">
        <v>74</v>
      </c>
      <c r="F39" s="8" t="s">
        <v>74</v>
      </c>
      <c r="G39" s="8" t="s">
        <v>75</v>
      </c>
      <c r="H39" s="8">
        <v>0</v>
      </c>
      <c r="I39" s="8" t="s">
        <v>83</v>
      </c>
      <c r="J39" s="14" t="s">
        <v>83</v>
      </c>
      <c r="K39" s="6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5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5">
        <v>0</v>
      </c>
    </row>
    <row r="40" spans="1:36" s="16" customFormat="1" ht="15" thickBot="1" x14ac:dyDescent="0.35">
      <c r="A40" s="7" t="s">
        <v>8</v>
      </c>
      <c r="B40" s="8" t="s">
        <v>38</v>
      </c>
      <c r="C40" s="9" t="s">
        <v>70</v>
      </c>
      <c r="D40" s="13" t="s">
        <v>74</v>
      </c>
      <c r="E40" s="8" t="s">
        <v>74</v>
      </c>
      <c r="F40" s="8" t="s">
        <v>74</v>
      </c>
      <c r="G40" s="8" t="s">
        <v>75</v>
      </c>
      <c r="H40" s="8">
        <v>0</v>
      </c>
      <c r="I40" s="8" t="s">
        <v>83</v>
      </c>
      <c r="J40" s="14" t="s">
        <v>83</v>
      </c>
      <c r="K40" s="6">
        <v>0</v>
      </c>
      <c r="L40" s="4">
        <f>(K40+M40)/2</f>
        <v>5.7299999999999997E-2</v>
      </c>
      <c r="M40" s="4">
        <v>0.11459999999999999</v>
      </c>
      <c r="N40" s="4">
        <f>(O40+M40)/2</f>
        <v>0.15698000000000001</v>
      </c>
      <c r="O40" s="4">
        <v>0.19936000000000001</v>
      </c>
      <c r="P40" s="4">
        <f>(O40+Q40)/2</f>
        <v>0.32946500000000001</v>
      </c>
      <c r="Q40" s="4">
        <v>0.45956999999999998</v>
      </c>
      <c r="R40" s="4">
        <f>(Q40+S40)/2</f>
        <v>0.59477000000000002</v>
      </c>
      <c r="S40" s="4">
        <v>0.72997000000000001</v>
      </c>
      <c r="T40" s="4">
        <v>0.96206000000000003</v>
      </c>
      <c r="U40" s="4">
        <v>0.48877999999999999</v>
      </c>
      <c r="V40" s="4">
        <v>0.78854999999999997</v>
      </c>
      <c r="W40" s="4">
        <v>0.92464000000000002</v>
      </c>
      <c r="X40" s="5">
        <f>W40</f>
        <v>0.92464000000000002</v>
      </c>
      <c r="Y40" s="4">
        <f>X40</f>
        <v>0.92464000000000002</v>
      </c>
      <c r="Z40" s="4">
        <f>Y40</f>
        <v>0.92464000000000002</v>
      </c>
      <c r="AA40" s="4">
        <f t="shared" ref="AA40:AJ40" si="2">Z40</f>
        <v>0.92464000000000002</v>
      </c>
      <c r="AB40" s="4">
        <f t="shared" si="2"/>
        <v>0.92464000000000002</v>
      </c>
      <c r="AC40" s="4">
        <f t="shared" si="2"/>
        <v>0.92464000000000002</v>
      </c>
      <c r="AD40" s="4">
        <f t="shared" si="2"/>
        <v>0.92464000000000002</v>
      </c>
      <c r="AE40" s="4">
        <f t="shared" si="2"/>
        <v>0.92464000000000002</v>
      </c>
      <c r="AF40" s="4">
        <f t="shared" si="2"/>
        <v>0.92464000000000002</v>
      </c>
      <c r="AG40" s="4">
        <f t="shared" si="2"/>
        <v>0.92464000000000002</v>
      </c>
      <c r="AH40" s="4">
        <f t="shared" si="2"/>
        <v>0.92464000000000002</v>
      </c>
      <c r="AI40" s="4">
        <f t="shared" si="2"/>
        <v>0.92464000000000002</v>
      </c>
      <c r="AJ40" s="5">
        <f t="shared" si="2"/>
        <v>0.92464000000000002</v>
      </c>
    </row>
    <row r="41" spans="1:36" ht="15" thickBot="1" x14ac:dyDescent="0.35">
      <c r="A41" s="7" t="s">
        <v>8</v>
      </c>
      <c r="B41" s="8" t="s">
        <v>109</v>
      </c>
      <c r="C41" s="9" t="s">
        <v>127</v>
      </c>
      <c r="D41" s="13" t="s">
        <v>74</v>
      </c>
      <c r="E41" s="8" t="s">
        <v>74</v>
      </c>
      <c r="F41" s="8" t="s">
        <v>74</v>
      </c>
      <c r="G41" s="8" t="s">
        <v>75</v>
      </c>
      <c r="H41" s="8">
        <v>0</v>
      </c>
      <c r="I41" s="8" t="s">
        <v>83</v>
      </c>
      <c r="J41" s="14" t="s">
        <v>83</v>
      </c>
      <c r="K41" s="6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5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5">
        <v>0</v>
      </c>
    </row>
    <row r="42" spans="1:36" ht="15" thickBot="1" x14ac:dyDescent="0.35">
      <c r="A42" s="7" t="s">
        <v>8</v>
      </c>
      <c r="B42" s="8" t="s">
        <v>110</v>
      </c>
      <c r="C42" s="9" t="s">
        <v>128</v>
      </c>
      <c r="D42" s="13" t="s">
        <v>74</v>
      </c>
      <c r="E42" s="8" t="s">
        <v>74</v>
      </c>
      <c r="F42" s="8" t="s">
        <v>74</v>
      </c>
      <c r="G42" s="8" t="s">
        <v>75</v>
      </c>
      <c r="H42" s="8">
        <v>0</v>
      </c>
      <c r="I42" s="8" t="s">
        <v>83</v>
      </c>
      <c r="J42" s="14" t="s">
        <v>83</v>
      </c>
      <c r="K42" s="6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5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5">
        <v>0</v>
      </c>
    </row>
    <row r="43" spans="1:36" ht="15" thickBot="1" x14ac:dyDescent="0.35">
      <c r="A43" s="7" t="s">
        <v>8</v>
      </c>
      <c r="B43" s="8" t="s">
        <v>111</v>
      </c>
      <c r="C43" s="9" t="s">
        <v>129</v>
      </c>
      <c r="D43" s="13" t="s">
        <v>74</v>
      </c>
      <c r="E43" s="8" t="s">
        <v>74</v>
      </c>
      <c r="F43" s="8" t="s">
        <v>74</v>
      </c>
      <c r="G43" s="8" t="s">
        <v>75</v>
      </c>
      <c r="H43" s="8">
        <v>0</v>
      </c>
      <c r="I43" s="8" t="s">
        <v>83</v>
      </c>
      <c r="J43" s="14" t="s">
        <v>83</v>
      </c>
      <c r="K43" s="6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5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5">
        <v>0</v>
      </c>
    </row>
    <row r="44" spans="1:36" ht="15" thickBot="1" x14ac:dyDescent="0.35">
      <c r="A44" s="7" t="s">
        <v>8</v>
      </c>
      <c r="B44" s="8" t="s">
        <v>112</v>
      </c>
      <c r="C44" s="9" t="s">
        <v>130</v>
      </c>
      <c r="D44" s="13" t="s">
        <v>74</v>
      </c>
      <c r="E44" s="8" t="s">
        <v>74</v>
      </c>
      <c r="F44" s="8" t="s">
        <v>74</v>
      </c>
      <c r="G44" s="8" t="s">
        <v>75</v>
      </c>
      <c r="H44" s="8">
        <v>0</v>
      </c>
      <c r="I44" s="8" t="s">
        <v>83</v>
      </c>
      <c r="J44" s="14" t="s">
        <v>83</v>
      </c>
      <c r="K44" s="6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5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5">
        <v>0</v>
      </c>
    </row>
    <row r="45" spans="1:36" ht="15" thickBot="1" x14ac:dyDescent="0.35">
      <c r="A45" s="7" t="s">
        <v>8</v>
      </c>
      <c r="B45" s="8" t="s">
        <v>113</v>
      </c>
      <c r="C45" s="9" t="s">
        <v>131</v>
      </c>
      <c r="D45" s="13" t="s">
        <v>74</v>
      </c>
      <c r="E45" s="8" t="s">
        <v>74</v>
      </c>
      <c r="F45" s="8" t="s">
        <v>74</v>
      </c>
      <c r="G45" s="8" t="s">
        <v>75</v>
      </c>
      <c r="H45" s="8">
        <v>0</v>
      </c>
      <c r="I45" s="8" t="s">
        <v>83</v>
      </c>
      <c r="J45" s="14" t="s">
        <v>83</v>
      </c>
      <c r="K45" s="6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5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5">
        <v>0</v>
      </c>
    </row>
    <row r="46" spans="1:36" ht="15" thickBot="1" x14ac:dyDescent="0.35">
      <c r="A46" s="7" t="s">
        <v>8</v>
      </c>
      <c r="B46" s="8" t="s">
        <v>114</v>
      </c>
      <c r="C46" s="9" t="s">
        <v>135</v>
      </c>
      <c r="D46" s="13" t="s">
        <v>74</v>
      </c>
      <c r="E46" s="8" t="s">
        <v>74</v>
      </c>
      <c r="F46" s="8" t="s">
        <v>74</v>
      </c>
      <c r="G46" s="8" t="s">
        <v>75</v>
      </c>
      <c r="H46" s="8">
        <v>0</v>
      </c>
      <c r="I46" s="8" t="s">
        <v>83</v>
      </c>
      <c r="J46" s="14" t="s">
        <v>83</v>
      </c>
      <c r="K46" s="6">
        <v>2.1915239695727387</v>
      </c>
      <c r="L46" s="4">
        <v>1.3277435771123063</v>
      </c>
      <c r="M46" s="4">
        <v>3.9483539887353203E-2</v>
      </c>
      <c r="N46" s="4">
        <v>9.8476808615999971</v>
      </c>
      <c r="O46" s="4">
        <v>8.6008153751999945</v>
      </c>
      <c r="P46" s="4">
        <v>8.526445019999997</v>
      </c>
      <c r="Q46" s="4">
        <v>10.992287109599996</v>
      </c>
      <c r="R46" s="4">
        <v>13.683564338399995</v>
      </c>
      <c r="S46" s="4">
        <v>12.683631671999999</v>
      </c>
      <c r="T46" s="4">
        <v>12.439603943999995</v>
      </c>
      <c r="U46" s="4">
        <v>6.9472370087999975</v>
      </c>
      <c r="V46" s="4">
        <v>10.150972466399995</v>
      </c>
      <c r="W46" s="4">
        <v>12.413458115999997</v>
      </c>
      <c r="X46" s="5">
        <v>11.290930567199995</v>
      </c>
      <c r="Y46" s="4">
        <v>11.352239880505492</v>
      </c>
      <c r="Z46" s="4">
        <v>10.983807354281835</v>
      </c>
      <c r="AA46" s="4">
        <v>11.057078456849956</v>
      </c>
      <c r="AB46" s="4">
        <v>10.667247058448895</v>
      </c>
      <c r="AC46" s="4">
        <v>10.688309008907822</v>
      </c>
      <c r="AD46" s="4">
        <v>10.361388339403778</v>
      </c>
      <c r="AE46" s="4">
        <v>10.389937389982302</v>
      </c>
      <c r="AF46" s="4">
        <v>10.014791431925168</v>
      </c>
      <c r="AG46" s="4">
        <v>10.011902875492954</v>
      </c>
      <c r="AH46" s="4">
        <v>9.6639986597316927</v>
      </c>
      <c r="AI46" s="4">
        <v>9.6399758537398128</v>
      </c>
      <c r="AJ46" s="5">
        <v>9.3387787579762431</v>
      </c>
    </row>
    <row r="47" spans="1:36" ht="15" thickBot="1" x14ac:dyDescent="0.35">
      <c r="A47" s="7" t="s">
        <v>8</v>
      </c>
      <c r="B47" s="8" t="s">
        <v>24</v>
      </c>
      <c r="C47" s="9" t="s">
        <v>56</v>
      </c>
      <c r="D47" s="13" t="s">
        <v>74</v>
      </c>
      <c r="E47" s="8" t="s">
        <v>74</v>
      </c>
      <c r="F47" s="8" t="s">
        <v>74</v>
      </c>
      <c r="G47" s="8" t="s">
        <v>75</v>
      </c>
      <c r="H47" s="8">
        <v>0</v>
      </c>
      <c r="I47" s="8" t="s">
        <v>83</v>
      </c>
      <c r="J47" s="14" t="s">
        <v>83</v>
      </c>
      <c r="K47" s="6">
        <v>7.1527493905925237</v>
      </c>
      <c r="L47" s="4">
        <v>5.3221692933750653</v>
      </c>
      <c r="M47" s="4">
        <v>7.5472172010167</v>
      </c>
      <c r="N47" s="4">
        <v>7.6258664999999981</v>
      </c>
      <c r="O47" s="4">
        <v>1.6442820719999993</v>
      </c>
      <c r="P47" s="4">
        <v>2.0724926327999991</v>
      </c>
      <c r="Q47" s="4">
        <v>0.49096054799999983</v>
      </c>
      <c r="R47" s="4">
        <f>+Q47</f>
        <v>0.49096054799999983</v>
      </c>
      <c r="S47" s="4">
        <v>7.7089521311999976</v>
      </c>
      <c r="T47" s="4">
        <v>7.1877786263999965</v>
      </c>
      <c r="U47" s="4">
        <v>4.8427883639999987</v>
      </c>
      <c r="V47" s="4">
        <v>3.5982469511999984</v>
      </c>
      <c r="W47" s="4">
        <v>5.8671238031999975</v>
      </c>
      <c r="X47" s="5">
        <v>3.2618372975999987</v>
      </c>
      <c r="Y47" s="4">
        <v>3.373090093671987</v>
      </c>
      <c r="Z47" s="4">
        <v>3.4748745666740186</v>
      </c>
      <c r="AA47" s="4">
        <v>3.581393201211029</v>
      </c>
      <c r="AB47" s="4">
        <v>3.6973801588179951</v>
      </c>
      <c r="AC47" s="4">
        <v>3.8133671164249616</v>
      </c>
      <c r="AD47" s="4">
        <v>3.9151515894269933</v>
      </c>
      <c r="AE47" s="4">
        <v>4.0216702239640041</v>
      </c>
      <c r="AF47" s="4">
        <v>4.1352901008034806</v>
      </c>
      <c r="AG47" s="4">
        <v>4.251277058410448</v>
      </c>
      <c r="AH47" s="4">
        <v>4.3672640160174145</v>
      </c>
      <c r="AI47" s="4">
        <v>4.4785168120894028</v>
      </c>
      <c r="AJ47" s="5">
        <v>4.5874025273939019</v>
      </c>
    </row>
    <row r="48" spans="1:36" ht="15" thickBot="1" x14ac:dyDescent="0.35">
      <c r="A48" s="7" t="s">
        <v>8</v>
      </c>
      <c r="B48" s="8" t="s">
        <v>25</v>
      </c>
      <c r="C48" s="9" t="s">
        <v>57</v>
      </c>
      <c r="D48" s="13" t="s">
        <v>74</v>
      </c>
      <c r="E48" s="8" t="s">
        <v>74</v>
      </c>
      <c r="F48" s="8" t="s">
        <v>74</v>
      </c>
      <c r="G48" s="8" t="s">
        <v>75</v>
      </c>
      <c r="H48" s="8">
        <v>0</v>
      </c>
      <c r="I48" s="8" t="s">
        <v>83</v>
      </c>
      <c r="J48" s="14" t="s">
        <v>83</v>
      </c>
      <c r="K48" s="6">
        <v>3.7846827179964095</v>
      </c>
      <c r="L48" s="4">
        <v>4.0995526555104096</v>
      </c>
      <c r="M48" s="4">
        <v>4.6625281637015963</v>
      </c>
      <c r="N48" s="4">
        <v>2.243312042399999</v>
      </c>
      <c r="O48" s="4">
        <v>2.0852750375999993</v>
      </c>
      <c r="P48" s="4">
        <v>2.1398907671999994</v>
      </c>
      <c r="Q48" s="4">
        <v>1.3392474119999995</v>
      </c>
      <c r="R48" s="4">
        <v>1.4380205399999997</v>
      </c>
      <c r="S48" s="4">
        <v>2.0143907927999991</v>
      </c>
      <c r="T48" s="4">
        <v>1.8534486959999996</v>
      </c>
      <c r="U48" s="4">
        <v>1.9899880199999991</v>
      </c>
      <c r="V48" s="4">
        <v>2.2595805575999988</v>
      </c>
      <c r="W48" s="4">
        <v>2.7493790687999993</v>
      </c>
      <c r="X48" s="5">
        <v>2.9225225519999993</v>
      </c>
      <c r="Y48" s="4">
        <v>3.0209380624707256</v>
      </c>
      <c r="Z48" s="4">
        <v>3.111595460129041</v>
      </c>
      <c r="AA48" s="4">
        <v>3.2073430089035906</v>
      </c>
      <c r="AB48" s="4">
        <v>3.3119235540595997</v>
      </c>
      <c r="AC48" s="4">
        <v>3.4154647489876861</v>
      </c>
      <c r="AD48" s="4">
        <v>3.5053966742646883</v>
      </c>
      <c r="AE48" s="4">
        <v>3.6009843230041731</v>
      </c>
      <c r="AF48" s="4">
        <v>3.7039658678095329</v>
      </c>
      <c r="AG48" s="4">
        <v>3.8075425960787448</v>
      </c>
      <c r="AH48" s="4">
        <v>3.909674301808852</v>
      </c>
      <c r="AI48" s="4">
        <v>4.0080128233738064</v>
      </c>
      <c r="AJ48" s="5">
        <v>4.1056850947926566</v>
      </c>
    </row>
    <row r="49" spans="1:36" ht="15" thickBot="1" x14ac:dyDescent="0.35">
      <c r="A49" s="7" t="s">
        <v>8</v>
      </c>
      <c r="B49" s="8" t="s">
        <v>94</v>
      </c>
      <c r="C49" s="9" t="s">
        <v>95</v>
      </c>
      <c r="D49" s="13" t="s">
        <v>74</v>
      </c>
      <c r="E49" s="8" t="s">
        <v>74</v>
      </c>
      <c r="F49" s="8" t="s">
        <v>74</v>
      </c>
      <c r="G49" s="8" t="s">
        <v>75</v>
      </c>
      <c r="H49" s="8">
        <v>0</v>
      </c>
      <c r="I49" s="8" t="s">
        <v>83</v>
      </c>
      <c r="J49" s="14" t="s">
        <v>83</v>
      </c>
      <c r="K49" s="6">
        <v>6.9470545405694928</v>
      </c>
      <c r="L49" s="4">
        <v>8.0727956333459545</v>
      </c>
      <c r="M49" s="4">
        <v>5.3307535174454719</v>
      </c>
      <c r="N49" s="4">
        <v>3.2478928559999991</v>
      </c>
      <c r="O49" s="4">
        <v>2.8487332151999993</v>
      </c>
      <c r="P49" s="4">
        <v>0.76926836159999978</v>
      </c>
      <c r="Q49" s="4">
        <v>3.9590593775999987</v>
      </c>
      <c r="R49" s="4">
        <v>3.461126608799999</v>
      </c>
      <c r="S49" s="4">
        <v>5.7747418775999977</v>
      </c>
      <c r="T49" s="4">
        <v>7.8966210743999969</v>
      </c>
      <c r="U49" s="4">
        <v>8.4729913271999973</v>
      </c>
      <c r="V49" s="4">
        <v>8.6287042583999973</v>
      </c>
      <c r="W49" s="4">
        <v>9.8256021623999956</v>
      </c>
      <c r="X49" s="5">
        <v>10.188157643999997</v>
      </c>
      <c r="Y49" s="4">
        <v>10.531548307691081</v>
      </c>
      <c r="Z49" s="4">
        <v>10.850604199939488</v>
      </c>
      <c r="AA49" s="4">
        <v>11.185883273149681</v>
      </c>
      <c r="AB49" s="4">
        <v>11.548200981296176</v>
      </c>
      <c r="AC49" s="4">
        <v>11.907814825949044</v>
      </c>
      <c r="AD49" s="4">
        <v>12.221462991210188</v>
      </c>
      <c r="AE49" s="4">
        <v>12.556742064420376</v>
      </c>
      <c r="AF49" s="4">
        <v>12.919059772566875</v>
      </c>
      <c r="AG49" s="4">
        <v>13.281377480713374</v>
      </c>
      <c r="AH49" s="4">
        <v>13.635583598378979</v>
      </c>
      <c r="AI49" s="4">
        <v>13.97627039857643</v>
      </c>
      <c r="AJ49" s="5">
        <v>14.316957198773885</v>
      </c>
    </row>
    <row r="50" spans="1:36" ht="15" thickBot="1" x14ac:dyDescent="0.35">
      <c r="A50" s="7" t="s">
        <v>8</v>
      </c>
      <c r="B50" s="8" t="s">
        <v>92</v>
      </c>
      <c r="C50" s="9" t="s">
        <v>93</v>
      </c>
      <c r="D50" s="13" t="s">
        <v>74</v>
      </c>
      <c r="E50" s="8" t="s">
        <v>74</v>
      </c>
      <c r="F50" s="8" t="s">
        <v>74</v>
      </c>
      <c r="G50" s="8" t="s">
        <v>75</v>
      </c>
      <c r="H50" s="8">
        <v>0</v>
      </c>
      <c r="I50" s="8" t="s">
        <v>83</v>
      </c>
      <c r="J50" s="14" t="s">
        <v>83</v>
      </c>
      <c r="K50" s="6">
        <v>29.425692548920626</v>
      </c>
      <c r="L50" s="4">
        <v>32.732437420245603</v>
      </c>
      <c r="M50" s="4">
        <v>33.897155446821898</v>
      </c>
      <c r="N50" s="4">
        <v>38.661545354399991</v>
      </c>
      <c r="O50" s="4">
        <v>45.201488464799986</v>
      </c>
      <c r="P50" s="4">
        <v>41.487037833599985</v>
      </c>
      <c r="Q50" s="4">
        <v>37.510547903999985</v>
      </c>
      <c r="R50" s="4">
        <v>36.583242537599986</v>
      </c>
      <c r="S50" s="4">
        <v>37.945149667199985</v>
      </c>
      <c r="T50" s="4">
        <v>35.026113225599985</v>
      </c>
      <c r="U50" s="4">
        <v>25.448605919999991</v>
      </c>
      <c r="V50" s="4">
        <v>18.100466215199994</v>
      </c>
      <c r="W50" s="4">
        <v>21.535446995999994</v>
      </c>
      <c r="X50" s="5">
        <v>12.118300768799994</v>
      </c>
      <c r="Y50" s="4">
        <v>12.526660053131247</v>
      </c>
      <c r="Z50" s="4">
        <v>12.903607084821633</v>
      </c>
      <c r="AA50" s="4">
        <v>13.301040368234323</v>
      </c>
      <c r="AB50" s="4">
        <v>13.733983154632339</v>
      </c>
      <c r="AC50" s="4">
        <v>14.162828690685892</v>
      </c>
      <c r="AD50" s="4">
        <v>14.535678472031819</v>
      </c>
      <c r="AE50" s="4">
        <v>14.931746005329687</v>
      </c>
      <c r="AF50" s="4">
        <v>15.359225791268424</v>
      </c>
      <c r="AG50" s="4">
        <v>15.7894370774368</v>
      </c>
      <c r="AH50" s="4">
        <v>16.212819613031073</v>
      </c>
      <c r="AI50" s="4">
        <v>16.621178897362324</v>
      </c>
      <c r="AJ50" s="5">
        <v>17.026806681463935</v>
      </c>
    </row>
    <row r="51" spans="1:36" ht="15" thickBot="1" x14ac:dyDescent="0.35">
      <c r="A51" s="7" t="s">
        <v>8</v>
      </c>
      <c r="B51" s="8" t="s">
        <v>115</v>
      </c>
      <c r="C51" s="9" t="s">
        <v>132</v>
      </c>
      <c r="D51" s="13" t="s">
        <v>74</v>
      </c>
      <c r="E51" s="8" t="s">
        <v>74</v>
      </c>
      <c r="F51" s="8" t="s">
        <v>74</v>
      </c>
      <c r="G51" s="8" t="s">
        <v>75</v>
      </c>
      <c r="H51" s="8">
        <v>0</v>
      </c>
      <c r="I51" s="8" t="s">
        <v>83</v>
      </c>
      <c r="J51" s="14" t="s">
        <v>83</v>
      </c>
      <c r="K51" s="6">
        <v>0</v>
      </c>
      <c r="L51" s="4">
        <v>1</v>
      </c>
      <c r="M51" s="4">
        <v>2</v>
      </c>
      <c r="N51" s="4">
        <v>0.96971970959999976</v>
      </c>
      <c r="O51" s="4">
        <v>0.90929379599999971</v>
      </c>
      <c r="P51" s="4">
        <v>1.0138771079999997</v>
      </c>
      <c r="Q51" s="4">
        <v>0.71697670559999982</v>
      </c>
      <c r="R51" s="4">
        <v>2.4710712551999992</v>
      </c>
      <c r="S51" s="4">
        <v>1.3694603687999993</v>
      </c>
      <c r="T51" s="4">
        <v>1.0510622855999996</v>
      </c>
      <c r="U51" s="4">
        <v>1.6007056919999996</v>
      </c>
      <c r="V51" s="4">
        <v>1.8336940703999995</v>
      </c>
      <c r="W51" s="4">
        <v>2.4914068991999994</v>
      </c>
      <c r="X51" s="5">
        <v>1.5036756191999996</v>
      </c>
      <c r="Y51" s="4">
        <v>1.5543613142292132</v>
      </c>
      <c r="Z51" s="4">
        <v>1.6012925133303366</v>
      </c>
      <c r="AA51" s="4">
        <v>1.6501009603955046</v>
      </c>
      <c r="AB51" s="4">
        <v>1.7026639033887632</v>
      </c>
      <c r="AC51" s="4">
        <v>1.7552268463820213</v>
      </c>
      <c r="AD51" s="4">
        <v>1.802158045483145</v>
      </c>
      <c r="AE51" s="4">
        <v>1.8528437405123588</v>
      </c>
      <c r="AF51" s="4">
        <v>1.9054066835056174</v>
      </c>
      <c r="AG51" s="4">
        <v>1.9579696264988755</v>
      </c>
      <c r="AH51" s="4">
        <v>2.0105325694921343</v>
      </c>
      <c r="AI51" s="4">
        <v>2.0612182645213477</v>
      </c>
      <c r="AJ51" s="5">
        <v>2.1119039595505611</v>
      </c>
    </row>
    <row r="52" spans="1:36" ht="15" thickBot="1" x14ac:dyDescent="0.35">
      <c r="A52" s="7" t="s">
        <v>8</v>
      </c>
      <c r="B52" s="8" t="s">
        <v>96</v>
      </c>
      <c r="C52" s="9" t="s">
        <v>97</v>
      </c>
      <c r="D52" s="13" t="s">
        <v>74</v>
      </c>
      <c r="E52" s="8" t="s">
        <v>74</v>
      </c>
      <c r="F52" s="8" t="s">
        <v>74</v>
      </c>
      <c r="G52" s="8" t="s">
        <v>75</v>
      </c>
      <c r="H52" s="8">
        <v>0</v>
      </c>
      <c r="I52" s="8" t="s">
        <v>83</v>
      </c>
      <c r="J52" s="14" t="s">
        <v>83</v>
      </c>
      <c r="K52" s="6">
        <v>13.54846271150989</v>
      </c>
      <c r="L52" s="4">
        <v>13.011194394048932</v>
      </c>
      <c r="M52" s="4">
        <v>14.180002554477296</v>
      </c>
      <c r="N52" s="4">
        <v>15.248827907999994</v>
      </c>
      <c r="O52" s="4">
        <v>14.268649867199997</v>
      </c>
      <c r="P52" s="4">
        <v>10.035349804799997</v>
      </c>
      <c r="Q52" s="4">
        <v>9.5838985079999972</v>
      </c>
      <c r="R52" s="4">
        <v>9.8697595607999968</v>
      </c>
      <c r="S52" s="4">
        <v>8.9668569671999965</v>
      </c>
      <c r="T52" s="4">
        <v>8.5798987127999968</v>
      </c>
      <c r="U52" s="4">
        <v>6.6270958703999971</v>
      </c>
      <c r="V52" s="4">
        <v>7.974477539999997</v>
      </c>
      <c r="W52" s="4">
        <v>9.7140466295999985</v>
      </c>
      <c r="X52" s="5">
        <v>9.1824147935999978</v>
      </c>
      <c r="Y52" s="4">
        <v>9.1824147935999978</v>
      </c>
      <c r="Z52" s="4">
        <v>9.1824147935999978</v>
      </c>
      <c r="AA52" s="4">
        <v>9.1824147935999978</v>
      </c>
      <c r="AB52" s="4">
        <v>9.1824147935999978</v>
      </c>
      <c r="AC52" s="4">
        <v>9.1824147935999978</v>
      </c>
      <c r="AD52" s="4">
        <v>9.1824147935999978</v>
      </c>
      <c r="AE52" s="4">
        <v>9.1824147935999978</v>
      </c>
      <c r="AF52" s="4">
        <v>9.1824147935999978</v>
      </c>
      <c r="AG52" s="4">
        <v>9.1824147935999978</v>
      </c>
      <c r="AH52" s="4">
        <v>9.1824147935999978</v>
      </c>
      <c r="AI52" s="4">
        <v>9.1824147935999978</v>
      </c>
      <c r="AJ52" s="5">
        <v>9.1824147935999978</v>
      </c>
    </row>
    <row r="53" spans="1:36" ht="15" thickBot="1" x14ac:dyDescent="0.35">
      <c r="A53" s="7" t="s">
        <v>8</v>
      </c>
      <c r="B53" s="8" t="s">
        <v>26</v>
      </c>
      <c r="C53" s="9" t="s">
        <v>58</v>
      </c>
      <c r="D53" s="13" t="s">
        <v>74</v>
      </c>
      <c r="E53" s="8" t="s">
        <v>74</v>
      </c>
      <c r="F53" s="8" t="s">
        <v>74</v>
      </c>
      <c r="G53" s="8" t="s">
        <v>75</v>
      </c>
      <c r="H53" s="8">
        <v>0</v>
      </c>
      <c r="I53" s="8" t="s">
        <v>83</v>
      </c>
      <c r="J53" s="14" t="s">
        <v>83</v>
      </c>
      <c r="K53" s="6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5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5">
        <v>0</v>
      </c>
    </row>
    <row r="54" spans="1:36" ht="15" thickBot="1" x14ac:dyDescent="0.35">
      <c r="A54" s="7" t="s">
        <v>8</v>
      </c>
      <c r="B54" s="8" t="s">
        <v>116</v>
      </c>
      <c r="C54" s="9" t="s">
        <v>132</v>
      </c>
      <c r="D54" s="13" t="s">
        <v>74</v>
      </c>
      <c r="E54" s="8" t="s">
        <v>74</v>
      </c>
      <c r="F54" s="8" t="s">
        <v>74</v>
      </c>
      <c r="G54" s="8" t="s">
        <v>75</v>
      </c>
      <c r="H54" s="8">
        <v>0</v>
      </c>
      <c r="I54" s="8" t="s">
        <v>83</v>
      </c>
      <c r="J54" s="14" t="s">
        <v>83</v>
      </c>
      <c r="K54" s="6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0.68269661999999975</v>
      </c>
      <c r="U54" s="4">
        <v>0.35209715039999989</v>
      </c>
      <c r="V54" s="4">
        <v>0.56533090319999979</v>
      </c>
      <c r="W54" s="4">
        <v>0.43750685519999982</v>
      </c>
      <c r="X54" s="5">
        <v>0.43576379999999987</v>
      </c>
      <c r="Y54" s="4">
        <v>0.43576379999999987</v>
      </c>
      <c r="Z54" s="4">
        <v>0.43576379999999987</v>
      </c>
      <c r="AA54" s="4">
        <v>0.43576379999999987</v>
      </c>
      <c r="AB54" s="4">
        <v>0.43576379999999987</v>
      </c>
      <c r="AC54" s="4">
        <v>0.43576379999999987</v>
      </c>
      <c r="AD54" s="4">
        <v>0.43576379999999987</v>
      </c>
      <c r="AE54" s="4">
        <v>0.43576379999999987</v>
      </c>
      <c r="AF54" s="4">
        <v>0.43576379999999987</v>
      </c>
      <c r="AG54" s="4">
        <v>0.43576379999999987</v>
      </c>
      <c r="AH54" s="4">
        <v>0.43576379999999987</v>
      </c>
      <c r="AI54" s="4">
        <v>0.43576379999999987</v>
      </c>
      <c r="AJ54" s="5">
        <v>0.43576379999999987</v>
      </c>
    </row>
    <row r="55" spans="1:36" ht="15" thickBot="1" x14ac:dyDescent="0.35">
      <c r="A55" s="7" t="s">
        <v>8</v>
      </c>
      <c r="B55" s="8" t="s">
        <v>117</v>
      </c>
      <c r="C55" s="9" t="s">
        <v>133</v>
      </c>
      <c r="D55" s="13" t="s">
        <v>74</v>
      </c>
      <c r="E55" s="8" t="s">
        <v>74</v>
      </c>
      <c r="F55" s="8" t="s">
        <v>74</v>
      </c>
      <c r="G55" s="8" t="s">
        <v>75</v>
      </c>
      <c r="H55" s="8">
        <v>0</v>
      </c>
      <c r="I55" s="8" t="s">
        <v>83</v>
      </c>
      <c r="J55" s="14" t="s">
        <v>83</v>
      </c>
      <c r="K55" s="6">
        <v>0</v>
      </c>
      <c r="L55" s="4">
        <v>0</v>
      </c>
      <c r="M55" s="4">
        <v>0</v>
      </c>
      <c r="N55" s="4">
        <v>0.84305769839999967</v>
      </c>
      <c r="O55" s="4">
        <v>0.99412248239999967</v>
      </c>
      <c r="P55" s="4">
        <v>1.0249164575999996</v>
      </c>
      <c r="Q55" s="4">
        <v>0.7994813183999997</v>
      </c>
      <c r="R55" s="4">
        <v>1.1080020887999997</v>
      </c>
      <c r="S55" s="4">
        <v>1.0533863591999997</v>
      </c>
      <c r="T55" s="4">
        <v>1.1393770823999996</v>
      </c>
      <c r="U55" s="4">
        <v>0.93369656879999963</v>
      </c>
      <c r="V55" s="4">
        <v>1.0975437575999996</v>
      </c>
      <c r="W55" s="4">
        <v>1.0278215495999996</v>
      </c>
      <c r="X55" s="5">
        <v>0.62982394559999977</v>
      </c>
      <c r="Y55" s="4">
        <v>0.64597327753846134</v>
      </c>
      <c r="Z55" s="4">
        <v>0.66212260947692281</v>
      </c>
      <c r="AA55" s="4">
        <v>0.67827194141538438</v>
      </c>
      <c r="AB55" s="4">
        <v>0.69442127335384585</v>
      </c>
      <c r="AC55" s="4">
        <v>0.71057060529230742</v>
      </c>
      <c r="AD55" s="4">
        <v>0.71595371593846124</v>
      </c>
      <c r="AE55" s="4">
        <v>0.726719937230769</v>
      </c>
      <c r="AF55" s="4">
        <v>0.74286926916923046</v>
      </c>
      <c r="AG55" s="4">
        <v>0.75363549046153822</v>
      </c>
      <c r="AH55" s="4">
        <v>0.76440171175384586</v>
      </c>
      <c r="AI55" s="4">
        <v>0.7751679330461535</v>
      </c>
      <c r="AJ55" s="5">
        <v>0.78593415433846114</v>
      </c>
    </row>
    <row r="56" spans="1:36" ht="15" thickBot="1" x14ac:dyDescent="0.35">
      <c r="A56" s="7" t="s">
        <v>8</v>
      </c>
      <c r="B56" s="8" t="s">
        <v>118</v>
      </c>
      <c r="C56" s="9" t="s">
        <v>134</v>
      </c>
      <c r="D56" s="13" t="s">
        <v>74</v>
      </c>
      <c r="E56" s="8" t="s">
        <v>74</v>
      </c>
      <c r="F56" s="8" t="s">
        <v>74</v>
      </c>
      <c r="G56" s="8" t="s">
        <v>75</v>
      </c>
      <c r="H56" s="8">
        <v>0</v>
      </c>
      <c r="I56" s="8" t="s">
        <v>83</v>
      </c>
      <c r="J56" s="14" t="s">
        <v>83</v>
      </c>
      <c r="K56" s="6">
        <v>0</v>
      </c>
      <c r="L56" s="4">
        <v>0</v>
      </c>
      <c r="M56" s="4">
        <v>0</v>
      </c>
      <c r="N56" s="4">
        <v>4.2600269087999987</v>
      </c>
      <c r="O56" s="4">
        <v>4.4941773239999989</v>
      </c>
      <c r="P56" s="4">
        <v>4.4442097415999982</v>
      </c>
      <c r="Q56" s="4">
        <v>4.0357538063999989</v>
      </c>
      <c r="R56" s="4">
        <v>4.3553139263999983</v>
      </c>
      <c r="S56" s="4">
        <v>4.766093935199998</v>
      </c>
      <c r="T56" s="4">
        <v>5.2210313423999981</v>
      </c>
      <c r="U56" s="4">
        <v>4.8480175295999981</v>
      </c>
      <c r="V56" s="4">
        <v>5.4162535247999983</v>
      </c>
      <c r="W56" s="4">
        <v>5.3645428871999981</v>
      </c>
      <c r="X56" s="5">
        <v>5.581843768799998</v>
      </c>
      <c r="Y56" s="4">
        <v>5.7562763865749975</v>
      </c>
      <c r="Z56" s="4">
        <v>5.8919462003999978</v>
      </c>
      <c r="AA56" s="4">
        <v>6.0082346122499981</v>
      </c>
      <c r="AB56" s="4">
        <v>6.1632858280499985</v>
      </c>
      <c r="AC56" s="4">
        <v>6.2892649408874979</v>
      </c>
      <c r="AD56" s="4">
        <v>6.3764812497749972</v>
      </c>
      <c r="AE56" s="4">
        <v>6.4636975586624965</v>
      </c>
      <c r="AF56" s="4">
        <v>6.5993673724874968</v>
      </c>
      <c r="AG56" s="4">
        <v>6.686583681374997</v>
      </c>
      <c r="AH56" s="4">
        <v>6.8028720932249964</v>
      </c>
      <c r="AI56" s="4">
        <v>6.8803977011249966</v>
      </c>
      <c r="AJ56" s="5">
        <v>6.9676140100124977</v>
      </c>
    </row>
    <row r="57" spans="1:36" ht="15" thickBot="1" x14ac:dyDescent="0.35">
      <c r="A57" s="7" t="s">
        <v>8</v>
      </c>
      <c r="B57" s="8" t="s">
        <v>119</v>
      </c>
      <c r="C57" s="9" t="s">
        <v>142</v>
      </c>
      <c r="D57" s="13" t="s">
        <v>74</v>
      </c>
      <c r="E57" s="8" t="s">
        <v>74</v>
      </c>
      <c r="F57" s="8" t="s">
        <v>74</v>
      </c>
      <c r="G57" s="8" t="s">
        <v>75</v>
      </c>
      <c r="H57" s="8">
        <v>0</v>
      </c>
      <c r="I57" s="8" t="s">
        <v>83</v>
      </c>
      <c r="J57" s="14" t="s">
        <v>83</v>
      </c>
      <c r="K57" s="6">
        <v>0</v>
      </c>
      <c r="L57" s="4">
        <v>0</v>
      </c>
      <c r="M57" s="4">
        <v>0</v>
      </c>
      <c r="N57" s="4">
        <v>1.3473816695999996</v>
      </c>
      <c r="O57" s="4">
        <v>1.2782404799999996</v>
      </c>
      <c r="P57" s="4">
        <v>1.2131664191999996</v>
      </c>
      <c r="Q57" s="4">
        <v>0.39451149359999993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5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5">
        <v>0</v>
      </c>
    </row>
    <row r="58" spans="1:36" s="2" customFormat="1" ht="15" thickBot="1" x14ac:dyDescent="0.35">
      <c r="A58" s="7" t="s">
        <v>8</v>
      </c>
      <c r="B58" s="8" t="s">
        <v>98</v>
      </c>
      <c r="C58" s="9" t="s">
        <v>99</v>
      </c>
      <c r="D58" s="13" t="s">
        <v>74</v>
      </c>
      <c r="E58" s="8" t="s">
        <v>74</v>
      </c>
      <c r="F58" s="8" t="s">
        <v>74</v>
      </c>
      <c r="G58" s="8" t="s">
        <v>75</v>
      </c>
      <c r="H58" s="8">
        <v>0</v>
      </c>
      <c r="I58" s="8" t="s">
        <v>83</v>
      </c>
      <c r="J58" s="14" t="s">
        <v>83</v>
      </c>
      <c r="K58" s="6">
        <v>697.90974215852771</v>
      </c>
      <c r="L58" s="4">
        <v>749.79974215852781</v>
      </c>
      <c r="M58" s="4">
        <v>712.79974215852781</v>
      </c>
      <c r="N58" s="4">
        <v>782.05485591612728</v>
      </c>
      <c r="O58" s="4">
        <v>879.0425143729276</v>
      </c>
      <c r="P58" s="4">
        <v>859.11454374403115</v>
      </c>
      <c r="Q58" s="4">
        <v>810.26638225513511</v>
      </c>
      <c r="R58" s="4">
        <v>760.71150165657662</v>
      </c>
      <c r="S58" s="4">
        <v>724.58511831881845</v>
      </c>
      <c r="T58" s="4">
        <v>786.353765441218</v>
      </c>
      <c r="U58" s="4">
        <v>737.39018283641815</v>
      </c>
      <c r="V58" s="4">
        <v>657.9144189556182</v>
      </c>
      <c r="W58" s="4">
        <v>655.98834295961808</v>
      </c>
      <c r="X58" s="5">
        <v>661.34010344201818</v>
      </c>
      <c r="Y58" s="4">
        <v>629.07866023835106</v>
      </c>
      <c r="Z58" s="4">
        <v>600.17307898118781</v>
      </c>
      <c r="AA58" s="4">
        <v>459.42163651022952</v>
      </c>
      <c r="AB58" s="4">
        <v>463.21733036104212</v>
      </c>
      <c r="AC58" s="4">
        <v>471.41998100880841</v>
      </c>
      <c r="AD58" s="4">
        <v>483.41088569019934</v>
      </c>
      <c r="AE58" s="4">
        <v>495.65505940250324</v>
      </c>
      <c r="AF58" s="4">
        <v>478.14759332496527</v>
      </c>
      <c r="AG58" s="4">
        <v>459.50643781632192</v>
      </c>
      <c r="AH58" s="4">
        <v>445.06373507545118</v>
      </c>
      <c r="AI58" s="4">
        <v>430.44953824345293</v>
      </c>
      <c r="AJ58" s="5">
        <v>414.04726331423109</v>
      </c>
    </row>
    <row r="59" spans="1:36" ht="15" thickBot="1" x14ac:dyDescent="0.35">
      <c r="A59" s="7" t="s">
        <v>8</v>
      </c>
      <c r="B59" s="8" t="s">
        <v>27</v>
      </c>
      <c r="C59" s="9" t="s">
        <v>59</v>
      </c>
      <c r="D59" s="13" t="s">
        <v>74</v>
      </c>
      <c r="E59" s="8" t="s">
        <v>74</v>
      </c>
      <c r="F59" s="8" t="s">
        <v>74</v>
      </c>
      <c r="G59" s="8" t="s">
        <v>75</v>
      </c>
      <c r="H59" s="8">
        <v>0</v>
      </c>
      <c r="I59" s="8" t="s">
        <v>83</v>
      </c>
      <c r="J59" s="14" t="s">
        <v>83</v>
      </c>
      <c r="K59" s="6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5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5">
        <v>1</v>
      </c>
    </row>
    <row r="60" spans="1:36" ht="15" thickBot="1" x14ac:dyDescent="0.35">
      <c r="A60" s="7" t="s">
        <v>8</v>
      </c>
      <c r="B60" s="8" t="s">
        <v>28</v>
      </c>
      <c r="C60" s="9" t="s">
        <v>60</v>
      </c>
      <c r="D60" s="13" t="s">
        <v>74</v>
      </c>
      <c r="E60" s="8" t="s">
        <v>74</v>
      </c>
      <c r="F60" s="8" t="s">
        <v>74</v>
      </c>
      <c r="G60" s="8" t="s">
        <v>75</v>
      </c>
      <c r="H60" s="8">
        <v>0</v>
      </c>
      <c r="I60" s="8" t="s">
        <v>83</v>
      </c>
      <c r="J60" s="14" t="s">
        <v>83</v>
      </c>
      <c r="K60" s="6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5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5">
        <v>0</v>
      </c>
    </row>
    <row r="61" spans="1:36" ht="15" thickBot="1" x14ac:dyDescent="0.35">
      <c r="A61" s="7" t="s">
        <v>8</v>
      </c>
      <c r="B61" s="8" t="s">
        <v>29</v>
      </c>
      <c r="C61" s="9" t="s">
        <v>61</v>
      </c>
      <c r="D61" s="13" t="s">
        <v>74</v>
      </c>
      <c r="E61" s="8" t="s">
        <v>74</v>
      </c>
      <c r="F61" s="8" t="s">
        <v>74</v>
      </c>
      <c r="G61" s="8" t="s">
        <v>75</v>
      </c>
      <c r="H61" s="8">
        <v>0</v>
      </c>
      <c r="I61" s="8" t="s">
        <v>83</v>
      </c>
      <c r="J61" s="14" t="s">
        <v>83</v>
      </c>
      <c r="K61" s="6">
        <f>5977*0.005807</f>
        <v>34.708438999999998</v>
      </c>
      <c r="L61" s="4">
        <f t="shared" ref="L61:N61" si="3">5977*0.005807</f>
        <v>34.708438999999998</v>
      </c>
      <c r="M61" s="4">
        <f t="shared" si="3"/>
        <v>34.708438999999998</v>
      </c>
      <c r="N61" s="4">
        <f t="shared" si="3"/>
        <v>34.708438999999998</v>
      </c>
      <c r="O61" s="4">
        <f>2168*0.005807</f>
        <v>12.589575999999999</v>
      </c>
      <c r="P61" s="4">
        <f>3805*0.005807</f>
        <v>22.095634999999998</v>
      </c>
      <c r="Q61" s="4">
        <f>11919*0.005807</f>
        <v>69.213633000000002</v>
      </c>
      <c r="R61" s="4">
        <f>15909*0.005807</f>
        <v>92.383562999999995</v>
      </c>
      <c r="S61" s="4">
        <f>15863*0.005807</f>
        <v>92.116440999999995</v>
      </c>
      <c r="T61" s="4">
        <f>14760*0.005807</f>
        <v>85.711320000000001</v>
      </c>
      <c r="U61" s="4">
        <f>14667*0.005807</f>
        <v>85.171268999999995</v>
      </c>
      <c r="V61" s="4">
        <f>15319*0.005807</f>
        <v>88.957432999999995</v>
      </c>
      <c r="W61" s="4">
        <f>14288*0.005807</f>
        <v>82.970416</v>
      </c>
      <c r="X61" s="5">
        <f>10954*0.005807</f>
        <v>63.609877999999995</v>
      </c>
      <c r="Y61" s="4">
        <f>(Y58/X58)*X61</f>
        <v>60.506865713872827</v>
      </c>
      <c r="Z61" s="4">
        <f t="shared" ref="Z61:AJ61" si="4">(Z58/Y58)*Y61</f>
        <v>57.726631326577056</v>
      </c>
      <c r="AA61" s="4">
        <f t="shared" si="4"/>
        <v>44.188692167430588</v>
      </c>
      <c r="AB61" s="4">
        <f t="shared" si="4"/>
        <v>44.553774553208974</v>
      </c>
      <c r="AC61" s="4">
        <f t="shared" si="4"/>
        <v>45.342732616186595</v>
      </c>
      <c r="AD61" s="4">
        <f t="shared" si="4"/>
        <v>46.496057478724254</v>
      </c>
      <c r="AE61" s="4">
        <f t="shared" si="4"/>
        <v>47.673742594138915</v>
      </c>
      <c r="AF61" s="4">
        <f t="shared" si="4"/>
        <v>45.989816614926063</v>
      </c>
      <c r="AG61" s="4">
        <f t="shared" si="4"/>
        <v>44.196848637462722</v>
      </c>
      <c r="AH61" s="4">
        <f t="shared" si="4"/>
        <v>42.80770173021245</v>
      </c>
      <c r="AI61" s="4">
        <f t="shared" si="4"/>
        <v>41.402059954198641</v>
      </c>
      <c r="AJ61" s="5">
        <f t="shared" si="4"/>
        <v>39.824434914162438</v>
      </c>
    </row>
    <row r="62" spans="1:36" ht="15" thickBot="1" x14ac:dyDescent="0.35">
      <c r="A62" s="7" t="s">
        <v>8</v>
      </c>
      <c r="B62" s="8" t="s">
        <v>40</v>
      </c>
      <c r="C62" s="9" t="s">
        <v>72</v>
      </c>
      <c r="D62" s="13" t="s">
        <v>74</v>
      </c>
      <c r="E62" s="8" t="s">
        <v>74</v>
      </c>
      <c r="F62" s="8" t="s">
        <v>74</v>
      </c>
      <c r="G62" s="8" t="s">
        <v>75</v>
      </c>
      <c r="H62" s="8">
        <v>0</v>
      </c>
      <c r="I62" s="8" t="s">
        <v>77</v>
      </c>
      <c r="J62" s="14" t="s">
        <v>77</v>
      </c>
      <c r="K62" s="6">
        <v>1</v>
      </c>
      <c r="L62" s="4">
        <v>1.01</v>
      </c>
      <c r="M62" s="4">
        <v>1.02</v>
      </c>
      <c r="N62" s="4">
        <v>1.03</v>
      </c>
      <c r="O62" s="4">
        <v>1.04</v>
      </c>
      <c r="P62" s="4">
        <v>1.05</v>
      </c>
      <c r="Q62" s="4">
        <v>1.06</v>
      </c>
      <c r="R62" s="4">
        <v>1.07</v>
      </c>
      <c r="S62" s="4">
        <v>1.08</v>
      </c>
      <c r="T62" s="4">
        <v>1.0900000000000001</v>
      </c>
      <c r="U62" s="4">
        <v>1.1000000000000001</v>
      </c>
      <c r="V62" s="4">
        <v>1.1100000000000001</v>
      </c>
      <c r="W62" s="4">
        <v>1.1200000000000001</v>
      </c>
      <c r="X62" s="5">
        <v>1.1299999999999999</v>
      </c>
      <c r="Y62" s="4">
        <v>1.1399999999999999</v>
      </c>
      <c r="Z62" s="4">
        <v>1.1499999999999999</v>
      </c>
      <c r="AA62" s="4">
        <v>1.1599999999999999</v>
      </c>
      <c r="AB62" s="4">
        <v>1.17</v>
      </c>
      <c r="AC62" s="4">
        <v>1.18</v>
      </c>
      <c r="AD62" s="4">
        <v>1.19</v>
      </c>
      <c r="AE62" s="4">
        <v>1.2</v>
      </c>
      <c r="AF62" s="4">
        <v>1.21</v>
      </c>
      <c r="AG62" s="4">
        <v>1.22</v>
      </c>
      <c r="AH62" s="4">
        <v>1.23</v>
      </c>
      <c r="AI62" s="4">
        <v>1.24</v>
      </c>
      <c r="AJ62" s="5">
        <v>1.25</v>
      </c>
    </row>
    <row r="63" spans="1:36" ht="15" thickBot="1" x14ac:dyDescent="0.35">
      <c r="A63" s="7" t="s">
        <v>9</v>
      </c>
      <c r="B63" s="8" t="s">
        <v>41</v>
      </c>
      <c r="C63" s="9" t="s">
        <v>73</v>
      </c>
      <c r="D63" s="13">
        <v>1</v>
      </c>
      <c r="E63" s="8">
        <v>1</v>
      </c>
      <c r="F63" s="8">
        <v>1</v>
      </c>
      <c r="G63" s="8" t="s">
        <v>76</v>
      </c>
      <c r="H63" s="8"/>
      <c r="I63" s="8" t="s">
        <v>78</v>
      </c>
      <c r="J63" s="14" t="s">
        <v>78</v>
      </c>
      <c r="K63" s="6">
        <v>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5"/>
    </row>
    <row r="64" spans="1:36" x14ac:dyDescent="0.3">
      <c r="A64" s="7" t="s">
        <v>8</v>
      </c>
      <c r="B64" s="8" t="s">
        <v>79</v>
      </c>
      <c r="C64" s="9" t="s">
        <v>80</v>
      </c>
      <c r="D64" s="13" t="s">
        <v>74</v>
      </c>
      <c r="E64" s="8" t="s">
        <v>74</v>
      </c>
      <c r="F64" s="8" t="s">
        <v>74</v>
      </c>
      <c r="G64" s="8" t="s">
        <v>75</v>
      </c>
      <c r="H64" s="8">
        <v>0</v>
      </c>
      <c r="I64" s="8"/>
      <c r="J64" s="14"/>
      <c r="K64" s="6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5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5">
        <v>0</v>
      </c>
    </row>
    <row r="68" spans="11:36" x14ac:dyDescent="0.3"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</sheetData>
  <autoFilter ref="A1:AJ64" xr:uid="{00000000-0001-0000-0000-000000000000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AD2BD2-1391-4874-9CF2-A7D2D18ADB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B5C8AE-EEC3-4E0A-8E4B-E1F0DD7E2B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F94F14-DAD1-4929-94A0-CF8180C64B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Susana Solorzano Jiménez</cp:lastModifiedBy>
  <dcterms:created xsi:type="dcterms:W3CDTF">2024-09-26T20:00:03Z</dcterms:created>
  <dcterms:modified xsi:type="dcterms:W3CDTF">2025-01-10T21:34:15Z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