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Energy_3\"/>
    </mc:Choice>
  </mc:AlternateContent>
  <xr:revisionPtr revIDLastSave="0" documentId="13_ncr:1_{D364FA7C-9A5D-4D2A-B901-BCABDF1651E5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inventarios" sheetId="1" r:id="rId1"/>
    <sheet name="series" sheetId="2" r:id="rId2"/>
    <sheet name="S.N.I." sheetId="3" r:id="rId3"/>
    <sheet name="INDC" sheetId="4" r:id="rId4"/>
    <sheet name="ARCONEL (2)" sheetId="9" r:id="rId5"/>
    <sheet name="ARCONEL" sheetId="5" r:id="rId6"/>
    <sheet name="Comparative" sheetId="8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5" hidden="1">ARCONEL!$A$1:$X$106</definedName>
    <definedName name="_xlnm._FilterDatabase" localSheetId="4" hidden="1">'ARCONEL (2)'!$A$1:$X$106</definedName>
    <definedName name="a">[1]TRANSPORTE!$D$1253</definedName>
    <definedName name="b">[1]TRANSPORTE!$D$1254</definedName>
    <definedName name="d">[1]TRANSPORTE!$D$1256</definedName>
    <definedName name="empty">[2]drivers!$C$5</definedName>
    <definedName name="gwp.ch4">[2]drivers!$C$12</definedName>
    <definedName name="gwp.co2">[2]drivers!$C$11</definedName>
    <definedName name="gwp.n2o">[2]drivers!$C$13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8" l="1"/>
  <c r="U16" i="8"/>
  <c r="V16" i="8"/>
  <c r="W16" i="8"/>
  <c r="X16" i="8"/>
  <c r="Y16" i="8"/>
  <c r="Z16" i="8"/>
  <c r="AA16" i="8"/>
  <c r="AB16" i="8"/>
  <c r="AC16" i="8"/>
  <c r="S16" i="8"/>
  <c r="E16" i="8" l="1"/>
  <c r="F16" i="8"/>
  <c r="G16" i="8"/>
  <c r="H16" i="8"/>
  <c r="I16" i="8"/>
  <c r="D16" i="8"/>
  <c r="H107" i="5"/>
  <c r="I107" i="5"/>
  <c r="J107" i="5"/>
  <c r="K107" i="5"/>
  <c r="L107" i="5"/>
  <c r="G107" i="5"/>
  <c r="J9" i="8"/>
  <c r="J16" i="8" s="1"/>
  <c r="K9" i="8"/>
  <c r="K16" i="8" s="1"/>
  <c r="L9" i="8"/>
  <c r="L16" i="8" s="1"/>
  <c r="M9" i="8"/>
  <c r="M16" i="8" s="1"/>
  <c r="N9" i="8"/>
  <c r="N16" i="8" s="1"/>
  <c r="O9" i="8"/>
  <c r="O16" i="8" s="1"/>
  <c r="P9" i="8"/>
  <c r="P16" i="8" s="1"/>
  <c r="Q9" i="8"/>
  <c r="Q16" i="8" s="1"/>
  <c r="R9" i="8"/>
  <c r="R16" i="8" s="1"/>
  <c r="M2" i="4" l="1"/>
  <c r="T49" i="4" l="1"/>
  <c r="S49" i="4"/>
  <c r="W49" i="4"/>
  <c r="V49" i="4"/>
  <c r="M51" i="4"/>
  <c r="M50" i="4"/>
  <c r="M49" i="4"/>
  <c r="C49" i="4"/>
  <c r="D49" i="4"/>
  <c r="E49" i="4"/>
  <c r="F49" i="4"/>
  <c r="G49" i="4"/>
  <c r="H49" i="4"/>
  <c r="I49" i="4"/>
  <c r="J49" i="4"/>
  <c r="C50" i="4"/>
  <c r="D50" i="4"/>
  <c r="E50" i="4"/>
  <c r="F50" i="4"/>
  <c r="G50" i="4"/>
  <c r="H50" i="4"/>
  <c r="I50" i="4"/>
  <c r="J50" i="4"/>
  <c r="C51" i="4"/>
  <c r="D51" i="4"/>
  <c r="E51" i="4"/>
  <c r="F51" i="4"/>
  <c r="G51" i="4"/>
  <c r="H51" i="4"/>
  <c r="I51" i="4"/>
  <c r="J51" i="4"/>
  <c r="B50" i="4"/>
  <c r="B49" i="4"/>
  <c r="N49" i="4" l="1"/>
  <c r="O49" i="4"/>
  <c r="P49" i="4"/>
  <c r="Q49" i="4"/>
  <c r="R49" i="4"/>
  <c r="S50" i="4"/>
  <c r="T50" i="4"/>
  <c r="N50" i="4"/>
  <c r="O50" i="4"/>
  <c r="P50" i="4"/>
  <c r="Q50" i="4"/>
  <c r="R50" i="4"/>
  <c r="V50" i="4"/>
  <c r="AA7" i="2" l="1"/>
  <c r="AB7" i="2"/>
  <c r="AC7" i="2"/>
  <c r="V7" i="2"/>
  <c r="W7" i="2"/>
  <c r="X7" i="2"/>
  <c r="Y7" i="2"/>
  <c r="Z7" i="2"/>
  <c r="U7" i="2"/>
  <c r="T51" i="4"/>
  <c r="S51" i="4"/>
  <c r="V51" i="4"/>
  <c r="B51" i="4"/>
  <c r="R51" i="4"/>
  <c r="N51" i="4"/>
  <c r="O51" i="4"/>
  <c r="P51" i="4"/>
  <c r="Q51" i="4"/>
  <c r="T34" i="4"/>
  <c r="S34" i="4"/>
  <c r="T37" i="4"/>
  <c r="S37" i="4"/>
  <c r="N37" i="4"/>
  <c r="O37" i="4"/>
  <c r="P37" i="4"/>
  <c r="Q37" i="4"/>
  <c r="R37" i="4"/>
  <c r="N34" i="4"/>
  <c r="O34" i="4"/>
  <c r="P34" i="4"/>
  <c r="Q34" i="4"/>
  <c r="R34" i="4"/>
  <c r="M37" i="4"/>
  <c r="M34" i="4"/>
  <c r="C34" i="4"/>
  <c r="D34" i="4"/>
  <c r="E34" i="4"/>
  <c r="F34" i="4"/>
  <c r="G34" i="4"/>
  <c r="H34" i="4"/>
  <c r="I34" i="4"/>
  <c r="J34" i="4"/>
  <c r="C37" i="4"/>
  <c r="D37" i="4"/>
  <c r="E37" i="4"/>
  <c r="F37" i="4"/>
  <c r="G37" i="4"/>
  <c r="H37" i="4"/>
  <c r="I37" i="4"/>
  <c r="J37" i="4"/>
  <c r="B37" i="4"/>
  <c r="B34" i="4"/>
  <c r="S31" i="4"/>
  <c r="R31" i="4" s="1"/>
  <c r="S32" i="4"/>
  <c r="R32" i="4" s="1"/>
  <c r="Q32" i="4" s="1"/>
  <c r="T32" i="4"/>
  <c r="T31" i="4"/>
  <c r="H31" i="4"/>
  <c r="G31" i="4" s="1"/>
  <c r="F31" i="4" s="1"/>
  <c r="H32" i="4"/>
  <c r="G32" i="4" s="1"/>
  <c r="I32" i="4"/>
  <c r="I31" i="4"/>
  <c r="S2" i="4"/>
  <c r="T2" i="4"/>
  <c r="N2" i="4"/>
  <c r="O2" i="4"/>
  <c r="P2" i="4"/>
  <c r="Q2" i="4"/>
  <c r="R2" i="4"/>
  <c r="N3" i="4"/>
  <c r="O3" i="4"/>
  <c r="P3" i="4"/>
  <c r="Q3" i="4"/>
  <c r="R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N7" i="4"/>
  <c r="O7" i="4"/>
  <c r="P7" i="4"/>
  <c r="Q7" i="4"/>
  <c r="R7" i="4"/>
  <c r="N8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M3" i="4"/>
  <c r="M4" i="4"/>
  <c r="M5" i="4"/>
  <c r="M6" i="4"/>
  <c r="M7" i="4"/>
  <c r="M8" i="4"/>
  <c r="M9" i="4"/>
  <c r="M10" i="4"/>
  <c r="M11" i="4"/>
  <c r="U868" i="3"/>
  <c r="T868" i="3"/>
  <c r="S868" i="3"/>
  <c r="R868" i="3"/>
  <c r="Q868" i="3"/>
  <c r="P868" i="3"/>
  <c r="O868" i="3"/>
  <c r="N868" i="3"/>
  <c r="M868" i="3"/>
  <c r="AE867" i="3"/>
  <c r="AD867" i="3"/>
  <c r="AC867" i="3"/>
  <c r="AB867" i="3"/>
  <c r="AA867" i="3"/>
  <c r="Z867" i="3"/>
  <c r="Y867" i="3"/>
  <c r="X867" i="3"/>
  <c r="W867" i="3"/>
  <c r="V867" i="3"/>
  <c r="U867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C867" i="3"/>
  <c r="AT843" i="3"/>
  <c r="AS843" i="3"/>
  <c r="AR843" i="3"/>
  <c r="AQ843" i="3"/>
  <c r="AP843" i="3"/>
  <c r="AO843" i="3"/>
  <c r="AN843" i="3"/>
  <c r="AM843" i="3"/>
  <c r="AL843" i="3"/>
  <c r="AK843" i="3"/>
  <c r="AJ843" i="3"/>
  <c r="AI843" i="3"/>
  <c r="AH843" i="3"/>
  <c r="AG843" i="3"/>
  <c r="AF843" i="3"/>
  <c r="AE843" i="3"/>
  <c r="AD843" i="3"/>
  <c r="AC843" i="3"/>
  <c r="AB843" i="3"/>
  <c r="AA843" i="3"/>
  <c r="Z843" i="3"/>
  <c r="Y843" i="3"/>
  <c r="X843" i="3"/>
  <c r="W843" i="3"/>
  <c r="V843" i="3"/>
  <c r="U843" i="3"/>
  <c r="T843" i="3"/>
  <c r="S843" i="3"/>
  <c r="R843" i="3"/>
  <c r="Q843" i="3"/>
  <c r="P843" i="3"/>
  <c r="O843" i="3"/>
  <c r="N843" i="3"/>
  <c r="M843" i="3"/>
  <c r="L843" i="3"/>
  <c r="K834" i="3"/>
  <c r="J834" i="3"/>
  <c r="I834" i="3"/>
  <c r="H834" i="3"/>
  <c r="G834" i="3"/>
  <c r="F834" i="3"/>
  <c r="E834" i="3"/>
  <c r="D834" i="3"/>
  <c r="C834" i="3"/>
  <c r="K833" i="3"/>
  <c r="J833" i="3"/>
  <c r="I833" i="3"/>
  <c r="H833" i="3"/>
  <c r="G833" i="3"/>
  <c r="F833" i="3"/>
  <c r="E833" i="3"/>
  <c r="D833" i="3"/>
  <c r="C833" i="3"/>
  <c r="H828" i="3"/>
  <c r="B828" i="3"/>
  <c r="S817" i="3"/>
  <c r="R817" i="3"/>
  <c r="Q817" i="3"/>
  <c r="P817" i="3"/>
  <c r="AT815" i="3"/>
  <c r="AS815" i="3"/>
  <c r="AR815" i="3"/>
  <c r="AQ815" i="3"/>
  <c r="AP815" i="3"/>
  <c r="AO815" i="3"/>
  <c r="AN815" i="3"/>
  <c r="AM815" i="3"/>
  <c r="AL815" i="3"/>
  <c r="AK815" i="3"/>
  <c r="AJ815" i="3"/>
  <c r="AI815" i="3"/>
  <c r="AH815" i="3"/>
  <c r="AG815" i="3"/>
  <c r="AF815" i="3"/>
  <c r="AE815" i="3"/>
  <c r="AD815" i="3"/>
  <c r="AC815" i="3"/>
  <c r="AB815" i="3"/>
  <c r="AA815" i="3"/>
  <c r="Z815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C815" i="3"/>
  <c r="AT814" i="3"/>
  <c r="AS814" i="3"/>
  <c r="AR814" i="3"/>
  <c r="AQ814" i="3"/>
  <c r="AP814" i="3"/>
  <c r="AO814" i="3"/>
  <c r="AN814" i="3"/>
  <c r="AM814" i="3"/>
  <c r="AL814" i="3"/>
  <c r="AK814" i="3"/>
  <c r="AJ814" i="3"/>
  <c r="AI814" i="3"/>
  <c r="AH814" i="3"/>
  <c r="AG814" i="3"/>
  <c r="AF814" i="3"/>
  <c r="AE814" i="3"/>
  <c r="AD814" i="3"/>
  <c r="AC814" i="3"/>
  <c r="AB814" i="3"/>
  <c r="AA814" i="3"/>
  <c r="Z814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C814" i="3"/>
  <c r="AT806" i="3"/>
  <c r="AS806" i="3"/>
  <c r="AR806" i="3"/>
  <c r="AQ806" i="3"/>
  <c r="AP806" i="3"/>
  <c r="AO806" i="3"/>
  <c r="AN806" i="3"/>
  <c r="AM806" i="3"/>
  <c r="AL806" i="3"/>
  <c r="AK806" i="3"/>
  <c r="AJ806" i="3"/>
  <c r="AI806" i="3"/>
  <c r="AH806" i="3"/>
  <c r="AG806" i="3"/>
  <c r="AF806" i="3"/>
  <c r="AE806" i="3"/>
  <c r="AD806" i="3"/>
  <c r="AC806" i="3"/>
  <c r="AB806" i="3"/>
  <c r="AA806" i="3"/>
  <c r="Z806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F795" i="3"/>
  <c r="F832" i="3" s="1"/>
  <c r="E795" i="3"/>
  <c r="E832" i="3" s="1"/>
  <c r="D795" i="3"/>
  <c r="D832" i="3" s="1"/>
  <c r="C795" i="3"/>
  <c r="C832" i="3" s="1"/>
  <c r="F794" i="3"/>
  <c r="F831" i="3" s="1"/>
  <c r="E794" i="3"/>
  <c r="E831" i="3" s="1"/>
  <c r="D794" i="3"/>
  <c r="D831" i="3" s="1"/>
  <c r="C794" i="3"/>
  <c r="C831" i="3" s="1"/>
  <c r="H791" i="3"/>
  <c r="B791" i="3"/>
  <c r="E783" i="3"/>
  <c r="E820" i="3" s="1"/>
  <c r="D783" i="3"/>
  <c r="D820" i="3" s="1"/>
  <c r="C783" i="3"/>
  <c r="C820" i="3" s="1"/>
  <c r="T780" i="3"/>
  <c r="E779" i="3"/>
  <c r="E816" i="3" s="1"/>
  <c r="D779" i="3"/>
  <c r="D816" i="3" s="1"/>
  <c r="C779" i="3"/>
  <c r="C816" i="3" s="1"/>
  <c r="K776" i="3"/>
  <c r="L776" i="3" s="1"/>
  <c r="M776" i="3" s="1"/>
  <c r="N776" i="3" s="1"/>
  <c r="O776" i="3" s="1"/>
  <c r="P776" i="3" s="1"/>
  <c r="Q776" i="3" s="1"/>
  <c r="R776" i="3" s="1"/>
  <c r="S776" i="3" s="1"/>
  <c r="T776" i="3" s="1"/>
  <c r="U776" i="3" s="1"/>
  <c r="V776" i="3" s="1"/>
  <c r="W776" i="3" s="1"/>
  <c r="X776" i="3" s="1"/>
  <c r="Y776" i="3" s="1"/>
  <c r="Z776" i="3" s="1"/>
  <c r="AA776" i="3" s="1"/>
  <c r="AB776" i="3" s="1"/>
  <c r="AC776" i="3" s="1"/>
  <c r="AD776" i="3" s="1"/>
  <c r="AE776" i="3" s="1"/>
  <c r="AF776" i="3" s="1"/>
  <c r="AG776" i="3" s="1"/>
  <c r="AH776" i="3" s="1"/>
  <c r="AI776" i="3" s="1"/>
  <c r="AJ776" i="3" s="1"/>
  <c r="AK776" i="3" s="1"/>
  <c r="AL776" i="3" s="1"/>
  <c r="AM776" i="3" s="1"/>
  <c r="AN776" i="3" s="1"/>
  <c r="AO776" i="3" s="1"/>
  <c r="AP776" i="3" s="1"/>
  <c r="AQ776" i="3" s="1"/>
  <c r="AR776" i="3" s="1"/>
  <c r="AS776" i="3" s="1"/>
  <c r="AT776" i="3" s="1"/>
  <c r="H776" i="3"/>
  <c r="I776" i="3" s="1"/>
  <c r="J776" i="3" s="1"/>
  <c r="G776" i="3"/>
  <c r="E775" i="3"/>
  <c r="E812" i="3" s="1"/>
  <c r="D775" i="3"/>
  <c r="D812" i="3" s="1"/>
  <c r="C775" i="3"/>
  <c r="C812" i="3" s="1"/>
  <c r="D773" i="3"/>
  <c r="R768" i="3"/>
  <c r="AP766" i="3"/>
  <c r="AM766" i="3"/>
  <c r="AH766" i="3"/>
  <c r="AE766" i="3"/>
  <c r="Z766" i="3"/>
  <c r="W766" i="3"/>
  <c r="R766" i="3"/>
  <c r="O766" i="3"/>
  <c r="J766" i="3"/>
  <c r="G766" i="3"/>
  <c r="AT763" i="3"/>
  <c r="AS763" i="3"/>
  <c r="AR763" i="3"/>
  <c r="AQ763" i="3"/>
  <c r="AP763" i="3"/>
  <c r="AO763" i="3"/>
  <c r="AN763" i="3"/>
  <c r="AM763" i="3"/>
  <c r="AL763" i="3"/>
  <c r="AK763" i="3"/>
  <c r="AJ763" i="3"/>
  <c r="AI763" i="3"/>
  <c r="AH763" i="3"/>
  <c r="AG763" i="3"/>
  <c r="AF763" i="3"/>
  <c r="AE763" i="3"/>
  <c r="AD763" i="3"/>
  <c r="AC763" i="3"/>
  <c r="AB763" i="3"/>
  <c r="AA763" i="3"/>
  <c r="Z763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C763" i="3"/>
  <c r="B763" i="3"/>
  <c r="AT762" i="3"/>
  <c r="AS762" i="3"/>
  <c r="AR762" i="3"/>
  <c r="AQ762" i="3"/>
  <c r="AP762" i="3"/>
  <c r="AO762" i="3"/>
  <c r="AN762" i="3"/>
  <c r="AM762" i="3"/>
  <c r="AL762" i="3"/>
  <c r="AK762" i="3"/>
  <c r="AJ762" i="3"/>
  <c r="AI762" i="3"/>
  <c r="AH762" i="3"/>
  <c r="AG762" i="3"/>
  <c r="AF762" i="3"/>
  <c r="AE762" i="3"/>
  <c r="AD762" i="3"/>
  <c r="AC762" i="3"/>
  <c r="AB762" i="3"/>
  <c r="AA762" i="3"/>
  <c r="Z762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C762" i="3"/>
  <c r="B762" i="3"/>
  <c r="AT761" i="3"/>
  <c r="AS761" i="3"/>
  <c r="AR761" i="3"/>
  <c r="AQ761" i="3"/>
  <c r="AP761" i="3"/>
  <c r="AO761" i="3"/>
  <c r="AN761" i="3"/>
  <c r="AM761" i="3"/>
  <c r="AL761" i="3"/>
  <c r="AK761" i="3"/>
  <c r="AJ761" i="3"/>
  <c r="AI761" i="3"/>
  <c r="AH761" i="3"/>
  <c r="AG761" i="3"/>
  <c r="AF761" i="3"/>
  <c r="AE761" i="3"/>
  <c r="AD761" i="3"/>
  <c r="AC761" i="3"/>
  <c r="AB761" i="3"/>
  <c r="AA761" i="3"/>
  <c r="Z761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C761" i="3"/>
  <c r="B761" i="3"/>
  <c r="AT760" i="3"/>
  <c r="AS760" i="3"/>
  <c r="AR760" i="3"/>
  <c r="AQ760" i="3"/>
  <c r="AP760" i="3"/>
  <c r="AO760" i="3"/>
  <c r="AN760" i="3"/>
  <c r="AM760" i="3"/>
  <c r="AL760" i="3"/>
  <c r="AK760" i="3"/>
  <c r="AJ760" i="3"/>
  <c r="AI760" i="3"/>
  <c r="AH760" i="3"/>
  <c r="AG760" i="3"/>
  <c r="AF760" i="3"/>
  <c r="AE760" i="3"/>
  <c r="AD760" i="3"/>
  <c r="AC760" i="3"/>
  <c r="AB760" i="3"/>
  <c r="AA760" i="3"/>
  <c r="Z760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C760" i="3"/>
  <c r="B760" i="3"/>
  <c r="AT759" i="3"/>
  <c r="AS759" i="3"/>
  <c r="AR759" i="3"/>
  <c r="AQ759" i="3"/>
  <c r="AP759" i="3"/>
  <c r="AO759" i="3"/>
  <c r="AO768" i="3" s="1"/>
  <c r="AN759" i="3"/>
  <c r="AM759" i="3"/>
  <c r="AL759" i="3"/>
  <c r="AK759" i="3"/>
  <c r="AJ759" i="3"/>
  <c r="AI759" i="3"/>
  <c r="AH759" i="3"/>
  <c r="AG759" i="3"/>
  <c r="AG768" i="3" s="1"/>
  <c r="AF759" i="3"/>
  <c r="AE759" i="3"/>
  <c r="AD759" i="3"/>
  <c r="AC759" i="3"/>
  <c r="AB759" i="3"/>
  <c r="AA759" i="3"/>
  <c r="Z759" i="3"/>
  <c r="Y759" i="3"/>
  <c r="Y768" i="3" s="1"/>
  <c r="X759" i="3"/>
  <c r="W759" i="3"/>
  <c r="V759" i="3"/>
  <c r="U759" i="3"/>
  <c r="T759" i="3"/>
  <c r="S759" i="3"/>
  <c r="R759" i="3"/>
  <c r="Q759" i="3"/>
  <c r="Q768" i="3" s="1"/>
  <c r="P759" i="3"/>
  <c r="O759" i="3"/>
  <c r="N759" i="3"/>
  <c r="M759" i="3"/>
  <c r="L759" i="3"/>
  <c r="K759" i="3"/>
  <c r="J759" i="3"/>
  <c r="I759" i="3"/>
  <c r="I768" i="3" s="1"/>
  <c r="H759" i="3"/>
  <c r="G759" i="3"/>
  <c r="F759" i="3"/>
  <c r="E759" i="3"/>
  <c r="D759" i="3"/>
  <c r="C759" i="3"/>
  <c r="B759" i="3"/>
  <c r="AT758" i="3"/>
  <c r="AS758" i="3"/>
  <c r="AR758" i="3"/>
  <c r="AQ758" i="3"/>
  <c r="AP758" i="3"/>
  <c r="AO758" i="3"/>
  <c r="AN758" i="3"/>
  <c r="AM758" i="3"/>
  <c r="AL758" i="3"/>
  <c r="AK758" i="3"/>
  <c r="AJ758" i="3"/>
  <c r="AI758" i="3"/>
  <c r="AH758" i="3"/>
  <c r="AG758" i="3"/>
  <c r="AF758" i="3"/>
  <c r="AE758" i="3"/>
  <c r="AD758" i="3"/>
  <c r="AC758" i="3"/>
  <c r="AB758" i="3"/>
  <c r="AA758" i="3"/>
  <c r="Z758" i="3"/>
  <c r="Y758" i="3"/>
  <c r="X758" i="3"/>
  <c r="W758" i="3"/>
  <c r="W768" i="3" s="1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AT757" i="3"/>
  <c r="AS757" i="3"/>
  <c r="AR757" i="3"/>
  <c r="AQ757" i="3"/>
  <c r="AQ768" i="3" s="1"/>
  <c r="AP757" i="3"/>
  <c r="AP768" i="3" s="1"/>
  <c r="AO757" i="3"/>
  <c r="AN757" i="3"/>
  <c r="AM757" i="3"/>
  <c r="AL757" i="3"/>
  <c r="AK757" i="3"/>
  <c r="AJ757" i="3"/>
  <c r="AI757" i="3"/>
  <c r="AI768" i="3" s="1"/>
  <c r="AH757" i="3"/>
  <c r="AH768" i="3" s="1"/>
  <c r="AG757" i="3"/>
  <c r="AF757" i="3"/>
  <c r="AE757" i="3"/>
  <c r="AD757" i="3"/>
  <c r="AC757" i="3"/>
  <c r="AB757" i="3"/>
  <c r="AA757" i="3"/>
  <c r="AA768" i="3" s="1"/>
  <c r="Z757" i="3"/>
  <c r="Z768" i="3" s="1"/>
  <c r="Y757" i="3"/>
  <c r="X757" i="3"/>
  <c r="W757" i="3"/>
  <c r="V757" i="3"/>
  <c r="U757" i="3"/>
  <c r="T757" i="3"/>
  <c r="S757" i="3"/>
  <c r="S768" i="3" s="1"/>
  <c r="R757" i="3"/>
  <c r="Q757" i="3"/>
  <c r="P757" i="3"/>
  <c r="O757" i="3"/>
  <c r="N757" i="3"/>
  <c r="M757" i="3"/>
  <c r="L757" i="3"/>
  <c r="K757" i="3"/>
  <c r="K768" i="3" s="1"/>
  <c r="J757" i="3"/>
  <c r="J768" i="3" s="1"/>
  <c r="I757" i="3"/>
  <c r="H757" i="3"/>
  <c r="G757" i="3"/>
  <c r="F757" i="3"/>
  <c r="E757" i="3"/>
  <c r="D757" i="3"/>
  <c r="C757" i="3"/>
  <c r="C768" i="3" s="1"/>
  <c r="B757" i="3"/>
  <c r="AT756" i="3"/>
  <c r="AS756" i="3"/>
  <c r="AR756" i="3"/>
  <c r="AQ756" i="3"/>
  <c r="AP756" i="3"/>
  <c r="AO756" i="3"/>
  <c r="AN756" i="3"/>
  <c r="AM756" i="3"/>
  <c r="AL756" i="3"/>
  <c r="AK756" i="3"/>
  <c r="AJ756" i="3"/>
  <c r="AI756" i="3"/>
  <c r="AH756" i="3"/>
  <c r="AG756" i="3"/>
  <c r="AF756" i="3"/>
  <c r="AE756" i="3"/>
  <c r="AD756" i="3"/>
  <c r="AC756" i="3"/>
  <c r="AB756" i="3"/>
  <c r="AA756" i="3"/>
  <c r="Z756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C756" i="3"/>
  <c r="B756" i="3"/>
  <c r="AT755" i="3"/>
  <c r="AS755" i="3"/>
  <c r="AR755" i="3"/>
  <c r="AQ755" i="3"/>
  <c r="AP755" i="3"/>
  <c r="AO755" i="3"/>
  <c r="AN755" i="3"/>
  <c r="AM755" i="3"/>
  <c r="AL755" i="3"/>
  <c r="AK755" i="3"/>
  <c r="AJ755" i="3"/>
  <c r="AI755" i="3"/>
  <c r="AH755" i="3"/>
  <c r="AG755" i="3"/>
  <c r="AF755" i="3"/>
  <c r="AE755" i="3"/>
  <c r="AD755" i="3"/>
  <c r="AC755" i="3"/>
  <c r="AB755" i="3"/>
  <c r="AA755" i="3"/>
  <c r="Z755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C755" i="3"/>
  <c r="B755" i="3"/>
  <c r="AT754" i="3"/>
  <c r="AS754" i="3"/>
  <c r="AR754" i="3"/>
  <c r="AQ754" i="3"/>
  <c r="AP754" i="3"/>
  <c r="AO754" i="3"/>
  <c r="AN754" i="3"/>
  <c r="AM754" i="3"/>
  <c r="AL754" i="3"/>
  <c r="AK754" i="3"/>
  <c r="AJ754" i="3"/>
  <c r="AI754" i="3"/>
  <c r="AH754" i="3"/>
  <c r="AG754" i="3"/>
  <c r="AF754" i="3"/>
  <c r="AE754" i="3"/>
  <c r="AD754" i="3"/>
  <c r="AC754" i="3"/>
  <c r="AB754" i="3"/>
  <c r="AA754" i="3"/>
  <c r="Z754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C754" i="3"/>
  <c r="B754" i="3"/>
  <c r="AT753" i="3"/>
  <c r="AS753" i="3"/>
  <c r="AR753" i="3"/>
  <c r="AQ753" i="3"/>
  <c r="AP753" i="3"/>
  <c r="AO753" i="3"/>
  <c r="AN753" i="3"/>
  <c r="AM753" i="3"/>
  <c r="AL753" i="3"/>
  <c r="AK753" i="3"/>
  <c r="AJ753" i="3"/>
  <c r="AI753" i="3"/>
  <c r="AH753" i="3"/>
  <c r="AG753" i="3"/>
  <c r="AF753" i="3"/>
  <c r="AE753" i="3"/>
  <c r="AD753" i="3"/>
  <c r="AC753" i="3"/>
  <c r="AB753" i="3"/>
  <c r="AA753" i="3"/>
  <c r="Z753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C753" i="3"/>
  <c r="AT752" i="3"/>
  <c r="AS752" i="3"/>
  <c r="AR752" i="3"/>
  <c r="AQ752" i="3"/>
  <c r="AP752" i="3"/>
  <c r="AO752" i="3"/>
  <c r="AN752" i="3"/>
  <c r="AM752" i="3"/>
  <c r="AL752" i="3"/>
  <c r="AK752" i="3"/>
  <c r="AJ752" i="3"/>
  <c r="AI752" i="3"/>
  <c r="AH752" i="3"/>
  <c r="AG752" i="3"/>
  <c r="AF752" i="3"/>
  <c r="AE752" i="3"/>
  <c r="AD752" i="3"/>
  <c r="AC752" i="3"/>
  <c r="AB752" i="3"/>
  <c r="AA752" i="3"/>
  <c r="Z752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B752" i="3"/>
  <c r="AT747" i="3"/>
  <c r="AT766" i="3" s="1"/>
  <c r="AS747" i="3"/>
  <c r="AS766" i="3" s="1"/>
  <c r="AR747" i="3"/>
  <c r="AR766" i="3" s="1"/>
  <c r="AQ747" i="3"/>
  <c r="AQ766" i="3" s="1"/>
  <c r="AP747" i="3"/>
  <c r="AO747" i="3"/>
  <c r="AO766" i="3" s="1"/>
  <c r="AN747" i="3"/>
  <c r="AN766" i="3" s="1"/>
  <c r="AM747" i="3"/>
  <c r="AL747" i="3"/>
  <c r="AL766" i="3" s="1"/>
  <c r="AK747" i="3"/>
  <c r="AK766" i="3" s="1"/>
  <c r="AJ747" i="3"/>
  <c r="AJ766" i="3" s="1"/>
  <c r="AI747" i="3"/>
  <c r="AI766" i="3" s="1"/>
  <c r="AH747" i="3"/>
  <c r="AG747" i="3"/>
  <c r="AG766" i="3" s="1"/>
  <c r="AF747" i="3"/>
  <c r="AF766" i="3" s="1"/>
  <c r="AE747" i="3"/>
  <c r="AD747" i="3"/>
  <c r="AD766" i="3" s="1"/>
  <c r="AC747" i="3"/>
  <c r="AC766" i="3" s="1"/>
  <c r="AB747" i="3"/>
  <c r="AB766" i="3" s="1"/>
  <c r="AA747" i="3"/>
  <c r="AA766" i="3" s="1"/>
  <c r="Z747" i="3"/>
  <c r="Y747" i="3"/>
  <c r="Y766" i="3" s="1"/>
  <c r="X747" i="3"/>
  <c r="X766" i="3" s="1"/>
  <c r="W747" i="3"/>
  <c r="V747" i="3"/>
  <c r="V766" i="3" s="1"/>
  <c r="U747" i="3"/>
  <c r="U766" i="3" s="1"/>
  <c r="T747" i="3"/>
  <c r="T766" i="3" s="1"/>
  <c r="S747" i="3"/>
  <c r="S766" i="3" s="1"/>
  <c r="R747" i="3"/>
  <c r="Q747" i="3"/>
  <c r="Q766" i="3" s="1"/>
  <c r="P747" i="3"/>
  <c r="P766" i="3" s="1"/>
  <c r="O747" i="3"/>
  <c r="N747" i="3"/>
  <c r="N766" i="3" s="1"/>
  <c r="M747" i="3"/>
  <c r="M766" i="3" s="1"/>
  <c r="L747" i="3"/>
  <c r="L766" i="3" s="1"/>
  <c r="K747" i="3"/>
  <c r="K766" i="3" s="1"/>
  <c r="J747" i="3"/>
  <c r="I747" i="3"/>
  <c r="I766" i="3" s="1"/>
  <c r="H747" i="3"/>
  <c r="H766" i="3" s="1"/>
  <c r="G747" i="3"/>
  <c r="F747" i="3"/>
  <c r="F766" i="3" s="1"/>
  <c r="E747" i="3"/>
  <c r="E773" i="3" s="1"/>
  <c r="D747" i="3"/>
  <c r="D766" i="3" s="1"/>
  <c r="C747" i="3"/>
  <c r="C773" i="3" s="1"/>
  <c r="AT726" i="3"/>
  <c r="AS726" i="3"/>
  <c r="AR726" i="3"/>
  <c r="AQ726" i="3"/>
  <c r="AP726" i="3"/>
  <c r="AO726" i="3"/>
  <c r="AN726" i="3"/>
  <c r="AM726" i="3"/>
  <c r="AL726" i="3"/>
  <c r="AK726" i="3"/>
  <c r="AJ726" i="3"/>
  <c r="AI726" i="3"/>
  <c r="AH726" i="3"/>
  <c r="AG726" i="3"/>
  <c r="AF726" i="3"/>
  <c r="AE726" i="3"/>
  <c r="AD726" i="3"/>
  <c r="AC726" i="3"/>
  <c r="AB726" i="3"/>
  <c r="AA726" i="3"/>
  <c r="Z726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H715" i="3"/>
  <c r="G715" i="3"/>
  <c r="G795" i="3" s="1"/>
  <c r="G832" i="3" s="1"/>
  <c r="H714" i="3"/>
  <c r="H794" i="3" s="1"/>
  <c r="H831" i="3" s="1"/>
  <c r="G714" i="3"/>
  <c r="G794" i="3" s="1"/>
  <c r="G831" i="3" s="1"/>
  <c r="E700" i="3"/>
  <c r="D700" i="3"/>
  <c r="C700" i="3"/>
  <c r="F697" i="3"/>
  <c r="G697" i="3" s="1"/>
  <c r="H697" i="3" s="1"/>
  <c r="I697" i="3" s="1"/>
  <c r="J697" i="3" s="1"/>
  <c r="K697" i="3" s="1"/>
  <c r="L697" i="3" s="1"/>
  <c r="M697" i="3" s="1"/>
  <c r="N697" i="3" s="1"/>
  <c r="O697" i="3" s="1"/>
  <c r="P697" i="3" s="1"/>
  <c r="Q697" i="3" s="1"/>
  <c r="R697" i="3" s="1"/>
  <c r="S697" i="3" s="1"/>
  <c r="T697" i="3" s="1"/>
  <c r="U697" i="3" s="1"/>
  <c r="V697" i="3" s="1"/>
  <c r="W697" i="3" s="1"/>
  <c r="X697" i="3" s="1"/>
  <c r="Y697" i="3" s="1"/>
  <c r="Z697" i="3" s="1"/>
  <c r="AA697" i="3" s="1"/>
  <c r="AB697" i="3" s="1"/>
  <c r="AC697" i="3" s="1"/>
  <c r="AD697" i="3" s="1"/>
  <c r="AE697" i="3" s="1"/>
  <c r="AF697" i="3" s="1"/>
  <c r="AG697" i="3" s="1"/>
  <c r="AH697" i="3" s="1"/>
  <c r="AI697" i="3" s="1"/>
  <c r="AJ697" i="3" s="1"/>
  <c r="AK697" i="3" s="1"/>
  <c r="AL697" i="3" s="1"/>
  <c r="AM697" i="3" s="1"/>
  <c r="AN697" i="3" s="1"/>
  <c r="AO697" i="3" s="1"/>
  <c r="AP697" i="3" s="1"/>
  <c r="AQ697" i="3" s="1"/>
  <c r="AR697" i="3" s="1"/>
  <c r="AS697" i="3" s="1"/>
  <c r="AT697" i="3" s="1"/>
  <c r="D697" i="3"/>
  <c r="E697" i="3" s="1"/>
  <c r="D696" i="3"/>
  <c r="E696" i="3" s="1"/>
  <c r="F696" i="3" s="1"/>
  <c r="G696" i="3" s="1"/>
  <c r="H696" i="3" s="1"/>
  <c r="I696" i="3" s="1"/>
  <c r="J696" i="3" s="1"/>
  <c r="K696" i="3" s="1"/>
  <c r="AL691" i="3"/>
  <c r="AD691" i="3"/>
  <c r="AC691" i="3"/>
  <c r="AA691" i="3"/>
  <c r="V691" i="3"/>
  <c r="U691" i="3"/>
  <c r="S691" i="3"/>
  <c r="N691" i="3"/>
  <c r="M691" i="3"/>
  <c r="AT690" i="3"/>
  <c r="AS690" i="3"/>
  <c r="AR690" i="3"/>
  <c r="AQ690" i="3"/>
  <c r="AP690" i="3"/>
  <c r="AP691" i="3" s="1"/>
  <c r="AO690" i="3"/>
  <c r="AN690" i="3"/>
  <c r="AM690" i="3"/>
  <c r="AL690" i="3"/>
  <c r="AK690" i="3"/>
  <c r="AJ690" i="3"/>
  <c r="AI690" i="3"/>
  <c r="AH690" i="3"/>
  <c r="AG690" i="3"/>
  <c r="AF690" i="3"/>
  <c r="AE690" i="3"/>
  <c r="AD690" i="3"/>
  <c r="AC690" i="3"/>
  <c r="AB690" i="3"/>
  <c r="AA690" i="3"/>
  <c r="Z690" i="3"/>
  <c r="Y690" i="3"/>
  <c r="X690" i="3"/>
  <c r="X691" i="3" s="1"/>
  <c r="W690" i="3"/>
  <c r="V690" i="3"/>
  <c r="U690" i="3"/>
  <c r="T690" i="3"/>
  <c r="S690" i="3"/>
  <c r="R690" i="3"/>
  <c r="Q690" i="3"/>
  <c r="P690" i="3"/>
  <c r="P691" i="3" s="1"/>
  <c r="O690" i="3"/>
  <c r="N690" i="3"/>
  <c r="M690" i="3"/>
  <c r="L690" i="3"/>
  <c r="K690" i="3"/>
  <c r="J690" i="3"/>
  <c r="I690" i="3"/>
  <c r="H690" i="3"/>
  <c r="G690" i="3"/>
  <c r="F690" i="3"/>
  <c r="E690" i="3"/>
  <c r="D690" i="3"/>
  <c r="C690" i="3"/>
  <c r="B690" i="3"/>
  <c r="AT689" i="3"/>
  <c r="AS689" i="3"/>
  <c r="AR689" i="3"/>
  <c r="AQ689" i="3"/>
  <c r="AP689" i="3"/>
  <c r="AO689" i="3"/>
  <c r="AN689" i="3"/>
  <c r="AM689" i="3"/>
  <c r="AM691" i="3" s="1"/>
  <c r="AL689" i="3"/>
  <c r="AK689" i="3"/>
  <c r="AJ689" i="3"/>
  <c r="AI689" i="3"/>
  <c r="AH689" i="3"/>
  <c r="AG689" i="3"/>
  <c r="AF689" i="3"/>
  <c r="AE689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C689" i="3"/>
  <c r="B689" i="3"/>
  <c r="AT688" i="3"/>
  <c r="AT691" i="3" s="1"/>
  <c r="AS688" i="3"/>
  <c r="AS691" i="3" s="1"/>
  <c r="AR688" i="3"/>
  <c r="AR691" i="3" s="1"/>
  <c r="AQ688" i="3"/>
  <c r="AQ691" i="3" s="1"/>
  <c r="AP688" i="3"/>
  <c r="AO688" i="3"/>
  <c r="AO691" i="3" s="1"/>
  <c r="AN688" i="3"/>
  <c r="AM688" i="3"/>
  <c r="AL688" i="3"/>
  <c r="AK688" i="3"/>
  <c r="AK691" i="3" s="1"/>
  <c r="AJ688" i="3"/>
  <c r="AJ691" i="3" s="1"/>
  <c r="AI688" i="3"/>
  <c r="AI691" i="3" s="1"/>
  <c r="AH688" i="3"/>
  <c r="AG688" i="3"/>
  <c r="AG691" i="3" s="1"/>
  <c r="AF688" i="3"/>
  <c r="AE688" i="3"/>
  <c r="AE691" i="3" s="1"/>
  <c r="AD688" i="3"/>
  <c r="AC688" i="3"/>
  <c r="AB688" i="3"/>
  <c r="AB691" i="3" s="1"/>
  <c r="AA688" i="3"/>
  <c r="Z688" i="3"/>
  <c r="Y688" i="3"/>
  <c r="Y691" i="3" s="1"/>
  <c r="X688" i="3"/>
  <c r="W688" i="3"/>
  <c r="W691" i="3" s="1"/>
  <c r="V688" i="3"/>
  <c r="U688" i="3"/>
  <c r="T688" i="3"/>
  <c r="T691" i="3" s="1"/>
  <c r="S688" i="3"/>
  <c r="R688" i="3"/>
  <c r="Q688" i="3"/>
  <c r="Q691" i="3" s="1"/>
  <c r="P688" i="3"/>
  <c r="O688" i="3"/>
  <c r="O691" i="3" s="1"/>
  <c r="N688" i="3"/>
  <c r="M688" i="3"/>
  <c r="L688" i="3"/>
  <c r="L691" i="3" s="1"/>
  <c r="L724" i="3" s="1"/>
  <c r="L804" i="3" s="1"/>
  <c r="B688" i="3"/>
  <c r="B686" i="3"/>
  <c r="AT684" i="3"/>
  <c r="AS684" i="3"/>
  <c r="AQ684" i="3"/>
  <c r="AL684" i="3"/>
  <c r="AK684" i="3"/>
  <c r="AI684" i="3"/>
  <c r="AD684" i="3"/>
  <c r="AC684" i="3"/>
  <c r="AA684" i="3"/>
  <c r="U684" i="3"/>
  <c r="S684" i="3"/>
  <c r="M684" i="3"/>
  <c r="AT683" i="3"/>
  <c r="AS683" i="3"/>
  <c r="AR683" i="3"/>
  <c r="AQ683" i="3"/>
  <c r="AP683" i="3"/>
  <c r="AO683" i="3"/>
  <c r="AN683" i="3"/>
  <c r="AN684" i="3" s="1"/>
  <c r="AM683" i="3"/>
  <c r="AL683" i="3"/>
  <c r="AK683" i="3"/>
  <c r="AJ683" i="3"/>
  <c r="AI683" i="3"/>
  <c r="AH683" i="3"/>
  <c r="AG683" i="3"/>
  <c r="AF683" i="3"/>
  <c r="AF684" i="3" s="1"/>
  <c r="AE683" i="3"/>
  <c r="AD683" i="3"/>
  <c r="AC683" i="3"/>
  <c r="AB683" i="3"/>
  <c r="AA683" i="3"/>
  <c r="Z683" i="3"/>
  <c r="Y683" i="3"/>
  <c r="X683" i="3"/>
  <c r="X684" i="3" s="1"/>
  <c r="W683" i="3"/>
  <c r="V683" i="3"/>
  <c r="U683" i="3"/>
  <c r="T683" i="3"/>
  <c r="S683" i="3"/>
  <c r="R683" i="3"/>
  <c r="Q683" i="3"/>
  <c r="P683" i="3"/>
  <c r="P684" i="3" s="1"/>
  <c r="O683" i="3"/>
  <c r="N683" i="3"/>
  <c r="M683" i="3"/>
  <c r="L683" i="3"/>
  <c r="B683" i="3"/>
  <c r="AT682" i="3"/>
  <c r="AS682" i="3"/>
  <c r="AR682" i="3"/>
  <c r="AR684" i="3" s="1"/>
  <c r="AQ682" i="3"/>
  <c r="AP682" i="3"/>
  <c r="AP684" i="3" s="1"/>
  <c r="AO682" i="3"/>
  <c r="AO684" i="3" s="1"/>
  <c r="AN682" i="3"/>
  <c r="AM682" i="3"/>
  <c r="AM684" i="3" s="1"/>
  <c r="AL682" i="3"/>
  <c r="AK682" i="3"/>
  <c r="AJ682" i="3"/>
  <c r="AJ684" i="3" s="1"/>
  <c r="AI682" i="3"/>
  <c r="AH682" i="3"/>
  <c r="AH684" i="3" s="1"/>
  <c r="AG682" i="3"/>
  <c r="AG684" i="3" s="1"/>
  <c r="AF682" i="3"/>
  <c r="AE682" i="3"/>
  <c r="AE684" i="3" s="1"/>
  <c r="AD682" i="3"/>
  <c r="AC682" i="3"/>
  <c r="AB682" i="3"/>
  <c r="AB684" i="3" s="1"/>
  <c r="AA682" i="3"/>
  <c r="Z682" i="3"/>
  <c r="Z684" i="3" s="1"/>
  <c r="Y682" i="3"/>
  <c r="Y684" i="3" s="1"/>
  <c r="X682" i="3"/>
  <c r="W682" i="3"/>
  <c r="W684" i="3" s="1"/>
  <c r="V682" i="3"/>
  <c r="V684" i="3" s="1"/>
  <c r="U682" i="3"/>
  <c r="T682" i="3"/>
  <c r="T684" i="3" s="1"/>
  <c r="S682" i="3"/>
  <c r="R682" i="3"/>
  <c r="R684" i="3" s="1"/>
  <c r="Q682" i="3"/>
  <c r="Q684" i="3" s="1"/>
  <c r="P682" i="3"/>
  <c r="O682" i="3"/>
  <c r="O684" i="3" s="1"/>
  <c r="N682" i="3"/>
  <c r="N684" i="3" s="1"/>
  <c r="M682" i="3"/>
  <c r="L682" i="3"/>
  <c r="B682" i="3"/>
  <c r="B680" i="3"/>
  <c r="AO678" i="3"/>
  <c r="AM678" i="3"/>
  <c r="AL678" i="3"/>
  <c r="AG678" i="3"/>
  <c r="AE678" i="3"/>
  <c r="Y678" i="3"/>
  <c r="W678" i="3"/>
  <c r="V678" i="3"/>
  <c r="Q678" i="3"/>
  <c r="O678" i="3"/>
  <c r="AT677" i="3"/>
  <c r="AS677" i="3"/>
  <c r="AR677" i="3"/>
  <c r="AQ677" i="3"/>
  <c r="AP677" i="3"/>
  <c r="AO677" i="3"/>
  <c r="AN677" i="3"/>
  <c r="AM677" i="3"/>
  <c r="AL677" i="3"/>
  <c r="AK677" i="3"/>
  <c r="AJ677" i="3"/>
  <c r="AI677" i="3"/>
  <c r="AH677" i="3"/>
  <c r="AG677" i="3"/>
  <c r="AF677" i="3"/>
  <c r="AE677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AT676" i="3"/>
  <c r="AT678" i="3" s="1"/>
  <c r="AS676" i="3"/>
  <c r="AR676" i="3"/>
  <c r="AQ676" i="3"/>
  <c r="AP676" i="3"/>
  <c r="AO676" i="3"/>
  <c r="AN676" i="3"/>
  <c r="AM676" i="3"/>
  <c r="AL676" i="3"/>
  <c r="AK676" i="3"/>
  <c r="AJ676" i="3"/>
  <c r="AI676" i="3"/>
  <c r="AH676" i="3"/>
  <c r="AG676" i="3"/>
  <c r="AF676" i="3"/>
  <c r="AE676" i="3"/>
  <c r="AD676" i="3"/>
  <c r="AD678" i="3" s="1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N678" i="3" s="1"/>
  <c r="M676" i="3"/>
  <c r="L676" i="3"/>
  <c r="B676" i="3"/>
  <c r="AT675" i="3"/>
  <c r="AS675" i="3"/>
  <c r="AS678" i="3" s="1"/>
  <c r="AR675" i="3"/>
  <c r="AQ675" i="3"/>
  <c r="AP675" i="3"/>
  <c r="AP678" i="3" s="1"/>
  <c r="AO675" i="3"/>
  <c r="AN675" i="3"/>
  <c r="AN678" i="3" s="1"/>
  <c r="AM675" i="3"/>
  <c r="AL675" i="3"/>
  <c r="AK675" i="3"/>
  <c r="AK678" i="3" s="1"/>
  <c r="AJ675" i="3"/>
  <c r="AI675" i="3"/>
  <c r="AH675" i="3"/>
  <c r="AH678" i="3" s="1"/>
  <c r="AG675" i="3"/>
  <c r="AF675" i="3"/>
  <c r="AF678" i="3" s="1"/>
  <c r="AE675" i="3"/>
  <c r="AD675" i="3"/>
  <c r="AC675" i="3"/>
  <c r="AC678" i="3" s="1"/>
  <c r="AB675" i="3"/>
  <c r="AA675" i="3"/>
  <c r="AA678" i="3" s="1"/>
  <c r="Z675" i="3"/>
  <c r="Z678" i="3" s="1"/>
  <c r="Y675" i="3"/>
  <c r="X675" i="3"/>
  <c r="X678" i="3" s="1"/>
  <c r="W675" i="3"/>
  <c r="V675" i="3"/>
  <c r="U675" i="3"/>
  <c r="U678" i="3" s="1"/>
  <c r="T675" i="3"/>
  <c r="S675" i="3"/>
  <c r="S678" i="3" s="1"/>
  <c r="R675" i="3"/>
  <c r="R678" i="3" s="1"/>
  <c r="Q675" i="3"/>
  <c r="P675" i="3"/>
  <c r="P678" i="3" s="1"/>
  <c r="O675" i="3"/>
  <c r="N675" i="3"/>
  <c r="M675" i="3"/>
  <c r="M678" i="3" s="1"/>
  <c r="L675" i="3"/>
  <c r="B675" i="3"/>
  <c r="B673" i="3"/>
  <c r="AT671" i="3"/>
  <c r="AS671" i="3"/>
  <c r="AR671" i="3"/>
  <c r="AQ671" i="3"/>
  <c r="AP671" i="3"/>
  <c r="AO671" i="3"/>
  <c r="AN671" i="3"/>
  <c r="AM671" i="3"/>
  <c r="AL671" i="3"/>
  <c r="AK671" i="3"/>
  <c r="AJ671" i="3"/>
  <c r="AI671" i="3"/>
  <c r="AH671" i="3"/>
  <c r="AG671" i="3"/>
  <c r="AF671" i="3"/>
  <c r="AE671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B671" i="3"/>
  <c r="B669" i="3"/>
  <c r="AQ667" i="3"/>
  <c r="AO667" i="3"/>
  <c r="AJ667" i="3"/>
  <c r="AI667" i="3"/>
  <c r="AG667" i="3"/>
  <c r="AB667" i="3"/>
  <c r="AA667" i="3"/>
  <c r="Y667" i="3"/>
  <c r="S667" i="3"/>
  <c r="Q667" i="3"/>
  <c r="L667" i="3"/>
  <c r="C667" i="3"/>
  <c r="AT666" i="3"/>
  <c r="AS666" i="3"/>
  <c r="AR666" i="3"/>
  <c r="AQ666" i="3"/>
  <c r="AP666" i="3"/>
  <c r="AO666" i="3"/>
  <c r="AN666" i="3"/>
  <c r="AM666" i="3"/>
  <c r="AL666" i="3"/>
  <c r="AK666" i="3"/>
  <c r="AJ666" i="3"/>
  <c r="AI666" i="3"/>
  <c r="AH666" i="3"/>
  <c r="AG666" i="3"/>
  <c r="AF666" i="3"/>
  <c r="AE666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AT665" i="3"/>
  <c r="AT667" i="3" s="1"/>
  <c r="AS665" i="3"/>
  <c r="AS667" i="3" s="1"/>
  <c r="AR665" i="3"/>
  <c r="AR667" i="3" s="1"/>
  <c r="AQ665" i="3"/>
  <c r="AP665" i="3"/>
  <c r="AP667" i="3" s="1"/>
  <c r="AO665" i="3"/>
  <c r="AN665" i="3"/>
  <c r="AN667" i="3" s="1"/>
  <c r="AM665" i="3"/>
  <c r="AL665" i="3"/>
  <c r="AL667" i="3" s="1"/>
  <c r="AK665" i="3"/>
  <c r="AK667" i="3" s="1"/>
  <c r="AJ665" i="3"/>
  <c r="AI665" i="3"/>
  <c r="AH665" i="3"/>
  <c r="AH667" i="3" s="1"/>
  <c r="AG665" i="3"/>
  <c r="AF665" i="3"/>
  <c r="AF667" i="3" s="1"/>
  <c r="AE665" i="3"/>
  <c r="AD665" i="3"/>
  <c r="AD667" i="3" s="1"/>
  <c r="AC665" i="3"/>
  <c r="AC667" i="3" s="1"/>
  <c r="AB665" i="3"/>
  <c r="AA665" i="3"/>
  <c r="Z665" i="3"/>
  <c r="Z667" i="3" s="1"/>
  <c r="Y665" i="3"/>
  <c r="X665" i="3"/>
  <c r="X667" i="3" s="1"/>
  <c r="W665" i="3"/>
  <c r="V665" i="3"/>
  <c r="V667" i="3" s="1"/>
  <c r="U665" i="3"/>
  <c r="U667" i="3" s="1"/>
  <c r="T665" i="3"/>
  <c r="T667" i="3" s="1"/>
  <c r="S665" i="3"/>
  <c r="R665" i="3"/>
  <c r="R667" i="3" s="1"/>
  <c r="Q665" i="3"/>
  <c r="P665" i="3"/>
  <c r="P667" i="3" s="1"/>
  <c r="O665" i="3"/>
  <c r="N665" i="3"/>
  <c r="N667" i="3" s="1"/>
  <c r="M665" i="3"/>
  <c r="M667" i="3" s="1"/>
  <c r="L665" i="3"/>
  <c r="D665" i="3"/>
  <c r="D667" i="3" s="1"/>
  <c r="C665" i="3"/>
  <c r="B665" i="3"/>
  <c r="AT664" i="3"/>
  <c r="AS664" i="3"/>
  <c r="AR664" i="3"/>
  <c r="AQ664" i="3"/>
  <c r="AP664" i="3"/>
  <c r="AO664" i="3"/>
  <c r="AN664" i="3"/>
  <c r="AM664" i="3"/>
  <c r="AL664" i="3"/>
  <c r="AK664" i="3"/>
  <c r="AJ664" i="3"/>
  <c r="AI664" i="3"/>
  <c r="AH664" i="3"/>
  <c r="AG664" i="3"/>
  <c r="AF664" i="3"/>
  <c r="AE664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C664" i="3"/>
  <c r="B662" i="3"/>
  <c r="AQ660" i="3"/>
  <c r="AI660" i="3"/>
  <c r="AH660" i="3"/>
  <c r="AA660" i="3"/>
  <c r="P660" i="3"/>
  <c r="AT659" i="3"/>
  <c r="AS659" i="3"/>
  <c r="AR659" i="3"/>
  <c r="AQ659" i="3"/>
  <c r="AP659" i="3"/>
  <c r="AO659" i="3"/>
  <c r="AN659" i="3"/>
  <c r="AM659" i="3"/>
  <c r="AL659" i="3"/>
  <c r="AK659" i="3"/>
  <c r="AJ659" i="3"/>
  <c r="AI659" i="3"/>
  <c r="AH659" i="3"/>
  <c r="AG659" i="3"/>
  <c r="AF659" i="3"/>
  <c r="AE659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B659" i="3"/>
  <c r="AT658" i="3"/>
  <c r="AS658" i="3"/>
  <c r="AR658" i="3"/>
  <c r="AQ658" i="3"/>
  <c r="AP658" i="3"/>
  <c r="AO658" i="3"/>
  <c r="AN658" i="3"/>
  <c r="AM658" i="3"/>
  <c r="AL658" i="3"/>
  <c r="AK658" i="3"/>
  <c r="AJ658" i="3"/>
  <c r="AI658" i="3"/>
  <c r="AH658" i="3"/>
  <c r="AG658" i="3"/>
  <c r="AF658" i="3"/>
  <c r="AE658" i="3"/>
  <c r="AD658" i="3"/>
  <c r="AC658" i="3"/>
  <c r="AB658" i="3"/>
  <c r="AA658" i="3"/>
  <c r="Z658" i="3"/>
  <c r="Y658" i="3"/>
  <c r="X658" i="3"/>
  <c r="X660" i="3" s="1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B658" i="3"/>
  <c r="AT657" i="3"/>
  <c r="AS657" i="3"/>
  <c r="AR657" i="3"/>
  <c r="AQ657" i="3"/>
  <c r="AP657" i="3"/>
  <c r="AO657" i="3"/>
  <c r="AN657" i="3"/>
  <c r="AN660" i="3" s="1"/>
  <c r="AM657" i="3"/>
  <c r="AL657" i="3"/>
  <c r="AK657" i="3"/>
  <c r="AJ657" i="3"/>
  <c r="AI657" i="3"/>
  <c r="AH657" i="3"/>
  <c r="AG657" i="3"/>
  <c r="AF657" i="3"/>
  <c r="AF660" i="3" s="1"/>
  <c r="AE657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B657" i="3"/>
  <c r="AT656" i="3"/>
  <c r="AS656" i="3"/>
  <c r="AR656" i="3"/>
  <c r="AQ656" i="3"/>
  <c r="AP656" i="3"/>
  <c r="AP660" i="3" s="1"/>
  <c r="AO656" i="3"/>
  <c r="AN656" i="3"/>
  <c r="AM656" i="3"/>
  <c r="AL656" i="3"/>
  <c r="AK656" i="3"/>
  <c r="AJ656" i="3"/>
  <c r="AI656" i="3"/>
  <c r="AH656" i="3"/>
  <c r="AG656" i="3"/>
  <c r="AF656" i="3"/>
  <c r="AE656" i="3"/>
  <c r="AD656" i="3"/>
  <c r="AC656" i="3"/>
  <c r="AB656" i="3"/>
  <c r="AA656" i="3"/>
  <c r="Z656" i="3"/>
  <c r="Z660" i="3" s="1"/>
  <c r="Y656" i="3"/>
  <c r="X656" i="3"/>
  <c r="W656" i="3"/>
  <c r="V656" i="3"/>
  <c r="U656" i="3"/>
  <c r="T656" i="3"/>
  <c r="S656" i="3"/>
  <c r="R656" i="3"/>
  <c r="R660" i="3" s="1"/>
  <c r="Q656" i="3"/>
  <c r="P656" i="3"/>
  <c r="O656" i="3"/>
  <c r="N656" i="3"/>
  <c r="M656" i="3"/>
  <c r="L656" i="3"/>
  <c r="K656" i="3"/>
  <c r="J656" i="3"/>
  <c r="I656" i="3"/>
  <c r="H656" i="3"/>
  <c r="G656" i="3"/>
  <c r="F656" i="3"/>
  <c r="B656" i="3"/>
  <c r="AT655" i="3"/>
  <c r="AS655" i="3"/>
  <c r="AR655" i="3"/>
  <c r="AQ655" i="3"/>
  <c r="AP655" i="3"/>
  <c r="AO655" i="3"/>
  <c r="AN655" i="3"/>
  <c r="AM655" i="3"/>
  <c r="AL655" i="3"/>
  <c r="AK655" i="3"/>
  <c r="AJ655" i="3"/>
  <c r="AI655" i="3"/>
  <c r="AH655" i="3"/>
  <c r="AG655" i="3"/>
  <c r="AF655" i="3"/>
  <c r="AE655" i="3"/>
  <c r="AD655" i="3"/>
  <c r="AC655" i="3"/>
  <c r="AB655" i="3"/>
  <c r="AA655" i="3"/>
  <c r="Z655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B655" i="3"/>
  <c r="AT654" i="3"/>
  <c r="AT660" i="3" s="1"/>
  <c r="AS654" i="3"/>
  <c r="AS660" i="3" s="1"/>
  <c r="AR654" i="3"/>
  <c r="AR660" i="3" s="1"/>
  <c r="AQ654" i="3"/>
  <c r="AP654" i="3"/>
  <c r="AO654" i="3"/>
  <c r="AO660" i="3" s="1"/>
  <c r="AN654" i="3"/>
  <c r="AM654" i="3"/>
  <c r="AL654" i="3"/>
  <c r="AL660" i="3" s="1"/>
  <c r="AK654" i="3"/>
  <c r="AK660" i="3" s="1"/>
  <c r="AJ654" i="3"/>
  <c r="AJ660" i="3" s="1"/>
  <c r="AI654" i="3"/>
  <c r="AH654" i="3"/>
  <c r="AG654" i="3"/>
  <c r="AG660" i="3" s="1"/>
  <c r="AF654" i="3"/>
  <c r="AE654" i="3"/>
  <c r="AD654" i="3"/>
  <c r="AD660" i="3" s="1"/>
  <c r="AC654" i="3"/>
  <c r="AC660" i="3" s="1"/>
  <c r="AB654" i="3"/>
  <c r="AB660" i="3" s="1"/>
  <c r="AA654" i="3"/>
  <c r="Z654" i="3"/>
  <c r="Y654" i="3"/>
  <c r="Y660" i="3" s="1"/>
  <c r="X654" i="3"/>
  <c r="W654" i="3"/>
  <c r="V654" i="3"/>
  <c r="V660" i="3" s="1"/>
  <c r="U654" i="3"/>
  <c r="U660" i="3" s="1"/>
  <c r="T654" i="3"/>
  <c r="T660" i="3" s="1"/>
  <c r="S654" i="3"/>
  <c r="S660" i="3" s="1"/>
  <c r="R654" i="3"/>
  <c r="Q654" i="3"/>
  <c r="Q660" i="3" s="1"/>
  <c r="P654" i="3"/>
  <c r="O654" i="3"/>
  <c r="N654" i="3"/>
  <c r="N660" i="3" s="1"/>
  <c r="B654" i="3"/>
  <c r="B652" i="3"/>
  <c r="AT650" i="3"/>
  <c r="AS650" i="3"/>
  <c r="AR650" i="3"/>
  <c r="AQ650" i="3"/>
  <c r="AP650" i="3"/>
  <c r="AO650" i="3"/>
  <c r="AN650" i="3"/>
  <c r="AM650" i="3"/>
  <c r="AL650" i="3"/>
  <c r="AK650" i="3"/>
  <c r="AJ650" i="3"/>
  <c r="AI650" i="3"/>
  <c r="AH650" i="3"/>
  <c r="AG650" i="3"/>
  <c r="AF650" i="3"/>
  <c r="AE650" i="3"/>
  <c r="AD650" i="3"/>
  <c r="AC650" i="3"/>
  <c r="AB650" i="3"/>
  <c r="AA650" i="3"/>
  <c r="Z650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B650" i="3"/>
  <c r="AT649" i="3"/>
  <c r="AS649" i="3"/>
  <c r="AR649" i="3"/>
  <c r="AQ649" i="3"/>
  <c r="AP649" i="3"/>
  <c r="AO649" i="3"/>
  <c r="AN649" i="3"/>
  <c r="AM649" i="3"/>
  <c r="AL649" i="3"/>
  <c r="AK649" i="3"/>
  <c r="AJ649" i="3"/>
  <c r="AI649" i="3"/>
  <c r="AH649" i="3"/>
  <c r="AG649" i="3"/>
  <c r="AF649" i="3"/>
  <c r="AE649" i="3"/>
  <c r="AD649" i="3"/>
  <c r="AC649" i="3"/>
  <c r="AB649" i="3"/>
  <c r="AA649" i="3"/>
  <c r="Z649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AT645" i="3"/>
  <c r="AS645" i="3"/>
  <c r="AR645" i="3"/>
  <c r="AQ645" i="3"/>
  <c r="AP645" i="3"/>
  <c r="AO645" i="3"/>
  <c r="AN645" i="3"/>
  <c r="AM645" i="3"/>
  <c r="AL645" i="3"/>
  <c r="AK645" i="3"/>
  <c r="AJ645" i="3"/>
  <c r="AI645" i="3"/>
  <c r="AH645" i="3"/>
  <c r="AG645" i="3"/>
  <c r="AF645" i="3"/>
  <c r="AE645" i="3"/>
  <c r="AD645" i="3"/>
  <c r="AC645" i="3"/>
  <c r="AB645" i="3"/>
  <c r="AA645" i="3"/>
  <c r="Z645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B645" i="3"/>
  <c r="AT644" i="3"/>
  <c r="AS644" i="3"/>
  <c r="AR644" i="3"/>
  <c r="AQ644" i="3"/>
  <c r="AP644" i="3"/>
  <c r="AO644" i="3"/>
  <c r="AN644" i="3"/>
  <c r="AM644" i="3"/>
  <c r="AL644" i="3"/>
  <c r="AK644" i="3"/>
  <c r="AJ644" i="3"/>
  <c r="AI644" i="3"/>
  <c r="AH644" i="3"/>
  <c r="AG644" i="3"/>
  <c r="AF644" i="3"/>
  <c r="AE644" i="3"/>
  <c r="AD644" i="3"/>
  <c r="AC644" i="3"/>
  <c r="AB644" i="3"/>
  <c r="AA644" i="3"/>
  <c r="Z644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AT640" i="3"/>
  <c r="AS640" i="3"/>
  <c r="AR640" i="3"/>
  <c r="AQ640" i="3"/>
  <c r="AP640" i="3"/>
  <c r="AO640" i="3"/>
  <c r="AN640" i="3"/>
  <c r="AM640" i="3"/>
  <c r="AL640" i="3"/>
  <c r="AK640" i="3"/>
  <c r="AJ640" i="3"/>
  <c r="AI640" i="3"/>
  <c r="AH640" i="3"/>
  <c r="AG640" i="3"/>
  <c r="AF640" i="3"/>
  <c r="AE640" i="3"/>
  <c r="AD640" i="3"/>
  <c r="AC640" i="3"/>
  <c r="AB640" i="3"/>
  <c r="AA640" i="3"/>
  <c r="Z640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J640" i="3"/>
  <c r="B640" i="3"/>
  <c r="AT639" i="3"/>
  <c r="AS639" i="3"/>
  <c r="AR639" i="3"/>
  <c r="AQ639" i="3"/>
  <c r="AP639" i="3"/>
  <c r="AO639" i="3"/>
  <c r="AN639" i="3"/>
  <c r="AM639" i="3"/>
  <c r="AL639" i="3"/>
  <c r="AK639" i="3"/>
  <c r="AJ639" i="3"/>
  <c r="AI639" i="3"/>
  <c r="AH639" i="3"/>
  <c r="AG639" i="3"/>
  <c r="AF639" i="3"/>
  <c r="AE639" i="3"/>
  <c r="AD639" i="3"/>
  <c r="AC639" i="3"/>
  <c r="AB639" i="3"/>
  <c r="AA639" i="3"/>
  <c r="Z639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L719" i="3" s="1"/>
  <c r="L799" i="3" s="1"/>
  <c r="AT636" i="3"/>
  <c r="AS636" i="3"/>
  <c r="AR636" i="3"/>
  <c r="AQ636" i="3"/>
  <c r="AP636" i="3"/>
  <c r="AO636" i="3"/>
  <c r="AN636" i="3"/>
  <c r="AM636" i="3"/>
  <c r="AL636" i="3"/>
  <c r="AK636" i="3"/>
  <c r="AJ636" i="3"/>
  <c r="AI636" i="3"/>
  <c r="AH636" i="3"/>
  <c r="AG636" i="3"/>
  <c r="AF636" i="3"/>
  <c r="AE636" i="3"/>
  <c r="AD636" i="3"/>
  <c r="AC636" i="3"/>
  <c r="AB636" i="3"/>
  <c r="AA636" i="3"/>
  <c r="Z636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B636" i="3"/>
  <c r="AT635" i="3"/>
  <c r="AS635" i="3"/>
  <c r="AR635" i="3"/>
  <c r="AQ635" i="3"/>
  <c r="AP635" i="3"/>
  <c r="AO635" i="3"/>
  <c r="AN635" i="3"/>
  <c r="AM635" i="3"/>
  <c r="AL635" i="3"/>
  <c r="AK635" i="3"/>
  <c r="AJ635" i="3"/>
  <c r="AI635" i="3"/>
  <c r="AH635" i="3"/>
  <c r="AG635" i="3"/>
  <c r="AF635" i="3"/>
  <c r="AE635" i="3"/>
  <c r="AD635" i="3"/>
  <c r="AC635" i="3"/>
  <c r="AB635" i="3"/>
  <c r="AA635" i="3"/>
  <c r="Z635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L718" i="3" s="1"/>
  <c r="L798" i="3" s="1"/>
  <c r="K635" i="3"/>
  <c r="K718" i="3" s="1"/>
  <c r="K798" i="3" s="1"/>
  <c r="K835" i="3" s="1"/>
  <c r="J635" i="3"/>
  <c r="J718" i="3" s="1"/>
  <c r="J798" i="3" s="1"/>
  <c r="J835" i="3" s="1"/>
  <c r="I635" i="3"/>
  <c r="I718" i="3" s="1"/>
  <c r="I798" i="3" s="1"/>
  <c r="I835" i="3" s="1"/>
  <c r="H635" i="3"/>
  <c r="H718" i="3" s="1"/>
  <c r="H798" i="3" s="1"/>
  <c r="H835" i="3" s="1"/>
  <c r="G635" i="3"/>
  <c r="G718" i="3" s="1"/>
  <c r="G798" i="3" s="1"/>
  <c r="G835" i="3" s="1"/>
  <c r="F635" i="3"/>
  <c r="F718" i="3" s="1"/>
  <c r="F798" i="3" s="1"/>
  <c r="F835" i="3" s="1"/>
  <c r="E635" i="3"/>
  <c r="E718" i="3" s="1"/>
  <c r="E798" i="3" s="1"/>
  <c r="E835" i="3" s="1"/>
  <c r="D635" i="3"/>
  <c r="D718" i="3" s="1"/>
  <c r="D798" i="3" s="1"/>
  <c r="D835" i="3" s="1"/>
  <c r="C635" i="3"/>
  <c r="C718" i="3" s="1"/>
  <c r="C798" i="3" s="1"/>
  <c r="C835" i="3" s="1"/>
  <c r="S631" i="3"/>
  <c r="F631" i="3"/>
  <c r="E631" i="3"/>
  <c r="D631" i="3"/>
  <c r="C631" i="3"/>
  <c r="F630" i="3"/>
  <c r="AT629" i="3"/>
  <c r="AS629" i="3"/>
  <c r="AR629" i="3"/>
  <c r="AQ629" i="3"/>
  <c r="AP629" i="3"/>
  <c r="AO629" i="3"/>
  <c r="AN629" i="3"/>
  <c r="AM629" i="3"/>
  <c r="AL629" i="3"/>
  <c r="AK629" i="3"/>
  <c r="AJ629" i="3"/>
  <c r="AI629" i="3"/>
  <c r="AH629" i="3"/>
  <c r="AG629" i="3"/>
  <c r="AF629" i="3"/>
  <c r="AE629" i="3"/>
  <c r="AD629" i="3"/>
  <c r="AC629" i="3"/>
  <c r="AB629" i="3"/>
  <c r="AA629" i="3"/>
  <c r="Z629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B629" i="3"/>
  <c r="AT628" i="3"/>
  <c r="AS628" i="3"/>
  <c r="AR628" i="3"/>
  <c r="AQ628" i="3"/>
  <c r="AP628" i="3"/>
  <c r="AO628" i="3"/>
  <c r="AN628" i="3"/>
  <c r="AM628" i="3"/>
  <c r="AL628" i="3"/>
  <c r="AK628" i="3"/>
  <c r="AJ628" i="3"/>
  <c r="AI628" i="3"/>
  <c r="AH628" i="3"/>
  <c r="AG628" i="3"/>
  <c r="AF628" i="3"/>
  <c r="AE628" i="3"/>
  <c r="AD628" i="3"/>
  <c r="AC628" i="3"/>
  <c r="AB628" i="3"/>
  <c r="AA628" i="3"/>
  <c r="Z628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B628" i="3"/>
  <c r="AT627" i="3"/>
  <c r="AS627" i="3"/>
  <c r="AR627" i="3"/>
  <c r="AQ627" i="3"/>
  <c r="AP627" i="3"/>
  <c r="AO627" i="3"/>
  <c r="AN627" i="3"/>
  <c r="AM627" i="3"/>
  <c r="AL627" i="3"/>
  <c r="AK627" i="3"/>
  <c r="AJ627" i="3"/>
  <c r="AI627" i="3"/>
  <c r="AH627" i="3"/>
  <c r="AG627" i="3"/>
  <c r="AF627" i="3"/>
  <c r="AE627" i="3"/>
  <c r="AD627" i="3"/>
  <c r="AC627" i="3"/>
  <c r="AB627" i="3"/>
  <c r="AA627" i="3"/>
  <c r="Z627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AT626" i="3"/>
  <c r="AS626" i="3"/>
  <c r="AR626" i="3"/>
  <c r="AQ626" i="3"/>
  <c r="AP626" i="3"/>
  <c r="AO626" i="3"/>
  <c r="AN626" i="3"/>
  <c r="AM626" i="3"/>
  <c r="AL626" i="3"/>
  <c r="AK626" i="3"/>
  <c r="AJ626" i="3"/>
  <c r="AI626" i="3"/>
  <c r="AH626" i="3"/>
  <c r="AG626" i="3"/>
  <c r="AF626" i="3"/>
  <c r="AE626" i="3"/>
  <c r="AD626" i="3"/>
  <c r="AC626" i="3"/>
  <c r="AB626" i="3"/>
  <c r="AA626" i="3"/>
  <c r="Z626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AT625" i="3"/>
  <c r="AS625" i="3"/>
  <c r="AR625" i="3"/>
  <c r="AQ625" i="3"/>
  <c r="AP625" i="3"/>
  <c r="AO625" i="3"/>
  <c r="AN625" i="3"/>
  <c r="AM625" i="3"/>
  <c r="AL625" i="3"/>
  <c r="AK625" i="3"/>
  <c r="AJ625" i="3"/>
  <c r="AI625" i="3"/>
  <c r="AH625" i="3"/>
  <c r="AG625" i="3"/>
  <c r="AF625" i="3"/>
  <c r="AE625" i="3"/>
  <c r="AD625" i="3"/>
  <c r="AC625" i="3"/>
  <c r="AB625" i="3"/>
  <c r="AA625" i="3"/>
  <c r="Z625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AT624" i="3"/>
  <c r="AS624" i="3"/>
  <c r="AR624" i="3"/>
  <c r="AQ624" i="3"/>
  <c r="AP624" i="3"/>
  <c r="AO624" i="3"/>
  <c r="AN624" i="3"/>
  <c r="AM624" i="3"/>
  <c r="AL624" i="3"/>
  <c r="AK624" i="3"/>
  <c r="AJ624" i="3"/>
  <c r="AI624" i="3"/>
  <c r="AH624" i="3"/>
  <c r="AG624" i="3"/>
  <c r="AF624" i="3"/>
  <c r="AE624" i="3"/>
  <c r="AD624" i="3"/>
  <c r="AC624" i="3"/>
  <c r="AB624" i="3"/>
  <c r="AA624" i="3"/>
  <c r="Z624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AT623" i="3"/>
  <c r="AS623" i="3"/>
  <c r="AR623" i="3"/>
  <c r="AQ623" i="3"/>
  <c r="AP623" i="3"/>
  <c r="AO623" i="3"/>
  <c r="AN623" i="3"/>
  <c r="AM623" i="3"/>
  <c r="AL623" i="3"/>
  <c r="AK623" i="3"/>
  <c r="AJ623" i="3"/>
  <c r="AI623" i="3"/>
  <c r="AH623" i="3"/>
  <c r="AG623" i="3"/>
  <c r="AF623" i="3"/>
  <c r="AE623" i="3"/>
  <c r="AD623" i="3"/>
  <c r="AC623" i="3"/>
  <c r="AB623" i="3"/>
  <c r="AA623" i="3"/>
  <c r="Z623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B623" i="3"/>
  <c r="AT622" i="3"/>
  <c r="AS622" i="3"/>
  <c r="AR622" i="3"/>
  <c r="AQ622" i="3"/>
  <c r="AP622" i="3"/>
  <c r="AO622" i="3"/>
  <c r="AN622" i="3"/>
  <c r="AM622" i="3"/>
  <c r="AL622" i="3"/>
  <c r="AK622" i="3"/>
  <c r="AJ622" i="3"/>
  <c r="AI622" i="3"/>
  <c r="AH622" i="3"/>
  <c r="AG622" i="3"/>
  <c r="AF622" i="3"/>
  <c r="AE622" i="3"/>
  <c r="AD622" i="3"/>
  <c r="AC622" i="3"/>
  <c r="AB622" i="3"/>
  <c r="AA622" i="3"/>
  <c r="Z622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B622" i="3"/>
  <c r="AT621" i="3"/>
  <c r="AS621" i="3"/>
  <c r="AR621" i="3"/>
  <c r="AQ621" i="3"/>
  <c r="AP621" i="3"/>
  <c r="AO621" i="3"/>
  <c r="AN621" i="3"/>
  <c r="AM621" i="3"/>
  <c r="AL621" i="3"/>
  <c r="AK621" i="3"/>
  <c r="AJ621" i="3"/>
  <c r="AI621" i="3"/>
  <c r="AH621" i="3"/>
  <c r="AG621" i="3"/>
  <c r="AF621" i="3"/>
  <c r="AE621" i="3"/>
  <c r="AD621" i="3"/>
  <c r="AC621" i="3"/>
  <c r="AB621" i="3"/>
  <c r="AA621" i="3"/>
  <c r="Z621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B621" i="3"/>
  <c r="AT620" i="3"/>
  <c r="AS620" i="3"/>
  <c r="AR620" i="3"/>
  <c r="AQ620" i="3"/>
  <c r="AP620" i="3"/>
  <c r="AO620" i="3"/>
  <c r="AN620" i="3"/>
  <c r="AM620" i="3"/>
  <c r="AL620" i="3"/>
  <c r="AK620" i="3"/>
  <c r="AJ620" i="3"/>
  <c r="AI620" i="3"/>
  <c r="AH620" i="3"/>
  <c r="AG620" i="3"/>
  <c r="AF620" i="3"/>
  <c r="AE620" i="3"/>
  <c r="AD620" i="3"/>
  <c r="AC620" i="3"/>
  <c r="AB620" i="3"/>
  <c r="AA620" i="3"/>
  <c r="Z620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B620" i="3"/>
  <c r="AT619" i="3"/>
  <c r="AS619" i="3"/>
  <c r="AR619" i="3"/>
  <c r="AQ619" i="3"/>
  <c r="AP619" i="3"/>
  <c r="AO619" i="3"/>
  <c r="AN619" i="3"/>
  <c r="AM619" i="3"/>
  <c r="AL619" i="3"/>
  <c r="AK619" i="3"/>
  <c r="AJ619" i="3"/>
  <c r="AI619" i="3"/>
  <c r="AH619" i="3"/>
  <c r="AG619" i="3"/>
  <c r="AF619" i="3"/>
  <c r="AE619" i="3"/>
  <c r="AD619" i="3"/>
  <c r="AC619" i="3"/>
  <c r="AB619" i="3"/>
  <c r="AA619" i="3"/>
  <c r="Z619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B619" i="3"/>
  <c r="AT618" i="3"/>
  <c r="AS618" i="3"/>
  <c r="AR618" i="3"/>
  <c r="AQ618" i="3"/>
  <c r="AP618" i="3"/>
  <c r="AO618" i="3"/>
  <c r="AN618" i="3"/>
  <c r="AM618" i="3"/>
  <c r="AL618" i="3"/>
  <c r="AK618" i="3"/>
  <c r="AJ618" i="3"/>
  <c r="AI618" i="3"/>
  <c r="AH618" i="3"/>
  <c r="AG618" i="3"/>
  <c r="AF618" i="3"/>
  <c r="AE618" i="3"/>
  <c r="AD618" i="3"/>
  <c r="AC618" i="3"/>
  <c r="AB618" i="3"/>
  <c r="AA618" i="3"/>
  <c r="Z618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B618" i="3"/>
  <c r="AT617" i="3"/>
  <c r="AS617" i="3"/>
  <c r="AR617" i="3"/>
  <c r="AQ617" i="3"/>
  <c r="AP617" i="3"/>
  <c r="AO617" i="3"/>
  <c r="AN617" i="3"/>
  <c r="AM617" i="3"/>
  <c r="AL617" i="3"/>
  <c r="AK617" i="3"/>
  <c r="AJ617" i="3"/>
  <c r="AI617" i="3"/>
  <c r="AH617" i="3"/>
  <c r="AG617" i="3"/>
  <c r="AF617" i="3"/>
  <c r="AE617" i="3"/>
  <c r="AD617" i="3"/>
  <c r="AC617" i="3"/>
  <c r="AB617" i="3"/>
  <c r="AA617" i="3"/>
  <c r="Z617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B617" i="3"/>
  <c r="AT616" i="3"/>
  <c r="AS616" i="3"/>
  <c r="AR616" i="3"/>
  <c r="AQ616" i="3"/>
  <c r="AP616" i="3"/>
  <c r="AO616" i="3"/>
  <c r="AN616" i="3"/>
  <c r="AM616" i="3"/>
  <c r="AL616" i="3"/>
  <c r="AK616" i="3"/>
  <c r="AJ616" i="3"/>
  <c r="AI616" i="3"/>
  <c r="AH616" i="3"/>
  <c r="AG616" i="3"/>
  <c r="AF616" i="3"/>
  <c r="AE616" i="3"/>
  <c r="AD616" i="3"/>
  <c r="AC616" i="3"/>
  <c r="AB616" i="3"/>
  <c r="AA616" i="3"/>
  <c r="Z616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B616" i="3"/>
  <c r="AT615" i="3"/>
  <c r="AS615" i="3"/>
  <c r="AR615" i="3"/>
  <c r="AQ615" i="3"/>
  <c r="AP615" i="3"/>
  <c r="AO615" i="3"/>
  <c r="AN615" i="3"/>
  <c r="AM615" i="3"/>
  <c r="AL615" i="3"/>
  <c r="AK615" i="3"/>
  <c r="AJ615" i="3"/>
  <c r="AI615" i="3"/>
  <c r="AH615" i="3"/>
  <c r="AG615" i="3"/>
  <c r="AF615" i="3"/>
  <c r="AE615" i="3"/>
  <c r="AD615" i="3"/>
  <c r="AC615" i="3"/>
  <c r="AB615" i="3"/>
  <c r="AA615" i="3"/>
  <c r="Z615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B615" i="3"/>
  <c r="AT614" i="3"/>
  <c r="AS614" i="3"/>
  <c r="AR614" i="3"/>
  <c r="AQ614" i="3"/>
  <c r="AP614" i="3"/>
  <c r="AO614" i="3"/>
  <c r="AN614" i="3"/>
  <c r="AM614" i="3"/>
  <c r="AL614" i="3"/>
  <c r="AK614" i="3"/>
  <c r="AJ614" i="3"/>
  <c r="AI614" i="3"/>
  <c r="AH614" i="3"/>
  <c r="AG614" i="3"/>
  <c r="AF614" i="3"/>
  <c r="AE614" i="3"/>
  <c r="AD614" i="3"/>
  <c r="AC614" i="3"/>
  <c r="AB614" i="3"/>
  <c r="AA614" i="3"/>
  <c r="Z614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B614" i="3"/>
  <c r="AT613" i="3"/>
  <c r="AS613" i="3"/>
  <c r="AR613" i="3"/>
  <c r="AQ613" i="3"/>
  <c r="AP613" i="3"/>
  <c r="AO613" i="3"/>
  <c r="AN613" i="3"/>
  <c r="AM613" i="3"/>
  <c r="AL613" i="3"/>
  <c r="AK613" i="3"/>
  <c r="AJ613" i="3"/>
  <c r="AI613" i="3"/>
  <c r="AH613" i="3"/>
  <c r="AG613" i="3"/>
  <c r="AF613" i="3"/>
  <c r="AE613" i="3"/>
  <c r="AD613" i="3"/>
  <c r="AC613" i="3"/>
  <c r="AB613" i="3"/>
  <c r="AA613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B613" i="3"/>
  <c r="AT612" i="3"/>
  <c r="AS612" i="3"/>
  <c r="AR612" i="3"/>
  <c r="AQ612" i="3"/>
  <c r="AP612" i="3"/>
  <c r="AO612" i="3"/>
  <c r="AN612" i="3"/>
  <c r="AM612" i="3"/>
  <c r="AL612" i="3"/>
  <c r="AK612" i="3"/>
  <c r="AJ612" i="3"/>
  <c r="AI612" i="3"/>
  <c r="AH612" i="3"/>
  <c r="AG612" i="3"/>
  <c r="AF612" i="3"/>
  <c r="AE612" i="3"/>
  <c r="AD612" i="3"/>
  <c r="AC612" i="3"/>
  <c r="AB612" i="3"/>
  <c r="AA612" i="3"/>
  <c r="Z612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B612" i="3"/>
  <c r="AT611" i="3"/>
  <c r="AS611" i="3"/>
  <c r="AR611" i="3"/>
  <c r="AQ611" i="3"/>
  <c r="AP611" i="3"/>
  <c r="AO611" i="3"/>
  <c r="AN611" i="3"/>
  <c r="AM611" i="3"/>
  <c r="AL611" i="3"/>
  <c r="AK611" i="3"/>
  <c r="AJ611" i="3"/>
  <c r="AI611" i="3"/>
  <c r="AH611" i="3"/>
  <c r="AG611" i="3"/>
  <c r="AF611" i="3"/>
  <c r="AE611" i="3"/>
  <c r="AD611" i="3"/>
  <c r="AC611" i="3"/>
  <c r="AB611" i="3"/>
  <c r="AA611" i="3"/>
  <c r="Z611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B611" i="3"/>
  <c r="AT610" i="3"/>
  <c r="AS610" i="3"/>
  <c r="AR610" i="3"/>
  <c r="AQ610" i="3"/>
  <c r="AP610" i="3"/>
  <c r="AO610" i="3"/>
  <c r="AN610" i="3"/>
  <c r="AM610" i="3"/>
  <c r="AL610" i="3"/>
  <c r="AK610" i="3"/>
  <c r="AJ610" i="3"/>
  <c r="AI610" i="3"/>
  <c r="AH610" i="3"/>
  <c r="AG610" i="3"/>
  <c r="AF610" i="3"/>
  <c r="AE610" i="3"/>
  <c r="AD610" i="3"/>
  <c r="AC610" i="3"/>
  <c r="AB610" i="3"/>
  <c r="AA610" i="3"/>
  <c r="Z610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B610" i="3"/>
  <c r="AT609" i="3"/>
  <c r="AS609" i="3"/>
  <c r="AR609" i="3"/>
  <c r="AQ609" i="3"/>
  <c r="AP609" i="3"/>
  <c r="AO609" i="3"/>
  <c r="AN609" i="3"/>
  <c r="AM609" i="3"/>
  <c r="AL609" i="3"/>
  <c r="AK609" i="3"/>
  <c r="AJ609" i="3"/>
  <c r="AI609" i="3"/>
  <c r="AH609" i="3"/>
  <c r="AG609" i="3"/>
  <c r="AF609" i="3"/>
  <c r="AE609" i="3"/>
  <c r="AD609" i="3"/>
  <c r="AC609" i="3"/>
  <c r="AB609" i="3"/>
  <c r="AA609" i="3"/>
  <c r="Z609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B609" i="3"/>
  <c r="AT608" i="3"/>
  <c r="AS608" i="3"/>
  <c r="AR608" i="3"/>
  <c r="AQ608" i="3"/>
  <c r="AP608" i="3"/>
  <c r="AO608" i="3"/>
  <c r="AN608" i="3"/>
  <c r="AM608" i="3"/>
  <c r="AL608" i="3"/>
  <c r="AK608" i="3"/>
  <c r="AJ608" i="3"/>
  <c r="AI608" i="3"/>
  <c r="AH608" i="3"/>
  <c r="AG608" i="3"/>
  <c r="AF608" i="3"/>
  <c r="AE608" i="3"/>
  <c r="AD608" i="3"/>
  <c r="AC608" i="3"/>
  <c r="AB608" i="3"/>
  <c r="AA608" i="3"/>
  <c r="Z608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B608" i="3"/>
  <c r="AT607" i="3"/>
  <c r="AS607" i="3"/>
  <c r="AR607" i="3"/>
  <c r="AQ607" i="3"/>
  <c r="AP607" i="3"/>
  <c r="AO607" i="3"/>
  <c r="AN607" i="3"/>
  <c r="AM607" i="3"/>
  <c r="AL607" i="3"/>
  <c r="AK607" i="3"/>
  <c r="AJ607" i="3"/>
  <c r="AJ631" i="3" s="1"/>
  <c r="AI607" i="3"/>
  <c r="AH607" i="3"/>
  <c r="AG607" i="3"/>
  <c r="AF607" i="3"/>
  <c r="AE607" i="3"/>
  <c r="AD607" i="3"/>
  <c r="AC607" i="3"/>
  <c r="AB607" i="3"/>
  <c r="AA607" i="3"/>
  <c r="Z607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L631" i="3" s="1"/>
  <c r="K607" i="3"/>
  <c r="J607" i="3"/>
  <c r="I607" i="3"/>
  <c r="H607" i="3"/>
  <c r="G607" i="3"/>
  <c r="F607" i="3"/>
  <c r="B607" i="3"/>
  <c r="AT606" i="3"/>
  <c r="AT631" i="3" s="1"/>
  <c r="AS606" i="3"/>
  <c r="AR606" i="3"/>
  <c r="AR631" i="3" s="1"/>
  <c r="AQ606" i="3"/>
  <c r="AP606" i="3"/>
  <c r="AO606" i="3"/>
  <c r="AO631" i="3" s="1"/>
  <c r="AN606" i="3"/>
  <c r="AM606" i="3"/>
  <c r="AL606" i="3"/>
  <c r="AL631" i="3" s="1"/>
  <c r="AK606" i="3"/>
  <c r="AJ606" i="3"/>
  <c r="AI606" i="3"/>
  <c r="AH606" i="3"/>
  <c r="AG606" i="3"/>
  <c r="AG631" i="3" s="1"/>
  <c r="AF606" i="3"/>
  <c r="AE606" i="3"/>
  <c r="AD606" i="3"/>
  <c r="AD631" i="3" s="1"/>
  <c r="AC606" i="3"/>
  <c r="AB606" i="3"/>
  <c r="AB631" i="3" s="1"/>
  <c r="AA606" i="3"/>
  <c r="Z606" i="3"/>
  <c r="Y606" i="3"/>
  <c r="Y631" i="3" s="1"/>
  <c r="X606" i="3"/>
  <c r="W606" i="3"/>
  <c r="V606" i="3"/>
  <c r="V631" i="3" s="1"/>
  <c r="U606" i="3"/>
  <c r="T606" i="3"/>
  <c r="T631" i="3" s="1"/>
  <c r="S606" i="3"/>
  <c r="R606" i="3"/>
  <c r="Q606" i="3"/>
  <c r="Q631" i="3" s="1"/>
  <c r="P606" i="3"/>
  <c r="O606" i="3"/>
  <c r="N606" i="3"/>
  <c r="N631" i="3" s="1"/>
  <c r="M606" i="3"/>
  <c r="L606" i="3"/>
  <c r="K606" i="3"/>
  <c r="J606" i="3"/>
  <c r="I606" i="3"/>
  <c r="I631" i="3" s="1"/>
  <c r="I537" i="3" s="1"/>
  <c r="I717" i="3" s="1"/>
  <c r="H606" i="3"/>
  <c r="H631" i="3" s="1"/>
  <c r="H537" i="3" s="1"/>
  <c r="H717" i="3" s="1"/>
  <c r="G606" i="3"/>
  <c r="F606" i="3"/>
  <c r="B606" i="3"/>
  <c r="B604" i="3"/>
  <c r="AF603" i="3"/>
  <c r="P603" i="3"/>
  <c r="H603" i="3"/>
  <c r="H536" i="3" s="1"/>
  <c r="H716" i="3" s="1"/>
  <c r="E603" i="3"/>
  <c r="E536" i="3" s="1"/>
  <c r="E716" i="3" s="1"/>
  <c r="D603" i="3"/>
  <c r="C603" i="3"/>
  <c r="AT602" i="3"/>
  <c r="AS602" i="3"/>
  <c r="AR602" i="3"/>
  <c r="AQ602" i="3"/>
  <c r="AP602" i="3"/>
  <c r="AO602" i="3"/>
  <c r="AN602" i="3"/>
  <c r="AM602" i="3"/>
  <c r="AL602" i="3"/>
  <c r="AK602" i="3"/>
  <c r="AJ602" i="3"/>
  <c r="AI602" i="3"/>
  <c r="AH602" i="3"/>
  <c r="AG602" i="3"/>
  <c r="AF602" i="3"/>
  <c r="AE602" i="3"/>
  <c r="AD602" i="3"/>
  <c r="AC602" i="3"/>
  <c r="AB602" i="3"/>
  <c r="AA602" i="3"/>
  <c r="Z602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B602" i="3"/>
  <c r="AT601" i="3"/>
  <c r="AS601" i="3"/>
  <c r="AR601" i="3"/>
  <c r="AQ601" i="3"/>
  <c r="AP601" i="3"/>
  <c r="AO601" i="3"/>
  <c r="AN601" i="3"/>
  <c r="AM601" i="3"/>
  <c r="AL601" i="3"/>
  <c r="AK601" i="3"/>
  <c r="AJ601" i="3"/>
  <c r="AI601" i="3"/>
  <c r="AH601" i="3"/>
  <c r="AG601" i="3"/>
  <c r="AF601" i="3"/>
  <c r="AE601" i="3"/>
  <c r="AD601" i="3"/>
  <c r="AC601" i="3"/>
  <c r="AB601" i="3"/>
  <c r="AA601" i="3"/>
  <c r="Z601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B601" i="3"/>
  <c r="AT600" i="3"/>
  <c r="AS600" i="3"/>
  <c r="AR600" i="3"/>
  <c r="AQ600" i="3"/>
  <c r="AP600" i="3"/>
  <c r="AO600" i="3"/>
  <c r="AN600" i="3"/>
  <c r="AM600" i="3"/>
  <c r="AL600" i="3"/>
  <c r="AK600" i="3"/>
  <c r="AJ600" i="3"/>
  <c r="AI600" i="3"/>
  <c r="AH600" i="3"/>
  <c r="AG600" i="3"/>
  <c r="AF600" i="3"/>
  <c r="AE600" i="3"/>
  <c r="AD600" i="3"/>
  <c r="AC600" i="3"/>
  <c r="AB600" i="3"/>
  <c r="AA600" i="3"/>
  <c r="Z600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B600" i="3"/>
  <c r="AT599" i="3"/>
  <c r="AS599" i="3"/>
  <c r="AR599" i="3"/>
  <c r="AQ599" i="3"/>
  <c r="AP599" i="3"/>
  <c r="AO599" i="3"/>
  <c r="AN599" i="3"/>
  <c r="AM599" i="3"/>
  <c r="AL599" i="3"/>
  <c r="AK599" i="3"/>
  <c r="AJ599" i="3"/>
  <c r="AI599" i="3"/>
  <c r="AH599" i="3"/>
  <c r="AG599" i="3"/>
  <c r="AF599" i="3"/>
  <c r="AE599" i="3"/>
  <c r="AD599" i="3"/>
  <c r="AC599" i="3"/>
  <c r="AB599" i="3"/>
  <c r="AA599" i="3"/>
  <c r="Z599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B599" i="3"/>
  <c r="AT598" i="3"/>
  <c r="AS598" i="3"/>
  <c r="AR598" i="3"/>
  <c r="AQ598" i="3"/>
  <c r="AP598" i="3"/>
  <c r="AO598" i="3"/>
  <c r="AN598" i="3"/>
  <c r="AM598" i="3"/>
  <c r="AL598" i="3"/>
  <c r="AK598" i="3"/>
  <c r="AJ598" i="3"/>
  <c r="AI598" i="3"/>
  <c r="AH598" i="3"/>
  <c r="AG598" i="3"/>
  <c r="AF598" i="3"/>
  <c r="AE598" i="3"/>
  <c r="AD598" i="3"/>
  <c r="AC598" i="3"/>
  <c r="AB598" i="3"/>
  <c r="AA598" i="3"/>
  <c r="Z598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B598" i="3"/>
  <c r="AT597" i="3"/>
  <c r="AS597" i="3"/>
  <c r="AR597" i="3"/>
  <c r="AQ597" i="3"/>
  <c r="AP597" i="3"/>
  <c r="AO597" i="3"/>
  <c r="AN597" i="3"/>
  <c r="AM597" i="3"/>
  <c r="AL597" i="3"/>
  <c r="AK597" i="3"/>
  <c r="AJ597" i="3"/>
  <c r="AI597" i="3"/>
  <c r="AH597" i="3"/>
  <c r="AG597" i="3"/>
  <c r="AF597" i="3"/>
  <c r="AE597" i="3"/>
  <c r="AD597" i="3"/>
  <c r="AC597" i="3"/>
  <c r="AB597" i="3"/>
  <c r="AA597" i="3"/>
  <c r="Z597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B597" i="3"/>
  <c r="AT596" i="3"/>
  <c r="AS596" i="3"/>
  <c r="AR596" i="3"/>
  <c r="AQ596" i="3"/>
  <c r="AP596" i="3"/>
  <c r="AO596" i="3"/>
  <c r="AN596" i="3"/>
  <c r="AM596" i="3"/>
  <c r="AL596" i="3"/>
  <c r="AK596" i="3"/>
  <c r="AJ596" i="3"/>
  <c r="AI596" i="3"/>
  <c r="AH596" i="3"/>
  <c r="AG596" i="3"/>
  <c r="AF596" i="3"/>
  <c r="AE596" i="3"/>
  <c r="AD596" i="3"/>
  <c r="AC596" i="3"/>
  <c r="AB596" i="3"/>
  <c r="AA596" i="3"/>
  <c r="Z596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B596" i="3"/>
  <c r="AT595" i="3"/>
  <c r="AS595" i="3"/>
  <c r="AR595" i="3"/>
  <c r="AQ595" i="3"/>
  <c r="AP595" i="3"/>
  <c r="AO595" i="3"/>
  <c r="AN595" i="3"/>
  <c r="AM595" i="3"/>
  <c r="AL595" i="3"/>
  <c r="AK595" i="3"/>
  <c r="AJ595" i="3"/>
  <c r="AI595" i="3"/>
  <c r="AH595" i="3"/>
  <c r="AG595" i="3"/>
  <c r="AF595" i="3"/>
  <c r="AE595" i="3"/>
  <c r="AD595" i="3"/>
  <c r="AC595" i="3"/>
  <c r="AB595" i="3"/>
  <c r="AA595" i="3"/>
  <c r="Z595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B595" i="3"/>
  <c r="AT594" i="3"/>
  <c r="AS594" i="3"/>
  <c r="AR594" i="3"/>
  <c r="AQ594" i="3"/>
  <c r="AP594" i="3"/>
  <c r="AO594" i="3"/>
  <c r="AN594" i="3"/>
  <c r="AM594" i="3"/>
  <c r="AL594" i="3"/>
  <c r="AK594" i="3"/>
  <c r="AJ594" i="3"/>
  <c r="AI594" i="3"/>
  <c r="AH594" i="3"/>
  <c r="AG594" i="3"/>
  <c r="AF594" i="3"/>
  <c r="AE594" i="3"/>
  <c r="AD594" i="3"/>
  <c r="AC594" i="3"/>
  <c r="AB594" i="3"/>
  <c r="AA594" i="3"/>
  <c r="Z594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B594" i="3"/>
  <c r="AT593" i="3"/>
  <c r="AS593" i="3"/>
  <c r="AR593" i="3"/>
  <c r="AQ593" i="3"/>
  <c r="AP593" i="3"/>
  <c r="AO593" i="3"/>
  <c r="AN593" i="3"/>
  <c r="AM593" i="3"/>
  <c r="AL593" i="3"/>
  <c r="AK593" i="3"/>
  <c r="AJ593" i="3"/>
  <c r="AI593" i="3"/>
  <c r="AH593" i="3"/>
  <c r="AG593" i="3"/>
  <c r="AF593" i="3"/>
  <c r="AE593" i="3"/>
  <c r="AD593" i="3"/>
  <c r="AC593" i="3"/>
  <c r="AB593" i="3"/>
  <c r="AA593" i="3"/>
  <c r="Z593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B593" i="3"/>
  <c r="AT592" i="3"/>
  <c r="AS592" i="3"/>
  <c r="AR592" i="3"/>
  <c r="AQ592" i="3"/>
  <c r="AP592" i="3"/>
  <c r="AO592" i="3"/>
  <c r="AN592" i="3"/>
  <c r="AN603" i="3" s="1"/>
  <c r="AM592" i="3"/>
  <c r="AL592" i="3"/>
  <c r="AK592" i="3"/>
  <c r="AJ592" i="3"/>
  <c r="AI592" i="3"/>
  <c r="AH592" i="3"/>
  <c r="AG592" i="3"/>
  <c r="AF592" i="3"/>
  <c r="AE592" i="3"/>
  <c r="AD592" i="3"/>
  <c r="AC592" i="3"/>
  <c r="AB592" i="3"/>
  <c r="AA592" i="3"/>
  <c r="Z592" i="3"/>
  <c r="Y592" i="3"/>
  <c r="X592" i="3"/>
  <c r="X603" i="3" s="1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B592" i="3"/>
  <c r="AT591" i="3"/>
  <c r="AS591" i="3"/>
  <c r="AR591" i="3"/>
  <c r="AQ591" i="3"/>
  <c r="AP591" i="3"/>
  <c r="AO591" i="3"/>
  <c r="AN591" i="3"/>
  <c r="AM591" i="3"/>
  <c r="AM603" i="3" s="1"/>
  <c r="AL591" i="3"/>
  <c r="AK591" i="3"/>
  <c r="AJ591" i="3"/>
  <c r="AI591" i="3"/>
  <c r="AH591" i="3"/>
  <c r="AG591" i="3"/>
  <c r="AF591" i="3"/>
  <c r="AE591" i="3"/>
  <c r="AE603" i="3" s="1"/>
  <c r="AD591" i="3"/>
  <c r="AC591" i="3"/>
  <c r="AB591" i="3"/>
  <c r="AA591" i="3"/>
  <c r="Z591" i="3"/>
  <c r="Y591" i="3"/>
  <c r="X591" i="3"/>
  <c r="W591" i="3"/>
  <c r="W603" i="3" s="1"/>
  <c r="V591" i="3"/>
  <c r="U591" i="3"/>
  <c r="T591" i="3"/>
  <c r="S591" i="3"/>
  <c r="R591" i="3"/>
  <c r="Q591" i="3"/>
  <c r="P591" i="3"/>
  <c r="O591" i="3"/>
  <c r="O603" i="3" s="1"/>
  <c r="N591" i="3"/>
  <c r="M591" i="3"/>
  <c r="L591" i="3"/>
  <c r="K591" i="3"/>
  <c r="J591" i="3"/>
  <c r="I591" i="3"/>
  <c r="H591" i="3"/>
  <c r="G591" i="3"/>
  <c r="G603" i="3" s="1"/>
  <c r="G536" i="3" s="1"/>
  <c r="G716" i="3" s="1"/>
  <c r="F591" i="3"/>
  <c r="B591" i="3"/>
  <c r="AT590" i="3"/>
  <c r="AS590" i="3"/>
  <c r="AR590" i="3"/>
  <c r="AQ590" i="3"/>
  <c r="AP590" i="3"/>
  <c r="AO590" i="3"/>
  <c r="AN590" i="3"/>
  <c r="AM590" i="3"/>
  <c r="AL590" i="3"/>
  <c r="AK590" i="3"/>
  <c r="AJ590" i="3"/>
  <c r="AI590" i="3"/>
  <c r="AH590" i="3"/>
  <c r="AG590" i="3"/>
  <c r="AF590" i="3"/>
  <c r="AE590" i="3"/>
  <c r="AD590" i="3"/>
  <c r="AC590" i="3"/>
  <c r="AB590" i="3"/>
  <c r="AA590" i="3"/>
  <c r="Z590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B590" i="3"/>
  <c r="AT589" i="3"/>
  <c r="AT603" i="3" s="1"/>
  <c r="AS589" i="3"/>
  <c r="AS603" i="3" s="1"/>
  <c r="AR589" i="3"/>
  <c r="AR603" i="3" s="1"/>
  <c r="AQ589" i="3"/>
  <c r="AQ603" i="3" s="1"/>
  <c r="AP589" i="3"/>
  <c r="AP603" i="3" s="1"/>
  <c r="AO589" i="3"/>
  <c r="AO603" i="3" s="1"/>
  <c r="AN589" i="3"/>
  <c r="AM589" i="3"/>
  <c r="AL589" i="3"/>
  <c r="AL603" i="3" s="1"/>
  <c r="AK589" i="3"/>
  <c r="AK603" i="3" s="1"/>
  <c r="AJ589" i="3"/>
  <c r="AJ603" i="3" s="1"/>
  <c r="AI589" i="3"/>
  <c r="AI603" i="3" s="1"/>
  <c r="AH589" i="3"/>
  <c r="AH603" i="3" s="1"/>
  <c r="AG589" i="3"/>
  <c r="AG603" i="3" s="1"/>
  <c r="AF589" i="3"/>
  <c r="AE589" i="3"/>
  <c r="AD589" i="3"/>
  <c r="AD603" i="3" s="1"/>
  <c r="AC589" i="3"/>
  <c r="AC603" i="3" s="1"/>
  <c r="AB589" i="3"/>
  <c r="AB603" i="3" s="1"/>
  <c r="AA589" i="3"/>
  <c r="AA603" i="3" s="1"/>
  <c r="Z589" i="3"/>
  <c r="Z603" i="3" s="1"/>
  <c r="Y589" i="3"/>
  <c r="Y603" i="3" s="1"/>
  <c r="X589" i="3"/>
  <c r="W589" i="3"/>
  <c r="V589" i="3"/>
  <c r="V603" i="3" s="1"/>
  <c r="U589" i="3"/>
  <c r="U603" i="3" s="1"/>
  <c r="T589" i="3"/>
  <c r="T603" i="3" s="1"/>
  <c r="S589" i="3"/>
  <c r="S603" i="3" s="1"/>
  <c r="R589" i="3"/>
  <c r="R603" i="3" s="1"/>
  <c r="Q589" i="3"/>
  <c r="Q603" i="3" s="1"/>
  <c r="P589" i="3"/>
  <c r="O589" i="3"/>
  <c r="N589" i="3"/>
  <c r="N603" i="3" s="1"/>
  <c r="M589" i="3"/>
  <c r="M603" i="3" s="1"/>
  <c r="L589" i="3"/>
  <c r="L603" i="3" s="1"/>
  <c r="K589" i="3"/>
  <c r="K603" i="3" s="1"/>
  <c r="J589" i="3"/>
  <c r="J603" i="3" s="1"/>
  <c r="I589" i="3"/>
  <c r="I603" i="3" s="1"/>
  <c r="I536" i="3" s="1"/>
  <c r="I716" i="3" s="1"/>
  <c r="H589" i="3"/>
  <c r="G589" i="3"/>
  <c r="F589" i="3"/>
  <c r="F603" i="3" s="1"/>
  <c r="F536" i="3" s="1"/>
  <c r="F716" i="3" s="1"/>
  <c r="B589" i="3"/>
  <c r="B587" i="3"/>
  <c r="AK586" i="3"/>
  <c r="AC586" i="3"/>
  <c r="M586" i="3"/>
  <c r="E586" i="3"/>
  <c r="E535" i="3" s="1"/>
  <c r="D586" i="3"/>
  <c r="C586" i="3"/>
  <c r="AT585" i="3"/>
  <c r="AS585" i="3"/>
  <c r="AR585" i="3"/>
  <c r="AQ585" i="3"/>
  <c r="AP585" i="3"/>
  <c r="AO585" i="3"/>
  <c r="AN585" i="3"/>
  <c r="AM585" i="3"/>
  <c r="AL585" i="3"/>
  <c r="AK585" i="3"/>
  <c r="AJ585" i="3"/>
  <c r="AI585" i="3"/>
  <c r="AH585" i="3"/>
  <c r="AG585" i="3"/>
  <c r="AF585" i="3"/>
  <c r="AE585" i="3"/>
  <c r="AD585" i="3"/>
  <c r="AC585" i="3"/>
  <c r="AB585" i="3"/>
  <c r="AA585" i="3"/>
  <c r="Z585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B585" i="3"/>
  <c r="AT584" i="3"/>
  <c r="AS584" i="3"/>
  <c r="AR584" i="3"/>
  <c r="AQ584" i="3"/>
  <c r="AP584" i="3"/>
  <c r="AO584" i="3"/>
  <c r="AN584" i="3"/>
  <c r="AM584" i="3"/>
  <c r="AL584" i="3"/>
  <c r="AK584" i="3"/>
  <c r="AJ584" i="3"/>
  <c r="AI584" i="3"/>
  <c r="AH584" i="3"/>
  <c r="AG584" i="3"/>
  <c r="AF584" i="3"/>
  <c r="AE584" i="3"/>
  <c r="AD584" i="3"/>
  <c r="AC584" i="3"/>
  <c r="AB584" i="3"/>
  <c r="AA584" i="3"/>
  <c r="Z584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B584" i="3"/>
  <c r="AT583" i="3"/>
  <c r="AS583" i="3"/>
  <c r="AR583" i="3"/>
  <c r="AQ583" i="3"/>
  <c r="AP583" i="3"/>
  <c r="AO583" i="3"/>
  <c r="AN583" i="3"/>
  <c r="AM583" i="3"/>
  <c r="AL583" i="3"/>
  <c r="AK583" i="3"/>
  <c r="AJ583" i="3"/>
  <c r="AI583" i="3"/>
  <c r="AH583" i="3"/>
  <c r="AG583" i="3"/>
  <c r="AF583" i="3"/>
  <c r="AE583" i="3"/>
  <c r="AD583" i="3"/>
  <c r="AC583" i="3"/>
  <c r="AB583" i="3"/>
  <c r="AA583" i="3"/>
  <c r="Z583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B583" i="3"/>
  <c r="AT582" i="3"/>
  <c r="AS582" i="3"/>
  <c r="AR582" i="3"/>
  <c r="AQ582" i="3"/>
  <c r="AP582" i="3"/>
  <c r="AO582" i="3"/>
  <c r="AN582" i="3"/>
  <c r="AM582" i="3"/>
  <c r="AL582" i="3"/>
  <c r="AK582" i="3"/>
  <c r="AJ582" i="3"/>
  <c r="AI582" i="3"/>
  <c r="AH582" i="3"/>
  <c r="AG582" i="3"/>
  <c r="AF582" i="3"/>
  <c r="AE582" i="3"/>
  <c r="AD582" i="3"/>
  <c r="AC582" i="3"/>
  <c r="AB582" i="3"/>
  <c r="AA582" i="3"/>
  <c r="Z582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B582" i="3"/>
  <c r="AT581" i="3"/>
  <c r="AS581" i="3"/>
  <c r="AR581" i="3"/>
  <c r="AQ581" i="3"/>
  <c r="AP581" i="3"/>
  <c r="AO581" i="3"/>
  <c r="AN581" i="3"/>
  <c r="AM581" i="3"/>
  <c r="AL581" i="3"/>
  <c r="AK581" i="3"/>
  <c r="AJ581" i="3"/>
  <c r="AI581" i="3"/>
  <c r="AH581" i="3"/>
  <c r="AG581" i="3"/>
  <c r="AF581" i="3"/>
  <c r="AE581" i="3"/>
  <c r="AD581" i="3"/>
  <c r="AC581" i="3"/>
  <c r="AB581" i="3"/>
  <c r="AA581" i="3"/>
  <c r="Z581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B581" i="3"/>
  <c r="AT580" i="3"/>
  <c r="AS580" i="3"/>
  <c r="AR580" i="3"/>
  <c r="AQ580" i="3"/>
  <c r="AP580" i="3"/>
  <c r="AO580" i="3"/>
  <c r="AN580" i="3"/>
  <c r="AM580" i="3"/>
  <c r="AL580" i="3"/>
  <c r="AK580" i="3"/>
  <c r="AJ580" i="3"/>
  <c r="AI580" i="3"/>
  <c r="AH580" i="3"/>
  <c r="AG580" i="3"/>
  <c r="AF580" i="3"/>
  <c r="AE580" i="3"/>
  <c r="AD580" i="3"/>
  <c r="AC580" i="3"/>
  <c r="AB580" i="3"/>
  <c r="AA580" i="3"/>
  <c r="Z580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B580" i="3"/>
  <c r="AT579" i="3"/>
  <c r="AS579" i="3"/>
  <c r="AR579" i="3"/>
  <c r="AQ579" i="3"/>
  <c r="AP579" i="3"/>
  <c r="AO579" i="3"/>
  <c r="AN579" i="3"/>
  <c r="AM579" i="3"/>
  <c r="AL579" i="3"/>
  <c r="AK579" i="3"/>
  <c r="AJ579" i="3"/>
  <c r="AI579" i="3"/>
  <c r="AH579" i="3"/>
  <c r="AG579" i="3"/>
  <c r="AF579" i="3"/>
  <c r="AE579" i="3"/>
  <c r="AD579" i="3"/>
  <c r="AC579" i="3"/>
  <c r="AB579" i="3"/>
  <c r="AA579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B579" i="3"/>
  <c r="AT578" i="3"/>
  <c r="AS578" i="3"/>
  <c r="AR578" i="3"/>
  <c r="AQ578" i="3"/>
  <c r="AP578" i="3"/>
  <c r="AO578" i="3"/>
  <c r="AN578" i="3"/>
  <c r="AM578" i="3"/>
  <c r="AL578" i="3"/>
  <c r="AK578" i="3"/>
  <c r="AJ578" i="3"/>
  <c r="AI578" i="3"/>
  <c r="AH578" i="3"/>
  <c r="AG578" i="3"/>
  <c r="AF578" i="3"/>
  <c r="AE578" i="3"/>
  <c r="AD578" i="3"/>
  <c r="AC578" i="3"/>
  <c r="AB578" i="3"/>
  <c r="AA578" i="3"/>
  <c r="Z578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B578" i="3"/>
  <c r="AT577" i="3"/>
  <c r="AS577" i="3"/>
  <c r="AR577" i="3"/>
  <c r="AQ577" i="3"/>
  <c r="AP577" i="3"/>
  <c r="AO577" i="3"/>
  <c r="AN577" i="3"/>
  <c r="AM577" i="3"/>
  <c r="AL577" i="3"/>
  <c r="AK577" i="3"/>
  <c r="AJ577" i="3"/>
  <c r="AI577" i="3"/>
  <c r="AH577" i="3"/>
  <c r="AG577" i="3"/>
  <c r="AF577" i="3"/>
  <c r="AE577" i="3"/>
  <c r="AD577" i="3"/>
  <c r="AC577" i="3"/>
  <c r="AB577" i="3"/>
  <c r="AA577" i="3"/>
  <c r="Z577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B577" i="3"/>
  <c r="AT576" i="3"/>
  <c r="AS576" i="3"/>
  <c r="AR576" i="3"/>
  <c r="AQ576" i="3"/>
  <c r="AP576" i="3"/>
  <c r="AO576" i="3"/>
  <c r="AN576" i="3"/>
  <c r="AM576" i="3"/>
  <c r="AL576" i="3"/>
  <c r="AK576" i="3"/>
  <c r="AJ576" i="3"/>
  <c r="AI576" i="3"/>
  <c r="AH576" i="3"/>
  <c r="AG576" i="3"/>
  <c r="AF576" i="3"/>
  <c r="AE576" i="3"/>
  <c r="AD576" i="3"/>
  <c r="AC576" i="3"/>
  <c r="AB576" i="3"/>
  <c r="AA576" i="3"/>
  <c r="Z576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B576" i="3"/>
  <c r="AT575" i="3"/>
  <c r="AS575" i="3"/>
  <c r="AR575" i="3"/>
  <c r="AQ575" i="3"/>
  <c r="AP575" i="3"/>
  <c r="AO575" i="3"/>
  <c r="AN575" i="3"/>
  <c r="AM575" i="3"/>
  <c r="AL575" i="3"/>
  <c r="AK575" i="3"/>
  <c r="AJ575" i="3"/>
  <c r="AI575" i="3"/>
  <c r="AH575" i="3"/>
  <c r="AG575" i="3"/>
  <c r="AF575" i="3"/>
  <c r="AE575" i="3"/>
  <c r="AD575" i="3"/>
  <c r="AC575" i="3"/>
  <c r="AB575" i="3"/>
  <c r="AA575" i="3"/>
  <c r="Z575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B575" i="3"/>
  <c r="AT574" i="3"/>
  <c r="AS574" i="3"/>
  <c r="AR574" i="3"/>
  <c r="AQ574" i="3"/>
  <c r="AP574" i="3"/>
  <c r="AO574" i="3"/>
  <c r="AN574" i="3"/>
  <c r="AM574" i="3"/>
  <c r="AL574" i="3"/>
  <c r="AK574" i="3"/>
  <c r="AJ574" i="3"/>
  <c r="AI574" i="3"/>
  <c r="AH574" i="3"/>
  <c r="AG574" i="3"/>
  <c r="AF574" i="3"/>
  <c r="AE574" i="3"/>
  <c r="AD574" i="3"/>
  <c r="AC574" i="3"/>
  <c r="AB574" i="3"/>
  <c r="AA574" i="3"/>
  <c r="Z574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B574" i="3"/>
  <c r="AT573" i="3"/>
  <c r="AS573" i="3"/>
  <c r="AR573" i="3"/>
  <c r="AQ573" i="3"/>
  <c r="AP573" i="3"/>
  <c r="AO573" i="3"/>
  <c r="AN573" i="3"/>
  <c r="AM573" i="3"/>
  <c r="AL573" i="3"/>
  <c r="AK573" i="3"/>
  <c r="AJ573" i="3"/>
  <c r="AI573" i="3"/>
  <c r="AH573" i="3"/>
  <c r="AG573" i="3"/>
  <c r="AF573" i="3"/>
  <c r="AE573" i="3"/>
  <c r="AD573" i="3"/>
  <c r="AC573" i="3"/>
  <c r="AB573" i="3"/>
  <c r="AA573" i="3"/>
  <c r="Z573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B573" i="3"/>
  <c r="AT572" i="3"/>
  <c r="AS572" i="3"/>
  <c r="AR572" i="3"/>
  <c r="AQ572" i="3"/>
  <c r="AP572" i="3"/>
  <c r="AO572" i="3"/>
  <c r="AN572" i="3"/>
  <c r="AM572" i="3"/>
  <c r="AL572" i="3"/>
  <c r="AK572" i="3"/>
  <c r="AJ572" i="3"/>
  <c r="AI572" i="3"/>
  <c r="AH572" i="3"/>
  <c r="AG572" i="3"/>
  <c r="AF572" i="3"/>
  <c r="AE572" i="3"/>
  <c r="AD572" i="3"/>
  <c r="AC572" i="3"/>
  <c r="AB572" i="3"/>
  <c r="AA572" i="3"/>
  <c r="Z572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B572" i="3"/>
  <c r="AT571" i="3"/>
  <c r="AS571" i="3"/>
  <c r="AR571" i="3"/>
  <c r="AQ571" i="3"/>
  <c r="AP571" i="3"/>
  <c r="AO571" i="3"/>
  <c r="AN571" i="3"/>
  <c r="AM571" i="3"/>
  <c r="AL571" i="3"/>
  <c r="AK571" i="3"/>
  <c r="AJ571" i="3"/>
  <c r="AI571" i="3"/>
  <c r="AH571" i="3"/>
  <c r="AG571" i="3"/>
  <c r="AF571" i="3"/>
  <c r="AE571" i="3"/>
  <c r="AD571" i="3"/>
  <c r="AC571" i="3"/>
  <c r="AB571" i="3"/>
  <c r="AA571" i="3"/>
  <c r="Z571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B571" i="3"/>
  <c r="AT570" i="3"/>
  <c r="AS570" i="3"/>
  <c r="AR570" i="3"/>
  <c r="AQ570" i="3"/>
  <c r="AP570" i="3"/>
  <c r="AO570" i="3"/>
  <c r="AN570" i="3"/>
  <c r="AM570" i="3"/>
  <c r="AL570" i="3"/>
  <c r="AK570" i="3"/>
  <c r="AJ570" i="3"/>
  <c r="AI570" i="3"/>
  <c r="AH570" i="3"/>
  <c r="AG570" i="3"/>
  <c r="AF570" i="3"/>
  <c r="AE570" i="3"/>
  <c r="AD570" i="3"/>
  <c r="AC570" i="3"/>
  <c r="AB570" i="3"/>
  <c r="AA570" i="3"/>
  <c r="Z570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B570" i="3"/>
  <c r="AT569" i="3"/>
  <c r="AS569" i="3"/>
  <c r="AR569" i="3"/>
  <c r="AQ569" i="3"/>
  <c r="AP569" i="3"/>
  <c r="AO569" i="3"/>
  <c r="AN569" i="3"/>
  <c r="AM569" i="3"/>
  <c r="AL569" i="3"/>
  <c r="AK569" i="3"/>
  <c r="AJ569" i="3"/>
  <c r="AI569" i="3"/>
  <c r="AH569" i="3"/>
  <c r="AG569" i="3"/>
  <c r="AF569" i="3"/>
  <c r="AE569" i="3"/>
  <c r="AD569" i="3"/>
  <c r="AC569" i="3"/>
  <c r="AB569" i="3"/>
  <c r="AA569" i="3"/>
  <c r="Z569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B569" i="3"/>
  <c r="AT568" i="3"/>
  <c r="AS568" i="3"/>
  <c r="AR568" i="3"/>
  <c r="AQ568" i="3"/>
  <c r="AP568" i="3"/>
  <c r="AO568" i="3"/>
  <c r="AN568" i="3"/>
  <c r="AM568" i="3"/>
  <c r="AL568" i="3"/>
  <c r="AK568" i="3"/>
  <c r="AJ568" i="3"/>
  <c r="AI568" i="3"/>
  <c r="AH568" i="3"/>
  <c r="AG568" i="3"/>
  <c r="AF568" i="3"/>
  <c r="AE568" i="3"/>
  <c r="AD568" i="3"/>
  <c r="AC568" i="3"/>
  <c r="AB568" i="3"/>
  <c r="AA568" i="3"/>
  <c r="Z568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B568" i="3"/>
  <c r="AT567" i="3"/>
  <c r="AT586" i="3" s="1"/>
  <c r="AS567" i="3"/>
  <c r="AS586" i="3" s="1"/>
  <c r="AR567" i="3"/>
  <c r="AQ567" i="3"/>
  <c r="AP567" i="3"/>
  <c r="AP586" i="3" s="1"/>
  <c r="AO567" i="3"/>
  <c r="AO586" i="3" s="1"/>
  <c r="AN567" i="3"/>
  <c r="AN586" i="3" s="1"/>
  <c r="AM567" i="3"/>
  <c r="AL567" i="3"/>
  <c r="AL586" i="3" s="1"/>
  <c r="AK567" i="3"/>
  <c r="AJ567" i="3"/>
  <c r="AI567" i="3"/>
  <c r="AH567" i="3"/>
  <c r="AH586" i="3" s="1"/>
  <c r="AG567" i="3"/>
  <c r="AG586" i="3" s="1"/>
  <c r="AF567" i="3"/>
  <c r="AF586" i="3" s="1"/>
  <c r="AE567" i="3"/>
  <c r="AD567" i="3"/>
  <c r="AD586" i="3" s="1"/>
  <c r="AC567" i="3"/>
  <c r="AB567" i="3"/>
  <c r="AA567" i="3"/>
  <c r="Z567" i="3"/>
  <c r="Z586" i="3" s="1"/>
  <c r="Y567" i="3"/>
  <c r="Y586" i="3" s="1"/>
  <c r="X567" i="3"/>
  <c r="X586" i="3" s="1"/>
  <c r="W567" i="3"/>
  <c r="V567" i="3"/>
  <c r="V586" i="3" s="1"/>
  <c r="U567" i="3"/>
  <c r="U586" i="3" s="1"/>
  <c r="T567" i="3"/>
  <c r="S567" i="3"/>
  <c r="R567" i="3"/>
  <c r="R586" i="3" s="1"/>
  <c r="Q567" i="3"/>
  <c r="Q586" i="3" s="1"/>
  <c r="P567" i="3"/>
  <c r="P586" i="3" s="1"/>
  <c r="O567" i="3"/>
  <c r="N567" i="3"/>
  <c r="N586" i="3" s="1"/>
  <c r="M567" i="3"/>
  <c r="L567" i="3"/>
  <c r="K567" i="3"/>
  <c r="J567" i="3"/>
  <c r="J586" i="3" s="1"/>
  <c r="J535" i="3" s="1"/>
  <c r="I567" i="3"/>
  <c r="I586" i="3" s="1"/>
  <c r="I535" i="3" s="1"/>
  <c r="H567" i="3"/>
  <c r="H586" i="3" s="1"/>
  <c r="H535" i="3" s="1"/>
  <c r="G567" i="3"/>
  <c r="F567" i="3"/>
  <c r="F586" i="3" s="1"/>
  <c r="B567" i="3"/>
  <c r="B565" i="3"/>
  <c r="T564" i="3"/>
  <c r="L564" i="3"/>
  <c r="E564" i="3"/>
  <c r="D564" i="3"/>
  <c r="D534" i="3" s="1"/>
  <c r="C564" i="3"/>
  <c r="C534" i="3" s="1"/>
  <c r="AT563" i="3"/>
  <c r="AS563" i="3"/>
  <c r="AR563" i="3"/>
  <c r="AQ563" i="3"/>
  <c r="AP563" i="3"/>
  <c r="AO563" i="3"/>
  <c r="AN563" i="3"/>
  <c r="AM563" i="3"/>
  <c r="AL563" i="3"/>
  <c r="AK563" i="3"/>
  <c r="AJ563" i="3"/>
  <c r="AI563" i="3"/>
  <c r="AH563" i="3"/>
  <c r="AG563" i="3"/>
  <c r="AF563" i="3"/>
  <c r="AE563" i="3"/>
  <c r="AD563" i="3"/>
  <c r="AC563" i="3"/>
  <c r="AB563" i="3"/>
  <c r="AA563" i="3"/>
  <c r="Z563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B563" i="3"/>
  <c r="AT562" i="3"/>
  <c r="AS562" i="3"/>
  <c r="AR562" i="3"/>
  <c r="AQ562" i="3"/>
  <c r="AP562" i="3"/>
  <c r="AO562" i="3"/>
  <c r="AN562" i="3"/>
  <c r="AM562" i="3"/>
  <c r="AL562" i="3"/>
  <c r="AK562" i="3"/>
  <c r="AJ562" i="3"/>
  <c r="AI562" i="3"/>
  <c r="AH562" i="3"/>
  <c r="AG562" i="3"/>
  <c r="AF562" i="3"/>
  <c r="AE562" i="3"/>
  <c r="AD562" i="3"/>
  <c r="AC562" i="3"/>
  <c r="AB562" i="3"/>
  <c r="AA562" i="3"/>
  <c r="Z562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B562" i="3"/>
  <c r="AT561" i="3"/>
  <c r="AS561" i="3"/>
  <c r="AR561" i="3"/>
  <c r="AQ561" i="3"/>
  <c r="AP561" i="3"/>
  <c r="AO561" i="3"/>
  <c r="AN561" i="3"/>
  <c r="AM561" i="3"/>
  <c r="AL561" i="3"/>
  <c r="AK561" i="3"/>
  <c r="AJ561" i="3"/>
  <c r="AI561" i="3"/>
  <c r="AH561" i="3"/>
  <c r="AG561" i="3"/>
  <c r="AF561" i="3"/>
  <c r="AE561" i="3"/>
  <c r="AD561" i="3"/>
  <c r="AC561" i="3"/>
  <c r="AB561" i="3"/>
  <c r="AA561" i="3"/>
  <c r="Z561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B561" i="3"/>
  <c r="AT560" i="3"/>
  <c r="AS560" i="3"/>
  <c r="AR560" i="3"/>
  <c r="AQ560" i="3"/>
  <c r="AP560" i="3"/>
  <c r="AO560" i="3"/>
  <c r="AN560" i="3"/>
  <c r="AM560" i="3"/>
  <c r="AL560" i="3"/>
  <c r="AK560" i="3"/>
  <c r="AJ560" i="3"/>
  <c r="AI560" i="3"/>
  <c r="AH560" i="3"/>
  <c r="AG560" i="3"/>
  <c r="AF560" i="3"/>
  <c r="AE560" i="3"/>
  <c r="AD560" i="3"/>
  <c r="AC560" i="3"/>
  <c r="AB560" i="3"/>
  <c r="AA560" i="3"/>
  <c r="Z560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B560" i="3"/>
  <c r="AT559" i="3"/>
  <c r="AS559" i="3"/>
  <c r="AR559" i="3"/>
  <c r="AQ559" i="3"/>
  <c r="AP559" i="3"/>
  <c r="AO559" i="3"/>
  <c r="AN559" i="3"/>
  <c r="AM559" i="3"/>
  <c r="AL559" i="3"/>
  <c r="AK559" i="3"/>
  <c r="AJ559" i="3"/>
  <c r="AI559" i="3"/>
  <c r="AH559" i="3"/>
  <c r="AG559" i="3"/>
  <c r="AF559" i="3"/>
  <c r="AE559" i="3"/>
  <c r="AD559" i="3"/>
  <c r="AC559" i="3"/>
  <c r="AB559" i="3"/>
  <c r="AA559" i="3"/>
  <c r="Z559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B559" i="3"/>
  <c r="AT558" i="3"/>
  <c r="AS558" i="3"/>
  <c r="AR558" i="3"/>
  <c r="AQ558" i="3"/>
  <c r="AP558" i="3"/>
  <c r="AO558" i="3"/>
  <c r="AO564" i="3" s="1"/>
  <c r="AN558" i="3"/>
  <c r="AM558" i="3"/>
  <c r="AL558" i="3"/>
  <c r="AK558" i="3"/>
  <c r="AJ558" i="3"/>
  <c r="AI558" i="3"/>
  <c r="AH558" i="3"/>
  <c r="AG558" i="3"/>
  <c r="AG564" i="3" s="1"/>
  <c r="AF558" i="3"/>
  <c r="AE558" i="3"/>
  <c r="AD558" i="3"/>
  <c r="AC558" i="3"/>
  <c r="AB558" i="3"/>
  <c r="AA558" i="3"/>
  <c r="Z558" i="3"/>
  <c r="Y558" i="3"/>
  <c r="Y564" i="3" s="1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B558" i="3"/>
  <c r="AT557" i="3"/>
  <c r="AS557" i="3"/>
  <c r="AR557" i="3"/>
  <c r="AR564" i="3" s="1"/>
  <c r="AQ557" i="3"/>
  <c r="AQ564" i="3" s="1"/>
  <c r="AP557" i="3"/>
  <c r="AO557" i="3"/>
  <c r="AN557" i="3"/>
  <c r="AM557" i="3"/>
  <c r="AL557" i="3"/>
  <c r="AK557" i="3"/>
  <c r="AJ557" i="3"/>
  <c r="AJ564" i="3" s="1"/>
  <c r="AI557" i="3"/>
  <c r="AI564" i="3" s="1"/>
  <c r="AH557" i="3"/>
  <c r="AG557" i="3"/>
  <c r="AF557" i="3"/>
  <c r="AE557" i="3"/>
  <c r="AD557" i="3"/>
  <c r="AC557" i="3"/>
  <c r="AB557" i="3"/>
  <c r="AB564" i="3" s="1"/>
  <c r="AA557" i="3"/>
  <c r="Z557" i="3"/>
  <c r="Y557" i="3"/>
  <c r="X557" i="3"/>
  <c r="W557" i="3"/>
  <c r="V557" i="3"/>
  <c r="U557" i="3"/>
  <c r="T557" i="3"/>
  <c r="S557" i="3"/>
  <c r="S564" i="3" s="1"/>
  <c r="R557" i="3"/>
  <c r="Q557" i="3"/>
  <c r="P557" i="3"/>
  <c r="O557" i="3"/>
  <c r="N557" i="3"/>
  <c r="M557" i="3"/>
  <c r="L557" i="3"/>
  <c r="K557" i="3"/>
  <c r="K564" i="3" s="1"/>
  <c r="K534" i="3" s="1"/>
  <c r="J557" i="3"/>
  <c r="I557" i="3"/>
  <c r="H557" i="3"/>
  <c r="G557" i="3"/>
  <c r="F557" i="3"/>
  <c r="B557" i="3"/>
  <c r="AT556" i="3"/>
  <c r="AT564" i="3" s="1"/>
  <c r="AS556" i="3"/>
  <c r="AS564" i="3" s="1"/>
  <c r="AR556" i="3"/>
  <c r="AQ556" i="3"/>
  <c r="AP556" i="3"/>
  <c r="AP564" i="3" s="1"/>
  <c r="AO556" i="3"/>
  <c r="AN556" i="3"/>
  <c r="AM556" i="3"/>
  <c r="AL556" i="3"/>
  <c r="AL564" i="3" s="1"/>
  <c r="AK556" i="3"/>
  <c r="AK564" i="3" s="1"/>
  <c r="AJ556" i="3"/>
  <c r="AI556" i="3"/>
  <c r="AH556" i="3"/>
  <c r="AH564" i="3" s="1"/>
  <c r="AG556" i="3"/>
  <c r="AF556" i="3"/>
  <c r="AE556" i="3"/>
  <c r="AD556" i="3"/>
  <c r="AD564" i="3" s="1"/>
  <c r="AC556" i="3"/>
  <c r="AC564" i="3" s="1"/>
  <c r="AB556" i="3"/>
  <c r="AA556" i="3"/>
  <c r="Z556" i="3"/>
  <c r="Z564" i="3" s="1"/>
  <c r="Y556" i="3"/>
  <c r="X556" i="3"/>
  <c r="W556" i="3"/>
  <c r="V556" i="3"/>
  <c r="V564" i="3" s="1"/>
  <c r="U556" i="3"/>
  <c r="U564" i="3" s="1"/>
  <c r="T556" i="3"/>
  <c r="S556" i="3"/>
  <c r="R556" i="3"/>
  <c r="R564" i="3" s="1"/>
  <c r="Q556" i="3"/>
  <c r="P556" i="3"/>
  <c r="O556" i="3"/>
  <c r="N556" i="3"/>
  <c r="N564" i="3" s="1"/>
  <c r="M556" i="3"/>
  <c r="M564" i="3" s="1"/>
  <c r="L556" i="3"/>
  <c r="K556" i="3"/>
  <c r="J556" i="3"/>
  <c r="J564" i="3" s="1"/>
  <c r="I556" i="3"/>
  <c r="H556" i="3"/>
  <c r="G556" i="3"/>
  <c r="F556" i="3"/>
  <c r="F564" i="3" s="1"/>
  <c r="F534" i="3" s="1"/>
  <c r="B556" i="3"/>
  <c r="C555" i="3"/>
  <c r="C566" i="3" s="1"/>
  <c r="C588" i="3" s="1"/>
  <c r="B554" i="3"/>
  <c r="AT552" i="3"/>
  <c r="AS552" i="3"/>
  <c r="AR552" i="3"/>
  <c r="AQ552" i="3"/>
  <c r="AP552" i="3"/>
  <c r="AO552" i="3"/>
  <c r="AN552" i="3"/>
  <c r="AM552" i="3"/>
  <c r="AL552" i="3"/>
  <c r="AK552" i="3"/>
  <c r="AJ552" i="3"/>
  <c r="AI552" i="3"/>
  <c r="AH552" i="3"/>
  <c r="AG552" i="3"/>
  <c r="AF552" i="3"/>
  <c r="AE552" i="3"/>
  <c r="AD552" i="3"/>
  <c r="AC552" i="3"/>
  <c r="AB552" i="3"/>
  <c r="AA552" i="3"/>
  <c r="Z552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AT551" i="3"/>
  <c r="AS551" i="3"/>
  <c r="AR551" i="3"/>
  <c r="AQ551" i="3"/>
  <c r="AP551" i="3"/>
  <c r="AO551" i="3"/>
  <c r="AN551" i="3"/>
  <c r="AM551" i="3"/>
  <c r="AL551" i="3"/>
  <c r="AK551" i="3"/>
  <c r="AJ551" i="3"/>
  <c r="AI551" i="3"/>
  <c r="AH551" i="3"/>
  <c r="AG551" i="3"/>
  <c r="AF551" i="3"/>
  <c r="AE551" i="3"/>
  <c r="AD551" i="3"/>
  <c r="AC551" i="3"/>
  <c r="AC553" i="3" s="1"/>
  <c r="AB551" i="3"/>
  <c r="AA551" i="3"/>
  <c r="Z551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AT550" i="3"/>
  <c r="AS550" i="3"/>
  <c r="AS553" i="3" s="1"/>
  <c r="AR550" i="3"/>
  <c r="AQ550" i="3"/>
  <c r="AP550" i="3"/>
  <c r="AO550" i="3"/>
  <c r="AN550" i="3"/>
  <c r="AM550" i="3"/>
  <c r="AL550" i="3"/>
  <c r="AK550" i="3"/>
  <c r="AK553" i="3" s="1"/>
  <c r="AJ550" i="3"/>
  <c r="AI550" i="3"/>
  <c r="AH550" i="3"/>
  <c r="AG550" i="3"/>
  <c r="AF550" i="3"/>
  <c r="AE550" i="3"/>
  <c r="AD550" i="3"/>
  <c r="AC550" i="3"/>
  <c r="AB550" i="3"/>
  <c r="AA550" i="3"/>
  <c r="Z550" i="3"/>
  <c r="Y550" i="3"/>
  <c r="X550" i="3"/>
  <c r="W550" i="3"/>
  <c r="V550" i="3"/>
  <c r="U550" i="3"/>
  <c r="U553" i="3" s="1"/>
  <c r="T550" i="3"/>
  <c r="S550" i="3"/>
  <c r="R550" i="3"/>
  <c r="Q550" i="3"/>
  <c r="P550" i="3"/>
  <c r="O550" i="3"/>
  <c r="N550" i="3"/>
  <c r="M550" i="3"/>
  <c r="M553" i="3" s="1"/>
  <c r="L550" i="3"/>
  <c r="AT549" i="3"/>
  <c r="AS549" i="3"/>
  <c r="AR549" i="3"/>
  <c r="AQ549" i="3"/>
  <c r="AQ553" i="3" s="1"/>
  <c r="AP549" i="3"/>
  <c r="AO549" i="3"/>
  <c r="AN549" i="3"/>
  <c r="AM549" i="3"/>
  <c r="AL549" i="3"/>
  <c r="AK549" i="3"/>
  <c r="AJ549" i="3"/>
  <c r="AI549" i="3"/>
  <c r="AI553" i="3" s="1"/>
  <c r="AH549" i="3"/>
  <c r="AG549" i="3"/>
  <c r="AF549" i="3"/>
  <c r="AE549" i="3"/>
  <c r="AD549" i="3"/>
  <c r="AC549" i="3"/>
  <c r="AB549" i="3"/>
  <c r="AA549" i="3"/>
  <c r="Z549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B549" i="3"/>
  <c r="AT547" i="3"/>
  <c r="AS547" i="3"/>
  <c r="AR547" i="3"/>
  <c r="AQ547" i="3"/>
  <c r="AP547" i="3"/>
  <c r="AO547" i="3"/>
  <c r="AN547" i="3"/>
  <c r="AM547" i="3"/>
  <c r="AL547" i="3"/>
  <c r="AK547" i="3"/>
  <c r="AJ547" i="3"/>
  <c r="AI547" i="3"/>
  <c r="AH547" i="3"/>
  <c r="AG547" i="3"/>
  <c r="AF547" i="3"/>
  <c r="AE547" i="3"/>
  <c r="AD547" i="3"/>
  <c r="AC547" i="3"/>
  <c r="AB547" i="3"/>
  <c r="AA547" i="3"/>
  <c r="Z547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B547" i="3"/>
  <c r="AT546" i="3"/>
  <c r="AS546" i="3"/>
  <c r="AR546" i="3"/>
  <c r="AQ546" i="3"/>
  <c r="AP546" i="3"/>
  <c r="AO546" i="3"/>
  <c r="AN546" i="3"/>
  <c r="AM546" i="3"/>
  <c r="AL546" i="3"/>
  <c r="AK546" i="3"/>
  <c r="AJ546" i="3"/>
  <c r="AI546" i="3"/>
  <c r="AH546" i="3"/>
  <c r="AG546" i="3"/>
  <c r="AF546" i="3"/>
  <c r="AE546" i="3"/>
  <c r="AD546" i="3"/>
  <c r="AC546" i="3"/>
  <c r="AB546" i="3"/>
  <c r="AA546" i="3"/>
  <c r="Z546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B546" i="3"/>
  <c r="AT545" i="3"/>
  <c r="AS545" i="3"/>
  <c r="AR545" i="3"/>
  <c r="AQ545" i="3"/>
  <c r="AP545" i="3"/>
  <c r="AO545" i="3"/>
  <c r="AN545" i="3"/>
  <c r="AM545" i="3"/>
  <c r="AL545" i="3"/>
  <c r="AK545" i="3"/>
  <c r="AJ545" i="3"/>
  <c r="AI545" i="3"/>
  <c r="AH545" i="3"/>
  <c r="AG545" i="3"/>
  <c r="AF545" i="3"/>
  <c r="AE545" i="3"/>
  <c r="AD545" i="3"/>
  <c r="AC545" i="3"/>
  <c r="AB545" i="3"/>
  <c r="AA545" i="3"/>
  <c r="Z545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B545" i="3"/>
  <c r="AT544" i="3"/>
  <c r="AS544" i="3"/>
  <c r="AR544" i="3"/>
  <c r="AQ544" i="3"/>
  <c r="AP544" i="3"/>
  <c r="AO544" i="3"/>
  <c r="AN544" i="3"/>
  <c r="AM544" i="3"/>
  <c r="AL544" i="3"/>
  <c r="AK544" i="3"/>
  <c r="AJ544" i="3"/>
  <c r="AI544" i="3"/>
  <c r="AH544" i="3"/>
  <c r="AG544" i="3"/>
  <c r="AF544" i="3"/>
  <c r="AE544" i="3"/>
  <c r="AD544" i="3"/>
  <c r="AC544" i="3"/>
  <c r="AB544" i="3"/>
  <c r="AA544" i="3"/>
  <c r="Z544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B544" i="3"/>
  <c r="AT543" i="3"/>
  <c r="AT553" i="3" s="1"/>
  <c r="AS543" i="3"/>
  <c r="AR543" i="3"/>
  <c r="AQ543" i="3"/>
  <c r="AP543" i="3"/>
  <c r="AO543" i="3"/>
  <c r="AN543" i="3"/>
  <c r="AM543" i="3"/>
  <c r="AL543" i="3"/>
  <c r="AL553" i="3" s="1"/>
  <c r="AK543" i="3"/>
  <c r="AJ543" i="3"/>
  <c r="AI543" i="3"/>
  <c r="AH543" i="3"/>
  <c r="AG543" i="3"/>
  <c r="AF543" i="3"/>
  <c r="AE543" i="3"/>
  <c r="AD543" i="3"/>
  <c r="AD553" i="3" s="1"/>
  <c r="AC543" i="3"/>
  <c r="AB543" i="3"/>
  <c r="AA543" i="3"/>
  <c r="Z543" i="3"/>
  <c r="Y543" i="3"/>
  <c r="X543" i="3"/>
  <c r="W543" i="3"/>
  <c r="V543" i="3"/>
  <c r="V553" i="3" s="1"/>
  <c r="U543" i="3"/>
  <c r="T543" i="3"/>
  <c r="S543" i="3"/>
  <c r="R543" i="3"/>
  <c r="Q543" i="3"/>
  <c r="P543" i="3"/>
  <c r="O543" i="3"/>
  <c r="N543" i="3"/>
  <c r="N553" i="3" s="1"/>
  <c r="M543" i="3"/>
  <c r="L543" i="3"/>
  <c r="K543" i="3"/>
  <c r="J543" i="3"/>
  <c r="I543" i="3"/>
  <c r="H543" i="3"/>
  <c r="G543" i="3"/>
  <c r="F543" i="3"/>
  <c r="B543" i="3"/>
  <c r="AT542" i="3"/>
  <c r="AS542" i="3"/>
  <c r="AR542" i="3"/>
  <c r="AQ542" i="3"/>
  <c r="AP542" i="3"/>
  <c r="AO542" i="3"/>
  <c r="AN542" i="3"/>
  <c r="AM542" i="3"/>
  <c r="AL542" i="3"/>
  <c r="AK542" i="3"/>
  <c r="AJ542" i="3"/>
  <c r="AI542" i="3"/>
  <c r="AH542" i="3"/>
  <c r="AG542" i="3"/>
  <c r="AF542" i="3"/>
  <c r="AE542" i="3"/>
  <c r="AD542" i="3"/>
  <c r="AC542" i="3"/>
  <c r="AB542" i="3"/>
  <c r="AA542" i="3"/>
  <c r="Z542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B542" i="3"/>
  <c r="AT541" i="3"/>
  <c r="AS541" i="3"/>
  <c r="AR541" i="3"/>
  <c r="AQ541" i="3"/>
  <c r="AP541" i="3"/>
  <c r="AO541" i="3"/>
  <c r="AO553" i="3" s="1"/>
  <c r="AO554" i="3" s="1"/>
  <c r="AN541" i="3"/>
  <c r="AM541" i="3"/>
  <c r="AL541" i="3"/>
  <c r="AK541" i="3"/>
  <c r="AJ541" i="3"/>
  <c r="AI541" i="3"/>
  <c r="AH541" i="3"/>
  <c r="AG541" i="3"/>
  <c r="AG553" i="3" s="1"/>
  <c r="AG554" i="3" s="1"/>
  <c r="AF541" i="3"/>
  <c r="AE541" i="3"/>
  <c r="AD541" i="3"/>
  <c r="AC541" i="3"/>
  <c r="AB541" i="3"/>
  <c r="AA541" i="3"/>
  <c r="Z541" i="3"/>
  <c r="Y541" i="3"/>
  <c r="Y553" i="3" s="1"/>
  <c r="Y554" i="3" s="1"/>
  <c r="X541" i="3"/>
  <c r="W541" i="3"/>
  <c r="V541" i="3"/>
  <c r="U541" i="3"/>
  <c r="T541" i="3"/>
  <c r="S541" i="3"/>
  <c r="R541" i="3"/>
  <c r="Q541" i="3"/>
  <c r="Q553" i="3" s="1"/>
  <c r="Q554" i="3" s="1"/>
  <c r="P541" i="3"/>
  <c r="O541" i="3"/>
  <c r="N541" i="3"/>
  <c r="M541" i="3"/>
  <c r="L541" i="3"/>
  <c r="K541" i="3"/>
  <c r="J541" i="3"/>
  <c r="I541" i="3"/>
  <c r="H541" i="3"/>
  <c r="G541" i="3"/>
  <c r="F541" i="3"/>
  <c r="B541" i="3"/>
  <c r="D540" i="3"/>
  <c r="C540" i="3"/>
  <c r="AQ538" i="3"/>
  <c r="AP538" i="3"/>
  <c r="X538" i="3"/>
  <c r="S538" i="3"/>
  <c r="P538" i="3"/>
  <c r="AT537" i="3"/>
  <c r="AS537" i="3"/>
  <c r="AR537" i="3"/>
  <c r="AQ537" i="3"/>
  <c r="AP537" i="3"/>
  <c r="AO537" i="3"/>
  <c r="AN537" i="3"/>
  <c r="AM537" i="3"/>
  <c r="AL537" i="3"/>
  <c r="AK537" i="3"/>
  <c r="AJ537" i="3"/>
  <c r="AI537" i="3"/>
  <c r="AH537" i="3"/>
  <c r="AG537" i="3"/>
  <c r="AF537" i="3"/>
  <c r="AE537" i="3"/>
  <c r="AD537" i="3"/>
  <c r="AC537" i="3"/>
  <c r="AB537" i="3"/>
  <c r="AA537" i="3"/>
  <c r="Z537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L717" i="3" s="1"/>
  <c r="F537" i="3"/>
  <c r="F717" i="3" s="1"/>
  <c r="E537" i="3"/>
  <c r="E717" i="3" s="1"/>
  <c r="D537" i="3"/>
  <c r="D717" i="3" s="1"/>
  <c r="C537" i="3"/>
  <c r="C717" i="3" s="1"/>
  <c r="AT536" i="3"/>
  <c r="AS536" i="3"/>
  <c r="AR536" i="3"/>
  <c r="AQ536" i="3"/>
  <c r="AP536" i="3"/>
  <c r="AO536" i="3"/>
  <c r="AN536" i="3"/>
  <c r="AM536" i="3"/>
  <c r="AL536" i="3"/>
  <c r="AK536" i="3"/>
  <c r="AJ536" i="3"/>
  <c r="AI536" i="3"/>
  <c r="AI538" i="3" s="1"/>
  <c r="AH536" i="3"/>
  <c r="AG536" i="3"/>
  <c r="AF536" i="3"/>
  <c r="AE536" i="3"/>
  <c r="AD536" i="3"/>
  <c r="AC536" i="3"/>
  <c r="AB536" i="3"/>
  <c r="AA536" i="3"/>
  <c r="Z536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J716" i="3" s="1"/>
  <c r="K716" i="3" s="1"/>
  <c r="L716" i="3" s="1"/>
  <c r="D536" i="3"/>
  <c r="D716" i="3" s="1"/>
  <c r="C536" i="3"/>
  <c r="C716" i="3" s="1"/>
  <c r="AT535" i="3"/>
  <c r="AS535" i="3"/>
  <c r="AR535" i="3"/>
  <c r="AQ535" i="3"/>
  <c r="AP535" i="3"/>
  <c r="AO535" i="3"/>
  <c r="AN535" i="3"/>
  <c r="AM535" i="3"/>
  <c r="AL535" i="3"/>
  <c r="AK535" i="3"/>
  <c r="AJ535" i="3"/>
  <c r="AI535" i="3"/>
  <c r="AH535" i="3"/>
  <c r="AG535" i="3"/>
  <c r="AF535" i="3"/>
  <c r="AE535" i="3"/>
  <c r="AD535" i="3"/>
  <c r="AC535" i="3"/>
  <c r="AB535" i="3"/>
  <c r="AA535" i="3"/>
  <c r="Z535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F535" i="3"/>
  <c r="D535" i="3"/>
  <c r="C535" i="3"/>
  <c r="AT534" i="3"/>
  <c r="AS534" i="3"/>
  <c r="AR534" i="3"/>
  <c r="AQ534" i="3"/>
  <c r="AP534" i="3"/>
  <c r="AO534" i="3"/>
  <c r="AN534" i="3"/>
  <c r="AN538" i="3" s="1"/>
  <c r="AM534" i="3"/>
  <c r="AL534" i="3"/>
  <c r="AK534" i="3"/>
  <c r="AJ534" i="3"/>
  <c r="AI534" i="3"/>
  <c r="AH534" i="3"/>
  <c r="AH538" i="3" s="1"/>
  <c r="AG534" i="3"/>
  <c r="AF534" i="3"/>
  <c r="AF538" i="3" s="1"/>
  <c r="AE534" i="3"/>
  <c r="AD534" i="3"/>
  <c r="AC534" i="3"/>
  <c r="AB534" i="3"/>
  <c r="AA534" i="3"/>
  <c r="AA538" i="3" s="1"/>
  <c r="Z534" i="3"/>
  <c r="Z538" i="3" s="1"/>
  <c r="Y534" i="3"/>
  <c r="X534" i="3"/>
  <c r="W534" i="3"/>
  <c r="V534" i="3"/>
  <c r="U534" i="3"/>
  <c r="T534" i="3"/>
  <c r="S534" i="3"/>
  <c r="R534" i="3"/>
  <c r="R538" i="3" s="1"/>
  <c r="Q534" i="3"/>
  <c r="P534" i="3"/>
  <c r="O534" i="3"/>
  <c r="N534" i="3"/>
  <c r="M534" i="3"/>
  <c r="L534" i="3"/>
  <c r="J534" i="3"/>
  <c r="E534" i="3"/>
  <c r="AT533" i="3"/>
  <c r="AS533" i="3"/>
  <c r="AS538" i="3" s="1"/>
  <c r="AR533" i="3"/>
  <c r="AR538" i="3" s="1"/>
  <c r="AQ533" i="3"/>
  <c r="AP533" i="3"/>
  <c r="AO533" i="3"/>
  <c r="AO538" i="3" s="1"/>
  <c r="AN533" i="3"/>
  <c r="AM533" i="3"/>
  <c r="AL533" i="3"/>
  <c r="AK533" i="3"/>
  <c r="AK538" i="3" s="1"/>
  <c r="AJ533" i="3"/>
  <c r="AJ538" i="3" s="1"/>
  <c r="AI533" i="3"/>
  <c r="AH533" i="3"/>
  <c r="AG533" i="3"/>
  <c r="AG538" i="3" s="1"/>
  <c r="AF533" i="3"/>
  <c r="AE533" i="3"/>
  <c r="AD533" i="3"/>
  <c r="AC533" i="3"/>
  <c r="AC538" i="3" s="1"/>
  <c r="AB533" i="3"/>
  <c r="AB538" i="3" s="1"/>
  <c r="AA533" i="3"/>
  <c r="Z533" i="3"/>
  <c r="Y533" i="3"/>
  <c r="Y538" i="3" s="1"/>
  <c r="X533" i="3"/>
  <c r="W533" i="3"/>
  <c r="V533" i="3"/>
  <c r="U533" i="3"/>
  <c r="U538" i="3" s="1"/>
  <c r="T533" i="3"/>
  <c r="T538" i="3" s="1"/>
  <c r="S533" i="3"/>
  <c r="R533" i="3"/>
  <c r="Q533" i="3"/>
  <c r="Q538" i="3" s="1"/>
  <c r="P533" i="3"/>
  <c r="O533" i="3"/>
  <c r="N533" i="3"/>
  <c r="D532" i="3"/>
  <c r="D555" i="3" s="1"/>
  <c r="D566" i="3" s="1"/>
  <c r="K527" i="3"/>
  <c r="J527" i="3"/>
  <c r="I527" i="3"/>
  <c r="H527" i="3"/>
  <c r="G527" i="3"/>
  <c r="F527" i="3"/>
  <c r="E527" i="3"/>
  <c r="D527" i="3"/>
  <c r="C527" i="3"/>
  <c r="K525" i="3"/>
  <c r="K688" i="3" s="1"/>
  <c r="K691" i="3" s="1"/>
  <c r="K724" i="3" s="1"/>
  <c r="K804" i="3" s="1"/>
  <c r="K841" i="3" s="1"/>
  <c r="J525" i="3"/>
  <c r="J509" i="3" s="1"/>
  <c r="J682" i="3" s="1"/>
  <c r="I525" i="3"/>
  <c r="I688" i="3" s="1"/>
  <c r="I691" i="3" s="1"/>
  <c r="I724" i="3" s="1"/>
  <c r="I804" i="3" s="1"/>
  <c r="I841" i="3" s="1"/>
  <c r="H525" i="3"/>
  <c r="H688" i="3" s="1"/>
  <c r="H691" i="3" s="1"/>
  <c r="H724" i="3" s="1"/>
  <c r="H804" i="3" s="1"/>
  <c r="H841" i="3" s="1"/>
  <c r="G525" i="3"/>
  <c r="G688" i="3" s="1"/>
  <c r="G691" i="3" s="1"/>
  <c r="G724" i="3" s="1"/>
  <c r="G804" i="3" s="1"/>
  <c r="G841" i="3" s="1"/>
  <c r="F525" i="3"/>
  <c r="F688" i="3" s="1"/>
  <c r="F691" i="3" s="1"/>
  <c r="F724" i="3" s="1"/>
  <c r="F804" i="3" s="1"/>
  <c r="F841" i="3" s="1"/>
  <c r="E525" i="3"/>
  <c r="E524" i="3" s="1"/>
  <c r="E523" i="3" s="1"/>
  <c r="D525" i="3"/>
  <c r="C525" i="3"/>
  <c r="C688" i="3" s="1"/>
  <c r="C691" i="3" s="1"/>
  <c r="C724" i="3" s="1"/>
  <c r="C804" i="3" s="1"/>
  <c r="C841" i="3" s="1"/>
  <c r="K524" i="3"/>
  <c r="H524" i="3"/>
  <c r="H523" i="3" s="1"/>
  <c r="G524" i="3"/>
  <c r="F524" i="3"/>
  <c r="F523" i="3" s="1"/>
  <c r="G523" i="3"/>
  <c r="K520" i="3"/>
  <c r="J520" i="3"/>
  <c r="I520" i="3"/>
  <c r="H520" i="3"/>
  <c r="G520" i="3"/>
  <c r="F520" i="3"/>
  <c r="E520" i="3"/>
  <c r="D520" i="3"/>
  <c r="C520" i="3"/>
  <c r="K510" i="3"/>
  <c r="K683" i="3" s="1"/>
  <c r="J510" i="3"/>
  <c r="J683" i="3" s="1"/>
  <c r="I510" i="3"/>
  <c r="I683" i="3" s="1"/>
  <c r="H510" i="3"/>
  <c r="G510" i="3"/>
  <c r="G683" i="3" s="1"/>
  <c r="F510" i="3"/>
  <c r="E510" i="3"/>
  <c r="E683" i="3" s="1"/>
  <c r="D510" i="3"/>
  <c r="D683" i="3" s="1"/>
  <c r="C510" i="3"/>
  <c r="C683" i="3" s="1"/>
  <c r="H509" i="3"/>
  <c r="H682" i="3" s="1"/>
  <c r="G509" i="3"/>
  <c r="F509" i="3"/>
  <c r="F682" i="3" s="1"/>
  <c r="C509" i="3"/>
  <c r="C682" i="3" s="1"/>
  <c r="K504" i="3"/>
  <c r="K677" i="3" s="1"/>
  <c r="J504" i="3"/>
  <c r="I504" i="3"/>
  <c r="I677" i="3" s="1"/>
  <c r="H504" i="3"/>
  <c r="H677" i="3" s="1"/>
  <c r="G504" i="3"/>
  <c r="G677" i="3" s="1"/>
  <c r="F504" i="3"/>
  <c r="F677" i="3" s="1"/>
  <c r="E504" i="3"/>
  <c r="D504" i="3"/>
  <c r="C504" i="3"/>
  <c r="K499" i="3"/>
  <c r="J499" i="3"/>
  <c r="J676" i="3" s="1"/>
  <c r="I499" i="3"/>
  <c r="I676" i="3" s="1"/>
  <c r="H499" i="3"/>
  <c r="H676" i="3" s="1"/>
  <c r="G499" i="3"/>
  <c r="G676" i="3" s="1"/>
  <c r="F499" i="3"/>
  <c r="F676" i="3" s="1"/>
  <c r="E499" i="3"/>
  <c r="E676" i="3" s="1"/>
  <c r="D499" i="3"/>
  <c r="D676" i="3" s="1"/>
  <c r="C499" i="3"/>
  <c r="K498" i="3"/>
  <c r="K675" i="3" s="1"/>
  <c r="J498" i="3"/>
  <c r="J675" i="3" s="1"/>
  <c r="I498" i="3"/>
  <c r="I675" i="3" s="1"/>
  <c r="I722" i="3" s="1"/>
  <c r="I802" i="3" s="1"/>
  <c r="I839" i="3" s="1"/>
  <c r="H498" i="3"/>
  <c r="H675" i="3" s="1"/>
  <c r="G498" i="3"/>
  <c r="G675" i="3" s="1"/>
  <c r="F498" i="3"/>
  <c r="E498" i="3"/>
  <c r="E675" i="3" s="1"/>
  <c r="D498" i="3"/>
  <c r="C498" i="3"/>
  <c r="C675" i="3" s="1"/>
  <c r="J497" i="3"/>
  <c r="I497" i="3"/>
  <c r="I496" i="3" s="1"/>
  <c r="K493" i="3"/>
  <c r="J493" i="3"/>
  <c r="I493" i="3"/>
  <c r="H493" i="3"/>
  <c r="G493" i="3"/>
  <c r="F493" i="3"/>
  <c r="E493" i="3"/>
  <c r="D493" i="3"/>
  <c r="K489" i="3"/>
  <c r="K671" i="3" s="1"/>
  <c r="J489" i="3"/>
  <c r="J671" i="3" s="1"/>
  <c r="I489" i="3"/>
  <c r="I671" i="3" s="1"/>
  <c r="H489" i="3"/>
  <c r="H671" i="3" s="1"/>
  <c r="G489" i="3"/>
  <c r="G671" i="3" s="1"/>
  <c r="F489" i="3"/>
  <c r="F671" i="3" s="1"/>
  <c r="E489" i="3"/>
  <c r="D489" i="3"/>
  <c r="C489" i="3"/>
  <c r="K487" i="3"/>
  <c r="K665" i="3" s="1"/>
  <c r="K667" i="3" s="1"/>
  <c r="J487" i="3"/>
  <c r="J665" i="3" s="1"/>
  <c r="J667" i="3" s="1"/>
  <c r="I487" i="3"/>
  <c r="I665" i="3" s="1"/>
  <c r="I667" i="3" s="1"/>
  <c r="H487" i="3"/>
  <c r="H665" i="3" s="1"/>
  <c r="H667" i="3" s="1"/>
  <c r="G487" i="3"/>
  <c r="G665" i="3" s="1"/>
  <c r="G667" i="3" s="1"/>
  <c r="F487" i="3"/>
  <c r="F665" i="3" s="1"/>
  <c r="F667" i="3" s="1"/>
  <c r="E487" i="3"/>
  <c r="E665" i="3" s="1"/>
  <c r="E667" i="3" s="1"/>
  <c r="D487" i="3"/>
  <c r="K486" i="3"/>
  <c r="J486" i="3"/>
  <c r="I486" i="3"/>
  <c r="H486" i="3"/>
  <c r="G486" i="3"/>
  <c r="F486" i="3"/>
  <c r="E486" i="3"/>
  <c r="D486" i="3"/>
  <c r="H485" i="3"/>
  <c r="F485" i="3"/>
  <c r="G485" i="3" s="1"/>
  <c r="E485" i="3"/>
  <c r="G484" i="3"/>
  <c r="E484" i="3"/>
  <c r="E664" i="3" s="1"/>
  <c r="D484" i="3"/>
  <c r="D664" i="3" s="1"/>
  <c r="E483" i="3"/>
  <c r="D483" i="3"/>
  <c r="C483" i="3"/>
  <c r="K478" i="3"/>
  <c r="J478" i="3"/>
  <c r="I478" i="3"/>
  <c r="E478" i="3"/>
  <c r="D478" i="3"/>
  <c r="C478" i="3"/>
  <c r="M473" i="3"/>
  <c r="M655" i="3" s="1"/>
  <c r="L473" i="3"/>
  <c r="L655" i="3" s="1"/>
  <c r="K473" i="3"/>
  <c r="K655" i="3" s="1"/>
  <c r="J473" i="3"/>
  <c r="I473" i="3"/>
  <c r="I655" i="3" s="1"/>
  <c r="H473" i="3"/>
  <c r="G473" i="3"/>
  <c r="G655" i="3" s="1"/>
  <c r="F473" i="3"/>
  <c r="F655" i="3" s="1"/>
  <c r="E473" i="3"/>
  <c r="E655" i="3" s="1"/>
  <c r="D473" i="3"/>
  <c r="D655" i="3" s="1"/>
  <c r="C473" i="3"/>
  <c r="C655" i="3" s="1"/>
  <c r="M472" i="3"/>
  <c r="M654" i="3" s="1"/>
  <c r="M660" i="3" s="1"/>
  <c r="L472" i="3"/>
  <c r="L654" i="3" s="1"/>
  <c r="K472" i="3"/>
  <c r="J472" i="3"/>
  <c r="J654" i="3" s="1"/>
  <c r="I472" i="3"/>
  <c r="I654" i="3" s="1"/>
  <c r="I660" i="3" s="1"/>
  <c r="I721" i="3" s="1"/>
  <c r="H472" i="3"/>
  <c r="H654" i="3" s="1"/>
  <c r="G472" i="3"/>
  <c r="G654" i="3" s="1"/>
  <c r="F472" i="3"/>
  <c r="F654" i="3" s="1"/>
  <c r="E472" i="3"/>
  <c r="D472" i="3"/>
  <c r="D654" i="3" s="1"/>
  <c r="C472" i="3"/>
  <c r="C654" i="3" s="1"/>
  <c r="K468" i="3"/>
  <c r="K650" i="3" s="1"/>
  <c r="J468" i="3"/>
  <c r="J650" i="3" s="1"/>
  <c r="I468" i="3"/>
  <c r="I650" i="3" s="1"/>
  <c r="H468" i="3"/>
  <c r="H650" i="3" s="1"/>
  <c r="G468" i="3"/>
  <c r="G650" i="3" s="1"/>
  <c r="F468" i="3"/>
  <c r="F650" i="3" s="1"/>
  <c r="E468" i="3"/>
  <c r="D468" i="3"/>
  <c r="K466" i="3"/>
  <c r="K649" i="3" s="1"/>
  <c r="J466" i="3"/>
  <c r="J649" i="3" s="1"/>
  <c r="I466" i="3"/>
  <c r="I649" i="3" s="1"/>
  <c r="H466" i="3"/>
  <c r="H649" i="3" s="1"/>
  <c r="G466" i="3"/>
  <c r="G649" i="3" s="1"/>
  <c r="F466" i="3"/>
  <c r="F649" i="3" s="1"/>
  <c r="E466" i="3"/>
  <c r="D466" i="3"/>
  <c r="K465" i="3"/>
  <c r="J465" i="3"/>
  <c r="I465" i="3"/>
  <c r="H465" i="3"/>
  <c r="G465" i="3"/>
  <c r="F465" i="3"/>
  <c r="E465" i="3"/>
  <c r="D465" i="3"/>
  <c r="C465" i="3"/>
  <c r="K463" i="3"/>
  <c r="K645" i="3" s="1"/>
  <c r="J463" i="3"/>
  <c r="J645" i="3" s="1"/>
  <c r="I463" i="3"/>
  <c r="H463" i="3"/>
  <c r="H645" i="3" s="1"/>
  <c r="G463" i="3"/>
  <c r="F463" i="3"/>
  <c r="F645" i="3" s="1"/>
  <c r="E463" i="3"/>
  <c r="E645" i="3" s="1"/>
  <c r="D463" i="3"/>
  <c r="D645" i="3" s="1"/>
  <c r="C463" i="3"/>
  <c r="C645" i="3" s="1"/>
  <c r="K462" i="3"/>
  <c r="K644" i="3" s="1"/>
  <c r="K720" i="3" s="1"/>
  <c r="K800" i="3" s="1"/>
  <c r="K837" i="3" s="1"/>
  <c r="J462" i="3"/>
  <c r="I462" i="3"/>
  <c r="I644" i="3" s="1"/>
  <c r="H462" i="3"/>
  <c r="G462" i="3"/>
  <c r="G644" i="3" s="1"/>
  <c r="F462" i="3"/>
  <c r="F644" i="3" s="1"/>
  <c r="F720" i="3" s="1"/>
  <c r="F800" i="3" s="1"/>
  <c r="F837" i="3" s="1"/>
  <c r="E462" i="3"/>
  <c r="E644" i="3" s="1"/>
  <c r="D462" i="3"/>
  <c r="D644" i="3" s="1"/>
  <c r="D720" i="3" s="1"/>
  <c r="D800" i="3" s="1"/>
  <c r="D837" i="3" s="1"/>
  <c r="C462" i="3"/>
  <c r="C644" i="3" s="1"/>
  <c r="C720" i="3" s="1"/>
  <c r="C800" i="3" s="1"/>
  <c r="C837" i="3" s="1"/>
  <c r="K461" i="3"/>
  <c r="K460" i="3" s="1"/>
  <c r="K458" i="3"/>
  <c r="J458" i="3"/>
  <c r="I458" i="3"/>
  <c r="I640" i="3" s="1"/>
  <c r="H458" i="3"/>
  <c r="H640" i="3" s="1"/>
  <c r="G458" i="3"/>
  <c r="G640" i="3" s="1"/>
  <c r="F458" i="3"/>
  <c r="F640" i="3" s="1"/>
  <c r="E458" i="3"/>
  <c r="E640" i="3" s="1"/>
  <c r="D458" i="3"/>
  <c r="D640" i="3" s="1"/>
  <c r="C458" i="3"/>
  <c r="K457" i="3"/>
  <c r="K639" i="3" s="1"/>
  <c r="J457" i="3"/>
  <c r="J639" i="3" s="1"/>
  <c r="I457" i="3"/>
  <c r="I639" i="3" s="1"/>
  <c r="H457" i="3"/>
  <c r="H639" i="3" s="1"/>
  <c r="H719" i="3" s="1"/>
  <c r="H799" i="3" s="1"/>
  <c r="H836" i="3" s="1"/>
  <c r="G457" i="3"/>
  <c r="G639" i="3" s="1"/>
  <c r="G719" i="3" s="1"/>
  <c r="G799" i="3" s="1"/>
  <c r="G836" i="3" s="1"/>
  <c r="F457" i="3"/>
  <c r="E457" i="3"/>
  <c r="E639" i="3" s="1"/>
  <c r="D457" i="3"/>
  <c r="C457" i="3"/>
  <c r="C639" i="3" s="1"/>
  <c r="J456" i="3"/>
  <c r="J455" i="3" s="1"/>
  <c r="I456" i="3"/>
  <c r="I455" i="3" s="1"/>
  <c r="G456" i="3"/>
  <c r="G455" i="3" s="1"/>
  <c r="E456" i="3"/>
  <c r="E455" i="3" s="1"/>
  <c r="K453" i="3"/>
  <c r="K636" i="3" s="1"/>
  <c r="J453" i="3"/>
  <c r="J636" i="3" s="1"/>
  <c r="I453" i="3"/>
  <c r="H453" i="3"/>
  <c r="H636" i="3" s="1"/>
  <c r="G453" i="3"/>
  <c r="F453" i="3"/>
  <c r="F636" i="3" s="1"/>
  <c r="E453" i="3"/>
  <c r="E636" i="3" s="1"/>
  <c r="D453" i="3"/>
  <c r="D636" i="3" s="1"/>
  <c r="C453" i="3"/>
  <c r="C636" i="3" s="1"/>
  <c r="K450" i="3"/>
  <c r="J450" i="3"/>
  <c r="H450" i="3"/>
  <c r="F450" i="3"/>
  <c r="D450" i="3"/>
  <c r="C450" i="3"/>
  <c r="K379" i="3"/>
  <c r="J379" i="3"/>
  <c r="I379" i="3"/>
  <c r="H379" i="3"/>
  <c r="G379" i="3"/>
  <c r="F379" i="3"/>
  <c r="E379" i="3"/>
  <c r="D379" i="3"/>
  <c r="C379" i="3"/>
  <c r="M378" i="3"/>
  <c r="L378" i="3"/>
  <c r="K378" i="3"/>
  <c r="K353" i="3" s="1"/>
  <c r="J378" i="3"/>
  <c r="J549" i="3" s="1"/>
  <c r="I378" i="3"/>
  <c r="I549" i="3" s="1"/>
  <c r="H378" i="3"/>
  <c r="H549" i="3" s="1"/>
  <c r="G378" i="3"/>
  <c r="G549" i="3" s="1"/>
  <c r="F378" i="3"/>
  <c r="E378" i="3"/>
  <c r="E549" i="3" s="1"/>
  <c r="D378" i="3"/>
  <c r="D549" i="3" s="1"/>
  <c r="C378" i="3"/>
  <c r="C549" i="3" s="1"/>
  <c r="M377" i="3"/>
  <c r="M353" i="3" s="1"/>
  <c r="M352" i="3" s="1"/>
  <c r="L377" i="3"/>
  <c r="L353" i="3" s="1"/>
  <c r="K377" i="3"/>
  <c r="K548" i="3" s="1"/>
  <c r="J377" i="3"/>
  <c r="J548" i="3" s="1"/>
  <c r="I377" i="3"/>
  <c r="H377" i="3"/>
  <c r="H548" i="3" s="1"/>
  <c r="G377" i="3"/>
  <c r="F377" i="3"/>
  <c r="F548" i="3" s="1"/>
  <c r="E377" i="3"/>
  <c r="E548" i="3" s="1"/>
  <c r="E553" i="3" s="1"/>
  <c r="D377" i="3"/>
  <c r="D353" i="3" s="1"/>
  <c r="D352" i="3" s="1"/>
  <c r="C377" i="3"/>
  <c r="C548" i="3" s="1"/>
  <c r="H353" i="3"/>
  <c r="C353" i="3"/>
  <c r="D351" i="3"/>
  <c r="E351" i="3" s="1"/>
  <c r="F351" i="3" s="1"/>
  <c r="G351" i="3" s="1"/>
  <c r="H351" i="3" s="1"/>
  <c r="I351" i="3" s="1"/>
  <c r="J351" i="3" s="1"/>
  <c r="K351" i="3" s="1"/>
  <c r="L351" i="3" s="1"/>
  <c r="M351" i="3" s="1"/>
  <c r="N351" i="3" s="1"/>
  <c r="O351" i="3" s="1"/>
  <c r="P351" i="3" s="1"/>
  <c r="Q351" i="3" s="1"/>
  <c r="R351" i="3" s="1"/>
  <c r="S351" i="3" s="1"/>
  <c r="T351" i="3" s="1"/>
  <c r="U351" i="3" s="1"/>
  <c r="V351" i="3" s="1"/>
  <c r="W351" i="3" s="1"/>
  <c r="X351" i="3" s="1"/>
  <c r="Y351" i="3" s="1"/>
  <c r="Z351" i="3" s="1"/>
  <c r="AA351" i="3" s="1"/>
  <c r="AB351" i="3" s="1"/>
  <c r="AC351" i="3" s="1"/>
  <c r="AD351" i="3" s="1"/>
  <c r="AE351" i="3" s="1"/>
  <c r="AF351" i="3" s="1"/>
  <c r="AG351" i="3" s="1"/>
  <c r="AH351" i="3" s="1"/>
  <c r="AI351" i="3" s="1"/>
  <c r="AJ351" i="3" s="1"/>
  <c r="AK351" i="3" s="1"/>
  <c r="AL351" i="3" s="1"/>
  <c r="AM351" i="3" s="1"/>
  <c r="AN351" i="3" s="1"/>
  <c r="AO351" i="3" s="1"/>
  <c r="AP351" i="3" s="1"/>
  <c r="AQ351" i="3" s="1"/>
  <c r="AR351" i="3" s="1"/>
  <c r="AS351" i="3" s="1"/>
  <c r="AT351" i="3" s="1"/>
  <c r="M344" i="3"/>
  <c r="K344" i="3"/>
  <c r="J344" i="3"/>
  <c r="I344" i="3"/>
  <c r="H344" i="3"/>
  <c r="G344" i="3"/>
  <c r="F344" i="3"/>
  <c r="E344" i="3"/>
  <c r="D344" i="3"/>
  <c r="C344" i="3"/>
  <c r="B344" i="3"/>
  <c r="B343" i="3"/>
  <c r="B342" i="3"/>
  <c r="B340" i="3"/>
  <c r="L337" i="3"/>
  <c r="K337" i="3"/>
  <c r="J337" i="3"/>
  <c r="I337" i="3"/>
  <c r="H337" i="3"/>
  <c r="G337" i="3"/>
  <c r="F337" i="3"/>
  <c r="E337" i="3"/>
  <c r="D337" i="3"/>
  <c r="C337" i="3"/>
  <c r="B337" i="3"/>
  <c r="B336" i="3"/>
  <c r="B334" i="3"/>
  <c r="AT331" i="3"/>
  <c r="AS331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K330" i="3"/>
  <c r="J330" i="3"/>
  <c r="I330" i="3"/>
  <c r="H330" i="3"/>
  <c r="G330" i="3"/>
  <c r="F330" i="3"/>
  <c r="B330" i="3"/>
  <c r="B329" i="3"/>
  <c r="B327" i="3"/>
  <c r="B325" i="3"/>
  <c r="B323" i="3"/>
  <c r="I321" i="3"/>
  <c r="H321" i="3"/>
  <c r="E321" i="3"/>
  <c r="D321" i="3"/>
  <c r="C321" i="3"/>
  <c r="AT320" i="3"/>
  <c r="AS320" i="3"/>
  <c r="AR320" i="3"/>
  <c r="AQ320" i="3"/>
  <c r="AP320" i="3"/>
  <c r="AO320" i="3"/>
  <c r="AN320" i="3"/>
  <c r="AM320" i="3"/>
  <c r="AL320" i="3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N321" i="3" s="1"/>
  <c r="M320" i="3"/>
  <c r="L320" i="3"/>
  <c r="K320" i="3"/>
  <c r="J320" i="3"/>
  <c r="J321" i="3" s="1"/>
  <c r="I320" i="3"/>
  <c r="H320" i="3"/>
  <c r="G320" i="3"/>
  <c r="F320" i="3"/>
  <c r="N319" i="3"/>
  <c r="N783" i="3" s="1"/>
  <c r="N820" i="3" s="1"/>
  <c r="L319" i="3"/>
  <c r="L783" i="3" s="1"/>
  <c r="L820" i="3" s="1"/>
  <c r="K319" i="3"/>
  <c r="J319" i="3"/>
  <c r="J783" i="3" s="1"/>
  <c r="J820" i="3" s="1"/>
  <c r="I319" i="3"/>
  <c r="I783" i="3" s="1"/>
  <c r="I820" i="3" s="1"/>
  <c r="H319" i="3"/>
  <c r="H783" i="3" s="1"/>
  <c r="H820" i="3" s="1"/>
  <c r="G319" i="3"/>
  <c r="F319" i="3"/>
  <c r="F783" i="3" s="1"/>
  <c r="F820" i="3" s="1"/>
  <c r="B316" i="3"/>
  <c r="O313" i="3"/>
  <c r="N313" i="3"/>
  <c r="M313" i="3"/>
  <c r="L313" i="3"/>
  <c r="K313" i="3"/>
  <c r="J313" i="3"/>
  <c r="I313" i="3"/>
  <c r="H313" i="3"/>
  <c r="G313" i="3"/>
  <c r="F313" i="3"/>
  <c r="B313" i="3"/>
  <c r="O312" i="3"/>
  <c r="N312" i="3"/>
  <c r="M312" i="3"/>
  <c r="L312" i="3"/>
  <c r="K312" i="3"/>
  <c r="J312" i="3"/>
  <c r="I312" i="3"/>
  <c r="H312" i="3"/>
  <c r="G312" i="3"/>
  <c r="F312" i="3"/>
  <c r="B312" i="3"/>
  <c r="O311" i="3"/>
  <c r="N311" i="3"/>
  <c r="M311" i="3"/>
  <c r="L311" i="3"/>
  <c r="K311" i="3"/>
  <c r="J311" i="3"/>
  <c r="I311" i="3"/>
  <c r="H311" i="3"/>
  <c r="G311" i="3"/>
  <c r="F311" i="3"/>
  <c r="B311" i="3"/>
  <c r="B310" i="3"/>
  <c r="L309" i="3"/>
  <c r="K309" i="3"/>
  <c r="J309" i="3"/>
  <c r="I309" i="3"/>
  <c r="H309" i="3"/>
  <c r="G309" i="3"/>
  <c r="F309" i="3"/>
  <c r="B309" i="3"/>
  <c r="B308" i="3"/>
  <c r="B306" i="3"/>
  <c r="B304" i="3"/>
  <c r="X299" i="3"/>
  <c r="Y299" i="3" s="1"/>
  <c r="Z299" i="3" s="1"/>
  <c r="AA299" i="3" s="1"/>
  <c r="AB299" i="3" s="1"/>
  <c r="AC299" i="3" s="1"/>
  <c r="AD299" i="3" s="1"/>
  <c r="AE299" i="3" s="1"/>
  <c r="AF299" i="3" s="1"/>
  <c r="AG299" i="3" s="1"/>
  <c r="AH299" i="3" s="1"/>
  <c r="AI299" i="3" s="1"/>
  <c r="AJ299" i="3" s="1"/>
  <c r="AK299" i="3" s="1"/>
  <c r="AL299" i="3" s="1"/>
  <c r="AM299" i="3" s="1"/>
  <c r="AN299" i="3" s="1"/>
  <c r="AO299" i="3" s="1"/>
  <c r="AP299" i="3" s="1"/>
  <c r="AQ299" i="3" s="1"/>
  <c r="AR299" i="3" s="1"/>
  <c r="AS299" i="3" s="1"/>
  <c r="AT299" i="3" s="1"/>
  <c r="N299" i="3"/>
  <c r="O299" i="3" s="1"/>
  <c r="P299" i="3" s="1"/>
  <c r="Q299" i="3" s="1"/>
  <c r="R299" i="3" s="1"/>
  <c r="S299" i="3" s="1"/>
  <c r="T299" i="3" s="1"/>
  <c r="U299" i="3" s="1"/>
  <c r="V299" i="3" s="1"/>
  <c r="W299" i="3" s="1"/>
  <c r="L299" i="3"/>
  <c r="M299" i="3" s="1"/>
  <c r="B299" i="3"/>
  <c r="J294" i="3"/>
  <c r="K294" i="3" s="1"/>
  <c r="L294" i="3" s="1"/>
  <c r="M294" i="3" s="1"/>
  <c r="N294" i="3" s="1"/>
  <c r="O294" i="3" s="1"/>
  <c r="P294" i="3" s="1"/>
  <c r="Q294" i="3" s="1"/>
  <c r="R294" i="3" s="1"/>
  <c r="S294" i="3" s="1"/>
  <c r="T294" i="3" s="1"/>
  <c r="U294" i="3" s="1"/>
  <c r="V294" i="3" s="1"/>
  <c r="W294" i="3" s="1"/>
  <c r="X294" i="3" s="1"/>
  <c r="Y294" i="3" s="1"/>
  <c r="Z294" i="3" s="1"/>
  <c r="AA294" i="3" s="1"/>
  <c r="AB294" i="3" s="1"/>
  <c r="AC294" i="3" s="1"/>
  <c r="AD294" i="3" s="1"/>
  <c r="AE294" i="3" s="1"/>
  <c r="AF294" i="3" s="1"/>
  <c r="AG294" i="3" s="1"/>
  <c r="AH294" i="3" s="1"/>
  <c r="AI294" i="3" s="1"/>
  <c r="AJ294" i="3" s="1"/>
  <c r="AK294" i="3" s="1"/>
  <c r="AL294" i="3" s="1"/>
  <c r="AM294" i="3" s="1"/>
  <c r="AN294" i="3" s="1"/>
  <c r="AO294" i="3" s="1"/>
  <c r="AP294" i="3" s="1"/>
  <c r="AQ294" i="3" s="1"/>
  <c r="AR294" i="3" s="1"/>
  <c r="AS294" i="3" s="1"/>
  <c r="AT294" i="3" s="1"/>
  <c r="E294" i="3"/>
  <c r="F294" i="3" s="1"/>
  <c r="G294" i="3" s="1"/>
  <c r="H294" i="3" s="1"/>
  <c r="I294" i="3" s="1"/>
  <c r="D294" i="3"/>
  <c r="T290" i="3"/>
  <c r="S290" i="3"/>
  <c r="B290" i="3"/>
  <c r="E286" i="3"/>
  <c r="E699" i="3" s="1"/>
  <c r="E750" i="3" s="1"/>
  <c r="D286" i="3"/>
  <c r="D699" i="3" s="1"/>
  <c r="D750" i="3" s="1"/>
  <c r="C286" i="3"/>
  <c r="C699" i="3" s="1"/>
  <c r="C750" i="3" s="1"/>
  <c r="F285" i="3"/>
  <c r="P284" i="3"/>
  <c r="O284" i="3"/>
  <c r="N284" i="3"/>
  <c r="M284" i="3"/>
  <c r="L284" i="3"/>
  <c r="K284" i="3"/>
  <c r="J284" i="3"/>
  <c r="I284" i="3"/>
  <c r="H284" i="3"/>
  <c r="G284" i="3"/>
  <c r="F284" i="3"/>
  <c r="B284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B283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T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B278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B277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B276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B275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B274" i="3"/>
  <c r="M273" i="3"/>
  <c r="L273" i="3"/>
  <c r="K273" i="3"/>
  <c r="J273" i="3"/>
  <c r="I273" i="3"/>
  <c r="H273" i="3"/>
  <c r="G273" i="3"/>
  <c r="F273" i="3"/>
  <c r="B273" i="3"/>
  <c r="O272" i="3"/>
  <c r="N272" i="3"/>
  <c r="M272" i="3"/>
  <c r="L272" i="3"/>
  <c r="K272" i="3"/>
  <c r="J272" i="3"/>
  <c r="I272" i="3"/>
  <c r="H272" i="3"/>
  <c r="G272" i="3"/>
  <c r="F272" i="3"/>
  <c r="B272" i="3"/>
  <c r="N271" i="3"/>
  <c r="M271" i="3"/>
  <c r="L271" i="3"/>
  <c r="K271" i="3"/>
  <c r="J271" i="3"/>
  <c r="I271" i="3"/>
  <c r="H271" i="3"/>
  <c r="G271" i="3"/>
  <c r="F271" i="3"/>
  <c r="B271" i="3"/>
  <c r="M270" i="3"/>
  <c r="L270" i="3"/>
  <c r="K270" i="3"/>
  <c r="J270" i="3"/>
  <c r="I270" i="3"/>
  <c r="H270" i="3"/>
  <c r="G270" i="3"/>
  <c r="F270" i="3"/>
  <c r="B270" i="3"/>
  <c r="O269" i="3"/>
  <c r="N269" i="3"/>
  <c r="M269" i="3"/>
  <c r="L269" i="3"/>
  <c r="K269" i="3"/>
  <c r="J269" i="3"/>
  <c r="I269" i="3"/>
  <c r="H269" i="3"/>
  <c r="G269" i="3"/>
  <c r="F269" i="3"/>
  <c r="B269" i="3"/>
  <c r="N268" i="3"/>
  <c r="L268" i="3"/>
  <c r="K268" i="3"/>
  <c r="J268" i="3"/>
  <c r="I268" i="3"/>
  <c r="H268" i="3"/>
  <c r="G268" i="3"/>
  <c r="F268" i="3"/>
  <c r="B268" i="3"/>
  <c r="M267" i="3"/>
  <c r="L267" i="3"/>
  <c r="K267" i="3"/>
  <c r="J267" i="3"/>
  <c r="I267" i="3"/>
  <c r="H267" i="3"/>
  <c r="G267" i="3"/>
  <c r="F267" i="3"/>
  <c r="B267" i="3"/>
  <c r="N266" i="3"/>
  <c r="M266" i="3"/>
  <c r="K266" i="3"/>
  <c r="J266" i="3"/>
  <c r="I266" i="3"/>
  <c r="H266" i="3"/>
  <c r="G266" i="3"/>
  <c r="F266" i="3"/>
  <c r="B266" i="3"/>
  <c r="M265" i="3"/>
  <c r="L265" i="3"/>
  <c r="K265" i="3"/>
  <c r="J265" i="3"/>
  <c r="I265" i="3"/>
  <c r="H265" i="3"/>
  <c r="G265" i="3"/>
  <c r="F265" i="3"/>
  <c r="B265" i="3"/>
  <c r="N264" i="3"/>
  <c r="M264" i="3"/>
  <c r="K264" i="3"/>
  <c r="J264" i="3"/>
  <c r="I264" i="3"/>
  <c r="H264" i="3"/>
  <c r="G264" i="3"/>
  <c r="F264" i="3"/>
  <c r="B264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B263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B262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J286" i="3" s="1"/>
  <c r="J699" i="3" s="1"/>
  <c r="J750" i="3" s="1"/>
  <c r="I261" i="3"/>
  <c r="I286" i="3" s="1"/>
  <c r="I699" i="3" s="1"/>
  <c r="I750" i="3" s="1"/>
  <c r="H261" i="3"/>
  <c r="G261" i="3"/>
  <c r="F261" i="3"/>
  <c r="B261" i="3"/>
  <c r="B259" i="3"/>
  <c r="E258" i="3"/>
  <c r="E698" i="3" s="1"/>
  <c r="E749" i="3" s="1"/>
  <c r="D258" i="3"/>
  <c r="D698" i="3" s="1"/>
  <c r="D749" i="3" s="1"/>
  <c r="C258" i="3"/>
  <c r="C698" i="3" s="1"/>
  <c r="C749" i="3" s="1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B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B256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B255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B254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B253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B252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B251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B250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B249" i="3"/>
  <c r="T248" i="3"/>
  <c r="O248" i="3"/>
  <c r="N248" i="3"/>
  <c r="M248" i="3"/>
  <c r="L248" i="3"/>
  <c r="K248" i="3"/>
  <c r="J248" i="3"/>
  <c r="I248" i="3"/>
  <c r="H248" i="3"/>
  <c r="G248" i="3"/>
  <c r="F248" i="3"/>
  <c r="B248" i="3"/>
  <c r="W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F258" i="3" s="1"/>
  <c r="F698" i="3" s="1"/>
  <c r="F749" i="3" s="1"/>
  <c r="B247" i="3"/>
  <c r="N246" i="3"/>
  <c r="L246" i="3"/>
  <c r="K246" i="3"/>
  <c r="J246" i="3"/>
  <c r="I246" i="3"/>
  <c r="H246" i="3"/>
  <c r="G246" i="3"/>
  <c r="F246" i="3"/>
  <c r="B246" i="3"/>
  <c r="O245" i="3"/>
  <c r="M245" i="3"/>
  <c r="L245" i="3"/>
  <c r="K245" i="3"/>
  <c r="J245" i="3"/>
  <c r="I245" i="3"/>
  <c r="H245" i="3"/>
  <c r="G245" i="3"/>
  <c r="F245" i="3"/>
  <c r="B245" i="3"/>
  <c r="U244" i="3"/>
  <c r="T244" i="3"/>
  <c r="S244" i="3"/>
  <c r="R244" i="3"/>
  <c r="Q244" i="3"/>
  <c r="P244" i="3"/>
  <c r="O244" i="3"/>
  <c r="N244" i="3"/>
  <c r="M244" i="3"/>
  <c r="L244" i="3"/>
  <c r="K244" i="3"/>
  <c r="K258" i="3" s="1"/>
  <c r="K698" i="3" s="1"/>
  <c r="K749" i="3" s="1"/>
  <c r="J244" i="3"/>
  <c r="I244" i="3"/>
  <c r="I258" i="3" s="1"/>
  <c r="I698" i="3" s="1"/>
  <c r="I749" i="3" s="1"/>
  <c r="H244" i="3"/>
  <c r="G244" i="3"/>
  <c r="G258" i="3" s="1"/>
  <c r="G698" i="3" s="1"/>
  <c r="G749" i="3" s="1"/>
  <c r="F244" i="3"/>
  <c r="B244" i="3"/>
  <c r="B242" i="3"/>
  <c r="K241" i="3"/>
  <c r="K813" i="3" s="1"/>
  <c r="E241" i="3"/>
  <c r="E813" i="3" s="1"/>
  <c r="D241" i="3"/>
  <c r="D813" i="3" s="1"/>
  <c r="C241" i="3"/>
  <c r="C813" i="3" s="1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B240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B239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B238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B237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B236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B235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B234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B233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B232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B231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B230" i="3"/>
  <c r="AC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B229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B228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B227" i="3"/>
  <c r="U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B226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B225" i="3"/>
  <c r="U224" i="3"/>
  <c r="T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B224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B223" i="3"/>
  <c r="S222" i="3"/>
  <c r="R222" i="3"/>
  <c r="R241" i="3" s="1"/>
  <c r="Q222" i="3"/>
  <c r="P222" i="3"/>
  <c r="P241" i="3" s="1"/>
  <c r="O222" i="3"/>
  <c r="O241" i="3" s="1"/>
  <c r="O813" i="3" s="1"/>
  <c r="N222" i="3"/>
  <c r="N241" i="3" s="1"/>
  <c r="N813" i="3" s="1"/>
  <c r="M222" i="3"/>
  <c r="L222" i="3"/>
  <c r="L241" i="3" s="1"/>
  <c r="L813" i="3" s="1"/>
  <c r="K222" i="3"/>
  <c r="J222" i="3"/>
  <c r="J241" i="3" s="1"/>
  <c r="J813" i="3" s="1"/>
  <c r="I222" i="3"/>
  <c r="H222" i="3"/>
  <c r="H241" i="3" s="1"/>
  <c r="H813" i="3" s="1"/>
  <c r="G222" i="3"/>
  <c r="G241" i="3" s="1"/>
  <c r="G813" i="3" s="1"/>
  <c r="F222" i="3"/>
  <c r="F241" i="3" s="1"/>
  <c r="F813" i="3" s="1"/>
  <c r="B222" i="3"/>
  <c r="B220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B218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B217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B216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J219" i="3" s="1"/>
  <c r="J775" i="3" s="1"/>
  <c r="J812" i="3" s="1"/>
  <c r="I215" i="3"/>
  <c r="H215" i="3"/>
  <c r="G215" i="3"/>
  <c r="F215" i="3"/>
  <c r="B215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B214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B213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B212" i="3"/>
  <c r="U211" i="3"/>
  <c r="U219" i="3" s="1"/>
  <c r="U775" i="3" s="1"/>
  <c r="U812" i="3" s="1"/>
  <c r="T211" i="3"/>
  <c r="S211" i="3"/>
  <c r="R211" i="3"/>
  <c r="R219" i="3" s="1"/>
  <c r="R775" i="3" s="1"/>
  <c r="R812" i="3" s="1"/>
  <c r="Q211" i="3"/>
  <c r="P211" i="3"/>
  <c r="O211" i="3"/>
  <c r="O219" i="3" s="1"/>
  <c r="O775" i="3" s="1"/>
  <c r="O812" i="3" s="1"/>
  <c r="N211" i="3"/>
  <c r="M211" i="3"/>
  <c r="M219" i="3" s="1"/>
  <c r="M775" i="3" s="1"/>
  <c r="M812" i="3" s="1"/>
  <c r="L211" i="3"/>
  <c r="K211" i="3"/>
  <c r="J211" i="3"/>
  <c r="I211" i="3"/>
  <c r="H211" i="3"/>
  <c r="G211" i="3"/>
  <c r="G219" i="3" s="1"/>
  <c r="G775" i="3" s="1"/>
  <c r="G812" i="3" s="1"/>
  <c r="F211" i="3"/>
  <c r="B211" i="3"/>
  <c r="B209" i="3"/>
  <c r="R207" i="3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M207" i="3"/>
  <c r="N207" i="3" s="1"/>
  <c r="O207" i="3" s="1"/>
  <c r="P207" i="3" s="1"/>
  <c r="Q207" i="3" s="1"/>
  <c r="L207" i="3"/>
  <c r="AC206" i="3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U206" i="3"/>
  <c r="V206" i="3" s="1"/>
  <c r="W206" i="3" s="1"/>
  <c r="X206" i="3" s="1"/>
  <c r="Y206" i="3" s="1"/>
  <c r="Z206" i="3" s="1"/>
  <c r="AA206" i="3" s="1"/>
  <c r="AB206" i="3" s="1"/>
  <c r="M206" i="3"/>
  <c r="N206" i="3" s="1"/>
  <c r="O206" i="3" s="1"/>
  <c r="P206" i="3" s="1"/>
  <c r="Q206" i="3" s="1"/>
  <c r="R206" i="3" s="1"/>
  <c r="S206" i="3" s="1"/>
  <c r="T206" i="3" s="1"/>
  <c r="L206" i="3"/>
  <c r="L205" i="3"/>
  <c r="M205" i="3" s="1"/>
  <c r="N205" i="3" s="1"/>
  <c r="O205" i="3" s="1"/>
  <c r="P205" i="3" s="1"/>
  <c r="Q205" i="3" s="1"/>
  <c r="R205" i="3" s="1"/>
  <c r="S205" i="3" s="1"/>
  <c r="T205" i="3" s="1"/>
  <c r="U205" i="3" s="1"/>
  <c r="V205" i="3" s="1"/>
  <c r="W205" i="3" s="1"/>
  <c r="X205" i="3" s="1"/>
  <c r="Y205" i="3" s="1"/>
  <c r="Z205" i="3" s="1"/>
  <c r="AA205" i="3" s="1"/>
  <c r="AB205" i="3" s="1"/>
  <c r="AC205" i="3" s="1"/>
  <c r="AD205" i="3" s="1"/>
  <c r="AE205" i="3" s="1"/>
  <c r="AF205" i="3" s="1"/>
  <c r="AG205" i="3" s="1"/>
  <c r="AH205" i="3" s="1"/>
  <c r="AI205" i="3" s="1"/>
  <c r="AJ205" i="3" s="1"/>
  <c r="AK205" i="3" s="1"/>
  <c r="AL205" i="3" s="1"/>
  <c r="AM205" i="3" s="1"/>
  <c r="AN205" i="3" s="1"/>
  <c r="AO205" i="3" s="1"/>
  <c r="AP205" i="3" s="1"/>
  <c r="AQ205" i="3" s="1"/>
  <c r="AR205" i="3" s="1"/>
  <c r="AS205" i="3" s="1"/>
  <c r="AT205" i="3" s="1"/>
  <c r="B204" i="3"/>
  <c r="T202" i="3"/>
  <c r="U202" i="3" s="1"/>
  <c r="V202" i="3" s="1"/>
  <c r="W202" i="3" s="1"/>
  <c r="X202" i="3" s="1"/>
  <c r="Y202" i="3" s="1"/>
  <c r="Z202" i="3" s="1"/>
  <c r="AA202" i="3" s="1"/>
  <c r="AB202" i="3" s="1"/>
  <c r="AC202" i="3" s="1"/>
  <c r="AD202" i="3" s="1"/>
  <c r="AE202" i="3" s="1"/>
  <c r="AF202" i="3" s="1"/>
  <c r="AG202" i="3" s="1"/>
  <c r="AH202" i="3" s="1"/>
  <c r="AI202" i="3" s="1"/>
  <c r="AJ202" i="3" s="1"/>
  <c r="AK202" i="3" s="1"/>
  <c r="AL202" i="3" s="1"/>
  <c r="AM202" i="3" s="1"/>
  <c r="AN202" i="3" s="1"/>
  <c r="AO202" i="3" s="1"/>
  <c r="AP202" i="3" s="1"/>
  <c r="AQ202" i="3" s="1"/>
  <c r="AR202" i="3" s="1"/>
  <c r="AS202" i="3" s="1"/>
  <c r="AT202" i="3" s="1"/>
  <c r="L202" i="3"/>
  <c r="M202" i="3" s="1"/>
  <c r="N202" i="3" s="1"/>
  <c r="O202" i="3" s="1"/>
  <c r="P202" i="3" s="1"/>
  <c r="Q202" i="3" s="1"/>
  <c r="R202" i="3" s="1"/>
  <c r="S202" i="3" s="1"/>
  <c r="K202" i="3"/>
  <c r="J202" i="3"/>
  <c r="I202" i="3"/>
  <c r="H202" i="3"/>
  <c r="G202" i="3"/>
  <c r="F202" i="3"/>
  <c r="E202" i="3"/>
  <c r="D202" i="3"/>
  <c r="C202" i="3"/>
  <c r="B202" i="3"/>
  <c r="L201" i="3"/>
  <c r="M201" i="3" s="1"/>
  <c r="N201" i="3" s="1"/>
  <c r="O201" i="3" s="1"/>
  <c r="P201" i="3" s="1"/>
  <c r="Q201" i="3" s="1"/>
  <c r="R201" i="3" s="1"/>
  <c r="S201" i="3" s="1"/>
  <c r="T201" i="3" s="1"/>
  <c r="U201" i="3" s="1"/>
  <c r="V201" i="3" s="1"/>
  <c r="W201" i="3" s="1"/>
  <c r="X201" i="3" s="1"/>
  <c r="Y201" i="3" s="1"/>
  <c r="Z201" i="3" s="1"/>
  <c r="AA201" i="3" s="1"/>
  <c r="AB201" i="3" s="1"/>
  <c r="AC201" i="3" s="1"/>
  <c r="AD201" i="3" s="1"/>
  <c r="AE201" i="3" s="1"/>
  <c r="AF201" i="3" s="1"/>
  <c r="AG201" i="3" s="1"/>
  <c r="AH201" i="3" s="1"/>
  <c r="AI201" i="3" s="1"/>
  <c r="AJ201" i="3" s="1"/>
  <c r="AK201" i="3" s="1"/>
  <c r="AL201" i="3" s="1"/>
  <c r="AM201" i="3" s="1"/>
  <c r="AN201" i="3" s="1"/>
  <c r="AO201" i="3" s="1"/>
  <c r="AP201" i="3" s="1"/>
  <c r="AQ201" i="3" s="1"/>
  <c r="AR201" i="3" s="1"/>
  <c r="AS201" i="3" s="1"/>
  <c r="AT201" i="3" s="1"/>
  <c r="K201" i="3"/>
  <c r="J201" i="3"/>
  <c r="I201" i="3"/>
  <c r="H201" i="3"/>
  <c r="G201" i="3"/>
  <c r="F201" i="3"/>
  <c r="E201" i="3"/>
  <c r="D201" i="3"/>
  <c r="C201" i="3"/>
  <c r="B201" i="3"/>
  <c r="L200" i="3"/>
  <c r="M200" i="3" s="1"/>
  <c r="N200" i="3" s="1"/>
  <c r="O200" i="3" s="1"/>
  <c r="P200" i="3" s="1"/>
  <c r="Q200" i="3" s="1"/>
  <c r="R200" i="3" s="1"/>
  <c r="S200" i="3" s="1"/>
  <c r="T200" i="3" s="1"/>
  <c r="U200" i="3" s="1"/>
  <c r="V200" i="3" s="1"/>
  <c r="W200" i="3" s="1"/>
  <c r="X200" i="3" s="1"/>
  <c r="Y200" i="3" s="1"/>
  <c r="Z200" i="3" s="1"/>
  <c r="AA200" i="3" s="1"/>
  <c r="AB200" i="3" s="1"/>
  <c r="AC200" i="3" s="1"/>
  <c r="AD200" i="3" s="1"/>
  <c r="AE200" i="3" s="1"/>
  <c r="AF200" i="3" s="1"/>
  <c r="AG200" i="3" s="1"/>
  <c r="AH200" i="3" s="1"/>
  <c r="AI200" i="3" s="1"/>
  <c r="AJ200" i="3" s="1"/>
  <c r="AK200" i="3" s="1"/>
  <c r="AL200" i="3" s="1"/>
  <c r="AM200" i="3" s="1"/>
  <c r="AN200" i="3" s="1"/>
  <c r="AO200" i="3" s="1"/>
  <c r="AP200" i="3" s="1"/>
  <c r="AQ200" i="3" s="1"/>
  <c r="AR200" i="3" s="1"/>
  <c r="AS200" i="3" s="1"/>
  <c r="AT200" i="3" s="1"/>
  <c r="K200" i="3"/>
  <c r="J200" i="3"/>
  <c r="I200" i="3"/>
  <c r="H200" i="3"/>
  <c r="G200" i="3"/>
  <c r="F200" i="3"/>
  <c r="E200" i="3"/>
  <c r="D200" i="3"/>
  <c r="C200" i="3"/>
  <c r="B200" i="3"/>
  <c r="S199" i="3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K199" i="3"/>
  <c r="L199" i="3" s="1"/>
  <c r="M199" i="3" s="1"/>
  <c r="N199" i="3" s="1"/>
  <c r="O199" i="3" s="1"/>
  <c r="P199" i="3" s="1"/>
  <c r="Q199" i="3" s="1"/>
  <c r="R199" i="3" s="1"/>
  <c r="J199" i="3"/>
  <c r="I199" i="3"/>
  <c r="H199" i="3"/>
  <c r="G199" i="3"/>
  <c r="F199" i="3"/>
  <c r="E199" i="3"/>
  <c r="D199" i="3"/>
  <c r="C199" i="3"/>
  <c r="B199" i="3"/>
  <c r="P198" i="3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K198" i="3"/>
  <c r="L198" i="3" s="1"/>
  <c r="M198" i="3" s="1"/>
  <c r="N198" i="3" s="1"/>
  <c r="O198" i="3" s="1"/>
  <c r="J198" i="3"/>
  <c r="I198" i="3"/>
  <c r="H198" i="3"/>
  <c r="G198" i="3"/>
  <c r="F198" i="3"/>
  <c r="E198" i="3"/>
  <c r="D198" i="3"/>
  <c r="C198" i="3"/>
  <c r="B198" i="3"/>
  <c r="K197" i="3"/>
  <c r="L197" i="3" s="1"/>
  <c r="M197" i="3" s="1"/>
  <c r="N197" i="3" s="1"/>
  <c r="O197" i="3" s="1"/>
  <c r="P197" i="3" s="1"/>
  <c r="Q197" i="3" s="1"/>
  <c r="R197" i="3" s="1"/>
  <c r="S197" i="3" s="1"/>
  <c r="T197" i="3" s="1"/>
  <c r="U197" i="3" s="1"/>
  <c r="V197" i="3" s="1"/>
  <c r="W197" i="3" s="1"/>
  <c r="X197" i="3" s="1"/>
  <c r="Y197" i="3" s="1"/>
  <c r="Z197" i="3" s="1"/>
  <c r="AA197" i="3" s="1"/>
  <c r="AB197" i="3" s="1"/>
  <c r="AC197" i="3" s="1"/>
  <c r="AD197" i="3" s="1"/>
  <c r="AE197" i="3" s="1"/>
  <c r="AF197" i="3" s="1"/>
  <c r="AG197" i="3" s="1"/>
  <c r="AH197" i="3" s="1"/>
  <c r="AI197" i="3" s="1"/>
  <c r="AJ197" i="3" s="1"/>
  <c r="AK197" i="3" s="1"/>
  <c r="AL197" i="3" s="1"/>
  <c r="AM197" i="3" s="1"/>
  <c r="AN197" i="3" s="1"/>
  <c r="AO197" i="3" s="1"/>
  <c r="AP197" i="3" s="1"/>
  <c r="AQ197" i="3" s="1"/>
  <c r="AR197" i="3" s="1"/>
  <c r="AS197" i="3" s="1"/>
  <c r="AT197" i="3" s="1"/>
  <c r="J197" i="3"/>
  <c r="I197" i="3"/>
  <c r="H197" i="3"/>
  <c r="G197" i="3"/>
  <c r="F197" i="3"/>
  <c r="E197" i="3"/>
  <c r="D197" i="3"/>
  <c r="C197" i="3"/>
  <c r="B197" i="3"/>
  <c r="Z196" i="3"/>
  <c r="AA196" i="3" s="1"/>
  <c r="AB196" i="3" s="1"/>
  <c r="AC196" i="3" s="1"/>
  <c r="AD196" i="3" s="1"/>
  <c r="AE196" i="3" s="1"/>
  <c r="AF196" i="3" s="1"/>
  <c r="AG196" i="3" s="1"/>
  <c r="AH196" i="3" s="1"/>
  <c r="AI196" i="3" s="1"/>
  <c r="AJ196" i="3" s="1"/>
  <c r="AK196" i="3" s="1"/>
  <c r="AL196" i="3" s="1"/>
  <c r="AM196" i="3" s="1"/>
  <c r="AN196" i="3" s="1"/>
  <c r="AO196" i="3" s="1"/>
  <c r="AP196" i="3" s="1"/>
  <c r="AQ196" i="3" s="1"/>
  <c r="AR196" i="3" s="1"/>
  <c r="AS196" i="3" s="1"/>
  <c r="AT196" i="3" s="1"/>
  <c r="R196" i="3"/>
  <c r="S196" i="3" s="1"/>
  <c r="T196" i="3" s="1"/>
  <c r="U196" i="3" s="1"/>
  <c r="V196" i="3" s="1"/>
  <c r="W196" i="3" s="1"/>
  <c r="X196" i="3" s="1"/>
  <c r="Y196" i="3" s="1"/>
  <c r="L196" i="3"/>
  <c r="M196" i="3" s="1"/>
  <c r="N196" i="3" s="1"/>
  <c r="O196" i="3" s="1"/>
  <c r="P196" i="3" s="1"/>
  <c r="Q196" i="3" s="1"/>
  <c r="K196" i="3"/>
  <c r="J196" i="3"/>
  <c r="I196" i="3"/>
  <c r="H196" i="3"/>
  <c r="G196" i="3"/>
  <c r="F196" i="3"/>
  <c r="E196" i="3"/>
  <c r="D196" i="3"/>
  <c r="C196" i="3"/>
  <c r="B196" i="3"/>
  <c r="C195" i="3"/>
  <c r="C210" i="3" s="1"/>
  <c r="C221" i="3" s="1"/>
  <c r="K192" i="3"/>
  <c r="J192" i="3"/>
  <c r="I192" i="3"/>
  <c r="H192" i="3"/>
  <c r="G192" i="3"/>
  <c r="F192" i="3"/>
  <c r="E192" i="3"/>
  <c r="D192" i="3"/>
  <c r="C192" i="3"/>
  <c r="L191" i="3"/>
  <c r="K191" i="3"/>
  <c r="J191" i="3"/>
  <c r="I191" i="3"/>
  <c r="H191" i="3"/>
  <c r="G191" i="3"/>
  <c r="F191" i="3"/>
  <c r="E191" i="3"/>
  <c r="D191" i="3"/>
  <c r="C19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D187" i="3"/>
  <c r="D195" i="3" s="1"/>
  <c r="D210" i="3" s="1"/>
  <c r="D221" i="3" s="1"/>
  <c r="N183" i="3"/>
  <c r="N344" i="3" s="1"/>
  <c r="L183" i="3"/>
  <c r="L344" i="3" s="1"/>
  <c r="N182" i="3"/>
  <c r="M182" i="3"/>
  <c r="L182" i="3"/>
  <c r="K182" i="3"/>
  <c r="J182" i="3"/>
  <c r="I182" i="3"/>
  <c r="H182" i="3"/>
  <c r="G182" i="3"/>
  <c r="F182" i="3"/>
  <c r="E182" i="3"/>
  <c r="D182" i="3"/>
  <c r="C182" i="3"/>
  <c r="K181" i="3"/>
  <c r="K343" i="3" s="1"/>
  <c r="J181" i="3"/>
  <c r="J343" i="3" s="1"/>
  <c r="I181" i="3"/>
  <c r="I343" i="3" s="1"/>
  <c r="H181" i="3"/>
  <c r="G181" i="3"/>
  <c r="G343" i="3" s="1"/>
  <c r="F181" i="3"/>
  <c r="F343" i="3" s="1"/>
  <c r="E181" i="3"/>
  <c r="E343" i="3" s="1"/>
  <c r="D181" i="3"/>
  <c r="D343" i="3" s="1"/>
  <c r="C181" i="3"/>
  <c r="C343" i="3" s="1"/>
  <c r="L180" i="3"/>
  <c r="K180" i="3"/>
  <c r="K342" i="3" s="1"/>
  <c r="J180" i="3"/>
  <c r="J342" i="3" s="1"/>
  <c r="I180" i="3"/>
  <c r="I342" i="3" s="1"/>
  <c r="I345" i="3" s="1"/>
  <c r="I706" i="3" s="1"/>
  <c r="I786" i="3" s="1"/>
  <c r="I823" i="3" s="1"/>
  <c r="H180" i="3"/>
  <c r="H342" i="3" s="1"/>
  <c r="G180" i="3"/>
  <c r="G342" i="3" s="1"/>
  <c r="G345" i="3" s="1"/>
  <c r="G706" i="3" s="1"/>
  <c r="G786" i="3" s="1"/>
  <c r="G823" i="3" s="1"/>
  <c r="F180" i="3"/>
  <c r="F342" i="3" s="1"/>
  <c r="E180" i="3"/>
  <c r="E342" i="3" s="1"/>
  <c r="E345" i="3" s="1"/>
  <c r="E706" i="3" s="1"/>
  <c r="E786" i="3" s="1"/>
  <c r="E823" i="3" s="1"/>
  <c r="D180" i="3"/>
  <c r="C180" i="3"/>
  <c r="C342" i="3" s="1"/>
  <c r="I179" i="3"/>
  <c r="I178" i="3" s="1"/>
  <c r="C179" i="3"/>
  <c r="C178" i="3" s="1"/>
  <c r="Z176" i="3"/>
  <c r="AA176" i="3" s="1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M165" i="3"/>
  <c r="M337" i="3" s="1"/>
  <c r="K164" i="3"/>
  <c r="I164" i="3"/>
  <c r="I336" i="3" s="1"/>
  <c r="W161" i="3"/>
  <c r="V161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L154" i="3"/>
  <c r="E154" i="3"/>
  <c r="E330" i="3" s="1"/>
  <c r="D154" i="3"/>
  <c r="D330" i="3" s="1"/>
  <c r="K153" i="3"/>
  <c r="K329" i="3" s="1"/>
  <c r="J153" i="3"/>
  <c r="I153" i="3"/>
  <c r="I329" i="3" s="1"/>
  <c r="H153" i="3"/>
  <c r="H329" i="3" s="1"/>
  <c r="G153" i="3"/>
  <c r="G329" i="3" s="1"/>
  <c r="F153" i="3"/>
  <c r="F329" i="3" s="1"/>
  <c r="E153" i="3"/>
  <c r="E329" i="3" s="1"/>
  <c r="I152" i="3"/>
  <c r="I151" i="3" s="1"/>
  <c r="G152" i="3"/>
  <c r="G151" i="3" s="1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T145" i="3"/>
  <c r="AS145" i="3"/>
  <c r="AR145" i="3"/>
  <c r="AQ145" i="3"/>
  <c r="AP145" i="3"/>
  <c r="AP144" i="3" s="1"/>
  <c r="AP325" i="3" s="1"/>
  <c r="AO145" i="3"/>
  <c r="AN145" i="3"/>
  <c r="AN144" i="3" s="1"/>
  <c r="AN325" i="3" s="1"/>
  <c r="AM145" i="3"/>
  <c r="AL145" i="3"/>
  <c r="AK145" i="3"/>
  <c r="AJ145" i="3"/>
  <c r="AI145" i="3"/>
  <c r="AH145" i="3"/>
  <c r="AH144" i="3" s="1"/>
  <c r="AH325" i="3" s="1"/>
  <c r="AG145" i="3"/>
  <c r="AF145" i="3"/>
  <c r="AF144" i="3" s="1"/>
  <c r="AF325" i="3" s="1"/>
  <c r="AE145" i="3"/>
  <c r="AD145" i="3"/>
  <c r="AC145" i="3"/>
  <c r="AB145" i="3"/>
  <c r="AA145" i="3"/>
  <c r="Z145" i="3"/>
  <c r="Z144" i="3" s="1"/>
  <c r="Z325" i="3" s="1"/>
  <c r="Y145" i="3"/>
  <c r="X145" i="3"/>
  <c r="X144" i="3" s="1"/>
  <c r="X325" i="3" s="1"/>
  <c r="W145" i="3"/>
  <c r="V145" i="3"/>
  <c r="U145" i="3"/>
  <c r="T145" i="3"/>
  <c r="S145" i="3"/>
  <c r="R145" i="3"/>
  <c r="R144" i="3" s="1"/>
  <c r="R325" i="3" s="1"/>
  <c r="Q145" i="3"/>
  <c r="P145" i="3"/>
  <c r="P144" i="3" s="1"/>
  <c r="P325" i="3" s="1"/>
  <c r="O145" i="3"/>
  <c r="N145" i="3"/>
  <c r="M145" i="3"/>
  <c r="L145" i="3"/>
  <c r="K145" i="3"/>
  <c r="J145" i="3"/>
  <c r="J144" i="3" s="1"/>
  <c r="J325" i="3" s="1"/>
  <c r="I145" i="3"/>
  <c r="H145" i="3"/>
  <c r="H144" i="3" s="1"/>
  <c r="H325" i="3" s="1"/>
  <c r="G145" i="3"/>
  <c r="F145" i="3"/>
  <c r="E145" i="3"/>
  <c r="D145" i="3"/>
  <c r="C145" i="3"/>
  <c r="AT144" i="3"/>
  <c r="AT325" i="3" s="1"/>
  <c r="AS144" i="3"/>
  <c r="AS325" i="3" s="1"/>
  <c r="AR144" i="3"/>
  <c r="AR325" i="3" s="1"/>
  <c r="AQ144" i="3"/>
  <c r="AQ325" i="3" s="1"/>
  <c r="AO144" i="3"/>
  <c r="AO325" i="3" s="1"/>
  <c r="AM144" i="3"/>
  <c r="AM325" i="3" s="1"/>
  <c r="AL144" i="3"/>
  <c r="AL325" i="3" s="1"/>
  <c r="AK144" i="3"/>
  <c r="AK325" i="3" s="1"/>
  <c r="AJ144" i="3"/>
  <c r="AJ325" i="3" s="1"/>
  <c r="AI144" i="3"/>
  <c r="AI325" i="3" s="1"/>
  <c r="AG144" i="3"/>
  <c r="AG325" i="3" s="1"/>
  <c r="AE144" i="3"/>
  <c r="AE325" i="3" s="1"/>
  <c r="AD144" i="3"/>
  <c r="AD325" i="3" s="1"/>
  <c r="AC144" i="3"/>
  <c r="AC325" i="3" s="1"/>
  <c r="AB144" i="3"/>
  <c r="AB325" i="3" s="1"/>
  <c r="AA144" i="3"/>
  <c r="AA325" i="3" s="1"/>
  <c r="Y144" i="3"/>
  <c r="Y325" i="3" s="1"/>
  <c r="W144" i="3"/>
  <c r="W325" i="3" s="1"/>
  <c r="V144" i="3"/>
  <c r="V325" i="3" s="1"/>
  <c r="U144" i="3"/>
  <c r="U325" i="3" s="1"/>
  <c r="T144" i="3"/>
  <c r="T325" i="3" s="1"/>
  <c r="S144" i="3"/>
  <c r="S325" i="3" s="1"/>
  <c r="Q144" i="3"/>
  <c r="Q325" i="3" s="1"/>
  <c r="O144" i="3"/>
  <c r="O325" i="3" s="1"/>
  <c r="N144" i="3"/>
  <c r="N325" i="3" s="1"/>
  <c r="M144" i="3"/>
  <c r="M325" i="3" s="1"/>
  <c r="L144" i="3"/>
  <c r="L325" i="3" s="1"/>
  <c r="K144" i="3"/>
  <c r="K325" i="3" s="1"/>
  <c r="I144" i="3"/>
  <c r="I325" i="3" s="1"/>
  <c r="G144" i="3"/>
  <c r="G325" i="3" s="1"/>
  <c r="F144" i="3"/>
  <c r="F325" i="3" s="1"/>
  <c r="E144" i="3"/>
  <c r="D144" i="3"/>
  <c r="C144" i="3"/>
  <c r="P142" i="3"/>
  <c r="O142" i="3"/>
  <c r="O319" i="3" s="1"/>
  <c r="M142" i="3"/>
  <c r="M319" i="3" s="1"/>
  <c r="O141" i="3"/>
  <c r="N141" i="3"/>
  <c r="M141" i="3"/>
  <c r="L141" i="3"/>
  <c r="K141" i="3"/>
  <c r="J141" i="3"/>
  <c r="I141" i="3"/>
  <c r="I138" i="3" s="1"/>
  <c r="H141" i="3"/>
  <c r="G141" i="3"/>
  <c r="F141" i="3"/>
  <c r="E141" i="3"/>
  <c r="D141" i="3"/>
  <c r="C141" i="3"/>
  <c r="C138" i="3" s="1"/>
  <c r="AT139" i="3"/>
  <c r="AT318" i="3" s="1"/>
  <c r="AS139" i="3"/>
  <c r="AR139" i="3"/>
  <c r="AR318" i="3" s="1"/>
  <c r="AQ139" i="3"/>
  <c r="AQ318" i="3" s="1"/>
  <c r="AP139" i="3"/>
  <c r="AP318" i="3" s="1"/>
  <c r="AO139" i="3"/>
  <c r="AO318" i="3" s="1"/>
  <c r="AN139" i="3"/>
  <c r="AN318" i="3" s="1"/>
  <c r="AM139" i="3"/>
  <c r="AL139" i="3"/>
  <c r="AL318" i="3" s="1"/>
  <c r="AK139" i="3"/>
  <c r="AJ139" i="3"/>
  <c r="AJ318" i="3" s="1"/>
  <c r="AI139" i="3"/>
  <c r="AI318" i="3" s="1"/>
  <c r="AH139" i="3"/>
  <c r="AH318" i="3" s="1"/>
  <c r="AG139" i="3"/>
  <c r="AG318" i="3" s="1"/>
  <c r="AF139" i="3"/>
  <c r="AF318" i="3" s="1"/>
  <c r="AE139" i="3"/>
  <c r="AD139" i="3"/>
  <c r="AD318" i="3" s="1"/>
  <c r="AC139" i="3"/>
  <c r="AB139" i="3"/>
  <c r="AB318" i="3" s="1"/>
  <c r="AA139" i="3"/>
  <c r="AA318" i="3" s="1"/>
  <c r="Z139" i="3"/>
  <c r="Z318" i="3" s="1"/>
  <c r="Y139" i="3"/>
  <c r="Y318" i="3" s="1"/>
  <c r="X139" i="3"/>
  <c r="X318" i="3" s="1"/>
  <c r="W139" i="3"/>
  <c r="V139" i="3"/>
  <c r="V318" i="3" s="1"/>
  <c r="U139" i="3"/>
  <c r="T139" i="3"/>
  <c r="T318" i="3" s="1"/>
  <c r="S139" i="3"/>
  <c r="S318" i="3" s="1"/>
  <c r="R139" i="3"/>
  <c r="R318" i="3" s="1"/>
  <c r="Q139" i="3"/>
  <c r="Q318" i="3" s="1"/>
  <c r="P139" i="3"/>
  <c r="P318" i="3" s="1"/>
  <c r="O139" i="3"/>
  <c r="N139" i="3"/>
  <c r="N318" i="3" s="1"/>
  <c r="M139" i="3"/>
  <c r="L139" i="3"/>
  <c r="L318" i="3" s="1"/>
  <c r="K139" i="3"/>
  <c r="K318" i="3" s="1"/>
  <c r="J139" i="3"/>
  <c r="J318" i="3" s="1"/>
  <c r="I139" i="3"/>
  <c r="I318" i="3" s="1"/>
  <c r="H139" i="3"/>
  <c r="H318" i="3" s="1"/>
  <c r="G139" i="3"/>
  <c r="F139" i="3"/>
  <c r="F318" i="3" s="1"/>
  <c r="E139" i="3"/>
  <c r="E138" i="3" s="1"/>
  <c r="D139" i="3"/>
  <c r="C139" i="3"/>
  <c r="N138" i="3"/>
  <c r="L138" i="3"/>
  <c r="K138" i="3"/>
  <c r="J138" i="3"/>
  <c r="H138" i="3"/>
  <c r="F138" i="3"/>
  <c r="D138" i="3"/>
  <c r="P137" i="3"/>
  <c r="P313" i="3" s="1"/>
  <c r="Q136" i="3"/>
  <c r="Q312" i="3" s="1"/>
  <c r="P136" i="3"/>
  <c r="P312" i="3" s="1"/>
  <c r="P135" i="3"/>
  <c r="P311" i="3" s="1"/>
  <c r="R134" i="3"/>
  <c r="Q134" i="3"/>
  <c r="P134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O130" i="3"/>
  <c r="P130" i="3" s="1"/>
  <c r="Q130" i="3" s="1"/>
  <c r="R130" i="3" s="1"/>
  <c r="S130" i="3" s="1"/>
  <c r="T130" i="3" s="1"/>
  <c r="U130" i="3" s="1"/>
  <c r="V130" i="3" s="1"/>
  <c r="W130" i="3" s="1"/>
  <c r="X130" i="3" s="1"/>
  <c r="Y130" i="3" s="1"/>
  <c r="Z130" i="3" s="1"/>
  <c r="AA130" i="3" s="1"/>
  <c r="AB130" i="3" s="1"/>
  <c r="AC130" i="3" s="1"/>
  <c r="AD130" i="3" s="1"/>
  <c r="AE130" i="3" s="1"/>
  <c r="AF130" i="3" s="1"/>
  <c r="AG130" i="3" s="1"/>
  <c r="AH130" i="3" s="1"/>
  <c r="AI130" i="3" s="1"/>
  <c r="AJ130" i="3" s="1"/>
  <c r="AK130" i="3" s="1"/>
  <c r="AL130" i="3" s="1"/>
  <c r="AM130" i="3" s="1"/>
  <c r="AN130" i="3" s="1"/>
  <c r="AO130" i="3" s="1"/>
  <c r="AP130" i="3" s="1"/>
  <c r="AQ130" i="3" s="1"/>
  <c r="AR130" i="3" s="1"/>
  <c r="AS130" i="3" s="1"/>
  <c r="AT130" i="3" s="1"/>
  <c r="L129" i="3"/>
  <c r="L310" i="3" s="1"/>
  <c r="K129" i="3"/>
  <c r="K310" i="3" s="1"/>
  <c r="J129" i="3"/>
  <c r="J310" i="3" s="1"/>
  <c r="I129" i="3"/>
  <c r="I310" i="3" s="1"/>
  <c r="H129" i="3"/>
  <c r="H310" i="3" s="1"/>
  <c r="G129" i="3"/>
  <c r="G310" i="3" s="1"/>
  <c r="F129" i="3"/>
  <c r="F310" i="3" s="1"/>
  <c r="E129" i="3"/>
  <c r="E310" i="3" s="1"/>
  <c r="D129" i="3"/>
  <c r="D310" i="3" s="1"/>
  <c r="C129" i="3"/>
  <c r="C310" i="3" s="1"/>
  <c r="M128" i="3"/>
  <c r="M309" i="3" s="1"/>
  <c r="L127" i="3"/>
  <c r="L308" i="3" s="1"/>
  <c r="L314" i="3" s="1"/>
  <c r="L703" i="3" s="1"/>
  <c r="K127" i="3"/>
  <c r="J127" i="3"/>
  <c r="J308" i="3" s="1"/>
  <c r="I127" i="3"/>
  <c r="I308" i="3" s="1"/>
  <c r="H127" i="3"/>
  <c r="H308" i="3" s="1"/>
  <c r="G127" i="3"/>
  <c r="G308" i="3" s="1"/>
  <c r="F127" i="3"/>
  <c r="F308" i="3" s="1"/>
  <c r="F314" i="3" s="1"/>
  <c r="F703" i="3" s="1"/>
  <c r="E127" i="3"/>
  <c r="D127" i="3"/>
  <c r="D308" i="3" s="1"/>
  <c r="D314" i="3" s="1"/>
  <c r="D703" i="3" s="1"/>
  <c r="C127" i="3"/>
  <c r="F126" i="3"/>
  <c r="F125" i="3" s="1"/>
  <c r="D126" i="3"/>
  <c r="D125" i="3" s="1"/>
  <c r="AT123" i="3"/>
  <c r="AT304" i="3" s="1"/>
  <c r="AS123" i="3"/>
  <c r="AS304" i="3" s="1"/>
  <c r="AR123" i="3"/>
  <c r="AR304" i="3" s="1"/>
  <c r="AQ123" i="3"/>
  <c r="AQ304" i="3" s="1"/>
  <c r="AP123" i="3"/>
  <c r="AP304" i="3" s="1"/>
  <c r="AO123" i="3"/>
  <c r="AO304" i="3" s="1"/>
  <c r="AN123" i="3"/>
  <c r="AN304" i="3" s="1"/>
  <c r="AM123" i="3"/>
  <c r="AM304" i="3" s="1"/>
  <c r="AL123" i="3"/>
  <c r="AL304" i="3" s="1"/>
  <c r="AK123" i="3"/>
  <c r="AK304" i="3" s="1"/>
  <c r="AJ123" i="3"/>
  <c r="AJ304" i="3" s="1"/>
  <c r="AI123" i="3"/>
  <c r="AI304" i="3" s="1"/>
  <c r="AH123" i="3"/>
  <c r="AH304" i="3" s="1"/>
  <c r="AG123" i="3"/>
  <c r="AG304" i="3" s="1"/>
  <c r="AF123" i="3"/>
  <c r="AF304" i="3" s="1"/>
  <c r="AE123" i="3"/>
  <c r="AE304" i="3" s="1"/>
  <c r="AD123" i="3"/>
  <c r="AD304" i="3" s="1"/>
  <c r="AC123" i="3"/>
  <c r="AC304" i="3" s="1"/>
  <c r="AB123" i="3"/>
  <c r="AB304" i="3" s="1"/>
  <c r="AA123" i="3"/>
  <c r="AA304" i="3" s="1"/>
  <c r="Z123" i="3"/>
  <c r="Z304" i="3" s="1"/>
  <c r="Y123" i="3"/>
  <c r="Y304" i="3" s="1"/>
  <c r="X123" i="3"/>
  <c r="X304" i="3" s="1"/>
  <c r="W123" i="3"/>
  <c r="W304" i="3" s="1"/>
  <c r="V123" i="3"/>
  <c r="V304" i="3" s="1"/>
  <c r="U123" i="3"/>
  <c r="U304" i="3" s="1"/>
  <c r="T123" i="3"/>
  <c r="T304" i="3" s="1"/>
  <c r="S123" i="3"/>
  <c r="S304" i="3" s="1"/>
  <c r="R123" i="3"/>
  <c r="R304" i="3" s="1"/>
  <c r="Q123" i="3"/>
  <c r="Q304" i="3" s="1"/>
  <c r="P123" i="3"/>
  <c r="P304" i="3" s="1"/>
  <c r="O123" i="3"/>
  <c r="O304" i="3" s="1"/>
  <c r="N123" i="3"/>
  <c r="N304" i="3" s="1"/>
  <c r="M123" i="3"/>
  <c r="M304" i="3" s="1"/>
  <c r="L123" i="3"/>
  <c r="L304" i="3" s="1"/>
  <c r="K123" i="3"/>
  <c r="K304" i="3" s="1"/>
  <c r="J123" i="3"/>
  <c r="J304" i="3" s="1"/>
  <c r="I123" i="3"/>
  <c r="I304" i="3" s="1"/>
  <c r="H123" i="3"/>
  <c r="H304" i="3" s="1"/>
  <c r="G123" i="3"/>
  <c r="G304" i="3" s="1"/>
  <c r="F123" i="3"/>
  <c r="F304" i="3" s="1"/>
  <c r="E123" i="3"/>
  <c r="D123" i="3"/>
  <c r="C123" i="3"/>
  <c r="AT121" i="3"/>
  <c r="AT303" i="3" s="1"/>
  <c r="AS121" i="3"/>
  <c r="AR121" i="3"/>
  <c r="AR303" i="3" s="1"/>
  <c r="AQ121" i="3"/>
  <c r="AP121" i="3"/>
  <c r="AP303" i="3" s="1"/>
  <c r="AO121" i="3"/>
  <c r="AO303" i="3" s="1"/>
  <c r="AN121" i="3"/>
  <c r="AN303" i="3" s="1"/>
  <c r="AM121" i="3"/>
  <c r="AM303" i="3" s="1"/>
  <c r="AL121" i="3"/>
  <c r="AL303" i="3" s="1"/>
  <c r="AK121" i="3"/>
  <c r="AJ121" i="3"/>
  <c r="AJ303" i="3" s="1"/>
  <c r="AI121" i="3"/>
  <c r="AH121" i="3"/>
  <c r="AH303" i="3" s="1"/>
  <c r="AG121" i="3"/>
  <c r="AG303" i="3" s="1"/>
  <c r="AF121" i="3"/>
  <c r="AF303" i="3" s="1"/>
  <c r="AE121" i="3"/>
  <c r="AE303" i="3" s="1"/>
  <c r="AD121" i="3"/>
  <c r="AD303" i="3" s="1"/>
  <c r="AC121" i="3"/>
  <c r="AB121" i="3"/>
  <c r="AB303" i="3" s="1"/>
  <c r="AA121" i="3"/>
  <c r="Z121" i="3"/>
  <c r="Z303" i="3" s="1"/>
  <c r="Y121" i="3"/>
  <c r="Y303" i="3" s="1"/>
  <c r="X121" i="3"/>
  <c r="X303" i="3" s="1"/>
  <c r="W121" i="3"/>
  <c r="W303" i="3" s="1"/>
  <c r="V121" i="3"/>
  <c r="V303" i="3" s="1"/>
  <c r="U121" i="3"/>
  <c r="T121" i="3"/>
  <c r="T303" i="3" s="1"/>
  <c r="S121" i="3"/>
  <c r="R121" i="3"/>
  <c r="R303" i="3" s="1"/>
  <c r="Q121" i="3"/>
  <c r="Q303" i="3" s="1"/>
  <c r="P121" i="3"/>
  <c r="P303" i="3" s="1"/>
  <c r="O121" i="3"/>
  <c r="O303" i="3" s="1"/>
  <c r="N121" i="3"/>
  <c r="N303" i="3" s="1"/>
  <c r="M121" i="3"/>
  <c r="L121" i="3"/>
  <c r="L303" i="3" s="1"/>
  <c r="K121" i="3"/>
  <c r="J121" i="3"/>
  <c r="J303" i="3" s="1"/>
  <c r="I121" i="3"/>
  <c r="I303" i="3" s="1"/>
  <c r="H121" i="3"/>
  <c r="H303" i="3" s="1"/>
  <c r="G121" i="3"/>
  <c r="G303" i="3" s="1"/>
  <c r="F121" i="3"/>
  <c r="F303" i="3" s="1"/>
  <c r="E121" i="3"/>
  <c r="E120" i="3" s="1"/>
  <c r="D121" i="3"/>
  <c r="C121" i="3"/>
  <c r="C120" i="3" s="1"/>
  <c r="AT120" i="3"/>
  <c r="AR120" i="3"/>
  <c r="AP120" i="3"/>
  <c r="AO120" i="3"/>
  <c r="AN120" i="3"/>
  <c r="AL120" i="3"/>
  <c r="AJ120" i="3"/>
  <c r="AH120" i="3"/>
  <c r="AG120" i="3"/>
  <c r="AF120" i="3"/>
  <c r="AD120" i="3"/>
  <c r="AB120" i="3"/>
  <c r="Z120" i="3"/>
  <c r="Y120" i="3"/>
  <c r="X120" i="3"/>
  <c r="V120" i="3"/>
  <c r="T120" i="3"/>
  <c r="R120" i="3"/>
  <c r="Q120" i="3"/>
  <c r="P120" i="3"/>
  <c r="O120" i="3"/>
  <c r="N120" i="3"/>
  <c r="L120" i="3"/>
  <c r="J120" i="3"/>
  <c r="I120" i="3"/>
  <c r="H120" i="3"/>
  <c r="F120" i="3"/>
  <c r="D120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J299" i="3" s="1"/>
  <c r="I118" i="3"/>
  <c r="I299" i="3" s="1"/>
  <c r="H118" i="3"/>
  <c r="H299" i="3" s="1"/>
  <c r="G118" i="3"/>
  <c r="G299" i="3" s="1"/>
  <c r="F118" i="3"/>
  <c r="F299" i="3" s="1"/>
  <c r="E118" i="3"/>
  <c r="D118" i="3"/>
  <c r="C118" i="3"/>
  <c r="L117" i="3"/>
  <c r="M117" i="3" s="1"/>
  <c r="N117" i="3" s="1"/>
  <c r="N116" i="3" s="1"/>
  <c r="N115" i="3" s="1"/>
  <c r="N298" i="3" s="1"/>
  <c r="K117" i="3"/>
  <c r="K116" i="3" s="1"/>
  <c r="K115" i="3" s="1"/>
  <c r="K298" i="3" s="1"/>
  <c r="J117" i="3"/>
  <c r="J116" i="3" s="1"/>
  <c r="J115" i="3" s="1"/>
  <c r="J298" i="3" s="1"/>
  <c r="I117" i="3"/>
  <c r="I116" i="3" s="1"/>
  <c r="I115" i="3" s="1"/>
  <c r="I298" i="3" s="1"/>
  <c r="H117" i="3"/>
  <c r="G117" i="3"/>
  <c r="G116" i="3" s="1"/>
  <c r="F117" i="3"/>
  <c r="F116" i="3" s="1"/>
  <c r="F115" i="3" s="1"/>
  <c r="F298" i="3" s="1"/>
  <c r="E117" i="3"/>
  <c r="D117" i="3"/>
  <c r="C117" i="3"/>
  <c r="C116" i="3" s="1"/>
  <c r="L116" i="3"/>
  <c r="L115" i="3" s="1"/>
  <c r="L298" i="3" s="1"/>
  <c r="H116" i="3"/>
  <c r="H115" i="3" s="1"/>
  <c r="H298" i="3" s="1"/>
  <c r="E116" i="3"/>
  <c r="E115" i="3" s="1"/>
  <c r="E298" i="3" s="1"/>
  <c r="D116" i="3"/>
  <c r="D115" i="3" s="1"/>
  <c r="D298" i="3" s="1"/>
  <c r="G115" i="3"/>
  <c r="G298" i="3" s="1"/>
  <c r="U114" i="3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S114" i="3"/>
  <c r="T114" i="3" s="1"/>
  <c r="J112" i="3"/>
  <c r="K112" i="3" s="1"/>
  <c r="J111" i="3"/>
  <c r="I111" i="3"/>
  <c r="H111" i="3"/>
  <c r="G111" i="3"/>
  <c r="F111" i="3"/>
  <c r="F110" i="3" s="1"/>
  <c r="F293" i="3" s="1"/>
  <c r="E111" i="3"/>
  <c r="D111" i="3"/>
  <c r="D110" i="3" s="1"/>
  <c r="D293" i="3" s="1"/>
  <c r="C111" i="3"/>
  <c r="J110" i="3"/>
  <c r="J293" i="3" s="1"/>
  <c r="I110" i="3"/>
  <c r="I293" i="3" s="1"/>
  <c r="H110" i="3"/>
  <c r="H293" i="3" s="1"/>
  <c r="G110" i="3"/>
  <c r="G293" i="3" s="1"/>
  <c r="E110" i="3"/>
  <c r="E293" i="3" s="1"/>
  <c r="C110" i="3"/>
  <c r="C293" i="3" s="1"/>
  <c r="V109" i="3"/>
  <c r="W109" i="3" s="1"/>
  <c r="U109" i="3"/>
  <c r="V108" i="3"/>
  <c r="V290" i="3" s="1"/>
  <c r="U108" i="3"/>
  <c r="U290" i="3" s="1"/>
  <c r="R108" i="3"/>
  <c r="R290" i="3" s="1"/>
  <c r="Q108" i="3"/>
  <c r="Q290" i="3" s="1"/>
  <c r="P108" i="3"/>
  <c r="P290" i="3" s="1"/>
  <c r="O108" i="3"/>
  <c r="O290" i="3" s="1"/>
  <c r="N108" i="3"/>
  <c r="M108" i="3"/>
  <c r="M290" i="3" s="1"/>
  <c r="L108" i="3"/>
  <c r="K108" i="3"/>
  <c r="K290" i="3" s="1"/>
  <c r="J108" i="3"/>
  <c r="J290" i="3" s="1"/>
  <c r="I108" i="3"/>
  <c r="I290" i="3" s="1"/>
  <c r="H108" i="3"/>
  <c r="H290" i="3" s="1"/>
  <c r="G108" i="3"/>
  <c r="G290" i="3" s="1"/>
  <c r="F108" i="3"/>
  <c r="E108" i="3"/>
  <c r="D108" i="3"/>
  <c r="D105" i="3" s="1"/>
  <c r="C108" i="3"/>
  <c r="AT106" i="3"/>
  <c r="AT289" i="3" s="1"/>
  <c r="AS106" i="3"/>
  <c r="AS289" i="3" s="1"/>
  <c r="AR106" i="3"/>
  <c r="AR289" i="3" s="1"/>
  <c r="AQ106" i="3"/>
  <c r="AQ289" i="3" s="1"/>
  <c r="AP106" i="3"/>
  <c r="AO106" i="3"/>
  <c r="AO289" i="3" s="1"/>
  <c r="AN106" i="3"/>
  <c r="AM106" i="3"/>
  <c r="AM289" i="3" s="1"/>
  <c r="AL106" i="3"/>
  <c r="AL289" i="3" s="1"/>
  <c r="AK106" i="3"/>
  <c r="AK289" i="3" s="1"/>
  <c r="AJ106" i="3"/>
  <c r="AJ289" i="3" s="1"/>
  <c r="AI106" i="3"/>
  <c r="AI289" i="3" s="1"/>
  <c r="AH106" i="3"/>
  <c r="AG106" i="3"/>
  <c r="AG289" i="3" s="1"/>
  <c r="AF106" i="3"/>
  <c r="AE106" i="3"/>
  <c r="AE289" i="3" s="1"/>
  <c r="AD106" i="3"/>
  <c r="AD289" i="3" s="1"/>
  <c r="AC106" i="3"/>
  <c r="AC289" i="3" s="1"/>
  <c r="AB106" i="3"/>
  <c r="AB289" i="3" s="1"/>
  <c r="AA106" i="3"/>
  <c r="AA289" i="3" s="1"/>
  <c r="Z106" i="3"/>
  <c r="Y106" i="3"/>
  <c r="Y289" i="3" s="1"/>
  <c r="X106" i="3"/>
  <c r="W106" i="3"/>
  <c r="W289" i="3" s="1"/>
  <c r="V106" i="3"/>
  <c r="V289" i="3" s="1"/>
  <c r="U106" i="3"/>
  <c r="U289" i="3" s="1"/>
  <c r="T106" i="3"/>
  <c r="T289" i="3" s="1"/>
  <c r="S106" i="3"/>
  <c r="S289" i="3" s="1"/>
  <c r="R106" i="3"/>
  <c r="Q106" i="3"/>
  <c r="Q289" i="3" s="1"/>
  <c r="P106" i="3"/>
  <c r="O106" i="3"/>
  <c r="O289" i="3" s="1"/>
  <c r="N106" i="3"/>
  <c r="N289" i="3" s="1"/>
  <c r="M106" i="3"/>
  <c r="M289" i="3" s="1"/>
  <c r="L106" i="3"/>
  <c r="L289" i="3" s="1"/>
  <c r="K106" i="3"/>
  <c r="K289" i="3" s="1"/>
  <c r="J106" i="3"/>
  <c r="I106" i="3"/>
  <c r="I289" i="3" s="1"/>
  <c r="H106" i="3"/>
  <c r="G106" i="3"/>
  <c r="G289" i="3" s="1"/>
  <c r="F106" i="3"/>
  <c r="F289" i="3" s="1"/>
  <c r="E106" i="3"/>
  <c r="D106" i="3"/>
  <c r="C106" i="3"/>
  <c r="V105" i="3"/>
  <c r="Q105" i="3"/>
  <c r="O105" i="3"/>
  <c r="M105" i="3"/>
  <c r="K105" i="3"/>
  <c r="I105" i="3"/>
  <c r="G105" i="3"/>
  <c r="E105" i="3"/>
  <c r="C105" i="3"/>
  <c r="Q99" i="3"/>
  <c r="Q284" i="3" s="1"/>
  <c r="AM98" i="3"/>
  <c r="AM240" i="3" s="1"/>
  <c r="AL98" i="3"/>
  <c r="AL240" i="3" s="1"/>
  <c r="AK98" i="3"/>
  <c r="AK240" i="3" s="1"/>
  <c r="AH97" i="3"/>
  <c r="AH239" i="3" s="1"/>
  <c r="AH96" i="3"/>
  <c r="AH238" i="3" s="1"/>
  <c r="AI95" i="3"/>
  <c r="AI237" i="3" s="1"/>
  <c r="AH95" i="3"/>
  <c r="AH237" i="3" s="1"/>
  <c r="AH94" i="3"/>
  <c r="AH236" i="3" s="1"/>
  <c r="AH93" i="3"/>
  <c r="AH235" i="3" s="1"/>
  <c r="AH92" i="3"/>
  <c r="AH234" i="3" s="1"/>
  <c r="AI91" i="3"/>
  <c r="AI233" i="3" s="1"/>
  <c r="AH91" i="3"/>
  <c r="AH233" i="3" s="1"/>
  <c r="AJ90" i="3"/>
  <c r="AJ232" i="3" s="1"/>
  <c r="AI90" i="3"/>
  <c r="AI232" i="3" s="1"/>
  <c r="AH90" i="3"/>
  <c r="AH232" i="3" s="1"/>
  <c r="AH89" i="3"/>
  <c r="AH283" i="3" s="1"/>
  <c r="AH88" i="3"/>
  <c r="AH282" i="3" s="1"/>
  <c r="AG88" i="3"/>
  <c r="AG282" i="3" s="1"/>
  <c r="AF87" i="3"/>
  <c r="AF281" i="3" s="1"/>
  <c r="AE86" i="3"/>
  <c r="AE280" i="3" s="1"/>
  <c r="AE85" i="3"/>
  <c r="AE257" i="3" s="1"/>
  <c r="AD85" i="3"/>
  <c r="AD257" i="3" s="1"/>
  <c r="AC84" i="3"/>
  <c r="AC256" i="3" s="1"/>
  <c r="AD83" i="3"/>
  <c r="AE83" i="3" s="1"/>
  <c r="AC83" i="3"/>
  <c r="AC255" i="3" s="1"/>
  <c r="AB83" i="3"/>
  <c r="AB255" i="3" s="1"/>
  <c r="Y82" i="3"/>
  <c r="Y254" i="3" s="1"/>
  <c r="AA81" i="3"/>
  <c r="AA253" i="3" s="1"/>
  <c r="Z81" i="3"/>
  <c r="Z253" i="3" s="1"/>
  <c r="Y80" i="3"/>
  <c r="Y252" i="3" s="1"/>
  <c r="Z79" i="3"/>
  <c r="Z251" i="3" s="1"/>
  <c r="Y79" i="3"/>
  <c r="Y251" i="3" s="1"/>
  <c r="X79" i="3"/>
  <c r="X251" i="3" s="1"/>
  <c r="Y78" i="3"/>
  <c r="Y250" i="3" s="1"/>
  <c r="X78" i="3"/>
  <c r="X250" i="3" s="1"/>
  <c r="AB77" i="3"/>
  <c r="AB231" i="3" s="1"/>
  <c r="AE75" i="3"/>
  <c r="AE229" i="3" s="1"/>
  <c r="AD75" i="3"/>
  <c r="AD229" i="3" s="1"/>
  <c r="AA75" i="3"/>
  <c r="AA229" i="3" s="1"/>
  <c r="AA74" i="3"/>
  <c r="AA228" i="3" s="1"/>
  <c r="V73" i="3"/>
  <c r="V227" i="3" s="1"/>
  <c r="W72" i="3"/>
  <c r="W226" i="3" s="1"/>
  <c r="V72" i="3"/>
  <c r="V226" i="3" s="1"/>
  <c r="T72" i="3"/>
  <c r="T226" i="3" s="1"/>
  <c r="Y71" i="3"/>
  <c r="Y225" i="3" s="1"/>
  <c r="X71" i="3"/>
  <c r="X225" i="3" s="1"/>
  <c r="V70" i="3"/>
  <c r="V224" i="3" s="1"/>
  <c r="S70" i="3"/>
  <c r="X69" i="3"/>
  <c r="X223" i="3" s="1"/>
  <c r="U68" i="3"/>
  <c r="T68" i="3"/>
  <c r="T67" i="3"/>
  <c r="T278" i="3" s="1"/>
  <c r="T66" i="3"/>
  <c r="T249" i="3" s="1"/>
  <c r="V65" i="3"/>
  <c r="V277" i="3" s="1"/>
  <c r="U65" i="3"/>
  <c r="U277" i="3" s="1"/>
  <c r="T65" i="3"/>
  <c r="T277" i="3" s="1"/>
  <c r="U64" i="3"/>
  <c r="T64" i="3"/>
  <c r="T276" i="3" s="1"/>
  <c r="U63" i="3"/>
  <c r="U279" i="3" s="1"/>
  <c r="S63" i="3"/>
  <c r="S279" i="3" s="1"/>
  <c r="X62" i="3"/>
  <c r="W62" i="3"/>
  <c r="W248" i="3" s="1"/>
  <c r="V62" i="3"/>
  <c r="V248" i="3" s="1"/>
  <c r="U62" i="3"/>
  <c r="U248" i="3" s="1"/>
  <c r="P62" i="3"/>
  <c r="P248" i="3" s="1"/>
  <c r="U61" i="3"/>
  <c r="U275" i="3" s="1"/>
  <c r="X60" i="3"/>
  <c r="U60" i="3"/>
  <c r="U247" i="3" s="1"/>
  <c r="T60" i="3"/>
  <c r="T247" i="3" s="1"/>
  <c r="U59" i="3"/>
  <c r="T59" i="3"/>
  <c r="T274" i="3" s="1"/>
  <c r="P58" i="3"/>
  <c r="O58" i="3"/>
  <c r="O273" i="3" s="1"/>
  <c r="N58" i="3"/>
  <c r="N273" i="3" s="1"/>
  <c r="Q57" i="3"/>
  <c r="P57" i="3"/>
  <c r="P246" i="3" s="1"/>
  <c r="O57" i="3"/>
  <c r="M57" i="3"/>
  <c r="Q56" i="3"/>
  <c r="Q272" i="3" s="1"/>
  <c r="P56" i="3"/>
  <c r="P272" i="3" s="1"/>
  <c r="O55" i="3"/>
  <c r="O271" i="3" s="1"/>
  <c r="P54" i="3"/>
  <c r="P270" i="3" s="1"/>
  <c r="O54" i="3"/>
  <c r="O270" i="3" s="1"/>
  <c r="N54" i="3"/>
  <c r="N270" i="3" s="1"/>
  <c r="Q53" i="3"/>
  <c r="Q269" i="3" s="1"/>
  <c r="P53" i="3"/>
  <c r="P269" i="3" s="1"/>
  <c r="P52" i="3"/>
  <c r="P268" i="3" s="1"/>
  <c r="O52" i="3"/>
  <c r="O268" i="3" s="1"/>
  <c r="M52" i="3"/>
  <c r="N51" i="3"/>
  <c r="N267" i="3" s="1"/>
  <c r="R50" i="3"/>
  <c r="Q50" i="3"/>
  <c r="P50" i="3"/>
  <c r="N50" i="3"/>
  <c r="O49" i="3"/>
  <c r="O266" i="3" s="1"/>
  <c r="L49" i="3"/>
  <c r="L266" i="3" s="1"/>
  <c r="P48" i="3"/>
  <c r="P265" i="3" s="1"/>
  <c r="O48" i="3"/>
  <c r="O265" i="3" s="1"/>
  <c r="N48" i="3"/>
  <c r="Q47" i="3"/>
  <c r="R47" i="3" s="1"/>
  <c r="P47" i="3"/>
  <c r="O47" i="3"/>
  <c r="L47" i="3"/>
  <c r="W46" i="3"/>
  <c r="V46" i="3"/>
  <c r="V45" i="3"/>
  <c r="V263" i="3" s="1"/>
  <c r="W44" i="3"/>
  <c r="W217" i="3" s="1"/>
  <c r="V44" i="3"/>
  <c r="V217" i="3" s="1"/>
  <c r="X43" i="3"/>
  <c r="X214" i="3" s="1"/>
  <c r="W43" i="3"/>
  <c r="W214" i="3" s="1"/>
  <c r="V43" i="3"/>
  <c r="V214" i="3" s="1"/>
  <c r="V42" i="3"/>
  <c r="V212" i="3" s="1"/>
  <c r="W41" i="3"/>
  <c r="W213" i="3" s="1"/>
  <c r="V41" i="3"/>
  <c r="V213" i="3" s="1"/>
  <c r="X40" i="3"/>
  <c r="X215" i="3" s="1"/>
  <c r="W40" i="3"/>
  <c r="W215" i="3" s="1"/>
  <c r="V40" i="3"/>
  <c r="V215" i="3" s="1"/>
  <c r="V39" i="3"/>
  <c r="V216" i="3" s="1"/>
  <c r="W38" i="3"/>
  <c r="W218" i="3" s="1"/>
  <c r="V38" i="3"/>
  <c r="V218" i="3" s="1"/>
  <c r="V37" i="3"/>
  <c r="V262" i="3" s="1"/>
  <c r="W36" i="3"/>
  <c r="V36" i="3"/>
  <c r="X35" i="3"/>
  <c r="W35" i="3"/>
  <c r="V35" i="3"/>
  <c r="N34" i="3"/>
  <c r="M34" i="3"/>
  <c r="L34" i="3"/>
  <c r="K34" i="3"/>
  <c r="J34" i="3"/>
  <c r="I34" i="3"/>
  <c r="H34" i="3"/>
  <c r="G34" i="3"/>
  <c r="F34" i="3"/>
  <c r="E34" i="3"/>
  <c r="D34" i="3"/>
  <c r="C34" i="3"/>
  <c r="L33" i="3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K33" i="3"/>
  <c r="K204" i="3" s="1"/>
  <c r="L204" i="3" s="1"/>
  <c r="M204" i="3" s="1"/>
  <c r="N204" i="3" s="1"/>
  <c r="O204" i="3" s="1"/>
  <c r="P204" i="3" s="1"/>
  <c r="Q204" i="3" s="1"/>
  <c r="R204" i="3" s="1"/>
  <c r="S204" i="3" s="1"/>
  <c r="T204" i="3" s="1"/>
  <c r="U204" i="3" s="1"/>
  <c r="V204" i="3" s="1"/>
  <c r="W204" i="3" s="1"/>
  <c r="X204" i="3" s="1"/>
  <c r="Y204" i="3" s="1"/>
  <c r="Z204" i="3" s="1"/>
  <c r="AA204" i="3" s="1"/>
  <c r="AB204" i="3" s="1"/>
  <c r="AC204" i="3" s="1"/>
  <c r="AD204" i="3" s="1"/>
  <c r="AE204" i="3" s="1"/>
  <c r="AF204" i="3" s="1"/>
  <c r="AG204" i="3" s="1"/>
  <c r="AH204" i="3" s="1"/>
  <c r="AI204" i="3" s="1"/>
  <c r="AJ204" i="3" s="1"/>
  <c r="AK204" i="3" s="1"/>
  <c r="AL204" i="3" s="1"/>
  <c r="AM204" i="3" s="1"/>
  <c r="AN204" i="3" s="1"/>
  <c r="AO204" i="3" s="1"/>
  <c r="AP204" i="3" s="1"/>
  <c r="AQ204" i="3" s="1"/>
  <c r="AR204" i="3" s="1"/>
  <c r="AS204" i="3" s="1"/>
  <c r="AT204" i="3" s="1"/>
  <c r="J33" i="3"/>
  <c r="J204" i="3" s="1"/>
  <c r="I33" i="3"/>
  <c r="I204" i="3" s="1"/>
  <c r="H33" i="3"/>
  <c r="H204" i="3" s="1"/>
  <c r="G33" i="3"/>
  <c r="G204" i="3" s="1"/>
  <c r="F33" i="3"/>
  <c r="F204" i="3" s="1"/>
  <c r="E33" i="3"/>
  <c r="E204" i="3" s="1"/>
  <c r="D33" i="3"/>
  <c r="D204" i="3" s="1"/>
  <c r="C33" i="3"/>
  <c r="C204" i="3" s="1"/>
  <c r="K32" i="3"/>
  <c r="K203" i="3" s="1"/>
  <c r="K208" i="3" s="1"/>
  <c r="K695" i="3" s="1"/>
  <c r="J32" i="3"/>
  <c r="J203" i="3" s="1"/>
  <c r="I32" i="3"/>
  <c r="I203" i="3" s="1"/>
  <c r="I208" i="3" s="1"/>
  <c r="I695" i="3" s="1"/>
  <c r="H32" i="3"/>
  <c r="H203" i="3" s="1"/>
  <c r="G32" i="3"/>
  <c r="G203" i="3" s="1"/>
  <c r="G208" i="3" s="1"/>
  <c r="G695" i="3" s="1"/>
  <c r="F32" i="3"/>
  <c r="F203" i="3" s="1"/>
  <c r="F208" i="3" s="1"/>
  <c r="F695" i="3" s="1"/>
  <c r="E32" i="3"/>
  <c r="E203" i="3" s="1"/>
  <c r="E208" i="3" s="1"/>
  <c r="E695" i="3" s="1"/>
  <c r="D32" i="3"/>
  <c r="D203" i="3" s="1"/>
  <c r="D208" i="3" s="1"/>
  <c r="D695" i="3" s="1"/>
  <c r="C32" i="3"/>
  <c r="C203" i="3" s="1"/>
  <c r="C208" i="3" s="1"/>
  <c r="C695" i="3" s="1"/>
  <c r="L31" i="3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L29" i="3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L28" i="3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L27" i="3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L26" i="3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L25" i="3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L24" i="3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L23" i="3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M22" i="3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L22" i="3"/>
  <c r="L21" i="3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M20" i="3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L20" i="3"/>
  <c r="L19" i="3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L18" i="3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L17" i="3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L16" i="3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L15" i="3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L14" i="3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L13" i="3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L11" i="3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L10" i="3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G8" i="3"/>
  <c r="G188" i="3" s="1"/>
  <c r="G193" i="3" s="1"/>
  <c r="F8" i="3"/>
  <c r="F188" i="3" s="1"/>
  <c r="F193" i="3" s="1"/>
  <c r="E8" i="3"/>
  <c r="E188" i="3" s="1"/>
  <c r="E193" i="3" s="1"/>
  <c r="D8" i="3"/>
  <c r="D188" i="3" s="1"/>
  <c r="D193" i="3" s="1"/>
  <c r="G7" i="3"/>
  <c r="F7" i="3"/>
  <c r="E7" i="3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L352" i="3" l="1"/>
  <c r="L533" i="3"/>
  <c r="F660" i="3"/>
  <c r="F721" i="3" s="1"/>
  <c r="C723" i="3"/>
  <c r="C803" i="3" s="1"/>
  <c r="C840" i="3" s="1"/>
  <c r="K152" i="3"/>
  <c r="K151" i="3" s="1"/>
  <c r="E179" i="3"/>
  <c r="E178" i="3" s="1"/>
  <c r="O117" i="3"/>
  <c r="P117" i="3" s="1"/>
  <c r="F179" i="3"/>
  <c r="F178" i="3" s="1"/>
  <c r="E461" i="3"/>
  <c r="E460" i="3" s="1"/>
  <c r="D471" i="3"/>
  <c r="D470" i="3" s="1"/>
  <c r="C524" i="3"/>
  <c r="C523" i="3" s="1"/>
  <c r="K549" i="3"/>
  <c r="K553" i="3" s="1"/>
  <c r="H8" i="3"/>
  <c r="H126" i="3"/>
  <c r="H125" i="3" s="1"/>
  <c r="F461" i="3"/>
  <c r="F460" i="3" s="1"/>
  <c r="I8" i="3"/>
  <c r="I126" i="3"/>
  <c r="I125" i="3" s="1"/>
  <c r="H314" i="3"/>
  <c r="H703" i="3" s="1"/>
  <c r="H782" i="3" s="1"/>
  <c r="H819" i="3" s="1"/>
  <c r="C164" i="3"/>
  <c r="C352" i="3"/>
  <c r="C633" i="3" s="1"/>
  <c r="K352" i="3"/>
  <c r="I471" i="3"/>
  <c r="I470" i="3" s="1"/>
  <c r="I509" i="3"/>
  <c r="I682" i="3" s="1"/>
  <c r="D548" i="3"/>
  <c r="D553" i="3" s="1"/>
  <c r="H497" i="3"/>
  <c r="H496" i="3" s="1"/>
  <c r="M127" i="3"/>
  <c r="E353" i="3"/>
  <c r="E352" i="3" s="1"/>
  <c r="H456" i="3"/>
  <c r="H455" i="3" s="1"/>
  <c r="D461" i="3"/>
  <c r="D460" i="3" s="1"/>
  <c r="G126" i="3"/>
  <c r="G125" i="3" s="1"/>
  <c r="H554" i="3"/>
  <c r="G179" i="3"/>
  <c r="G178" i="3" s="1"/>
  <c r="H553" i="3"/>
  <c r="G471" i="3"/>
  <c r="G470" i="3" s="1"/>
  <c r="K497" i="3"/>
  <c r="K496" i="3" s="1"/>
  <c r="J8" i="3"/>
  <c r="J126" i="3"/>
  <c r="J125" i="3" s="1"/>
  <c r="I314" i="3"/>
  <c r="I703" i="3" s="1"/>
  <c r="I782" i="3" s="1"/>
  <c r="I819" i="3" s="1"/>
  <c r="M129" i="3"/>
  <c r="N129" i="3" s="1"/>
  <c r="E152" i="3"/>
  <c r="E151" i="3" s="1"/>
  <c r="E164" i="3"/>
  <c r="K179" i="3"/>
  <c r="K178" i="3" s="1"/>
  <c r="J345" i="3"/>
  <c r="J706" i="3" s="1"/>
  <c r="J786" i="3" s="1"/>
  <c r="J823" i="3" s="1"/>
  <c r="H179" i="3"/>
  <c r="H178" i="3" s="1"/>
  <c r="H352" i="3"/>
  <c r="H633" i="3" s="1"/>
  <c r="J553" i="3"/>
  <c r="J632" i="3" s="1"/>
  <c r="C660" i="3"/>
  <c r="C721" i="3" s="1"/>
  <c r="C801" i="3" s="1"/>
  <c r="C838" i="3" s="1"/>
  <c r="E497" i="3"/>
  <c r="I524" i="3"/>
  <c r="I523" i="3" s="1"/>
  <c r="C8" i="3"/>
  <c r="C188" i="3" s="1"/>
  <c r="C193" i="3" s="1"/>
  <c r="K8" i="3"/>
  <c r="K188" i="3" s="1"/>
  <c r="K193" i="3" s="1"/>
  <c r="H208" i="3"/>
  <c r="H695" i="3" s="1"/>
  <c r="L126" i="3"/>
  <c r="L125" i="3" s="1"/>
  <c r="J314" i="3"/>
  <c r="J703" i="3" s="1"/>
  <c r="J782" i="3" s="1"/>
  <c r="J819" i="3" s="1"/>
  <c r="F152" i="3"/>
  <c r="F151" i="3" s="1"/>
  <c r="G164" i="3"/>
  <c r="C345" i="3"/>
  <c r="C706" i="3" s="1"/>
  <c r="C786" i="3" s="1"/>
  <c r="C823" i="3" s="1"/>
  <c r="K345" i="3"/>
  <c r="K706" i="3" s="1"/>
  <c r="K786" i="3" s="1"/>
  <c r="K823" i="3" s="1"/>
  <c r="C553" i="3"/>
  <c r="G497" i="3"/>
  <c r="G496" i="3" s="1"/>
  <c r="C508" i="3"/>
  <c r="C507" i="3" s="1"/>
  <c r="K509" i="3"/>
  <c r="Q31" i="4"/>
  <c r="P31" i="4" s="1"/>
  <c r="F32" i="4"/>
  <c r="E32" i="4" s="1"/>
  <c r="E31" i="4"/>
  <c r="D31" i="4" s="1"/>
  <c r="R264" i="3"/>
  <c r="S47" i="3"/>
  <c r="D7" i="3"/>
  <c r="H748" i="3"/>
  <c r="V244" i="3"/>
  <c r="Y40" i="3"/>
  <c r="X41" i="3"/>
  <c r="W42" i="3"/>
  <c r="Q48" i="3"/>
  <c r="P49" i="3"/>
  <c r="P245" i="3"/>
  <c r="P191" i="3"/>
  <c r="O51" i="3"/>
  <c r="M268" i="3"/>
  <c r="M192" i="3"/>
  <c r="Q54" i="3"/>
  <c r="R56" i="3"/>
  <c r="O246" i="3"/>
  <c r="O258" i="3" s="1"/>
  <c r="O698" i="3" s="1"/>
  <c r="O749" i="3" s="1"/>
  <c r="O191" i="3"/>
  <c r="V60" i="3"/>
  <c r="V247" i="3" s="1"/>
  <c r="AE255" i="3"/>
  <c r="AF83" i="3"/>
  <c r="I748" i="3"/>
  <c r="W244" i="3"/>
  <c r="V261" i="3"/>
  <c r="Q245" i="3"/>
  <c r="U274" i="3"/>
  <c r="V59" i="3"/>
  <c r="X247" i="3"/>
  <c r="Y60" i="3"/>
  <c r="J208" i="3"/>
  <c r="J695" i="3" s="1"/>
  <c r="X244" i="3"/>
  <c r="W261" i="3"/>
  <c r="R245" i="3"/>
  <c r="Q246" i="3"/>
  <c r="R57" i="3"/>
  <c r="P273" i="3"/>
  <c r="Q58" i="3"/>
  <c r="C748" i="3"/>
  <c r="K748" i="3"/>
  <c r="Y35" i="3"/>
  <c r="X36" i="3"/>
  <c r="W37" i="3"/>
  <c r="Y43" i="3"/>
  <c r="X44" i="3"/>
  <c r="W45" i="3"/>
  <c r="V211" i="3"/>
  <c r="V219" i="3" s="1"/>
  <c r="V775" i="3" s="1"/>
  <c r="V812" i="3" s="1"/>
  <c r="V189" i="3"/>
  <c r="S50" i="3"/>
  <c r="Q52" i="3"/>
  <c r="R53" i="3"/>
  <c r="P55" i="3"/>
  <c r="D748" i="3"/>
  <c r="L32" i="3"/>
  <c r="W211" i="3"/>
  <c r="L264" i="3"/>
  <c r="L286" i="3" s="1"/>
  <c r="L699" i="3" s="1"/>
  <c r="L750" i="3" s="1"/>
  <c r="L192" i="3"/>
  <c r="E748" i="3"/>
  <c r="X38" i="3"/>
  <c r="W39" i="3"/>
  <c r="W189" i="3" s="1"/>
  <c r="X46" i="3"/>
  <c r="O264" i="3"/>
  <c r="O192" i="3"/>
  <c r="N265" i="3"/>
  <c r="N192" i="3"/>
  <c r="V61" i="3"/>
  <c r="F748" i="3"/>
  <c r="P264" i="3"/>
  <c r="U276" i="3"/>
  <c r="V64" i="3"/>
  <c r="C7" i="3"/>
  <c r="K7" i="3"/>
  <c r="G748" i="3"/>
  <c r="Q264" i="3"/>
  <c r="N245" i="3"/>
  <c r="N258" i="3" s="1"/>
  <c r="N698" i="3" s="1"/>
  <c r="N749" i="3" s="1"/>
  <c r="N191" i="3"/>
  <c r="M246" i="3"/>
  <c r="M258" i="3" s="1"/>
  <c r="M698" i="3" s="1"/>
  <c r="M749" i="3" s="1"/>
  <c r="M191" i="3"/>
  <c r="X248" i="3"/>
  <c r="Y62" i="3"/>
  <c r="I781" i="3"/>
  <c r="I818" i="3" s="1"/>
  <c r="I702" i="3"/>
  <c r="AB74" i="3"/>
  <c r="Z80" i="3"/>
  <c r="AI93" i="3"/>
  <c r="H289" i="3"/>
  <c r="H105" i="3"/>
  <c r="P289" i="3"/>
  <c r="P105" i="3"/>
  <c r="X289" i="3"/>
  <c r="AF289" i="3"/>
  <c r="AN289" i="3"/>
  <c r="L290" i="3"/>
  <c r="L105" i="3"/>
  <c r="W108" i="3"/>
  <c r="X109" i="3"/>
  <c r="E780" i="3"/>
  <c r="E817" i="3" s="1"/>
  <c r="E701" i="3"/>
  <c r="F780" i="3"/>
  <c r="F817" i="3" s="1"/>
  <c r="F701" i="3"/>
  <c r="G120" i="3"/>
  <c r="AM120" i="3"/>
  <c r="M303" i="3"/>
  <c r="M120" i="3"/>
  <c r="U303" i="3"/>
  <c r="U120" i="3"/>
  <c r="AC303" i="3"/>
  <c r="AC120" i="3"/>
  <c r="AK303" i="3"/>
  <c r="AK120" i="3"/>
  <c r="AS303" i="3"/>
  <c r="AS120" i="3"/>
  <c r="E308" i="3"/>
  <c r="E314" i="3" s="1"/>
  <c r="E703" i="3" s="1"/>
  <c r="E126" i="3"/>
  <c r="E125" i="3" s="1"/>
  <c r="M308" i="3"/>
  <c r="N127" i="3"/>
  <c r="C243" i="3"/>
  <c r="C260" i="3"/>
  <c r="C288" i="3" s="1"/>
  <c r="T222" i="3"/>
  <c r="T241" i="3" s="1"/>
  <c r="T190" i="3"/>
  <c r="E781" i="3"/>
  <c r="E818" i="3" s="1"/>
  <c r="E702" i="3"/>
  <c r="N781" i="3"/>
  <c r="N818" i="3" s="1"/>
  <c r="N702" i="3"/>
  <c r="U222" i="3"/>
  <c r="U241" i="3" s="1"/>
  <c r="U190" i="3"/>
  <c r="J289" i="3"/>
  <c r="J105" i="3"/>
  <c r="R289" i="3"/>
  <c r="R105" i="3"/>
  <c r="Z289" i="3"/>
  <c r="AH289" i="3"/>
  <c r="AP289" i="3"/>
  <c r="F290" i="3"/>
  <c r="F779" i="3" s="1"/>
  <c r="F816" i="3" s="1"/>
  <c r="F105" i="3"/>
  <c r="N290" i="3"/>
  <c r="N105" i="3"/>
  <c r="H780" i="3"/>
  <c r="H817" i="3" s="1"/>
  <c r="H701" i="3"/>
  <c r="G781" i="3"/>
  <c r="G818" i="3" s="1"/>
  <c r="G702" i="3"/>
  <c r="AE120" i="3"/>
  <c r="C336" i="3"/>
  <c r="C163" i="3"/>
  <c r="C162" i="3" s="1"/>
  <c r="AD255" i="3"/>
  <c r="W65" i="3"/>
  <c r="V68" i="3"/>
  <c r="S224" i="3"/>
  <c r="S241" i="3" s="1"/>
  <c r="S190" i="3"/>
  <c r="Z78" i="3"/>
  <c r="AA79" i="3"/>
  <c r="Z82" i="3"/>
  <c r="AK90" i="3"/>
  <c r="AI92" i="3"/>
  <c r="AJ95" i="3"/>
  <c r="AN98" i="3"/>
  <c r="R99" i="3"/>
  <c r="M318" i="3"/>
  <c r="M138" i="3"/>
  <c r="U318" i="3"/>
  <c r="AC318" i="3"/>
  <c r="AK318" i="3"/>
  <c r="AS318" i="3"/>
  <c r="W159" i="3"/>
  <c r="X161" i="3"/>
  <c r="AA175" i="3"/>
  <c r="AB176" i="3"/>
  <c r="D243" i="3"/>
  <c r="D260" i="3"/>
  <c r="D288" i="3" s="1"/>
  <c r="V63" i="3"/>
  <c r="U66" i="3"/>
  <c r="AB75" i="3"/>
  <c r="AB229" i="3" s="1"/>
  <c r="AD84" i="3"/>
  <c r="AI89" i="3"/>
  <c r="AI97" i="3"/>
  <c r="J780" i="3"/>
  <c r="J817" i="3" s="1"/>
  <c r="J701" i="3"/>
  <c r="W120" i="3"/>
  <c r="M310" i="3"/>
  <c r="P319" i="3"/>
  <c r="Q142" i="3"/>
  <c r="P141" i="3"/>
  <c r="P138" i="3" s="1"/>
  <c r="Q62" i="3"/>
  <c r="Q191" i="3" s="1"/>
  <c r="Y69" i="3"/>
  <c r="W70" i="3"/>
  <c r="AI94" i="3"/>
  <c r="K781" i="3"/>
  <c r="K818" i="3" s="1"/>
  <c r="K702" i="3"/>
  <c r="S134" i="3"/>
  <c r="G318" i="3"/>
  <c r="G138" i="3"/>
  <c r="O318" i="3"/>
  <c r="O138" i="3"/>
  <c r="W318" i="3"/>
  <c r="AE318" i="3"/>
  <c r="AM318" i="3"/>
  <c r="D342" i="3"/>
  <c r="D345" i="3" s="1"/>
  <c r="D706" i="3" s="1"/>
  <c r="D786" i="3" s="1"/>
  <c r="D823" i="3" s="1"/>
  <c r="D179" i="3"/>
  <c r="D178" i="3" s="1"/>
  <c r="D164" i="3"/>
  <c r="L342" i="3"/>
  <c r="M180" i="3"/>
  <c r="D780" i="3"/>
  <c r="D817" i="3" s="1"/>
  <c r="D701" i="3"/>
  <c r="K303" i="3"/>
  <c r="K120" i="3"/>
  <c r="S303" i="3"/>
  <c r="S120" i="3"/>
  <c r="AA303" i="3"/>
  <c r="AA120" i="3"/>
  <c r="AI303" i="3"/>
  <c r="AI120" i="3"/>
  <c r="AQ303" i="3"/>
  <c r="AQ120" i="3"/>
  <c r="C308" i="3"/>
  <c r="C314" i="3" s="1"/>
  <c r="C703" i="3" s="1"/>
  <c r="C126" i="3"/>
  <c r="C125" i="3" s="1"/>
  <c r="K308" i="3"/>
  <c r="K314" i="3" s="1"/>
  <c r="K703" i="3" s="1"/>
  <c r="K126" i="3"/>
  <c r="K125" i="3" s="1"/>
  <c r="J329" i="3"/>
  <c r="J152" i="3"/>
  <c r="J151" i="3" s="1"/>
  <c r="L330" i="3"/>
  <c r="L153" i="3"/>
  <c r="M154" i="3"/>
  <c r="K336" i="3"/>
  <c r="K163" i="3"/>
  <c r="K162" i="3" s="1"/>
  <c r="U67" i="3"/>
  <c r="Z71" i="3"/>
  <c r="X72" i="3"/>
  <c r="W73" i="3"/>
  <c r="AF75" i="3"/>
  <c r="AC77" i="3"/>
  <c r="AB81" i="3"/>
  <c r="AF85" i="3"/>
  <c r="AF86" i="3"/>
  <c r="AG87" i="3"/>
  <c r="AI88" i="3"/>
  <c r="AJ91" i="3"/>
  <c r="AI96" i="3"/>
  <c r="K111" i="3"/>
  <c r="K110" i="3" s="1"/>
  <c r="K293" i="3" s="1"/>
  <c r="L112" i="3"/>
  <c r="C115" i="3"/>
  <c r="C298" i="3" s="1"/>
  <c r="M116" i="3"/>
  <c r="M115" i="3" s="1"/>
  <c r="M298" i="3" s="1"/>
  <c r="H343" i="3"/>
  <c r="H164" i="3"/>
  <c r="I241" i="3"/>
  <c r="I813" i="3" s="1"/>
  <c r="Q241" i="3"/>
  <c r="K779" i="3"/>
  <c r="K816" i="3" s="1"/>
  <c r="K700" i="3"/>
  <c r="S779" i="3"/>
  <c r="S816" i="3" s="1"/>
  <c r="S700" i="3"/>
  <c r="C701" i="3"/>
  <c r="C780" i="3"/>
  <c r="C817" i="3" s="1"/>
  <c r="J781" i="3"/>
  <c r="J818" i="3" s="1"/>
  <c r="J702" i="3"/>
  <c r="F782" i="3"/>
  <c r="F819" i="3" s="1"/>
  <c r="K704" i="3"/>
  <c r="K784" i="3" s="1"/>
  <c r="K821" i="3" s="1"/>
  <c r="K332" i="3"/>
  <c r="H219" i="3"/>
  <c r="H775" i="3" s="1"/>
  <c r="H812" i="3" s="1"/>
  <c r="P219" i="3"/>
  <c r="P775" i="3" s="1"/>
  <c r="P812" i="3" s="1"/>
  <c r="J258" i="3"/>
  <c r="J698" i="3" s="1"/>
  <c r="J749" i="3" s="1"/>
  <c r="L779" i="3"/>
  <c r="L816" i="3" s="1"/>
  <c r="L700" i="3"/>
  <c r="T779" i="3"/>
  <c r="T816" i="3" s="1"/>
  <c r="T700" i="3"/>
  <c r="G314" i="3"/>
  <c r="G703" i="3" s="1"/>
  <c r="Q137" i="3"/>
  <c r="H152" i="3"/>
  <c r="H151" i="3" s="1"/>
  <c r="D153" i="3"/>
  <c r="I163" i="3"/>
  <c r="I162" i="3" s="1"/>
  <c r="J179" i="3"/>
  <c r="J178" i="3" s="1"/>
  <c r="F345" i="3"/>
  <c r="F706" i="3" s="1"/>
  <c r="F786" i="3" s="1"/>
  <c r="F823" i="3" s="1"/>
  <c r="E187" i="3"/>
  <c r="I219" i="3"/>
  <c r="I775" i="3" s="1"/>
  <c r="I812" i="3" s="1"/>
  <c r="Q219" i="3"/>
  <c r="Q775" i="3" s="1"/>
  <c r="Q812" i="3" s="1"/>
  <c r="M779" i="3"/>
  <c r="M816" i="3" s="1"/>
  <c r="M700" i="3"/>
  <c r="U779" i="3"/>
  <c r="U816" i="3" s="1"/>
  <c r="U700" i="3"/>
  <c r="D781" i="3"/>
  <c r="D818" i="3" s="1"/>
  <c r="D702" i="3"/>
  <c r="L781" i="3"/>
  <c r="L818" i="3" s="1"/>
  <c r="L702" i="3"/>
  <c r="N128" i="3"/>
  <c r="E704" i="3"/>
  <c r="E784" i="3" s="1"/>
  <c r="E821" i="3" s="1"/>
  <c r="E332" i="3"/>
  <c r="F164" i="3"/>
  <c r="L258" i="3"/>
  <c r="L698" i="3" s="1"/>
  <c r="L749" i="3" s="1"/>
  <c r="N779" i="3"/>
  <c r="N816" i="3" s="1"/>
  <c r="N700" i="3"/>
  <c r="V779" i="3"/>
  <c r="V816" i="3" s="1"/>
  <c r="V700" i="3"/>
  <c r="Q135" i="3"/>
  <c r="R136" i="3"/>
  <c r="M783" i="3"/>
  <c r="M820" i="3" s="1"/>
  <c r="M321" i="3"/>
  <c r="F704" i="3"/>
  <c r="F784" i="3" s="1"/>
  <c r="F821" i="3" s="1"/>
  <c r="F332" i="3"/>
  <c r="H345" i="3"/>
  <c r="H706" i="3" s="1"/>
  <c r="H786" i="3" s="1"/>
  <c r="H823" i="3" s="1"/>
  <c r="L181" i="3"/>
  <c r="L179" i="3" s="1"/>
  <c r="L178" i="3" s="1"/>
  <c r="K219" i="3"/>
  <c r="K775" i="3" s="1"/>
  <c r="K812" i="3" s="1"/>
  <c r="S219" i="3"/>
  <c r="S775" i="3" s="1"/>
  <c r="S812" i="3" s="1"/>
  <c r="M241" i="3"/>
  <c r="M813" i="3" s="1"/>
  <c r="G700" i="3"/>
  <c r="G779" i="3"/>
  <c r="G816" i="3" s="1"/>
  <c r="O779" i="3"/>
  <c r="O816" i="3" s="1"/>
  <c r="O700" i="3"/>
  <c r="G780" i="3"/>
  <c r="G817" i="3" s="1"/>
  <c r="G701" i="3"/>
  <c r="F781" i="3"/>
  <c r="F818" i="3" s="1"/>
  <c r="F702" i="3"/>
  <c r="O783" i="3"/>
  <c r="O820" i="3" s="1"/>
  <c r="O321" i="3"/>
  <c r="G704" i="3"/>
  <c r="G784" i="3" s="1"/>
  <c r="G821" i="3" s="1"/>
  <c r="G332" i="3"/>
  <c r="C154" i="3"/>
  <c r="N165" i="3"/>
  <c r="O183" i="3"/>
  <c r="L219" i="3"/>
  <c r="L775" i="3" s="1"/>
  <c r="L812" i="3" s="1"/>
  <c r="T219" i="3"/>
  <c r="T775" i="3" s="1"/>
  <c r="T812" i="3" s="1"/>
  <c r="H704" i="3"/>
  <c r="H784" i="3" s="1"/>
  <c r="H821" i="3" s="1"/>
  <c r="H332" i="3"/>
  <c r="I705" i="3"/>
  <c r="I785" i="3" s="1"/>
  <c r="I822" i="3" s="1"/>
  <c r="I338" i="3"/>
  <c r="I700" i="3"/>
  <c r="I779" i="3"/>
  <c r="I816" i="3" s="1"/>
  <c r="Q779" i="3"/>
  <c r="Q816" i="3" s="1"/>
  <c r="Q700" i="3"/>
  <c r="I780" i="3"/>
  <c r="I817" i="3" s="1"/>
  <c r="I701" i="3"/>
  <c r="H781" i="3"/>
  <c r="H818" i="3" s="1"/>
  <c r="H702" i="3"/>
  <c r="D782" i="3"/>
  <c r="D819" i="3" s="1"/>
  <c r="L782" i="3"/>
  <c r="L819" i="3" s="1"/>
  <c r="I704" i="3"/>
  <c r="I784" i="3" s="1"/>
  <c r="I821" i="3" s="1"/>
  <c r="I332" i="3"/>
  <c r="J164" i="3"/>
  <c r="F219" i="3"/>
  <c r="F775" i="3" s="1"/>
  <c r="F812" i="3" s="1"/>
  <c r="N219" i="3"/>
  <c r="N775" i="3" s="1"/>
  <c r="N812" i="3" s="1"/>
  <c r="H258" i="3"/>
  <c r="H698" i="3" s="1"/>
  <c r="H749" i="3" s="1"/>
  <c r="P258" i="3"/>
  <c r="P698" i="3" s="1"/>
  <c r="P749" i="3" s="1"/>
  <c r="K286" i="3"/>
  <c r="K699" i="3" s="1"/>
  <c r="K750" i="3" s="1"/>
  <c r="M286" i="3"/>
  <c r="M699" i="3" s="1"/>
  <c r="M750" i="3" s="1"/>
  <c r="F286" i="3"/>
  <c r="F699" i="3" s="1"/>
  <c r="F750" i="3" s="1"/>
  <c r="N286" i="3"/>
  <c r="N699" i="3" s="1"/>
  <c r="N750" i="3" s="1"/>
  <c r="L713" i="3"/>
  <c r="L538" i="3"/>
  <c r="G286" i="3"/>
  <c r="G699" i="3" s="1"/>
  <c r="G750" i="3" s="1"/>
  <c r="H286" i="3"/>
  <c r="H699" i="3" s="1"/>
  <c r="H750" i="3" s="1"/>
  <c r="D588" i="3"/>
  <c r="D605" i="3"/>
  <c r="D634" i="3" s="1"/>
  <c r="G783" i="3"/>
  <c r="G820" i="3" s="1"/>
  <c r="G321" i="3"/>
  <c r="AD632" i="3"/>
  <c r="AD633" i="3" s="1"/>
  <c r="AD554" i="3"/>
  <c r="C632" i="3"/>
  <c r="C533" i="3"/>
  <c r="G483" i="3"/>
  <c r="G664" i="3"/>
  <c r="U554" i="3"/>
  <c r="AK554" i="3"/>
  <c r="AS554" i="3"/>
  <c r="J722" i="3"/>
  <c r="J802" i="3" s="1"/>
  <c r="J839" i="3" s="1"/>
  <c r="J678" i="3"/>
  <c r="E533" i="3"/>
  <c r="E632" i="3"/>
  <c r="E633" i="3" s="1"/>
  <c r="AA564" i="3"/>
  <c r="I564" i="3"/>
  <c r="I534" i="3" s="1"/>
  <c r="Q564" i="3"/>
  <c r="D524" i="3"/>
  <c r="D523" i="3" s="1"/>
  <c r="D688" i="3"/>
  <c r="D691" i="3" s="1"/>
  <c r="D724" i="3" s="1"/>
  <c r="D804" i="3" s="1"/>
  <c r="D841" i="3" s="1"/>
  <c r="D509" i="3"/>
  <c r="S553" i="3"/>
  <c r="AA553" i="3"/>
  <c r="J461" i="3"/>
  <c r="J460" i="3" s="1"/>
  <c r="J644" i="3"/>
  <c r="J720" i="3" s="1"/>
  <c r="J800" i="3" s="1"/>
  <c r="J837" i="3" s="1"/>
  <c r="I645" i="3"/>
  <c r="I720" i="3" s="1"/>
  <c r="I800" i="3" s="1"/>
  <c r="I837" i="3" s="1"/>
  <c r="I461" i="3"/>
  <c r="I460" i="3" s="1"/>
  <c r="H683" i="3"/>
  <c r="H723" i="3" s="1"/>
  <c r="H803" i="3" s="1"/>
  <c r="H840" i="3" s="1"/>
  <c r="H508" i="3"/>
  <c r="H507" i="3" s="1"/>
  <c r="AI554" i="3"/>
  <c r="AQ554" i="3"/>
  <c r="AC632" i="3"/>
  <c r="AC633" i="3" s="1"/>
  <c r="AC554" i="3"/>
  <c r="K783" i="3"/>
  <c r="K820" i="3" s="1"/>
  <c r="K321" i="3"/>
  <c r="F321" i="3"/>
  <c r="F456" i="3"/>
  <c r="F455" i="3" s="1"/>
  <c r="F639" i="3"/>
  <c r="F719" i="3" s="1"/>
  <c r="F799" i="3" s="1"/>
  <c r="F836" i="3" s="1"/>
  <c r="R553" i="3"/>
  <c r="Z553" i="3"/>
  <c r="AH553" i="3"/>
  <c r="AP553" i="3"/>
  <c r="N632" i="3"/>
  <c r="N633" i="3" s="1"/>
  <c r="N554" i="3"/>
  <c r="V632" i="3"/>
  <c r="V633" i="3" s="1"/>
  <c r="V554" i="3"/>
  <c r="AL632" i="3"/>
  <c r="AL633" i="3" s="1"/>
  <c r="AL554" i="3"/>
  <c r="AT632" i="3"/>
  <c r="AT633" i="3" s="1"/>
  <c r="AT554" i="3"/>
  <c r="I636" i="3"/>
  <c r="I450" i="3"/>
  <c r="F471" i="3"/>
  <c r="F470" i="3" s="1"/>
  <c r="J723" i="3"/>
  <c r="J803" i="3" s="1"/>
  <c r="J840" i="3" s="1"/>
  <c r="J684" i="3"/>
  <c r="E688" i="3"/>
  <c r="E691" i="3" s="1"/>
  <c r="E724" i="3" s="1"/>
  <c r="E804" i="3" s="1"/>
  <c r="E841" i="3" s="1"/>
  <c r="E509" i="3"/>
  <c r="N538" i="3"/>
  <c r="V538" i="3"/>
  <c r="AD538" i="3"/>
  <c r="AL538" i="3"/>
  <c r="AT538" i="3"/>
  <c r="K631" i="3"/>
  <c r="K537" i="3" s="1"/>
  <c r="K717" i="3" s="1"/>
  <c r="AA631" i="3"/>
  <c r="AI631" i="3"/>
  <c r="AQ631" i="3"/>
  <c r="J353" i="3"/>
  <c r="G548" i="3"/>
  <c r="G553" i="3" s="1"/>
  <c r="G353" i="3"/>
  <c r="I801" i="3"/>
  <c r="I838" i="3" s="1"/>
  <c r="D675" i="3"/>
  <c r="D497" i="3"/>
  <c r="D496" i="3" s="1"/>
  <c r="C676" i="3"/>
  <c r="C722" i="3" s="1"/>
  <c r="C497" i="3"/>
  <c r="C496" i="3" s="1"/>
  <c r="J677" i="3"/>
  <c r="J496" i="3"/>
  <c r="J508" i="3"/>
  <c r="J507" i="3" s="1"/>
  <c r="O538" i="3"/>
  <c r="W538" i="3"/>
  <c r="AE538" i="3"/>
  <c r="AM538" i="3"/>
  <c r="L553" i="3"/>
  <c r="T553" i="3"/>
  <c r="AB553" i="3"/>
  <c r="AJ553" i="3"/>
  <c r="AR553" i="3"/>
  <c r="L554" i="3"/>
  <c r="AM564" i="3"/>
  <c r="K586" i="3"/>
  <c r="K535" i="3" s="1"/>
  <c r="S586" i="3"/>
  <c r="AA586" i="3"/>
  <c r="AI586" i="3"/>
  <c r="AI632" i="3" s="1"/>
  <c r="AI633" i="3" s="1"/>
  <c r="AQ586" i="3"/>
  <c r="AQ632" i="3" s="1"/>
  <c r="AQ633" i="3" s="1"/>
  <c r="L321" i="3"/>
  <c r="H632" i="3"/>
  <c r="H533" i="3"/>
  <c r="C461" i="3"/>
  <c r="C460" i="3" s="1"/>
  <c r="H564" i="3"/>
  <c r="H534" i="3" s="1"/>
  <c r="P564" i="3"/>
  <c r="X564" i="3"/>
  <c r="AF564" i="3"/>
  <c r="AN564" i="3"/>
  <c r="L586" i="3"/>
  <c r="T586" i="3"/>
  <c r="AB586" i="3"/>
  <c r="AJ586" i="3"/>
  <c r="AR586" i="3"/>
  <c r="M631" i="3"/>
  <c r="M632" i="3" s="1"/>
  <c r="M633" i="3" s="1"/>
  <c r="K676" i="3"/>
  <c r="I548" i="3"/>
  <c r="I553" i="3" s="1"/>
  <c r="I353" i="3"/>
  <c r="F549" i="3"/>
  <c r="F553" i="3" s="1"/>
  <c r="F353" i="3"/>
  <c r="C471" i="3"/>
  <c r="C470" i="3" s="1"/>
  <c r="K471" i="3"/>
  <c r="K470" i="3" s="1"/>
  <c r="K654" i="3"/>
  <c r="K660" i="3" s="1"/>
  <c r="K721" i="3" s="1"/>
  <c r="H655" i="3"/>
  <c r="H660" i="3" s="1"/>
  <c r="H721" i="3" s="1"/>
  <c r="H471" i="3"/>
  <c r="H470" i="3" s="1"/>
  <c r="E496" i="3"/>
  <c r="F675" i="3"/>
  <c r="F497" i="3"/>
  <c r="F496" i="3" s="1"/>
  <c r="G564" i="3"/>
  <c r="G534" i="3" s="1"/>
  <c r="O564" i="3"/>
  <c r="W564" i="3"/>
  <c r="AE564" i="3"/>
  <c r="M533" i="3"/>
  <c r="M538" i="3" s="1"/>
  <c r="M554" i="3"/>
  <c r="D660" i="3"/>
  <c r="D721" i="3" s="1"/>
  <c r="L660" i="3"/>
  <c r="L721" i="3" s="1"/>
  <c r="I485" i="3"/>
  <c r="H484" i="3"/>
  <c r="G722" i="3"/>
  <c r="G802" i="3" s="1"/>
  <c r="G839" i="3" s="1"/>
  <c r="G678" i="3"/>
  <c r="O553" i="3"/>
  <c r="W553" i="3"/>
  <c r="AE553" i="3"/>
  <c r="AM553" i="3"/>
  <c r="C605" i="3"/>
  <c r="C634" i="3" s="1"/>
  <c r="G631" i="3"/>
  <c r="G537" i="3" s="1"/>
  <c r="G717" i="3" s="1"/>
  <c r="D639" i="3"/>
  <c r="D719" i="3" s="1"/>
  <c r="D799" i="3" s="1"/>
  <c r="D836" i="3" s="1"/>
  <c r="D456" i="3"/>
  <c r="D455" i="3" s="1"/>
  <c r="C640" i="3"/>
  <c r="C719" i="3" s="1"/>
  <c r="C799" i="3" s="1"/>
  <c r="C836" i="3" s="1"/>
  <c r="C456" i="3"/>
  <c r="C455" i="3" s="1"/>
  <c r="K640" i="3"/>
  <c r="K456" i="3"/>
  <c r="K455" i="3" s="1"/>
  <c r="H644" i="3"/>
  <c r="H720" i="3" s="1"/>
  <c r="H800" i="3" s="1"/>
  <c r="H837" i="3" s="1"/>
  <c r="H461" i="3"/>
  <c r="H460" i="3" s="1"/>
  <c r="G645" i="3"/>
  <c r="G720" i="3" s="1"/>
  <c r="G800" i="3" s="1"/>
  <c r="G837" i="3" s="1"/>
  <c r="G461" i="3"/>
  <c r="G460" i="3" s="1"/>
  <c r="E654" i="3"/>
  <c r="E660" i="3" s="1"/>
  <c r="E721" i="3" s="1"/>
  <c r="E471" i="3"/>
  <c r="E470" i="3" s="1"/>
  <c r="J655" i="3"/>
  <c r="J660" i="3" s="1"/>
  <c r="J721" i="3" s="1"/>
  <c r="J471" i="3"/>
  <c r="J470" i="3" s="1"/>
  <c r="H722" i="3"/>
  <c r="H802" i="3" s="1"/>
  <c r="H839" i="3" s="1"/>
  <c r="H678" i="3"/>
  <c r="G508" i="3"/>
  <c r="G507" i="3" s="1"/>
  <c r="G682" i="3"/>
  <c r="F683" i="3"/>
  <c r="F723" i="3" s="1"/>
  <c r="F803" i="3" s="1"/>
  <c r="F840" i="3" s="1"/>
  <c r="F508" i="3"/>
  <c r="F507" i="3" s="1"/>
  <c r="K523" i="3"/>
  <c r="J688" i="3"/>
  <c r="J691" i="3" s="1"/>
  <c r="J724" i="3" s="1"/>
  <c r="J804" i="3" s="1"/>
  <c r="J841" i="3" s="1"/>
  <c r="J524" i="3"/>
  <c r="J523" i="3" s="1"/>
  <c r="P553" i="3"/>
  <c r="X553" i="3"/>
  <c r="AF553" i="3"/>
  <c r="AN553" i="3"/>
  <c r="G586" i="3"/>
  <c r="G535" i="3" s="1"/>
  <c r="O586" i="3"/>
  <c r="W586" i="3"/>
  <c r="AE586" i="3"/>
  <c r="AM586" i="3"/>
  <c r="K722" i="3"/>
  <c r="K802" i="3" s="1"/>
  <c r="K839" i="3" s="1"/>
  <c r="K678" i="3"/>
  <c r="AI678" i="3"/>
  <c r="AQ678" i="3"/>
  <c r="G450" i="3"/>
  <c r="G636" i="3"/>
  <c r="F801" i="3"/>
  <c r="F838" i="3" s="1"/>
  <c r="Q632" i="3"/>
  <c r="Q633" i="3" s="1"/>
  <c r="Y632" i="3"/>
  <c r="Y633" i="3" s="1"/>
  <c r="AG632" i="3"/>
  <c r="AG633" i="3" s="1"/>
  <c r="AO632" i="3"/>
  <c r="AO633" i="3" s="1"/>
  <c r="G660" i="3"/>
  <c r="G721" i="3" s="1"/>
  <c r="J631" i="3"/>
  <c r="J537" i="3" s="1"/>
  <c r="J717" i="3" s="1"/>
  <c r="R631" i="3"/>
  <c r="Z631" i="3"/>
  <c r="AH631" i="3"/>
  <c r="AP631" i="3"/>
  <c r="L720" i="3"/>
  <c r="L800" i="3" s="1"/>
  <c r="T678" i="3"/>
  <c r="AB678" i="3"/>
  <c r="AJ678" i="3"/>
  <c r="AR678" i="3"/>
  <c r="E450" i="3"/>
  <c r="I719" i="3"/>
  <c r="I799" i="3" s="1"/>
  <c r="I836" i="3" s="1"/>
  <c r="E720" i="3"/>
  <c r="E800" i="3" s="1"/>
  <c r="E837" i="3" s="1"/>
  <c r="E532" i="3"/>
  <c r="I678" i="3"/>
  <c r="L723" i="3"/>
  <c r="L803" i="3" s="1"/>
  <c r="L684" i="3"/>
  <c r="J719" i="3"/>
  <c r="J799" i="3" s="1"/>
  <c r="J836" i="3" s="1"/>
  <c r="R691" i="3"/>
  <c r="Z691" i="3"/>
  <c r="AH691" i="3"/>
  <c r="K719" i="3"/>
  <c r="K799" i="3" s="1"/>
  <c r="K836" i="3" s="1"/>
  <c r="F484" i="3"/>
  <c r="U631" i="3"/>
  <c r="U632" i="3" s="1"/>
  <c r="U633" i="3" s="1"/>
  <c r="AC631" i="3"/>
  <c r="AK631" i="3"/>
  <c r="AK632" i="3" s="1"/>
  <c r="AK633" i="3" s="1"/>
  <c r="AS631" i="3"/>
  <c r="AS632" i="3" s="1"/>
  <c r="AS633" i="3" s="1"/>
  <c r="C684" i="3"/>
  <c r="E719" i="3"/>
  <c r="E799" i="3" s="1"/>
  <c r="E836" i="3" s="1"/>
  <c r="E722" i="3"/>
  <c r="E802" i="3" s="1"/>
  <c r="E839" i="3" s="1"/>
  <c r="E678" i="3"/>
  <c r="O631" i="3"/>
  <c r="W631" i="3"/>
  <c r="AE631" i="3"/>
  <c r="AM631" i="3"/>
  <c r="O660" i="3"/>
  <c r="W660" i="3"/>
  <c r="AE660" i="3"/>
  <c r="AM660" i="3"/>
  <c r="O667" i="3"/>
  <c r="W667" i="3"/>
  <c r="AE667" i="3"/>
  <c r="AM667" i="3"/>
  <c r="H795" i="3"/>
  <c r="H832" i="3" s="1"/>
  <c r="I715" i="3"/>
  <c r="P631" i="3"/>
  <c r="X631" i="3"/>
  <c r="AF631" i="3"/>
  <c r="AN631" i="3"/>
  <c r="L722" i="3"/>
  <c r="L802" i="3" s="1"/>
  <c r="C810" i="3"/>
  <c r="C829" i="3" s="1"/>
  <c r="C792" i="3"/>
  <c r="L678" i="3"/>
  <c r="AF691" i="3"/>
  <c r="AN691" i="3"/>
  <c r="D810" i="3"/>
  <c r="D829" i="3" s="1"/>
  <c r="D792" i="3"/>
  <c r="G768" i="3"/>
  <c r="O768" i="3"/>
  <c r="AE768" i="3"/>
  <c r="AM768" i="3"/>
  <c r="D768" i="3"/>
  <c r="L768" i="3"/>
  <c r="T768" i="3"/>
  <c r="AB768" i="3"/>
  <c r="AJ768" i="3"/>
  <c r="AR768" i="3"/>
  <c r="E768" i="3"/>
  <c r="M768" i="3"/>
  <c r="U768" i="3"/>
  <c r="AC768" i="3"/>
  <c r="AK768" i="3"/>
  <c r="AS768" i="3"/>
  <c r="E810" i="3"/>
  <c r="E829" i="3" s="1"/>
  <c r="E792" i="3"/>
  <c r="F768" i="3"/>
  <c r="N768" i="3"/>
  <c r="V768" i="3"/>
  <c r="AD768" i="3"/>
  <c r="AL768" i="3"/>
  <c r="AT768" i="3"/>
  <c r="U780" i="3"/>
  <c r="U817" i="3" s="1"/>
  <c r="T817" i="3"/>
  <c r="I714" i="3"/>
  <c r="H768" i="3"/>
  <c r="P768" i="3"/>
  <c r="X768" i="3"/>
  <c r="AF768" i="3"/>
  <c r="AN768" i="3"/>
  <c r="C766" i="3"/>
  <c r="E766" i="3"/>
  <c r="K533" i="3" l="1"/>
  <c r="K554" i="3"/>
  <c r="M126" i="3"/>
  <c r="M125" i="3" s="1"/>
  <c r="J188" i="3"/>
  <c r="J193" i="3" s="1"/>
  <c r="J7" i="3"/>
  <c r="I185" i="3"/>
  <c r="E185" i="3"/>
  <c r="I708" i="3"/>
  <c r="K682" i="3"/>
  <c r="K508" i="3"/>
  <c r="K507" i="3" s="1"/>
  <c r="H188" i="3"/>
  <c r="H193" i="3" s="1"/>
  <c r="H7" i="3"/>
  <c r="I508" i="3"/>
  <c r="I507" i="3" s="1"/>
  <c r="J533" i="3"/>
  <c r="J538" i="3" s="1"/>
  <c r="O116" i="3"/>
  <c r="O115" i="3" s="1"/>
  <c r="O298" i="3" s="1"/>
  <c r="E336" i="3"/>
  <c r="E163" i="3"/>
  <c r="E162" i="3" s="1"/>
  <c r="C530" i="3"/>
  <c r="F684" i="3"/>
  <c r="G336" i="3"/>
  <c r="G163" i="3"/>
  <c r="G162" i="3" s="1"/>
  <c r="G185" i="3" s="1"/>
  <c r="I188" i="3"/>
  <c r="I193" i="3" s="1"/>
  <c r="I7" i="3"/>
  <c r="P32" i="4"/>
  <c r="O32" i="4" s="1"/>
  <c r="C31" i="4"/>
  <c r="B31" i="4" s="1"/>
  <c r="D32" i="4"/>
  <c r="C32" i="4" s="1"/>
  <c r="J801" i="3"/>
  <c r="J838" i="3" s="1"/>
  <c r="J725" i="3"/>
  <c r="J805" i="3" s="1"/>
  <c r="J842" i="3" s="1"/>
  <c r="C802" i="3"/>
  <c r="C839" i="3" s="1"/>
  <c r="C725" i="3"/>
  <c r="C805" i="3" s="1"/>
  <c r="C842" i="3" s="1"/>
  <c r="H530" i="3"/>
  <c r="X554" i="3"/>
  <c r="X632" i="3"/>
  <c r="X633" i="3" s="1"/>
  <c r="F352" i="3"/>
  <c r="F554" i="3"/>
  <c r="AB632" i="3"/>
  <c r="AB633" i="3" s="1"/>
  <c r="AB554" i="3"/>
  <c r="G554" i="3"/>
  <c r="G352" i="3"/>
  <c r="L793" i="3"/>
  <c r="O344" i="3"/>
  <c r="P183" i="3"/>
  <c r="O182" i="3"/>
  <c r="F700" i="3"/>
  <c r="AJ233" i="3"/>
  <c r="AK91" i="3"/>
  <c r="W227" i="3"/>
  <c r="X73" i="3"/>
  <c r="AI236" i="3"/>
  <c r="AJ94" i="3"/>
  <c r="P783" i="3"/>
  <c r="P820" i="3" s="1"/>
  <c r="P321" i="3"/>
  <c r="AD256" i="3"/>
  <c r="AE84" i="3"/>
  <c r="Y161" i="3"/>
  <c r="X159" i="3"/>
  <c r="AK232" i="3"/>
  <c r="AL90" i="3"/>
  <c r="E782" i="3"/>
  <c r="E819" i="3" s="1"/>
  <c r="Z252" i="3"/>
  <c r="AA80" i="3"/>
  <c r="X218" i="3"/>
  <c r="Y38" i="3"/>
  <c r="Q268" i="3"/>
  <c r="R52" i="3"/>
  <c r="X261" i="3"/>
  <c r="Y36" i="3"/>
  <c r="I767" i="3"/>
  <c r="I764" i="3"/>
  <c r="I765" i="3" s="1"/>
  <c r="I751" i="3"/>
  <c r="I774" i="3" s="1"/>
  <c r="R272" i="3"/>
  <c r="S56" i="3"/>
  <c r="Q265" i="3"/>
  <c r="R48" i="3"/>
  <c r="AJ632" i="3"/>
  <c r="AJ633" i="3" s="1"/>
  <c r="AJ554" i="3"/>
  <c r="L329" i="3"/>
  <c r="L152" i="3"/>
  <c r="L151" i="3" s="1"/>
  <c r="M153" i="3"/>
  <c r="H684" i="3"/>
  <c r="P554" i="3"/>
  <c r="P632" i="3"/>
  <c r="P633" i="3" s="1"/>
  <c r="H664" i="3"/>
  <c r="H483" i="3"/>
  <c r="T632" i="3"/>
  <c r="T633" i="3" s="1"/>
  <c r="T554" i="3"/>
  <c r="G632" i="3"/>
  <c r="G533" i="3"/>
  <c r="D632" i="3"/>
  <c r="D633" i="3" s="1"/>
  <c r="D533" i="3"/>
  <c r="N337" i="3"/>
  <c r="O165" i="3"/>
  <c r="D329" i="3"/>
  <c r="D152" i="3"/>
  <c r="D151" i="3" s="1"/>
  <c r="M781" i="3"/>
  <c r="M818" i="3" s="1"/>
  <c r="M702" i="3"/>
  <c r="AI282" i="3"/>
  <c r="AJ88" i="3"/>
  <c r="X226" i="3"/>
  <c r="Y72" i="3"/>
  <c r="W224" i="3"/>
  <c r="X70" i="3"/>
  <c r="N310" i="3"/>
  <c r="O129" i="3"/>
  <c r="Z254" i="3"/>
  <c r="AA82" i="3"/>
  <c r="Y109" i="3"/>
  <c r="X108" i="3"/>
  <c r="AB228" i="3"/>
  <c r="AC74" i="3"/>
  <c r="V276" i="3"/>
  <c r="W64" i="3"/>
  <c r="V275" i="3"/>
  <c r="W61" i="3"/>
  <c r="L203" i="3"/>
  <c r="L208" i="3" s="1"/>
  <c r="L695" i="3" s="1"/>
  <c r="M32" i="3"/>
  <c r="L8" i="3"/>
  <c r="S245" i="3"/>
  <c r="T50" i="3"/>
  <c r="Y244" i="3"/>
  <c r="Z35" i="3"/>
  <c r="Q273" i="3"/>
  <c r="R58" i="3"/>
  <c r="Q270" i="3"/>
  <c r="R54" i="3"/>
  <c r="W212" i="3"/>
  <c r="X42" i="3"/>
  <c r="W554" i="3"/>
  <c r="W632" i="3"/>
  <c r="W633" i="3" s="1"/>
  <c r="G723" i="3"/>
  <c r="G803" i="3" s="1"/>
  <c r="G840" i="3" s="1"/>
  <c r="G684" i="3"/>
  <c r="N309" i="3"/>
  <c r="O128" i="3"/>
  <c r="D336" i="3"/>
  <c r="D163" i="3"/>
  <c r="D162" i="3" s="1"/>
  <c r="D185" i="3" s="1"/>
  <c r="C687" i="3"/>
  <c r="C638" i="3"/>
  <c r="C643" i="3" s="1"/>
  <c r="C648" i="3" s="1"/>
  <c r="C653" i="3" s="1"/>
  <c r="J485" i="3"/>
  <c r="I484" i="3"/>
  <c r="I352" i="3"/>
  <c r="I554" i="3"/>
  <c r="L632" i="3"/>
  <c r="L633" i="3" s="1"/>
  <c r="J554" i="3"/>
  <c r="J352" i="3"/>
  <c r="C330" i="3"/>
  <c r="C153" i="3"/>
  <c r="L343" i="3"/>
  <c r="M181" i="3"/>
  <c r="R312" i="3"/>
  <c r="S136" i="3"/>
  <c r="C781" i="3"/>
  <c r="C818" i="3" s="1"/>
  <c r="C702" i="3"/>
  <c r="AG281" i="3"/>
  <c r="AH87" i="3"/>
  <c r="Z225" i="3"/>
  <c r="AA71" i="3"/>
  <c r="J704" i="3"/>
  <c r="J332" i="3"/>
  <c r="Y223" i="3"/>
  <c r="Z69" i="3"/>
  <c r="U249" i="3"/>
  <c r="V66" i="3"/>
  <c r="AA251" i="3"/>
  <c r="AB79" i="3"/>
  <c r="C705" i="3"/>
  <c r="C785" i="3" s="1"/>
  <c r="C822" i="3" s="1"/>
  <c r="C338" i="3"/>
  <c r="C341" i="3"/>
  <c r="C292" i="3"/>
  <c r="C297" i="3" s="1"/>
  <c r="C302" i="3" s="1"/>
  <c r="C307" i="3" s="1"/>
  <c r="C324" i="3" s="1"/>
  <c r="C328" i="3" s="1"/>
  <c r="C335" i="3" s="1"/>
  <c r="C317" i="3" s="1"/>
  <c r="W290" i="3"/>
  <c r="W105" i="3"/>
  <c r="E751" i="3"/>
  <c r="E774" i="3" s="1"/>
  <c r="X213" i="3"/>
  <c r="Y41" i="3"/>
  <c r="S264" i="3"/>
  <c r="T47" i="3"/>
  <c r="E540" i="3"/>
  <c r="F532" i="3"/>
  <c r="E555" i="3"/>
  <c r="E566" i="3" s="1"/>
  <c r="F722" i="3"/>
  <c r="F678" i="3"/>
  <c r="I794" i="3"/>
  <c r="I831" i="3" s="1"/>
  <c r="J714" i="3"/>
  <c r="F664" i="3"/>
  <c r="F483" i="3"/>
  <c r="AM554" i="3"/>
  <c r="AM632" i="3"/>
  <c r="AM633" i="3" s="1"/>
  <c r="I632" i="3"/>
  <c r="I533" i="3"/>
  <c r="AA632" i="3"/>
  <c r="AA633" i="3" s="1"/>
  <c r="AA554" i="3"/>
  <c r="K713" i="3"/>
  <c r="K538" i="3"/>
  <c r="Q311" i="3"/>
  <c r="R135" i="3"/>
  <c r="Q133" i="3"/>
  <c r="E195" i="3"/>
  <c r="E210" i="3" s="1"/>
  <c r="E221" i="3" s="1"/>
  <c r="F187" i="3"/>
  <c r="Q313" i="3"/>
  <c r="R137" i="3"/>
  <c r="M112" i="3"/>
  <c r="L111" i="3"/>
  <c r="L110" i="3" s="1"/>
  <c r="L293" i="3" s="1"/>
  <c r="AF280" i="3"/>
  <c r="AG86" i="3"/>
  <c r="U278" i="3"/>
  <c r="V67" i="3"/>
  <c r="L164" i="3"/>
  <c r="Q248" i="3"/>
  <c r="Q258" i="3" s="1"/>
  <c r="Q698" i="3" s="1"/>
  <c r="Q749" i="3" s="1"/>
  <c r="R62" i="3"/>
  <c r="R191" i="3" s="1"/>
  <c r="V279" i="3"/>
  <c r="W63" i="3"/>
  <c r="Z250" i="3"/>
  <c r="AA78" i="3"/>
  <c r="D751" i="3"/>
  <c r="D774" i="3" s="1"/>
  <c r="K751" i="3"/>
  <c r="K774" i="3" s="1"/>
  <c r="R246" i="3"/>
  <c r="S57" i="3"/>
  <c r="J748" i="3"/>
  <c r="AF255" i="3"/>
  <c r="AG83" i="3"/>
  <c r="Y215" i="3"/>
  <c r="Z40" i="3"/>
  <c r="AF632" i="3"/>
  <c r="AF633" i="3" s="1"/>
  <c r="AF554" i="3"/>
  <c r="I795" i="3"/>
  <c r="I832" i="3" s="1"/>
  <c r="J715" i="3"/>
  <c r="G801" i="3"/>
  <c r="G838" i="3" s="1"/>
  <c r="L801" i="3"/>
  <c r="L725" i="3"/>
  <c r="L805" i="3" s="1"/>
  <c r="K801" i="3"/>
  <c r="K838" i="3" s="1"/>
  <c r="C678" i="3"/>
  <c r="AP632" i="3"/>
  <c r="AP633" i="3" s="1"/>
  <c r="AP554" i="3"/>
  <c r="AE632" i="3"/>
  <c r="AE633" i="3" s="1"/>
  <c r="AE554" i="3"/>
  <c r="D801" i="3"/>
  <c r="D838" i="3" s="1"/>
  <c r="H713" i="3"/>
  <c r="H538" i="3"/>
  <c r="AH632" i="3"/>
  <c r="AH633" i="3" s="1"/>
  <c r="AH554" i="3"/>
  <c r="S632" i="3"/>
  <c r="S633" i="3" s="1"/>
  <c r="S554" i="3"/>
  <c r="E713" i="3"/>
  <c r="E538" i="3"/>
  <c r="K632" i="3"/>
  <c r="K633" i="3" s="1"/>
  <c r="D687" i="3"/>
  <c r="D638" i="3"/>
  <c r="D643" i="3" s="1"/>
  <c r="D648" i="3" s="1"/>
  <c r="D653" i="3" s="1"/>
  <c r="J336" i="3"/>
  <c r="J163" i="3"/>
  <c r="J162" i="3" s="1"/>
  <c r="I707" i="3"/>
  <c r="I787" i="3" s="1"/>
  <c r="I824" i="3" s="1"/>
  <c r="F336" i="3"/>
  <c r="F163" i="3"/>
  <c r="F162" i="3" s="1"/>
  <c r="F185" i="3" s="1"/>
  <c r="G782" i="3"/>
  <c r="G819" i="3" s="1"/>
  <c r="K780" i="3"/>
  <c r="K817" i="3" s="1"/>
  <c r="K701" i="3"/>
  <c r="AF257" i="3"/>
  <c r="AG85" i="3"/>
  <c r="K782" i="3"/>
  <c r="K819" i="3" s="1"/>
  <c r="M342" i="3"/>
  <c r="M179" i="3"/>
  <c r="M178" i="3" s="1"/>
  <c r="N180" i="3"/>
  <c r="D341" i="3"/>
  <c r="D292" i="3"/>
  <c r="D297" i="3" s="1"/>
  <c r="D302" i="3" s="1"/>
  <c r="D307" i="3" s="1"/>
  <c r="D324" i="3" s="1"/>
  <c r="D328" i="3" s="1"/>
  <c r="D335" i="3" s="1"/>
  <c r="D317" i="3" s="1"/>
  <c r="R284" i="3"/>
  <c r="S99" i="3"/>
  <c r="O781" i="3"/>
  <c r="O818" i="3" s="1"/>
  <c r="O702" i="3"/>
  <c r="N308" i="3"/>
  <c r="N314" i="3" s="1"/>
  <c r="N703" i="3" s="1"/>
  <c r="N126" i="3"/>
  <c r="N125" i="3" s="1"/>
  <c r="O127" i="3"/>
  <c r="P779" i="3"/>
  <c r="P816" i="3" s="1"/>
  <c r="P700" i="3"/>
  <c r="Y248" i="3"/>
  <c r="Z62" i="3"/>
  <c r="W263" i="3"/>
  <c r="X45" i="3"/>
  <c r="O267" i="3"/>
  <c r="O286" i="3" s="1"/>
  <c r="O699" i="3" s="1"/>
  <c r="O750" i="3" s="1"/>
  <c r="P51" i="3"/>
  <c r="O34" i="3"/>
  <c r="D722" i="3"/>
  <c r="D802" i="3" s="1"/>
  <c r="D839" i="3" s="1"/>
  <c r="D678" i="3"/>
  <c r="I723" i="3"/>
  <c r="I684" i="3"/>
  <c r="AB253" i="3"/>
  <c r="AC81" i="3"/>
  <c r="K705" i="3"/>
  <c r="K785" i="3" s="1"/>
  <c r="K822" i="3" s="1"/>
  <c r="K338" i="3"/>
  <c r="T134" i="3"/>
  <c r="AN240" i="3"/>
  <c r="AO98" i="3"/>
  <c r="P116" i="3"/>
  <c r="P115" i="3" s="1"/>
  <c r="P298" i="3" s="1"/>
  <c r="Q117" i="3"/>
  <c r="G751" i="3"/>
  <c r="G774" i="3" s="1"/>
  <c r="X217" i="3"/>
  <c r="Y44" i="3"/>
  <c r="Y247" i="3"/>
  <c r="Z60" i="3"/>
  <c r="H801" i="3"/>
  <c r="H838" i="3" s="1"/>
  <c r="H725" i="3"/>
  <c r="H805" i="3" s="1"/>
  <c r="H842" i="3" s="1"/>
  <c r="Z632" i="3"/>
  <c r="Z633" i="3" s="1"/>
  <c r="Z554" i="3"/>
  <c r="D682" i="3"/>
  <c r="D508" i="3"/>
  <c r="D507" i="3" s="1"/>
  <c r="D530" i="3" s="1"/>
  <c r="R779" i="3"/>
  <c r="R816" i="3" s="1"/>
  <c r="R700" i="3"/>
  <c r="AN554" i="3"/>
  <c r="AN632" i="3"/>
  <c r="AN633" i="3" s="1"/>
  <c r="E801" i="3"/>
  <c r="E838" i="3" s="1"/>
  <c r="O632" i="3"/>
  <c r="O633" i="3" s="1"/>
  <c r="O554" i="3"/>
  <c r="AR632" i="3"/>
  <c r="AR633" i="3" s="1"/>
  <c r="AR554" i="3"/>
  <c r="R632" i="3"/>
  <c r="R633" i="3" s="1"/>
  <c r="R554" i="3"/>
  <c r="C713" i="3"/>
  <c r="C538" i="3"/>
  <c r="AC231" i="3"/>
  <c r="AD77" i="3"/>
  <c r="M330" i="3"/>
  <c r="N154" i="3"/>
  <c r="C782" i="3"/>
  <c r="C819" i="3" s="1"/>
  <c r="L345" i="3"/>
  <c r="L706" i="3" s="1"/>
  <c r="L786" i="3" s="1"/>
  <c r="L823" i="3" s="1"/>
  <c r="AI239" i="3"/>
  <c r="AJ97" i="3"/>
  <c r="AB175" i="3"/>
  <c r="AC176" i="3"/>
  <c r="AJ237" i="3"/>
  <c r="AK95" i="3"/>
  <c r="V222" i="3"/>
  <c r="V241" i="3" s="1"/>
  <c r="V190" i="3"/>
  <c r="W68" i="3"/>
  <c r="M314" i="3"/>
  <c r="M703" i="3" s="1"/>
  <c r="H779" i="3"/>
  <c r="H816" i="3" s="1"/>
  <c r="H700" i="3"/>
  <c r="F751" i="3"/>
  <c r="F774" i="3" s="1"/>
  <c r="X211" i="3"/>
  <c r="Y46" i="3"/>
  <c r="P271" i="3"/>
  <c r="Q55" i="3"/>
  <c r="Y214" i="3"/>
  <c r="Z43" i="3"/>
  <c r="C751" i="3"/>
  <c r="C774" i="3" s="1"/>
  <c r="E682" i="3"/>
  <c r="E508" i="3"/>
  <c r="E507" i="3" s="1"/>
  <c r="E530" i="3" s="1"/>
  <c r="F632" i="3"/>
  <c r="F533" i="3"/>
  <c r="H336" i="3"/>
  <c r="H163" i="3"/>
  <c r="H162" i="3" s="1"/>
  <c r="AI238" i="3"/>
  <c r="AJ96" i="3"/>
  <c r="AF229" i="3"/>
  <c r="AG75" i="3"/>
  <c r="Q319" i="3"/>
  <c r="R142" i="3"/>
  <c r="Q141" i="3"/>
  <c r="Q138" i="3" s="1"/>
  <c r="AI283" i="3"/>
  <c r="AJ89" i="3"/>
  <c r="AI234" i="3"/>
  <c r="AJ92" i="3"/>
  <c r="W277" i="3"/>
  <c r="X65" i="3"/>
  <c r="J779" i="3"/>
  <c r="J816" i="3" s="1"/>
  <c r="J700" i="3"/>
  <c r="AI235" i="3"/>
  <c r="AJ93" i="3"/>
  <c r="K185" i="3"/>
  <c r="W216" i="3"/>
  <c r="W219" i="3" s="1"/>
  <c r="W775" i="3" s="1"/>
  <c r="W812" i="3" s="1"/>
  <c r="X39" i="3"/>
  <c r="R269" i="3"/>
  <c r="S53" i="3"/>
  <c r="W262" i="3"/>
  <c r="X37" i="3"/>
  <c r="V274" i="3"/>
  <c r="W59" i="3"/>
  <c r="P266" i="3"/>
  <c r="Q49" i="3"/>
  <c r="P34" i="3"/>
  <c r="H751" i="3"/>
  <c r="H774" i="3" s="1"/>
  <c r="G338" i="3" l="1"/>
  <c r="G705" i="3"/>
  <c r="J713" i="3"/>
  <c r="K707" i="3"/>
  <c r="K787" i="3" s="1"/>
  <c r="K824" i="3" s="1"/>
  <c r="K723" i="3"/>
  <c r="K684" i="3"/>
  <c r="K708" i="3"/>
  <c r="G764" i="3"/>
  <c r="G765" i="3" s="1"/>
  <c r="E767" i="3"/>
  <c r="E338" i="3"/>
  <c r="E705" i="3"/>
  <c r="H185" i="3"/>
  <c r="G767" i="3"/>
  <c r="J185" i="3"/>
  <c r="O31" i="4"/>
  <c r="N31" i="4" s="1"/>
  <c r="B32" i="4"/>
  <c r="AG229" i="3"/>
  <c r="AH75" i="3"/>
  <c r="AJ282" i="3"/>
  <c r="AK88" i="3"/>
  <c r="K793" i="3"/>
  <c r="Y261" i="3"/>
  <c r="Z36" i="3"/>
  <c r="X227" i="3"/>
  <c r="Y73" i="3"/>
  <c r="AJ238" i="3"/>
  <c r="AK96" i="3"/>
  <c r="U134" i="3"/>
  <c r="Z248" i="3"/>
  <c r="AA62" i="3"/>
  <c r="S246" i="3"/>
  <c r="S258" i="3" s="1"/>
  <c r="S698" i="3" s="1"/>
  <c r="S749" i="3" s="1"/>
  <c r="T57" i="3"/>
  <c r="L336" i="3"/>
  <c r="L163" i="3"/>
  <c r="L162" i="3" s="1"/>
  <c r="M164" i="3"/>
  <c r="J794" i="3"/>
  <c r="J831" i="3" s="1"/>
  <c r="K714" i="3"/>
  <c r="E764" i="3"/>
  <c r="E765" i="3" s="1"/>
  <c r="S312" i="3"/>
  <c r="T136" i="3"/>
  <c r="J633" i="3"/>
  <c r="C712" i="3"/>
  <c r="C694" i="3"/>
  <c r="M203" i="3"/>
  <c r="M208" i="3" s="1"/>
  <c r="M695" i="3" s="1"/>
  <c r="N32" i="3"/>
  <c r="M8" i="3"/>
  <c r="X290" i="3"/>
  <c r="X105" i="3"/>
  <c r="O310" i="3"/>
  <c r="P129" i="3"/>
  <c r="G713" i="3"/>
  <c r="G538" i="3"/>
  <c r="Z161" i="3"/>
  <c r="Y159" i="3"/>
  <c r="C811" i="3"/>
  <c r="D713" i="3"/>
  <c r="D538" i="3"/>
  <c r="Z214" i="3"/>
  <c r="AA43" i="3"/>
  <c r="C670" i="3"/>
  <c r="C674" i="3" s="1"/>
  <c r="C681" i="3" s="1"/>
  <c r="C663" i="3"/>
  <c r="S284" i="3"/>
  <c r="T99" i="3"/>
  <c r="F705" i="3"/>
  <c r="F338" i="3"/>
  <c r="E793" i="3"/>
  <c r="Z215" i="3"/>
  <c r="AA40" i="3"/>
  <c r="V278" i="3"/>
  <c r="W67" i="3"/>
  <c r="F195" i="3"/>
  <c r="G187" i="3"/>
  <c r="E811" i="3"/>
  <c r="J784" i="3"/>
  <c r="J821" i="3" s="1"/>
  <c r="Z244" i="3"/>
  <c r="AA35" i="3"/>
  <c r="L696" i="3"/>
  <c r="M696" i="3" s="1"/>
  <c r="N696" i="3" s="1"/>
  <c r="O696" i="3" s="1"/>
  <c r="P696" i="3" s="1"/>
  <c r="Q696" i="3" s="1"/>
  <c r="R696" i="3" s="1"/>
  <c r="S696" i="3" s="1"/>
  <c r="T696" i="3" s="1"/>
  <c r="U696" i="3" s="1"/>
  <c r="V696" i="3" s="1"/>
  <c r="W696" i="3" s="1"/>
  <c r="X696" i="3" s="1"/>
  <c r="Y696" i="3" s="1"/>
  <c r="Z696" i="3" s="1"/>
  <c r="AA696" i="3" s="1"/>
  <c r="AB696" i="3" s="1"/>
  <c r="AC696" i="3" s="1"/>
  <c r="AD696" i="3" s="1"/>
  <c r="AE696" i="3" s="1"/>
  <c r="AF696" i="3" s="1"/>
  <c r="AG696" i="3" s="1"/>
  <c r="AH696" i="3" s="1"/>
  <c r="AI696" i="3" s="1"/>
  <c r="AJ696" i="3" s="1"/>
  <c r="AK696" i="3" s="1"/>
  <c r="AL696" i="3" s="1"/>
  <c r="AM696" i="3" s="1"/>
  <c r="AN696" i="3" s="1"/>
  <c r="AO696" i="3" s="1"/>
  <c r="AP696" i="3" s="1"/>
  <c r="AQ696" i="3" s="1"/>
  <c r="AR696" i="3" s="1"/>
  <c r="AS696" i="3" s="1"/>
  <c r="AT696" i="3" s="1"/>
  <c r="Z109" i="3"/>
  <c r="Y108" i="3"/>
  <c r="M329" i="3"/>
  <c r="M152" i="3"/>
  <c r="M151" i="3" s="1"/>
  <c r="N153" i="3"/>
  <c r="S272" i="3"/>
  <c r="T56" i="3"/>
  <c r="AE256" i="3"/>
  <c r="AF84" i="3"/>
  <c r="AK233" i="3"/>
  <c r="AL91" i="3"/>
  <c r="D723" i="3"/>
  <c r="D803" i="3" s="1"/>
  <c r="D840" i="3" s="1"/>
  <c r="D684" i="3"/>
  <c r="I803" i="3"/>
  <c r="I840" i="3" s="1"/>
  <c r="I725" i="3"/>
  <c r="I805" i="3" s="1"/>
  <c r="I842" i="3" s="1"/>
  <c r="D712" i="3"/>
  <c r="D694" i="3"/>
  <c r="J751" i="3"/>
  <c r="J774" i="3" s="1"/>
  <c r="R273" i="3"/>
  <c r="S58" i="3"/>
  <c r="AJ235" i="3"/>
  <c r="AK93" i="3"/>
  <c r="E723" i="3"/>
  <c r="E684" i="3"/>
  <c r="C793" i="3"/>
  <c r="C726" i="3"/>
  <c r="J793" i="3"/>
  <c r="J726" i="3"/>
  <c r="J727" i="3" s="1"/>
  <c r="Q271" i="3"/>
  <c r="R55" i="3"/>
  <c r="AK237" i="3"/>
  <c r="AL95" i="3"/>
  <c r="Q266" i="3"/>
  <c r="R49" i="3"/>
  <c r="Q192" i="3"/>
  <c r="N330" i="3"/>
  <c r="O154" i="3"/>
  <c r="G811" i="3"/>
  <c r="P267" i="3"/>
  <c r="P286" i="3" s="1"/>
  <c r="P699" i="3" s="1"/>
  <c r="P750" i="3" s="1"/>
  <c r="Q51" i="3"/>
  <c r="AG257" i="3"/>
  <c r="AH85" i="3"/>
  <c r="K767" i="3"/>
  <c r="AA250" i="3"/>
  <c r="AB78" i="3"/>
  <c r="E243" i="3"/>
  <c r="E260" i="3"/>
  <c r="E288" i="3" s="1"/>
  <c r="I713" i="3"/>
  <c r="I538" i="3"/>
  <c r="AB251" i="3"/>
  <c r="AC79" i="3"/>
  <c r="AA225" i="3"/>
  <c r="AB71" i="3"/>
  <c r="M343" i="3"/>
  <c r="M345" i="3" s="1"/>
  <c r="M706" i="3" s="1"/>
  <c r="M786" i="3" s="1"/>
  <c r="M823" i="3" s="1"/>
  <c r="N181" i="3"/>
  <c r="N179" i="3" s="1"/>
  <c r="N178" i="3" s="1"/>
  <c r="D705" i="3"/>
  <c r="D785" i="3" s="1"/>
  <c r="D822" i="3" s="1"/>
  <c r="D338" i="3"/>
  <c r="X212" i="3"/>
  <c r="X219" i="3" s="1"/>
  <c r="X775" i="3" s="1"/>
  <c r="X812" i="3" s="1"/>
  <c r="Y42" i="3"/>
  <c r="W275" i="3"/>
  <c r="X61" i="3"/>
  <c r="X224" i="3"/>
  <c r="Y70" i="3"/>
  <c r="R268" i="3"/>
  <c r="S52" i="3"/>
  <c r="G633" i="3"/>
  <c r="G530" i="3"/>
  <c r="W222" i="3"/>
  <c r="W241" i="3" s="1"/>
  <c r="X68" i="3"/>
  <c r="W190" i="3"/>
  <c r="N782" i="3"/>
  <c r="N819" i="3" s="1"/>
  <c r="AJ234" i="3"/>
  <c r="AK92" i="3"/>
  <c r="F633" i="3"/>
  <c r="F530" i="3"/>
  <c r="B348" i="3" s="1"/>
  <c r="H764" i="3"/>
  <c r="H765" i="3" s="1"/>
  <c r="F764" i="3"/>
  <c r="F765" i="3" s="1"/>
  <c r="S269" i="3"/>
  <c r="T53" i="3"/>
  <c r="AJ283" i="3"/>
  <c r="AK89" i="3"/>
  <c r="H705" i="3"/>
  <c r="H338" i="3"/>
  <c r="Y211" i="3"/>
  <c r="Z46" i="3"/>
  <c r="AD176" i="3"/>
  <c r="AC175" i="3"/>
  <c r="Q116" i="3"/>
  <c r="Q115" i="3" s="1"/>
  <c r="Q298" i="3" s="1"/>
  <c r="R117" i="3"/>
  <c r="AC253" i="3"/>
  <c r="AD81" i="3"/>
  <c r="G725" i="3"/>
  <c r="G805" i="3" s="1"/>
  <c r="G842" i="3" s="1"/>
  <c r="AG255" i="3"/>
  <c r="AH83" i="3"/>
  <c r="K764" i="3"/>
  <c r="K765" i="3" s="1"/>
  <c r="AG280" i="3"/>
  <c r="AH86" i="3"/>
  <c r="F802" i="3"/>
  <c r="F839" i="3" s="1"/>
  <c r="F725" i="3"/>
  <c r="F805" i="3" s="1"/>
  <c r="F842" i="3" s="1"/>
  <c r="Y213" i="3"/>
  <c r="Z41" i="3"/>
  <c r="O309" i="3"/>
  <c r="P128" i="3"/>
  <c r="D704" i="3"/>
  <c r="D332" i="3"/>
  <c r="L704" i="3"/>
  <c r="L332" i="3"/>
  <c r="I811" i="3"/>
  <c r="I825" i="3" s="1"/>
  <c r="I788" i="3"/>
  <c r="H811" i="3"/>
  <c r="F811" i="3"/>
  <c r="Y217" i="3"/>
  <c r="Z44" i="3"/>
  <c r="R248" i="3"/>
  <c r="R258" i="3" s="1"/>
  <c r="R698" i="3" s="1"/>
  <c r="R749" i="3" s="1"/>
  <c r="S62" i="3"/>
  <c r="S248" i="3" s="1"/>
  <c r="Z223" i="3"/>
  <c r="AA69" i="3"/>
  <c r="K485" i="3"/>
  <c r="K484" i="3" s="1"/>
  <c r="J484" i="3"/>
  <c r="AC228" i="3"/>
  <c r="AD74" i="3"/>
  <c r="X262" i="3"/>
  <c r="Y37" i="3"/>
  <c r="F767" i="3"/>
  <c r="W274" i="3"/>
  <c r="X59" i="3"/>
  <c r="X216" i="3"/>
  <c r="Y39" i="3"/>
  <c r="R319" i="3"/>
  <c r="R141" i="3"/>
  <c r="R138" i="3" s="1"/>
  <c r="S142" i="3"/>
  <c r="F713" i="3"/>
  <c r="F538" i="3"/>
  <c r="C767" i="3"/>
  <c r="AD231" i="3"/>
  <c r="AE77" i="3"/>
  <c r="Z247" i="3"/>
  <c r="AA60" i="3"/>
  <c r="P781" i="3"/>
  <c r="P818" i="3" s="1"/>
  <c r="P702" i="3"/>
  <c r="O308" i="3"/>
  <c r="P127" i="3"/>
  <c r="O126" i="3"/>
  <c r="O125" i="3" s="1"/>
  <c r="J705" i="3"/>
  <c r="J785" i="3" s="1"/>
  <c r="J822" i="3" s="1"/>
  <c r="J338" i="3"/>
  <c r="K788" i="3"/>
  <c r="K811" i="3"/>
  <c r="K825" i="3" s="1"/>
  <c r="W279" i="3"/>
  <c r="X63" i="3"/>
  <c r="R311" i="3"/>
  <c r="S135" i="3"/>
  <c r="R133" i="3"/>
  <c r="E588" i="3"/>
  <c r="E605" i="3"/>
  <c r="E634" i="3" s="1"/>
  <c r="V249" i="3"/>
  <c r="W66" i="3"/>
  <c r="AH281" i="3"/>
  <c r="AI87" i="3"/>
  <c r="C329" i="3"/>
  <c r="C152" i="3"/>
  <c r="C151" i="3" s="1"/>
  <c r="C185" i="3" s="1"/>
  <c r="I633" i="3"/>
  <c r="R270" i="3"/>
  <c r="S54" i="3"/>
  <c r="T245" i="3"/>
  <c r="T191" i="3"/>
  <c r="U50" i="3"/>
  <c r="W276" i="3"/>
  <c r="X64" i="3"/>
  <c r="Y226" i="3"/>
  <c r="Z72" i="3"/>
  <c r="O337" i="3"/>
  <c r="P165" i="3"/>
  <c r="Y218" i="3"/>
  <c r="Z38" i="3"/>
  <c r="F708" i="3"/>
  <c r="P192" i="3"/>
  <c r="D811" i="3"/>
  <c r="M111" i="3"/>
  <c r="M110" i="3" s="1"/>
  <c r="M293" i="3" s="1"/>
  <c r="N112" i="3"/>
  <c r="AA254" i="3"/>
  <c r="AB82" i="3"/>
  <c r="R265" i="3"/>
  <c r="S48" i="3"/>
  <c r="P344" i="3"/>
  <c r="Q183" i="3"/>
  <c r="P182" i="3"/>
  <c r="H767" i="3"/>
  <c r="H793" i="3"/>
  <c r="H726" i="3"/>
  <c r="H727" i="3" s="1"/>
  <c r="D767" i="3"/>
  <c r="R313" i="3"/>
  <c r="S137" i="3"/>
  <c r="T264" i="3"/>
  <c r="U47" i="3"/>
  <c r="L188" i="3"/>
  <c r="L193" i="3" s="1"/>
  <c r="L7" i="3"/>
  <c r="AA252" i="3"/>
  <c r="AB80" i="3"/>
  <c r="X277" i="3"/>
  <c r="Y65" i="3"/>
  <c r="Q783" i="3"/>
  <c r="Q820" i="3" s="1"/>
  <c r="Q321" i="3"/>
  <c r="C764" i="3"/>
  <c r="C765" i="3" s="1"/>
  <c r="X189" i="3"/>
  <c r="M782" i="3"/>
  <c r="M819" i="3" s="1"/>
  <c r="AJ239" i="3"/>
  <c r="AK97" i="3"/>
  <c r="AO240" i="3"/>
  <c r="AP98" i="3"/>
  <c r="X263" i="3"/>
  <c r="Y45" i="3"/>
  <c r="N342" i="3"/>
  <c r="O180" i="3"/>
  <c r="D663" i="3"/>
  <c r="D670" i="3"/>
  <c r="D674" i="3" s="1"/>
  <c r="D681" i="3" s="1"/>
  <c r="J795" i="3"/>
  <c r="J832" i="3" s="1"/>
  <c r="K715" i="3"/>
  <c r="D764" i="3"/>
  <c r="D765" i="3" s="1"/>
  <c r="L780" i="3"/>
  <c r="L817" i="3" s="1"/>
  <c r="L701" i="3"/>
  <c r="F555" i="3"/>
  <c r="F566" i="3" s="1"/>
  <c r="G532" i="3"/>
  <c r="F540" i="3"/>
  <c r="W779" i="3"/>
  <c r="W816" i="3" s="1"/>
  <c r="W700" i="3"/>
  <c r="I664" i="3"/>
  <c r="I483" i="3"/>
  <c r="I530" i="3" s="1"/>
  <c r="S191" i="3"/>
  <c r="I769" i="3"/>
  <c r="AL232" i="3"/>
  <c r="AM90" i="3"/>
  <c r="AJ236" i="3"/>
  <c r="AK94" i="3"/>
  <c r="J767" i="3" l="1"/>
  <c r="O314" i="3"/>
  <c r="O703" i="3" s="1"/>
  <c r="L185" i="3"/>
  <c r="F769" i="3"/>
  <c r="H769" i="3"/>
  <c r="K803" i="3"/>
  <c r="K840" i="3" s="1"/>
  <c r="K725" i="3"/>
  <c r="K805" i="3" s="1"/>
  <c r="K842" i="3" s="1"/>
  <c r="G769" i="3"/>
  <c r="J764" i="3"/>
  <c r="J765" i="3" s="1"/>
  <c r="E785" i="3"/>
  <c r="E707" i="3"/>
  <c r="E787" i="3" s="1"/>
  <c r="E824" i="3" s="1"/>
  <c r="E708" i="3"/>
  <c r="G785" i="3"/>
  <c r="G708" i="3"/>
  <c r="G707" i="3"/>
  <c r="G787" i="3" s="1"/>
  <c r="G824" i="3" s="1"/>
  <c r="M31" i="4"/>
  <c r="N32" i="4"/>
  <c r="M32" i="4" s="1"/>
  <c r="K830" i="3"/>
  <c r="Y263" i="3"/>
  <c r="Z45" i="3"/>
  <c r="D769" i="3"/>
  <c r="E687" i="3"/>
  <c r="E638" i="3"/>
  <c r="E643" i="3" s="1"/>
  <c r="E648" i="3" s="1"/>
  <c r="E653" i="3" s="1"/>
  <c r="AA247" i="3"/>
  <c r="AB60" i="3"/>
  <c r="S319" i="3"/>
  <c r="T142" i="3"/>
  <c r="S141" i="3"/>
  <c r="S138" i="3" s="1"/>
  <c r="Y262" i="3"/>
  <c r="Z37" i="3"/>
  <c r="AH255" i="3"/>
  <c r="AI83" i="3"/>
  <c r="AE176" i="3"/>
  <c r="AD175" i="3"/>
  <c r="AK234" i="3"/>
  <c r="AL92" i="3"/>
  <c r="Y212" i="3"/>
  <c r="Z42" i="3"/>
  <c r="AC251" i="3"/>
  <c r="AD79" i="3"/>
  <c r="O330" i="3"/>
  <c r="P154" i="3"/>
  <c r="E803" i="3"/>
  <c r="E840" i="3" s="1"/>
  <c r="E725" i="3"/>
  <c r="E805" i="3" s="1"/>
  <c r="E842" i="3" s="1"/>
  <c r="M704" i="3"/>
  <c r="M332" i="3"/>
  <c r="AA244" i="3"/>
  <c r="AB35" i="3"/>
  <c r="F694" i="3"/>
  <c r="F773" i="3" s="1"/>
  <c r="F210" i="3"/>
  <c r="F221" i="3" s="1"/>
  <c r="M188" i="3"/>
  <c r="M193" i="3" s="1"/>
  <c r="M7" i="3"/>
  <c r="T312" i="3"/>
  <c r="U136" i="3"/>
  <c r="T246" i="3"/>
  <c r="U57" i="3"/>
  <c r="AK282" i="3"/>
  <c r="AL88" i="3"/>
  <c r="AB250" i="3"/>
  <c r="AC78" i="3"/>
  <c r="AL233" i="3"/>
  <c r="AM91" i="3"/>
  <c r="X779" i="3"/>
  <c r="X816" i="3" s="1"/>
  <c r="X700" i="3"/>
  <c r="K795" i="3"/>
  <c r="K832" i="3" s="1"/>
  <c r="L715" i="3"/>
  <c r="L795" i="3" s="1"/>
  <c r="S265" i="3"/>
  <c r="T48" i="3"/>
  <c r="X276" i="3"/>
  <c r="Y64" i="3"/>
  <c r="Z213" i="3"/>
  <c r="AA41" i="3"/>
  <c r="Z211" i="3"/>
  <c r="AA46" i="3"/>
  <c r="T269" i="3"/>
  <c r="U53" i="3"/>
  <c r="K769" i="3"/>
  <c r="AK235" i="3"/>
  <c r="AL93" i="3"/>
  <c r="AF256" i="3"/>
  <c r="AG84" i="3"/>
  <c r="Y290" i="3"/>
  <c r="Y105" i="3"/>
  <c r="W278" i="3"/>
  <c r="X67" i="3"/>
  <c r="F785" i="3"/>
  <c r="F707" i="3"/>
  <c r="F787" i="3" s="1"/>
  <c r="F824" i="3" s="1"/>
  <c r="N203" i="3"/>
  <c r="N208" i="3" s="1"/>
  <c r="N695" i="3" s="1"/>
  <c r="O32" i="3"/>
  <c r="N8" i="3"/>
  <c r="Y227" i="3"/>
  <c r="Z73" i="3"/>
  <c r="Z226" i="3"/>
  <c r="AA72" i="3"/>
  <c r="F793" i="3"/>
  <c r="F726" i="3"/>
  <c r="F727" i="3" s="1"/>
  <c r="P309" i="3"/>
  <c r="Q128" i="3"/>
  <c r="AK238" i="3"/>
  <c r="AL96" i="3"/>
  <c r="H806" i="3"/>
  <c r="H830" i="3"/>
  <c r="H843" i="3" s="1"/>
  <c r="R783" i="3"/>
  <c r="R820" i="3" s="1"/>
  <c r="R321" i="3"/>
  <c r="Z217" i="3"/>
  <c r="AA44" i="3"/>
  <c r="Y219" i="3"/>
  <c r="Y775" i="3" s="1"/>
  <c r="Y812" i="3" s="1"/>
  <c r="S268" i="3"/>
  <c r="T52" i="3"/>
  <c r="AH257" i="3"/>
  <c r="AI85" i="3"/>
  <c r="AA109" i="3"/>
  <c r="Z108" i="3"/>
  <c r="T284" i="3"/>
  <c r="U99" i="3"/>
  <c r="D793" i="3"/>
  <c r="D726" i="3"/>
  <c r="M748" i="3"/>
  <c r="D725" i="3"/>
  <c r="D805" i="3" s="1"/>
  <c r="D842" i="3" s="1"/>
  <c r="AH229" i="3"/>
  <c r="AI75" i="3"/>
  <c r="AK283" i="3"/>
  <c r="AL89" i="3"/>
  <c r="R271" i="3"/>
  <c r="S55" i="3"/>
  <c r="AA161" i="3"/>
  <c r="Z159" i="3"/>
  <c r="AP240" i="3"/>
  <c r="AQ98" i="3"/>
  <c r="AE231" i="3"/>
  <c r="AF77" i="3"/>
  <c r="AM232" i="3"/>
  <c r="AN90" i="3"/>
  <c r="AB254" i="3"/>
  <c r="AC82" i="3"/>
  <c r="Z218" i="3"/>
  <c r="AA38" i="3"/>
  <c r="U245" i="3"/>
  <c r="U191" i="3"/>
  <c r="V50" i="3"/>
  <c r="C704" i="3"/>
  <c r="C332" i="3"/>
  <c r="S311" i="3"/>
  <c r="T135" i="3"/>
  <c r="S133" i="3"/>
  <c r="Y216" i="3"/>
  <c r="Z39" i="3"/>
  <c r="Z189" i="3" s="1"/>
  <c r="L784" i="3"/>
  <c r="L821" i="3" s="1"/>
  <c r="L707" i="3"/>
  <c r="L787" i="3" s="1"/>
  <c r="L824" i="3" s="1"/>
  <c r="AD253" i="3"/>
  <c r="AE81" i="3"/>
  <c r="Y189" i="3"/>
  <c r="R266" i="3"/>
  <c r="S49" i="3"/>
  <c r="J830" i="3"/>
  <c r="J843" i="3" s="1"/>
  <c r="J806" i="3"/>
  <c r="S273" i="3"/>
  <c r="T58" i="3"/>
  <c r="J707" i="3"/>
  <c r="J787" i="3" s="1"/>
  <c r="J824" i="3" s="1"/>
  <c r="G793" i="3"/>
  <c r="G726" i="3"/>
  <c r="G727" i="3" s="1"/>
  <c r="K794" i="3"/>
  <c r="K831" i="3" s="1"/>
  <c r="L714" i="3"/>
  <c r="AA248" i="3"/>
  <c r="AB62" i="3"/>
  <c r="Z261" i="3"/>
  <c r="AA36" i="3"/>
  <c r="H187" i="3"/>
  <c r="G195" i="3"/>
  <c r="E830" i="3"/>
  <c r="E806" i="3"/>
  <c r="AK236" i="3"/>
  <c r="AL94" i="3"/>
  <c r="U264" i="3"/>
  <c r="V47" i="3"/>
  <c r="AD228" i="3"/>
  <c r="AE74" i="3"/>
  <c r="H532" i="3"/>
  <c r="G540" i="3"/>
  <c r="G555" i="3" s="1"/>
  <c r="G566" i="3" s="1"/>
  <c r="AK239" i="3"/>
  <c r="AL97" i="3"/>
  <c r="Y277" i="3"/>
  <c r="Z65" i="3"/>
  <c r="AI281" i="3"/>
  <c r="AJ87" i="3"/>
  <c r="P308" i="3"/>
  <c r="P126" i="3"/>
  <c r="P125" i="3" s="1"/>
  <c r="Q127" i="3"/>
  <c r="J664" i="3"/>
  <c r="J483" i="3"/>
  <c r="J530" i="3" s="1"/>
  <c r="Y224" i="3"/>
  <c r="Z70" i="3"/>
  <c r="N343" i="3"/>
  <c r="N345" i="3" s="1"/>
  <c r="N706" i="3" s="1"/>
  <c r="N786" i="3" s="1"/>
  <c r="N823" i="3" s="1"/>
  <c r="O181" i="3"/>
  <c r="I793" i="3"/>
  <c r="I726" i="3"/>
  <c r="I727" i="3" s="1"/>
  <c r="Q267" i="3"/>
  <c r="Q286" i="3" s="1"/>
  <c r="Q699" i="3" s="1"/>
  <c r="Q750" i="3" s="1"/>
  <c r="R51" i="3"/>
  <c r="Q34" i="3"/>
  <c r="E769" i="3"/>
  <c r="T272" i="3"/>
  <c r="U56" i="3"/>
  <c r="L748" i="3"/>
  <c r="AA215" i="3"/>
  <c r="AB40" i="3"/>
  <c r="P310" i="3"/>
  <c r="Q129" i="3"/>
  <c r="J708" i="3"/>
  <c r="AA214" i="3"/>
  <c r="AB43" i="3"/>
  <c r="P337" i="3"/>
  <c r="Q165" i="3"/>
  <c r="O782" i="3"/>
  <c r="O819" i="3" s="1"/>
  <c r="X274" i="3"/>
  <c r="Y59" i="3"/>
  <c r="AH280" i="3"/>
  <c r="AI86" i="3"/>
  <c r="R116" i="3"/>
  <c r="R115" i="3" s="1"/>
  <c r="R298" i="3" s="1"/>
  <c r="S117" i="3"/>
  <c r="H785" i="3"/>
  <c r="H707" i="3"/>
  <c r="H787" i="3" s="1"/>
  <c r="H824" i="3" s="1"/>
  <c r="H708" i="3"/>
  <c r="E341" i="3"/>
  <c r="E292" i="3"/>
  <c r="E297" i="3" s="1"/>
  <c r="E302" i="3" s="1"/>
  <c r="E307" i="3" s="1"/>
  <c r="E324" i="3" s="1"/>
  <c r="E328" i="3" s="1"/>
  <c r="E335" i="3" s="1"/>
  <c r="E317" i="3" s="1"/>
  <c r="AL237" i="3"/>
  <c r="AM95" i="3"/>
  <c r="M336" i="3"/>
  <c r="M163" i="3"/>
  <c r="M162" i="3" s="1"/>
  <c r="N164" i="3"/>
  <c r="L705" i="3"/>
  <c r="L785" i="3" s="1"/>
  <c r="L822" i="3" s="1"/>
  <c r="L338" i="3"/>
  <c r="F588" i="3"/>
  <c r="F605" i="3"/>
  <c r="F634" i="3" s="1"/>
  <c r="O342" i="3"/>
  <c r="O179" i="3"/>
  <c r="O178" i="3" s="1"/>
  <c r="P180" i="3"/>
  <c r="Q344" i="3"/>
  <c r="Q182" i="3"/>
  <c r="R183" i="3"/>
  <c r="N111" i="3"/>
  <c r="N110" i="3" s="1"/>
  <c r="N293" i="3" s="1"/>
  <c r="O112" i="3"/>
  <c r="T258" i="3"/>
  <c r="T698" i="3" s="1"/>
  <c r="T749" i="3" s="1"/>
  <c r="X279" i="3"/>
  <c r="Y63" i="3"/>
  <c r="C769" i="3"/>
  <c r="K664" i="3"/>
  <c r="K483" i="3"/>
  <c r="K530" i="3" s="1"/>
  <c r="D784" i="3"/>
  <c r="D707" i="3"/>
  <c r="D787" i="3" s="1"/>
  <c r="D824" i="3" s="1"/>
  <c r="D708" i="3"/>
  <c r="AB252" i="3"/>
  <c r="AC80" i="3"/>
  <c r="S313" i="3"/>
  <c r="T137" i="3"/>
  <c r="M780" i="3"/>
  <c r="M817" i="3" s="1"/>
  <c r="M701" i="3"/>
  <c r="S270" i="3"/>
  <c r="T54" i="3"/>
  <c r="W249" i="3"/>
  <c r="X66" i="3"/>
  <c r="AA223" i="3"/>
  <c r="AB69" i="3"/>
  <c r="Q781" i="3"/>
  <c r="Q818" i="3" s="1"/>
  <c r="Q702" i="3"/>
  <c r="X222" i="3"/>
  <c r="X241" i="3" s="1"/>
  <c r="X190" i="3"/>
  <c r="Y68" i="3"/>
  <c r="X275" i="3"/>
  <c r="Y61" i="3"/>
  <c r="AB225" i="3"/>
  <c r="AC71" i="3"/>
  <c r="C830" i="3"/>
  <c r="C843" i="3" s="1"/>
  <c r="C806" i="3"/>
  <c r="J788" i="3"/>
  <c r="J811" i="3"/>
  <c r="J825" i="3" s="1"/>
  <c r="N329" i="3"/>
  <c r="O153" i="3"/>
  <c r="N152" i="3"/>
  <c r="N151" i="3" s="1"/>
  <c r="E726" i="3"/>
  <c r="V134" i="3"/>
  <c r="K726" i="3"/>
  <c r="K727" i="3" s="1"/>
  <c r="E843" i="3" l="1"/>
  <c r="E822" i="3"/>
  <c r="E825" i="3" s="1"/>
  <c r="E788" i="3"/>
  <c r="G822" i="3"/>
  <c r="G825" i="3" s="1"/>
  <c r="G788" i="3"/>
  <c r="K806" i="3"/>
  <c r="J769" i="3"/>
  <c r="N780" i="3"/>
  <c r="N817" i="3" s="1"/>
  <c r="N701" i="3"/>
  <c r="AE228" i="3"/>
  <c r="AF74" i="3"/>
  <c r="Q309" i="3"/>
  <c r="R128" i="3"/>
  <c r="R344" i="3"/>
  <c r="R182" i="3"/>
  <c r="S183" i="3"/>
  <c r="Z224" i="3"/>
  <c r="AA70" i="3"/>
  <c r="L794" i="3"/>
  <c r="L806" i="3" s="1"/>
  <c r="L726" i="3"/>
  <c r="L727" i="3" s="1"/>
  <c r="C784" i="3"/>
  <c r="C707" i="3"/>
  <c r="C787" i="3" s="1"/>
  <c r="C824" i="3" s="1"/>
  <c r="C708" i="3"/>
  <c r="S271" i="3"/>
  <c r="T55" i="3"/>
  <c r="AA108" i="3"/>
  <c r="AB109" i="3"/>
  <c r="T265" i="3"/>
  <c r="U48" i="3"/>
  <c r="AC250" i="3"/>
  <c r="AD78" i="3"/>
  <c r="Z262" i="3"/>
  <c r="AA37" i="3"/>
  <c r="AB223" i="3"/>
  <c r="AC69" i="3"/>
  <c r="T313" i="3"/>
  <c r="U137" i="3"/>
  <c r="T117" i="3"/>
  <c r="S116" i="3"/>
  <c r="S115" i="3" s="1"/>
  <c r="S298" i="3" s="1"/>
  <c r="Q310" i="3"/>
  <c r="R129" i="3"/>
  <c r="Z277" i="3"/>
  <c r="AA65" i="3"/>
  <c r="V264" i="3"/>
  <c r="W47" i="3"/>
  <c r="G694" i="3"/>
  <c r="G773" i="3" s="1"/>
  <c r="G210" i="3"/>
  <c r="G221" i="3" s="1"/>
  <c r="V245" i="3"/>
  <c r="W50" i="3"/>
  <c r="AI257" i="3"/>
  <c r="AJ85" i="3"/>
  <c r="N748" i="3"/>
  <c r="M784" i="3"/>
  <c r="M821" i="3" s="1"/>
  <c r="F638" i="3"/>
  <c r="F643" i="3" s="1"/>
  <c r="F648" i="3" s="1"/>
  <c r="F653" i="3" s="1"/>
  <c r="F670" i="3" s="1"/>
  <c r="F674" i="3" s="1"/>
  <c r="F681" i="3" s="1"/>
  <c r="F663" i="3" s="1"/>
  <c r="F687" i="3"/>
  <c r="F712" i="3" s="1"/>
  <c r="AB161" i="3"/>
  <c r="AA159" i="3"/>
  <c r="Y779" i="3"/>
  <c r="Y816" i="3" s="1"/>
  <c r="Y700" i="3"/>
  <c r="AN232" i="3"/>
  <c r="AO90" i="3"/>
  <c r="AG256" i="3"/>
  <c r="AH84" i="3"/>
  <c r="M185" i="3"/>
  <c r="Z212" i="3"/>
  <c r="Z219" i="3" s="1"/>
  <c r="Z775" i="3" s="1"/>
  <c r="Z812" i="3" s="1"/>
  <c r="AA42" i="3"/>
  <c r="E712" i="3"/>
  <c r="E694" i="3"/>
  <c r="O329" i="3"/>
  <c r="P153" i="3"/>
  <c r="O152" i="3"/>
  <c r="O151" i="3" s="1"/>
  <c r="Y275" i="3"/>
  <c r="Z61" i="3"/>
  <c r="AM237" i="3"/>
  <c r="AN95" i="3"/>
  <c r="R781" i="3"/>
  <c r="R818" i="3" s="1"/>
  <c r="R702" i="3"/>
  <c r="Q337" i="3"/>
  <c r="R165" i="3"/>
  <c r="R267" i="3"/>
  <c r="R286" i="3" s="1"/>
  <c r="R699" i="3" s="1"/>
  <c r="R750" i="3" s="1"/>
  <c r="S51" i="3"/>
  <c r="R34" i="3"/>
  <c r="R192" i="3"/>
  <c r="I187" i="3"/>
  <c r="H195" i="3"/>
  <c r="Z216" i="3"/>
  <c r="AA39" i="3"/>
  <c r="AA189" i="3" s="1"/>
  <c r="AF231" i="3"/>
  <c r="AG77" i="3"/>
  <c r="AL283" i="3"/>
  <c r="AM89" i="3"/>
  <c r="F830" i="3"/>
  <c r="F843" i="3" s="1"/>
  <c r="F806" i="3"/>
  <c r="AL235" i="3"/>
  <c r="AM93" i="3"/>
  <c r="AA213" i="3"/>
  <c r="AB41" i="3"/>
  <c r="AL282" i="3"/>
  <c r="AM88" i="3"/>
  <c r="F260" i="3"/>
  <c r="F288" i="3" s="1"/>
  <c r="F243" i="3"/>
  <c r="AL234" i="3"/>
  <c r="AM92" i="3"/>
  <c r="D821" i="3"/>
  <c r="D825" i="3" s="1"/>
  <c r="D788" i="3"/>
  <c r="Z290" i="3"/>
  <c r="Z105" i="3"/>
  <c r="AC225" i="3"/>
  <c r="AD71" i="3"/>
  <c r="M705" i="3"/>
  <c r="M785" i="3" s="1"/>
  <c r="M822" i="3" s="1"/>
  <c r="M338" i="3"/>
  <c r="AL239" i="3"/>
  <c r="AM97" i="3"/>
  <c r="AA261" i="3"/>
  <c r="AB36" i="3"/>
  <c r="S266" i="3"/>
  <c r="T49" i="3"/>
  <c r="D830" i="3"/>
  <c r="D843" i="3" s="1"/>
  <c r="D806" i="3"/>
  <c r="T268" i="3"/>
  <c r="U52" i="3"/>
  <c r="AA226" i="3"/>
  <c r="AB72" i="3"/>
  <c r="F822" i="3"/>
  <c r="F825" i="3" s="1"/>
  <c r="F788" i="3"/>
  <c r="F792" i="3"/>
  <c r="F810" i="3"/>
  <c r="F829" i="3" s="1"/>
  <c r="T319" i="3"/>
  <c r="U142" i="3"/>
  <c r="T141" i="3"/>
  <c r="T138" i="3" s="1"/>
  <c r="Z263" i="3"/>
  <c r="AA45" i="3"/>
  <c r="AJ281" i="3"/>
  <c r="AK87" i="3"/>
  <c r="T273" i="3"/>
  <c r="U58" i="3"/>
  <c r="M751" i="3"/>
  <c r="M774" i="3" s="1"/>
  <c r="N188" i="3"/>
  <c r="N193" i="3" s="1"/>
  <c r="N7" i="3"/>
  <c r="AA211" i="3"/>
  <c r="AB46" i="3"/>
  <c r="H822" i="3"/>
  <c r="H825" i="3" s="1"/>
  <c r="H788" i="3"/>
  <c r="O203" i="3"/>
  <c r="O208" i="3" s="1"/>
  <c r="O695" i="3" s="1"/>
  <c r="O8" i="3"/>
  <c r="P32" i="3"/>
  <c r="N704" i="3"/>
  <c r="N332" i="3"/>
  <c r="X249" i="3"/>
  <c r="Y66" i="3"/>
  <c r="AC252" i="3"/>
  <c r="AD80" i="3"/>
  <c r="Y279" i="3"/>
  <c r="Z63" i="3"/>
  <c r="AI280" i="3"/>
  <c r="AJ86" i="3"/>
  <c r="AB215" i="3"/>
  <c r="AC40" i="3"/>
  <c r="Y222" i="3"/>
  <c r="Y241" i="3" s="1"/>
  <c r="Y190" i="3"/>
  <c r="Z68" i="3"/>
  <c r="P342" i="3"/>
  <c r="Q180" i="3"/>
  <c r="AB214" i="3"/>
  <c r="AC43" i="3"/>
  <c r="Q308" i="3"/>
  <c r="R127" i="3"/>
  <c r="Q126" i="3"/>
  <c r="Q125" i="3" s="1"/>
  <c r="G830" i="3"/>
  <c r="G843" i="3" s="1"/>
  <c r="G806" i="3"/>
  <c r="AA218" i="3"/>
  <c r="AB38" i="3"/>
  <c r="AQ240" i="3"/>
  <c r="AR98" i="3"/>
  <c r="AI229" i="3"/>
  <c r="AJ75" i="3"/>
  <c r="U284" i="3"/>
  <c r="V99" i="3"/>
  <c r="X278" i="3"/>
  <c r="Y67" i="3"/>
  <c r="Y276" i="3"/>
  <c r="Z64" i="3"/>
  <c r="U246" i="3"/>
  <c r="U258" i="3" s="1"/>
  <c r="U698" i="3" s="1"/>
  <c r="U749" i="3" s="1"/>
  <c r="V57" i="3"/>
  <c r="V191" i="3" s="1"/>
  <c r="P330" i="3"/>
  <c r="Q154" i="3"/>
  <c r="S783" i="3"/>
  <c r="S820" i="3" s="1"/>
  <c r="S321" i="3"/>
  <c r="T270" i="3"/>
  <c r="U54" i="3"/>
  <c r="L751" i="3"/>
  <c r="L774" i="3" s="1"/>
  <c r="I830" i="3"/>
  <c r="I843" i="3" s="1"/>
  <c r="I806" i="3"/>
  <c r="G588" i="3"/>
  <c r="G605" i="3"/>
  <c r="G634" i="3" s="1"/>
  <c r="AL236" i="3"/>
  <c r="AM94" i="3"/>
  <c r="T311" i="3"/>
  <c r="U135" i="3"/>
  <c r="T133" i="3"/>
  <c r="AL238" i="3"/>
  <c r="AM96" i="3"/>
  <c r="Z227" i="3"/>
  <c r="AA73" i="3"/>
  <c r="U269" i="3"/>
  <c r="V53" i="3"/>
  <c r="AB244" i="3"/>
  <c r="AC35" i="3"/>
  <c r="AE175" i="3"/>
  <c r="AF176" i="3"/>
  <c r="AB247" i="3"/>
  <c r="AC60" i="3"/>
  <c r="W134" i="3"/>
  <c r="P112" i="3"/>
  <c r="O111" i="3"/>
  <c r="O110" i="3" s="1"/>
  <c r="O293" i="3" s="1"/>
  <c r="N336" i="3"/>
  <c r="N163" i="3"/>
  <c r="N162" i="3" s="1"/>
  <c r="O164" i="3"/>
  <c r="Y274" i="3"/>
  <c r="Z59" i="3"/>
  <c r="U272" i="3"/>
  <c r="V56" i="3"/>
  <c r="O343" i="3"/>
  <c r="O345" i="3" s="1"/>
  <c r="O706" i="3" s="1"/>
  <c r="O786" i="3" s="1"/>
  <c r="O823" i="3" s="1"/>
  <c r="P181" i="3"/>
  <c r="P314" i="3"/>
  <c r="P703" i="3" s="1"/>
  <c r="I532" i="3"/>
  <c r="H540" i="3"/>
  <c r="H555" i="3" s="1"/>
  <c r="H566" i="3" s="1"/>
  <c r="AB248" i="3"/>
  <c r="AC62" i="3"/>
  <c r="L708" i="3"/>
  <c r="AE253" i="3"/>
  <c r="AF81" i="3"/>
  <c r="AC254" i="3"/>
  <c r="AD82" i="3"/>
  <c r="AA217" i="3"/>
  <c r="AB44" i="3"/>
  <c r="S34" i="3"/>
  <c r="AM233" i="3"/>
  <c r="AN91" i="3"/>
  <c r="U312" i="3"/>
  <c r="V136" i="3"/>
  <c r="AD251" i="3"/>
  <c r="AE79" i="3"/>
  <c r="AI255" i="3"/>
  <c r="AJ83" i="3"/>
  <c r="K843" i="3"/>
  <c r="E670" i="3"/>
  <c r="E674" i="3" s="1"/>
  <c r="E681" i="3" s="1"/>
  <c r="E663" i="3"/>
  <c r="M764" i="3" l="1"/>
  <c r="M765" i="3" s="1"/>
  <c r="V312" i="3"/>
  <c r="W136" i="3"/>
  <c r="P782" i="3"/>
  <c r="P819" i="3" s="1"/>
  <c r="AC247" i="3"/>
  <c r="AD60" i="3"/>
  <c r="V269" i="3"/>
  <c r="W53" i="3"/>
  <c r="L811" i="3"/>
  <c r="L825" i="3" s="1"/>
  <c r="L788" i="3"/>
  <c r="V284" i="3"/>
  <c r="W99" i="3"/>
  <c r="AB211" i="3"/>
  <c r="AB189" i="3"/>
  <c r="AC46" i="3"/>
  <c r="U273" i="3"/>
  <c r="V58" i="3"/>
  <c r="T783" i="3"/>
  <c r="T820" i="3" s="1"/>
  <c r="T321" i="3"/>
  <c r="Z779" i="3"/>
  <c r="Z816" i="3" s="1"/>
  <c r="Z700" i="3"/>
  <c r="AA212" i="3"/>
  <c r="AB42" i="3"/>
  <c r="G260" i="3"/>
  <c r="G288" i="3" s="1"/>
  <c r="G243" i="3"/>
  <c r="R310" i="3"/>
  <c r="S129" i="3"/>
  <c r="C821" i="3"/>
  <c r="C825" i="3" s="1"/>
  <c r="C788" i="3"/>
  <c r="AF253" i="3"/>
  <c r="AG81" i="3"/>
  <c r="P343" i="3"/>
  <c r="P345" i="3" s="1"/>
  <c r="P706" i="3" s="1"/>
  <c r="P786" i="3" s="1"/>
  <c r="P823" i="3" s="1"/>
  <c r="Q181" i="3"/>
  <c r="N338" i="3"/>
  <c r="N705" i="3"/>
  <c r="N785" i="3" s="1"/>
  <c r="N822" i="3" s="1"/>
  <c r="AM236" i="3"/>
  <c r="AN94" i="3"/>
  <c r="L767" i="3"/>
  <c r="P179" i="3"/>
  <c r="P178" i="3" s="1"/>
  <c r="AJ280" i="3"/>
  <c r="AK86" i="3"/>
  <c r="AM239" i="3"/>
  <c r="AN97" i="3"/>
  <c r="AB213" i="3"/>
  <c r="AC41" i="3"/>
  <c r="AG231" i="3"/>
  <c r="AH77" i="3"/>
  <c r="S267" i="3"/>
  <c r="S286" i="3" s="1"/>
  <c r="S699" i="3" s="1"/>
  <c r="S750" i="3" s="1"/>
  <c r="T51" i="3"/>
  <c r="T192" i="3" s="1"/>
  <c r="S192" i="3"/>
  <c r="Z275" i="3"/>
  <c r="AA61" i="3"/>
  <c r="N751" i="3"/>
  <c r="N774" i="3" s="1"/>
  <c r="G792" i="3"/>
  <c r="G810" i="3"/>
  <c r="G829" i="3" s="1"/>
  <c r="AA262" i="3"/>
  <c r="AB37" i="3"/>
  <c r="R309" i="3"/>
  <c r="S128" i="3"/>
  <c r="AF175" i="3"/>
  <c r="AG176" i="3"/>
  <c r="AJ229" i="3"/>
  <c r="AK75" i="3"/>
  <c r="N784" i="3"/>
  <c r="N821" i="3" s="1"/>
  <c r="N707" i="3"/>
  <c r="N787" i="3" s="1"/>
  <c r="N824" i="3" s="1"/>
  <c r="S702" i="3"/>
  <c r="S781" i="3"/>
  <c r="S818" i="3" s="1"/>
  <c r="O780" i="3"/>
  <c r="O817" i="3" s="1"/>
  <c r="O701" i="3"/>
  <c r="P203" i="3"/>
  <c r="P208" i="3" s="1"/>
  <c r="P695" i="3" s="1"/>
  <c r="Q32" i="3"/>
  <c r="P8" i="3"/>
  <c r="AM235" i="3"/>
  <c r="AN93" i="3"/>
  <c r="AH256" i="3"/>
  <c r="AI84" i="3"/>
  <c r="AF228" i="3"/>
  <c r="AG74" i="3"/>
  <c r="AJ255" i="3"/>
  <c r="AK83" i="3"/>
  <c r="AC248" i="3"/>
  <c r="AD62" i="3"/>
  <c r="P111" i="3"/>
  <c r="P110" i="3" s="1"/>
  <c r="Q112" i="3"/>
  <c r="AM238" i="3"/>
  <c r="AN96" i="3"/>
  <c r="Z276" i="3"/>
  <c r="AA64" i="3"/>
  <c r="AR240" i="3"/>
  <c r="AS98" i="3"/>
  <c r="Z222" i="3"/>
  <c r="Z241" i="3" s="1"/>
  <c r="Z190" i="3"/>
  <c r="AA68" i="3"/>
  <c r="O188" i="3"/>
  <c r="O193" i="3" s="1"/>
  <c r="O7" i="3"/>
  <c r="AA263" i="3"/>
  <c r="AB45" i="3"/>
  <c r="T266" i="3"/>
  <c r="U49" i="3"/>
  <c r="P329" i="3"/>
  <c r="Q153" i="3"/>
  <c r="P152" i="3"/>
  <c r="P151" i="3" s="1"/>
  <c r="U313" i="3"/>
  <c r="V137" i="3"/>
  <c r="T271" i="3"/>
  <c r="U55" i="3"/>
  <c r="AA227" i="3"/>
  <c r="AB73" i="3"/>
  <c r="AC161" i="3"/>
  <c r="AB159" i="3"/>
  <c r="AC109" i="3"/>
  <c r="AB108" i="3"/>
  <c r="N185" i="3"/>
  <c r="R337" i="3"/>
  <c r="S165" i="3"/>
  <c r="AA224" i="3"/>
  <c r="AB70" i="3"/>
  <c r="AB217" i="3"/>
  <c r="AC44" i="3"/>
  <c r="Z274" i="3"/>
  <c r="AA59" i="3"/>
  <c r="AC244" i="3"/>
  <c r="AD35" i="3"/>
  <c r="R308" i="3"/>
  <c r="R126" i="3"/>
  <c r="R125" i="3" s="1"/>
  <c r="S127" i="3"/>
  <c r="AD252" i="3"/>
  <c r="AE80" i="3"/>
  <c r="O748" i="3"/>
  <c r="M767" i="3"/>
  <c r="M769" i="3" s="1"/>
  <c r="AB226" i="3"/>
  <c r="AC72" i="3"/>
  <c r="AD225" i="3"/>
  <c r="AE71" i="3"/>
  <c r="H694" i="3"/>
  <c r="H773" i="3" s="1"/>
  <c r="H210" i="3"/>
  <c r="H221" i="3" s="1"/>
  <c r="O704" i="3"/>
  <c r="O332" i="3"/>
  <c r="AO232" i="3"/>
  <c r="AP90" i="3"/>
  <c r="M707" i="3"/>
  <c r="M787" i="3" s="1"/>
  <c r="M824" i="3" s="1"/>
  <c r="S344" i="3"/>
  <c r="S182" i="3"/>
  <c r="T183" i="3"/>
  <c r="AN233" i="3"/>
  <c r="AO91" i="3"/>
  <c r="V246" i="3"/>
  <c r="W57" i="3"/>
  <c r="Q342" i="3"/>
  <c r="R180" i="3"/>
  <c r="Q179" i="3"/>
  <c r="Q178" i="3" s="1"/>
  <c r="AK281" i="3"/>
  <c r="AL87" i="3"/>
  <c r="V272" i="3"/>
  <c r="W56" i="3"/>
  <c r="Z279" i="3"/>
  <c r="AA63" i="3"/>
  <c r="AM234" i="3"/>
  <c r="AN92" i="3"/>
  <c r="AJ257" i="3"/>
  <c r="AK85" i="3"/>
  <c r="T116" i="3"/>
  <c r="T115" i="3" s="1"/>
  <c r="T298" i="3" s="1"/>
  <c r="U117" i="3"/>
  <c r="AD250" i="3"/>
  <c r="AE78" i="3"/>
  <c r="H605" i="3"/>
  <c r="H634" i="3" s="1"/>
  <c r="H588" i="3"/>
  <c r="Y278" i="3"/>
  <c r="Z67" i="3"/>
  <c r="AB218" i="3"/>
  <c r="AC38" i="3"/>
  <c r="Q314" i="3"/>
  <c r="Q703" i="3" s="1"/>
  <c r="AB261" i="3"/>
  <c r="AC36" i="3"/>
  <c r="F341" i="3"/>
  <c r="F292" i="3"/>
  <c r="F297" i="3" s="1"/>
  <c r="F302" i="3" s="1"/>
  <c r="F307" i="3" s="1"/>
  <c r="F324" i="3" s="1"/>
  <c r="F328" i="3" s="1"/>
  <c r="F335" i="3" s="1"/>
  <c r="F317" i="3" s="1"/>
  <c r="J187" i="3"/>
  <c r="I195" i="3"/>
  <c r="W245" i="3"/>
  <c r="X50" i="3"/>
  <c r="W191" i="3"/>
  <c r="AA277" i="3"/>
  <c r="AB65" i="3"/>
  <c r="AC223" i="3"/>
  <c r="AD69" i="3"/>
  <c r="U270" i="3"/>
  <c r="V54" i="3"/>
  <c r="G687" i="3"/>
  <c r="G712" i="3" s="1"/>
  <c r="G638" i="3"/>
  <c r="G643" i="3" s="1"/>
  <c r="G648" i="3" s="1"/>
  <c r="G653" i="3" s="1"/>
  <c r="G670" i="3" s="1"/>
  <c r="G674" i="3" s="1"/>
  <c r="G681" i="3" s="1"/>
  <c r="G663" i="3" s="1"/>
  <c r="AA216" i="3"/>
  <c r="AA219" i="3" s="1"/>
  <c r="AA775" i="3" s="1"/>
  <c r="AA812" i="3" s="1"/>
  <c r="AB39" i="3"/>
  <c r="W264" i="3"/>
  <c r="X47" i="3"/>
  <c r="AA290" i="3"/>
  <c r="AA105" i="3"/>
  <c r="AE251" i="3"/>
  <c r="AF79" i="3"/>
  <c r="AD254" i="3"/>
  <c r="AE82" i="3"/>
  <c r="I540" i="3"/>
  <c r="I555" i="3" s="1"/>
  <c r="I566" i="3" s="1"/>
  <c r="J532" i="3"/>
  <c r="O336" i="3"/>
  <c r="P164" i="3"/>
  <c r="O163" i="3"/>
  <c r="O162" i="3" s="1"/>
  <c r="X134" i="3"/>
  <c r="U311" i="3"/>
  <c r="V135" i="3"/>
  <c r="U133" i="3"/>
  <c r="L764" i="3"/>
  <c r="L765" i="3" s="1"/>
  <c r="Q330" i="3"/>
  <c r="R154" i="3"/>
  <c r="AC214" i="3"/>
  <c r="AD43" i="3"/>
  <c r="AC215" i="3"/>
  <c r="AD40" i="3"/>
  <c r="Y249" i="3"/>
  <c r="Z66" i="3"/>
  <c r="M811" i="3"/>
  <c r="M825" i="3" s="1"/>
  <c r="M788" i="3"/>
  <c r="U319" i="3"/>
  <c r="V142" i="3"/>
  <c r="U141" i="3"/>
  <c r="U138" i="3" s="1"/>
  <c r="U268" i="3"/>
  <c r="V52" i="3"/>
  <c r="AM282" i="3"/>
  <c r="AN88" i="3"/>
  <c r="AM283" i="3"/>
  <c r="AN89" i="3"/>
  <c r="AN237" i="3"/>
  <c r="AO95" i="3"/>
  <c r="V258" i="3"/>
  <c r="V698" i="3" s="1"/>
  <c r="V749" i="3" s="1"/>
  <c r="U265" i="3"/>
  <c r="V48" i="3"/>
  <c r="M708" i="3"/>
  <c r="R314" i="3" l="1"/>
  <c r="R703" i="3" s="1"/>
  <c r="S308" i="3"/>
  <c r="T127" i="3"/>
  <c r="S126" i="3"/>
  <c r="S125" i="3" s="1"/>
  <c r="V265" i="3"/>
  <c r="W48" i="3"/>
  <c r="Z249" i="3"/>
  <c r="AA66" i="3"/>
  <c r="AK257" i="3"/>
  <c r="AL85" i="3"/>
  <c r="V268" i="3"/>
  <c r="W52" i="3"/>
  <c r="O185" i="3"/>
  <c r="AK280" i="3"/>
  <c r="AL86" i="3"/>
  <c r="S310" i="3"/>
  <c r="T129" i="3"/>
  <c r="AD215" i="3"/>
  <c r="AE40" i="3"/>
  <c r="V311" i="3"/>
  <c r="W135" i="3"/>
  <c r="V133" i="3"/>
  <c r="J540" i="3"/>
  <c r="J555" i="3" s="1"/>
  <c r="J566" i="3" s="1"/>
  <c r="K532" i="3"/>
  <c r="AN234" i="3"/>
  <c r="AO92" i="3"/>
  <c r="O784" i="3"/>
  <c r="O821" i="3" s="1"/>
  <c r="AD244" i="3"/>
  <c r="AE35" i="3"/>
  <c r="AB224" i="3"/>
  <c r="AC70" i="3"/>
  <c r="AD161" i="3"/>
  <c r="AC159" i="3"/>
  <c r="AN238" i="3"/>
  <c r="AO96" i="3"/>
  <c r="AG228" i="3"/>
  <c r="AH74" i="3"/>
  <c r="P748" i="3"/>
  <c r="Q343" i="3"/>
  <c r="Q345" i="3" s="1"/>
  <c r="Q706" i="3" s="1"/>
  <c r="Q786" i="3" s="1"/>
  <c r="Q823" i="3" s="1"/>
  <c r="R181" i="3"/>
  <c r="R179" i="3" s="1"/>
  <c r="R178" i="3" s="1"/>
  <c r="AO233" i="3"/>
  <c r="AP91" i="3"/>
  <c r="V313" i="3"/>
  <c r="W137" i="3"/>
  <c r="AK255" i="3"/>
  <c r="AL83" i="3"/>
  <c r="O705" i="3"/>
  <c r="O785" i="3" s="1"/>
  <c r="O822" i="3" s="1"/>
  <c r="O338" i="3"/>
  <c r="R782" i="3"/>
  <c r="R819" i="3" s="1"/>
  <c r="AO237" i="3"/>
  <c r="AP95" i="3"/>
  <c r="V270" i="3"/>
  <c r="W54" i="3"/>
  <c r="O751" i="3"/>
  <c r="O774" i="3" s="1"/>
  <c r="O767" i="3"/>
  <c r="Q329" i="3"/>
  <c r="Q152" i="3"/>
  <c r="Q151" i="3" s="1"/>
  <c r="R153" i="3"/>
  <c r="AA190" i="3"/>
  <c r="AA222" i="3"/>
  <c r="AA241" i="3" s="1"/>
  <c r="AB68" i="3"/>
  <c r="AG175" i="3"/>
  <c r="AH176" i="3"/>
  <c r="N811" i="3"/>
  <c r="N825" i="3" s="1"/>
  <c r="N788" i="3"/>
  <c r="AH231" i="3"/>
  <c r="AI77" i="3"/>
  <c r="W312" i="3"/>
  <c r="X136" i="3"/>
  <c r="AP232" i="3"/>
  <c r="AQ90" i="3"/>
  <c r="AB263" i="3"/>
  <c r="AC45" i="3"/>
  <c r="AB277" i="3"/>
  <c r="AC65" i="3"/>
  <c r="AA700" i="3"/>
  <c r="AA779" i="3"/>
  <c r="AA816" i="3" s="1"/>
  <c r="AC261" i="3"/>
  <c r="AD36" i="3"/>
  <c r="AK229" i="3"/>
  <c r="AL75" i="3"/>
  <c r="I605" i="3"/>
  <c r="I634" i="3" s="1"/>
  <c r="I588" i="3"/>
  <c r="H260" i="3"/>
  <c r="H288" i="3" s="1"/>
  <c r="H243" i="3"/>
  <c r="V319" i="3"/>
  <c r="W142" i="3"/>
  <c r="V141" i="3"/>
  <c r="V138" i="3" s="1"/>
  <c r="AD214" i="3"/>
  <c r="AE43" i="3"/>
  <c r="AE254" i="3"/>
  <c r="AF82" i="3"/>
  <c r="X264" i="3"/>
  <c r="Y47" i="3"/>
  <c r="W258" i="3"/>
  <c r="W698" i="3" s="1"/>
  <c r="W749" i="3" s="1"/>
  <c r="AE250" i="3"/>
  <c r="AF78" i="3"/>
  <c r="AA279" i="3"/>
  <c r="AB63" i="3"/>
  <c r="T34" i="3"/>
  <c r="H792" i="3"/>
  <c r="H810" i="3"/>
  <c r="H829" i="3" s="1"/>
  <c r="S337" i="3"/>
  <c r="T165" i="3"/>
  <c r="AB227" i="3"/>
  <c r="AC73" i="3"/>
  <c r="P704" i="3"/>
  <c r="P332" i="3"/>
  <c r="Q111" i="3"/>
  <c r="R112" i="3"/>
  <c r="AI256" i="3"/>
  <c r="AJ84" i="3"/>
  <c r="N767" i="3"/>
  <c r="AG253" i="3"/>
  <c r="AH81" i="3"/>
  <c r="G341" i="3"/>
  <c r="G292" i="3"/>
  <c r="G297" i="3" s="1"/>
  <c r="G302" i="3" s="1"/>
  <c r="G307" i="3" s="1"/>
  <c r="G324" i="3" s="1"/>
  <c r="G328" i="3" s="1"/>
  <c r="G335" i="3" s="1"/>
  <c r="G317" i="3" s="1"/>
  <c r="V273" i="3"/>
  <c r="W58" i="3"/>
  <c r="AC226" i="3"/>
  <c r="AD72" i="3"/>
  <c r="AC217" i="3"/>
  <c r="AD44" i="3"/>
  <c r="T344" i="3"/>
  <c r="U183" i="3"/>
  <c r="T182" i="3"/>
  <c r="Q203" i="3"/>
  <c r="Q208" i="3" s="1"/>
  <c r="Q695" i="3" s="1"/>
  <c r="R32" i="3"/>
  <c r="Q8" i="3"/>
  <c r="X245" i="3"/>
  <c r="Y50" i="3"/>
  <c r="U783" i="3"/>
  <c r="U820" i="3" s="1"/>
  <c r="U321" i="3"/>
  <c r="I694" i="3"/>
  <c r="I773" i="3" s="1"/>
  <c r="I210" i="3"/>
  <c r="I221" i="3" s="1"/>
  <c r="Q782" i="3"/>
  <c r="Q819" i="3" s="1"/>
  <c r="W246" i="3"/>
  <c r="X57" i="3"/>
  <c r="X191" i="3" s="1"/>
  <c r="AE225" i="3"/>
  <c r="AF71" i="3"/>
  <c r="AE252" i="3"/>
  <c r="AF80" i="3"/>
  <c r="U266" i="3"/>
  <c r="V49" i="3"/>
  <c r="P293" i="3"/>
  <c r="P701" i="3" s="1"/>
  <c r="Q110" i="3"/>
  <c r="S309" i="3"/>
  <c r="T128" i="3"/>
  <c r="N764" i="3"/>
  <c r="N765" i="3" s="1"/>
  <c r="AC213" i="3"/>
  <c r="AD41" i="3"/>
  <c r="L769" i="3"/>
  <c r="AB212" i="3"/>
  <c r="AB219" i="3" s="1"/>
  <c r="AB775" i="3" s="1"/>
  <c r="AB812" i="3" s="1"/>
  <c r="AC42" i="3"/>
  <c r="W269" i="3"/>
  <c r="X53" i="3"/>
  <c r="AN282" i="3"/>
  <c r="AO88" i="3"/>
  <c r="T781" i="3"/>
  <c r="T818" i="3" s="1"/>
  <c r="T702" i="3"/>
  <c r="AB290" i="3"/>
  <c r="AB105" i="3"/>
  <c r="AB262" i="3"/>
  <c r="AC37" i="3"/>
  <c r="AN239" i="3"/>
  <c r="AO97" i="3"/>
  <c r="AD247" i="3"/>
  <c r="AE60" i="3"/>
  <c r="P336" i="3"/>
  <c r="Q164" i="3"/>
  <c r="P163" i="3"/>
  <c r="P162" i="3" s="1"/>
  <c r="Z278" i="3"/>
  <c r="AA67" i="3"/>
  <c r="AL281" i="3"/>
  <c r="AM87" i="3"/>
  <c r="AC108" i="3"/>
  <c r="AD109" i="3"/>
  <c r="AA276" i="3"/>
  <c r="AB64" i="3"/>
  <c r="P188" i="3"/>
  <c r="P193" i="3" s="1"/>
  <c r="P7" i="3"/>
  <c r="T267" i="3"/>
  <c r="T286" i="3" s="1"/>
  <c r="T699" i="3" s="1"/>
  <c r="T750" i="3" s="1"/>
  <c r="U51" i="3"/>
  <c r="W284" i="3"/>
  <c r="X99" i="3"/>
  <c r="H687" i="3"/>
  <c r="H712" i="3" s="1"/>
  <c r="H638" i="3"/>
  <c r="H643" i="3" s="1"/>
  <c r="H648" i="3" s="1"/>
  <c r="H653" i="3" s="1"/>
  <c r="H670" i="3" s="1"/>
  <c r="H674" i="3" s="1"/>
  <c r="H681" i="3" s="1"/>
  <c r="H663" i="3" s="1"/>
  <c r="R342" i="3"/>
  <c r="S180" i="3"/>
  <c r="AN283" i="3"/>
  <c r="AO89" i="3"/>
  <c r="R330" i="3"/>
  <c r="S154" i="3"/>
  <c r="Y134" i="3"/>
  <c r="AF251" i="3"/>
  <c r="AG79" i="3"/>
  <c r="AB216" i="3"/>
  <c r="AC39" i="3"/>
  <c r="AD223" i="3"/>
  <c r="AE69" i="3"/>
  <c r="J195" i="3"/>
  <c r="K187" i="3"/>
  <c r="AC218" i="3"/>
  <c r="AD38" i="3"/>
  <c r="V117" i="3"/>
  <c r="U116" i="3"/>
  <c r="U115" i="3" s="1"/>
  <c r="U298" i="3" s="1"/>
  <c r="W272" i="3"/>
  <c r="X56" i="3"/>
  <c r="AA274" i="3"/>
  <c r="AB59" i="3"/>
  <c r="U271" i="3"/>
  <c r="V55" i="3"/>
  <c r="AS240" i="3"/>
  <c r="AT98" i="3"/>
  <c r="AT240" i="3" s="1"/>
  <c r="AD248" i="3"/>
  <c r="AE62" i="3"/>
  <c r="AN235" i="3"/>
  <c r="AO93" i="3"/>
  <c r="AA275" i="3"/>
  <c r="AB61" i="3"/>
  <c r="AN236" i="3"/>
  <c r="AO94" i="3"/>
  <c r="AC211" i="3"/>
  <c r="AD46" i="3"/>
  <c r="N708" i="3"/>
  <c r="N769" i="3" l="1"/>
  <c r="U781" i="3"/>
  <c r="U818" i="3" s="1"/>
  <c r="U702" i="3"/>
  <c r="AO283" i="3"/>
  <c r="AP89" i="3"/>
  <c r="AE109" i="3"/>
  <c r="AD108" i="3"/>
  <c r="AC212" i="3"/>
  <c r="AD42" i="3"/>
  <c r="AF225" i="3"/>
  <c r="AG71" i="3"/>
  <c r="I638" i="3"/>
  <c r="I643" i="3" s="1"/>
  <c r="I648" i="3" s="1"/>
  <c r="I653" i="3" s="1"/>
  <c r="I670" i="3" s="1"/>
  <c r="I674" i="3" s="1"/>
  <c r="I681" i="3" s="1"/>
  <c r="I663" i="3" s="1"/>
  <c r="I687" i="3"/>
  <c r="I712" i="3" s="1"/>
  <c r="AL255" i="3"/>
  <c r="AM83" i="3"/>
  <c r="W265" i="3"/>
  <c r="X48" i="3"/>
  <c r="V116" i="3"/>
  <c r="V115" i="3" s="1"/>
  <c r="V298" i="3" s="1"/>
  <c r="W117" i="3"/>
  <c r="AE247" i="3"/>
  <c r="AF60" i="3"/>
  <c r="R111" i="3"/>
  <c r="S112" i="3"/>
  <c r="AC277" i="3"/>
  <c r="AD65" i="3"/>
  <c r="AM281" i="3"/>
  <c r="AN87" i="3"/>
  <c r="W319" i="3"/>
  <c r="W141" i="3"/>
  <c r="W138" i="3" s="1"/>
  <c r="X142" i="3"/>
  <c r="AP237" i="3"/>
  <c r="AQ95" i="3"/>
  <c r="AO239" i="3"/>
  <c r="AP97" i="3"/>
  <c r="AD213" i="3"/>
  <c r="AE41" i="3"/>
  <c r="V266" i="3"/>
  <c r="W49" i="3"/>
  <c r="Y264" i="3"/>
  <c r="Z47" i="3"/>
  <c r="V783" i="3"/>
  <c r="V820" i="3" s="1"/>
  <c r="V321" i="3"/>
  <c r="AD261" i="3"/>
  <c r="AE36" i="3"/>
  <c r="AC263" i="3"/>
  <c r="AD45" i="3"/>
  <c r="AH228" i="3"/>
  <c r="AI74" i="3"/>
  <c r="AE244" i="3"/>
  <c r="AF35" i="3"/>
  <c r="K540" i="3"/>
  <c r="K555" i="3" s="1"/>
  <c r="K566" i="3" s="1"/>
  <c r="L532" i="3"/>
  <c r="T308" i="3"/>
  <c r="T126" i="3"/>
  <c r="T125" i="3" s="1"/>
  <c r="U127" i="3"/>
  <c r="X284" i="3"/>
  <c r="Y99" i="3"/>
  <c r="Q293" i="3"/>
  <c r="Q701" i="3" s="1"/>
  <c r="R110" i="3"/>
  <c r="W273" i="3"/>
  <c r="X58" i="3"/>
  <c r="AC105" i="3"/>
  <c r="AC290" i="3"/>
  <c r="AO234" i="3"/>
  <c r="AP92" i="3"/>
  <c r="R329" i="3"/>
  <c r="R152" i="3"/>
  <c r="R151" i="3" s="1"/>
  <c r="S153" i="3"/>
  <c r="W313" i="3"/>
  <c r="X137" i="3"/>
  <c r="AL257" i="3"/>
  <c r="AM85" i="3"/>
  <c r="AO235" i="3"/>
  <c r="AP93" i="3"/>
  <c r="K195" i="3"/>
  <c r="L187" i="3"/>
  <c r="S342" i="3"/>
  <c r="T180" i="3"/>
  <c r="AA278" i="3"/>
  <c r="AB67" i="3"/>
  <c r="AO282" i="3"/>
  <c r="AP88" i="3"/>
  <c r="Y245" i="3"/>
  <c r="Z50" i="3"/>
  <c r="Y191" i="3"/>
  <c r="AD217" i="3"/>
  <c r="AE44" i="3"/>
  <c r="AH253" i="3"/>
  <c r="AI81" i="3"/>
  <c r="P784" i="3"/>
  <c r="P821" i="3" s="1"/>
  <c r="Q704" i="3"/>
  <c r="Q332" i="3"/>
  <c r="AP233" i="3"/>
  <c r="AQ91" i="3"/>
  <c r="J605" i="3"/>
  <c r="J634" i="3" s="1"/>
  <c r="J588" i="3"/>
  <c r="AL280" i="3"/>
  <c r="AM86" i="3"/>
  <c r="AA249" i="3"/>
  <c r="AB66" i="3"/>
  <c r="S314" i="3"/>
  <c r="S703" i="3" s="1"/>
  <c r="AE215" i="3"/>
  <c r="AF40" i="3"/>
  <c r="AB779" i="3"/>
  <c r="AB816" i="3" s="1"/>
  <c r="AB700" i="3"/>
  <c r="AI231" i="3"/>
  <c r="AJ77" i="3"/>
  <c r="AC224" i="3"/>
  <c r="AD70" i="3"/>
  <c r="V271" i="3"/>
  <c r="W55" i="3"/>
  <c r="U267" i="3"/>
  <c r="U286" i="3" s="1"/>
  <c r="U699" i="3" s="1"/>
  <c r="U750" i="3" s="1"/>
  <c r="V51" i="3"/>
  <c r="V192" i="3" s="1"/>
  <c r="U34" i="3"/>
  <c r="U192" i="3"/>
  <c r="P751" i="3"/>
  <c r="P774" i="3" s="1"/>
  <c r="T310" i="3"/>
  <c r="U129" i="3"/>
  <c r="AB274" i="3"/>
  <c r="AC59" i="3"/>
  <c r="P185" i="3"/>
  <c r="AD211" i="3"/>
  <c r="AE46" i="3"/>
  <c r="J694" i="3"/>
  <c r="J773" i="3" s="1"/>
  <c r="J210" i="3"/>
  <c r="J221" i="3" s="1"/>
  <c r="Z134" i="3"/>
  <c r="AC227" i="3"/>
  <c r="AD73" i="3"/>
  <c r="AB279" i="3"/>
  <c r="AC63" i="3"/>
  <c r="AF254" i="3"/>
  <c r="AG82" i="3"/>
  <c r="H341" i="3"/>
  <c r="H292" i="3"/>
  <c r="H297" i="3" s="1"/>
  <c r="H302" i="3" s="1"/>
  <c r="H307" i="3" s="1"/>
  <c r="H324" i="3" s="1"/>
  <c r="H328" i="3" s="1"/>
  <c r="H335" i="3" s="1"/>
  <c r="H317" i="3" s="1"/>
  <c r="AQ232" i="3"/>
  <c r="AR90" i="3"/>
  <c r="AH175" i="3"/>
  <c r="AI176" i="3"/>
  <c r="O764" i="3"/>
  <c r="O765" i="3" s="1"/>
  <c r="AO238" i="3"/>
  <c r="AP96" i="3"/>
  <c r="AO236" i="3"/>
  <c r="AP94" i="3"/>
  <c r="W270" i="3"/>
  <c r="X54" i="3"/>
  <c r="AD159" i="3"/>
  <c r="AE161" i="3"/>
  <c r="AL229" i="3"/>
  <c r="AM75" i="3"/>
  <c r="AD218" i="3"/>
  <c r="AE38" i="3"/>
  <c r="X246" i="3"/>
  <c r="X258" i="3" s="1"/>
  <c r="X698" i="3" s="1"/>
  <c r="X749" i="3" s="1"/>
  <c r="Y57" i="3"/>
  <c r="AE248" i="3"/>
  <c r="AF62" i="3"/>
  <c r="AE223" i="3"/>
  <c r="AF69" i="3"/>
  <c r="S330" i="3"/>
  <c r="T154" i="3"/>
  <c r="T309" i="3"/>
  <c r="U128" i="3"/>
  <c r="I260" i="3"/>
  <c r="I288" i="3" s="1"/>
  <c r="I243" i="3"/>
  <c r="AD226" i="3"/>
  <c r="AE72" i="3"/>
  <c r="O769" i="3"/>
  <c r="R343" i="3"/>
  <c r="R345" i="3" s="1"/>
  <c r="R706" i="3" s="1"/>
  <c r="R786" i="3" s="1"/>
  <c r="R823" i="3" s="1"/>
  <c r="S181" i="3"/>
  <c r="S179" i="3" s="1"/>
  <c r="S178" i="3" s="1"/>
  <c r="W311" i="3"/>
  <c r="X135" i="3"/>
  <c r="W133" i="3"/>
  <c r="AC216" i="3"/>
  <c r="AD39" i="3"/>
  <c r="P705" i="3"/>
  <c r="P338" i="3"/>
  <c r="Q748" i="3"/>
  <c r="AB275" i="3"/>
  <c r="AC61" i="3"/>
  <c r="AG251" i="3"/>
  <c r="AH79" i="3"/>
  <c r="U344" i="3"/>
  <c r="V183" i="3"/>
  <c r="U182" i="3"/>
  <c r="AC189" i="3"/>
  <c r="X272" i="3"/>
  <c r="Y56" i="3"/>
  <c r="AB276" i="3"/>
  <c r="AC64" i="3"/>
  <c r="AC262" i="3"/>
  <c r="AD37" i="3"/>
  <c r="X269" i="3"/>
  <c r="Y53" i="3"/>
  <c r="AF252" i="3"/>
  <c r="AG80" i="3"/>
  <c r="Q188" i="3"/>
  <c r="Q193" i="3" s="1"/>
  <c r="Q7" i="3"/>
  <c r="Q185" i="3" s="1"/>
  <c r="AC219" i="3"/>
  <c r="AC775" i="3" s="1"/>
  <c r="AC812" i="3" s="1"/>
  <c r="Q336" i="3"/>
  <c r="R164" i="3"/>
  <c r="Q163" i="3"/>
  <c r="Q162" i="3" s="1"/>
  <c r="I810" i="3"/>
  <c r="I829" i="3" s="1"/>
  <c r="I792" i="3"/>
  <c r="R203" i="3"/>
  <c r="R208" i="3" s="1"/>
  <c r="R695" i="3" s="1"/>
  <c r="S32" i="3"/>
  <c r="R8" i="3"/>
  <c r="AJ256" i="3"/>
  <c r="AK84" i="3"/>
  <c r="T337" i="3"/>
  <c r="U165" i="3"/>
  <c r="AF250" i="3"/>
  <c r="AG78" i="3"/>
  <c r="AE214" i="3"/>
  <c r="AF43" i="3"/>
  <c r="X312" i="3"/>
  <c r="Y136" i="3"/>
  <c r="AB222" i="3"/>
  <c r="AB241" i="3" s="1"/>
  <c r="AB190" i="3"/>
  <c r="AC68" i="3"/>
  <c r="O811" i="3"/>
  <c r="O825" i="3" s="1"/>
  <c r="O788" i="3"/>
  <c r="O707" i="3"/>
  <c r="O787" i="3" s="1"/>
  <c r="O824" i="3" s="1"/>
  <c r="W268" i="3"/>
  <c r="X52" i="3"/>
  <c r="O708" i="3"/>
  <c r="V344" i="3" l="1"/>
  <c r="W183" i="3"/>
  <c r="V182" i="3"/>
  <c r="AA134" i="3"/>
  <c r="X313" i="3"/>
  <c r="Y137" i="3"/>
  <c r="U308" i="3"/>
  <c r="U126" i="3"/>
  <c r="U125" i="3" s="1"/>
  <c r="V127" i="3"/>
  <c r="AE213" i="3"/>
  <c r="AF41" i="3"/>
  <c r="W783" i="3"/>
  <c r="W820" i="3" s="1"/>
  <c r="W321" i="3"/>
  <c r="AF247" i="3"/>
  <c r="AG60" i="3"/>
  <c r="AM255" i="3"/>
  <c r="AN83" i="3"/>
  <c r="AD290" i="3"/>
  <c r="AD105" i="3"/>
  <c r="AF214" i="3"/>
  <c r="AG43" i="3"/>
  <c r="R188" i="3"/>
  <c r="R193" i="3" s="1"/>
  <c r="R7" i="3"/>
  <c r="U309" i="3"/>
  <c r="V128" i="3"/>
  <c r="Y246" i="3"/>
  <c r="Y258" i="3" s="1"/>
  <c r="Y698" i="3" s="1"/>
  <c r="Y749" i="3" s="1"/>
  <c r="Z57" i="3"/>
  <c r="Z191" i="3" s="1"/>
  <c r="X270" i="3"/>
  <c r="Y54" i="3"/>
  <c r="AC279" i="3"/>
  <c r="AD63" i="3"/>
  <c r="J260" i="3"/>
  <c r="J288" i="3" s="1"/>
  <c r="J243" i="3"/>
  <c r="U310" i="3"/>
  <c r="V129" i="3"/>
  <c r="Z245" i="3"/>
  <c r="AA50" i="3"/>
  <c r="X273" i="3"/>
  <c r="Y58" i="3"/>
  <c r="AI228" i="3"/>
  <c r="AJ74" i="3"/>
  <c r="AN281" i="3"/>
  <c r="AO87" i="3"/>
  <c r="AE108" i="3"/>
  <c r="AF109" i="3"/>
  <c r="AD262" i="3"/>
  <c r="AE37" i="3"/>
  <c r="Q784" i="3"/>
  <c r="Q821" i="3" s="1"/>
  <c r="AC276" i="3"/>
  <c r="AD64" i="3"/>
  <c r="W271" i="3"/>
  <c r="X55" i="3"/>
  <c r="AP239" i="3"/>
  <c r="AQ97" i="3"/>
  <c r="AP283" i="3"/>
  <c r="AQ89" i="3"/>
  <c r="AG250" i="3"/>
  <c r="AH78" i="3"/>
  <c r="R748" i="3"/>
  <c r="AD216" i="3"/>
  <c r="AE39" i="3"/>
  <c r="T330" i="3"/>
  <c r="U154" i="3"/>
  <c r="AE218" i="3"/>
  <c r="AF38" i="3"/>
  <c r="AP236" i="3"/>
  <c r="AQ94" i="3"/>
  <c r="AD227" i="3"/>
  <c r="AE73" i="3"/>
  <c r="AE211" i="3"/>
  <c r="AF46" i="3"/>
  <c r="P811" i="3"/>
  <c r="J687" i="3"/>
  <c r="J712" i="3" s="1"/>
  <c r="J638" i="3"/>
  <c r="J643" i="3" s="1"/>
  <c r="J648" i="3" s="1"/>
  <c r="J653" i="3" s="1"/>
  <c r="J670" i="3" s="1"/>
  <c r="J674" i="3" s="1"/>
  <c r="J681" i="3" s="1"/>
  <c r="J663" i="3" s="1"/>
  <c r="AP282" i="3"/>
  <c r="AQ88" i="3"/>
  <c r="K694" i="3"/>
  <c r="K773" i="3" s="1"/>
  <c r="K210" i="3"/>
  <c r="K221" i="3" s="1"/>
  <c r="R293" i="3"/>
  <c r="R701" i="3" s="1"/>
  <c r="S110" i="3"/>
  <c r="M532" i="3"/>
  <c r="L540" i="3"/>
  <c r="L555" i="3" s="1"/>
  <c r="L566" i="3" s="1"/>
  <c r="AD263" i="3"/>
  <c r="AE45" i="3"/>
  <c r="V781" i="3"/>
  <c r="V818" i="3" s="1"/>
  <c r="V702" i="3"/>
  <c r="I341" i="3"/>
  <c r="I292" i="3"/>
  <c r="I297" i="3" s="1"/>
  <c r="I302" i="3" s="1"/>
  <c r="I307" i="3" s="1"/>
  <c r="I324" i="3" s="1"/>
  <c r="I328" i="3" s="1"/>
  <c r="I335" i="3" s="1"/>
  <c r="I317" i="3" s="1"/>
  <c r="P785" i="3"/>
  <c r="P822" i="3" s="1"/>
  <c r="P708" i="3"/>
  <c r="J792" i="3"/>
  <c r="J810" i="3"/>
  <c r="J829" i="3" s="1"/>
  <c r="S329" i="3"/>
  <c r="S152" i="3"/>
  <c r="S151" i="3" s="1"/>
  <c r="T153" i="3"/>
  <c r="X117" i="3"/>
  <c r="W116" i="3"/>
  <c r="W115" i="3" s="1"/>
  <c r="W298" i="3" s="1"/>
  <c r="AC222" i="3"/>
  <c r="AC241" i="3" s="1"/>
  <c r="AC190" i="3"/>
  <c r="AD68" i="3"/>
  <c r="AG252" i="3"/>
  <c r="AH80" i="3"/>
  <c r="Y272" i="3"/>
  <c r="Z56" i="3"/>
  <c r="AC275" i="3"/>
  <c r="AD61" i="3"/>
  <c r="AD189" i="3"/>
  <c r="P767" i="3"/>
  <c r="AD224" i="3"/>
  <c r="AE70" i="3"/>
  <c r="AI253" i="3"/>
  <c r="AJ81" i="3"/>
  <c r="AP235" i="3"/>
  <c r="AQ93" i="3"/>
  <c r="R704" i="3"/>
  <c r="R332" i="3"/>
  <c r="K588" i="3"/>
  <c r="K605" i="3"/>
  <c r="K634" i="3" s="1"/>
  <c r="Z264" i="3"/>
  <c r="AA47" i="3"/>
  <c r="AQ237" i="3"/>
  <c r="AR95" i="3"/>
  <c r="AD277" i="3"/>
  <c r="AE65" i="3"/>
  <c r="AG225" i="3"/>
  <c r="AH71" i="3"/>
  <c r="Q705" i="3"/>
  <c r="Q785" i="3" s="1"/>
  <c r="Q822" i="3" s="1"/>
  <c r="Q338" i="3"/>
  <c r="AI175" i="3"/>
  <c r="AJ176" i="3"/>
  <c r="S343" i="3"/>
  <c r="S345" i="3" s="1"/>
  <c r="S706" i="3" s="1"/>
  <c r="S786" i="3" s="1"/>
  <c r="S823" i="3" s="1"/>
  <c r="T181" i="3"/>
  <c r="AR232" i="3"/>
  <c r="AS90" i="3"/>
  <c r="AF215" i="3"/>
  <c r="AG40" i="3"/>
  <c r="L195" i="3"/>
  <c r="M187" i="3"/>
  <c r="T314" i="3"/>
  <c r="T703" i="3" s="1"/>
  <c r="U337" i="3"/>
  <c r="V165" i="3"/>
  <c r="V34" i="3"/>
  <c r="AE226" i="3"/>
  <c r="AF72" i="3"/>
  <c r="AF223" i="3"/>
  <c r="AG69" i="3"/>
  <c r="AM229" i="3"/>
  <c r="AN75" i="3"/>
  <c r="AP238" i="3"/>
  <c r="AQ96" i="3"/>
  <c r="P764" i="3"/>
  <c r="P765" i="3" s="1"/>
  <c r="S782" i="3"/>
  <c r="S819" i="3" s="1"/>
  <c r="AQ233" i="3"/>
  <c r="AR91" i="3"/>
  <c r="AB278" i="3"/>
  <c r="AC67" i="3"/>
  <c r="AP234" i="3"/>
  <c r="AQ92" i="3"/>
  <c r="AE261" i="3"/>
  <c r="AF36" i="3"/>
  <c r="AM280" i="3"/>
  <c r="AN86" i="3"/>
  <c r="S203" i="3"/>
  <c r="S208" i="3" s="1"/>
  <c r="S695" i="3" s="1"/>
  <c r="T32" i="3"/>
  <c r="S8" i="3"/>
  <c r="AJ231" i="3"/>
  <c r="AK77" i="3"/>
  <c r="AB249" i="3"/>
  <c r="AC66" i="3"/>
  <c r="AE217" i="3"/>
  <c r="AF44" i="3"/>
  <c r="AM257" i="3"/>
  <c r="AN85" i="3"/>
  <c r="Y284" i="3"/>
  <c r="Z99" i="3"/>
  <c r="AF244" i="3"/>
  <c r="AG35" i="3"/>
  <c r="W266" i="3"/>
  <c r="X49" i="3"/>
  <c r="X319" i="3"/>
  <c r="Y142" i="3"/>
  <c r="X141" i="3"/>
  <c r="X138" i="3" s="1"/>
  <c r="S111" i="3"/>
  <c r="T112" i="3"/>
  <c r="X265" i="3"/>
  <c r="Y48" i="3"/>
  <c r="AD212" i="3"/>
  <c r="AD219" i="3" s="1"/>
  <c r="AD775" i="3" s="1"/>
  <c r="AD812" i="3" s="1"/>
  <c r="AE42" i="3"/>
  <c r="Q751" i="3"/>
  <c r="Q774" i="3" s="1"/>
  <c r="V267" i="3"/>
  <c r="V286" i="3" s="1"/>
  <c r="V699" i="3" s="1"/>
  <c r="V750" i="3" s="1"/>
  <c r="W51" i="3"/>
  <c r="W34" i="3" s="1"/>
  <c r="AH251" i="3"/>
  <c r="AI79" i="3"/>
  <c r="P707" i="3"/>
  <c r="P787" i="3" s="1"/>
  <c r="P824" i="3" s="1"/>
  <c r="Y269" i="3"/>
  <c r="Z53" i="3"/>
  <c r="Q708" i="3"/>
  <c r="X268" i="3"/>
  <c r="Y52" i="3"/>
  <c r="Y312" i="3"/>
  <c r="Z136" i="3"/>
  <c r="AK256" i="3"/>
  <c r="AL84" i="3"/>
  <c r="R336" i="3"/>
  <c r="R163" i="3"/>
  <c r="R162" i="3" s="1"/>
  <c r="S164" i="3"/>
  <c r="X311" i="3"/>
  <c r="Y135" i="3"/>
  <c r="X133" i="3"/>
  <c r="AF248" i="3"/>
  <c r="AG62" i="3"/>
  <c r="AE159" i="3"/>
  <c r="AF161" i="3"/>
  <c r="AG254" i="3"/>
  <c r="AH82" i="3"/>
  <c r="AC274" i="3"/>
  <c r="AD59" i="3"/>
  <c r="T342" i="3"/>
  <c r="U180" i="3"/>
  <c r="AC779" i="3"/>
  <c r="AC816" i="3" s="1"/>
  <c r="AC700" i="3"/>
  <c r="Q767" i="3" l="1"/>
  <c r="Q769" i="3" s="1"/>
  <c r="P769" i="3"/>
  <c r="Q764" i="3"/>
  <c r="Q765" i="3" s="1"/>
  <c r="AS232" i="3"/>
  <c r="AT90" i="3"/>
  <c r="AT232" i="3" s="1"/>
  <c r="AH225" i="3"/>
  <c r="AI71" i="3"/>
  <c r="AA264" i="3"/>
  <c r="AB47" i="3"/>
  <c r="AJ253" i="3"/>
  <c r="AK81" i="3"/>
  <c r="W781" i="3"/>
  <c r="W818" i="3" s="1"/>
  <c r="W702" i="3"/>
  <c r="M540" i="3"/>
  <c r="M555" i="3" s="1"/>
  <c r="M566" i="3" s="1"/>
  <c r="N532" i="3"/>
  <c r="AQ236" i="3"/>
  <c r="AR94" i="3"/>
  <c r="AD779" i="3"/>
  <c r="AD816" i="3" s="1"/>
  <c r="AD700" i="3"/>
  <c r="AB134" i="3"/>
  <c r="AD274" i="3"/>
  <c r="AE59" i="3"/>
  <c r="Z312" i="3"/>
  <c r="AA136" i="3"/>
  <c r="AE212" i="3"/>
  <c r="AF42" i="3"/>
  <c r="Y319" i="3"/>
  <c r="Z142" i="3"/>
  <c r="Y141" i="3"/>
  <c r="Y138" i="3" s="1"/>
  <c r="V337" i="3"/>
  <c r="W165" i="3"/>
  <c r="Z272" i="3"/>
  <c r="AA56" i="3"/>
  <c r="X116" i="3"/>
  <c r="X115" i="3" s="1"/>
  <c r="X298" i="3" s="1"/>
  <c r="Y117" i="3"/>
  <c r="S293" i="3"/>
  <c r="S701" i="3" s="1"/>
  <c r="T110" i="3"/>
  <c r="P788" i="3"/>
  <c r="R751" i="3"/>
  <c r="R774" i="3" s="1"/>
  <c r="AE262" i="3"/>
  <c r="AF37" i="3"/>
  <c r="Y273" i="3"/>
  <c r="Z58" i="3"/>
  <c r="V309" i="3"/>
  <c r="W128" i="3"/>
  <c r="AN255" i="3"/>
  <c r="AO83" i="3"/>
  <c r="AI251" i="3"/>
  <c r="AJ79" i="3"/>
  <c r="AR233" i="3"/>
  <c r="AS91" i="3"/>
  <c r="T329" i="3"/>
  <c r="T152" i="3"/>
  <c r="T151" i="3" s="1"/>
  <c r="U153" i="3"/>
  <c r="W344" i="3"/>
  <c r="X183" i="3"/>
  <c r="W182" i="3"/>
  <c r="AH254" i="3"/>
  <c r="AI82" i="3"/>
  <c r="Y268" i="3"/>
  <c r="Z52" i="3"/>
  <c r="X266" i="3"/>
  <c r="Y49" i="3"/>
  <c r="AF261" i="3"/>
  <c r="AG36" i="3"/>
  <c r="T782" i="3"/>
  <c r="T819" i="3" s="1"/>
  <c r="AE224" i="3"/>
  <c r="AF70" i="3"/>
  <c r="AH252" i="3"/>
  <c r="AI80" i="3"/>
  <c r="K260" i="3"/>
  <c r="K288" i="3" s="1"/>
  <c r="K243" i="3"/>
  <c r="AF211" i="3"/>
  <c r="AG46" i="3"/>
  <c r="AH250" i="3"/>
  <c r="AI78" i="3"/>
  <c r="X271" i="3"/>
  <c r="Y55" i="3"/>
  <c r="AG109" i="3"/>
  <c r="AF108" i="3"/>
  <c r="AD279" i="3"/>
  <c r="AE63" i="3"/>
  <c r="R185" i="3"/>
  <c r="AG247" i="3"/>
  <c r="AH60" i="3"/>
  <c r="Z284" i="3"/>
  <c r="AA99" i="3"/>
  <c r="AE277" i="3"/>
  <c r="AF65" i="3"/>
  <c r="S336" i="3"/>
  <c r="S163" i="3"/>
  <c r="S162" i="3" s="1"/>
  <c r="T164" i="3"/>
  <c r="W267" i="3"/>
  <c r="W286" i="3" s="1"/>
  <c r="W699" i="3" s="1"/>
  <c r="W750" i="3" s="1"/>
  <c r="X51" i="3"/>
  <c r="Y265" i="3"/>
  <c r="Z48" i="3"/>
  <c r="AN257" i="3"/>
  <c r="AO85" i="3"/>
  <c r="S188" i="3"/>
  <c r="S193" i="3" s="1"/>
  <c r="S7" i="3"/>
  <c r="S185" i="3" s="1"/>
  <c r="AG223" i="3"/>
  <c r="AH69" i="3"/>
  <c r="M195" i="3"/>
  <c r="N187" i="3"/>
  <c r="AJ175" i="3"/>
  <c r="AK176" i="3"/>
  <c r="AR237" i="3"/>
  <c r="AS95" i="3"/>
  <c r="S704" i="3"/>
  <c r="S332" i="3"/>
  <c r="K792" i="3"/>
  <c r="K810" i="3"/>
  <c r="K829" i="3" s="1"/>
  <c r="U330" i="3"/>
  <c r="V154" i="3"/>
  <c r="AE290" i="3"/>
  <c r="AE105" i="3"/>
  <c r="U314" i="3"/>
  <c r="U703" i="3" s="1"/>
  <c r="AQ238" i="3"/>
  <c r="AR96" i="3"/>
  <c r="AK231" i="3"/>
  <c r="AL77" i="3"/>
  <c r="K687" i="3"/>
  <c r="K712" i="3" s="1"/>
  <c r="K638" i="3"/>
  <c r="K643" i="3" s="1"/>
  <c r="K648" i="3" s="1"/>
  <c r="K653" i="3" s="1"/>
  <c r="K670" i="3" s="1"/>
  <c r="K674" i="3" s="1"/>
  <c r="K681" i="3" s="1"/>
  <c r="K663" i="3" s="1"/>
  <c r="AG161" i="3"/>
  <c r="AF159" i="3"/>
  <c r="T203" i="3"/>
  <c r="T208" i="3" s="1"/>
  <c r="T695" i="3" s="1"/>
  <c r="U32" i="3"/>
  <c r="T8" i="3"/>
  <c r="L694" i="3"/>
  <c r="L773" i="3" s="1"/>
  <c r="L210" i="3"/>
  <c r="L221" i="3" s="1"/>
  <c r="R784" i="3"/>
  <c r="R821" i="3" s="1"/>
  <c r="R707" i="3"/>
  <c r="R787" i="3" s="1"/>
  <c r="R824" i="3" s="1"/>
  <c r="AD222" i="3"/>
  <c r="AD241" i="3" s="1"/>
  <c r="AD190" i="3"/>
  <c r="AE68" i="3"/>
  <c r="AE263" i="3"/>
  <c r="AF45" i="3"/>
  <c r="AQ282" i="3"/>
  <c r="AR88" i="3"/>
  <c r="AE189" i="3"/>
  <c r="AQ283" i="3"/>
  <c r="AR89" i="3"/>
  <c r="AD276" i="3"/>
  <c r="AE64" i="3"/>
  <c r="AO281" i="3"/>
  <c r="AP87" i="3"/>
  <c r="AA245" i="3"/>
  <c r="AB50" i="3"/>
  <c r="Y270" i="3"/>
  <c r="Z54" i="3"/>
  <c r="AG214" i="3"/>
  <c r="AH43" i="3"/>
  <c r="Y313" i="3"/>
  <c r="Z137" i="3"/>
  <c r="W192" i="3"/>
  <c r="AC249" i="3"/>
  <c r="AD66" i="3"/>
  <c r="Y311" i="3"/>
  <c r="Z135" i="3"/>
  <c r="Y133" i="3"/>
  <c r="T343" i="3"/>
  <c r="T345" i="3" s="1"/>
  <c r="T706" i="3" s="1"/>
  <c r="T786" i="3" s="1"/>
  <c r="T823" i="3" s="1"/>
  <c r="U181" i="3"/>
  <c r="P825" i="3"/>
  <c r="V308" i="3"/>
  <c r="V126" i="3"/>
  <c r="V125" i="3" s="1"/>
  <c r="W127" i="3"/>
  <c r="U342" i="3"/>
  <c r="U179" i="3"/>
  <c r="U178" i="3" s="1"/>
  <c r="V180" i="3"/>
  <c r="R705" i="3"/>
  <c r="R338" i="3"/>
  <c r="Z269" i="3"/>
  <c r="AA53" i="3"/>
  <c r="Q811" i="3"/>
  <c r="Q825" i="3" s="1"/>
  <c r="Q788" i="3"/>
  <c r="U112" i="3"/>
  <c r="T111" i="3"/>
  <c r="AF217" i="3"/>
  <c r="AG44" i="3"/>
  <c r="S748" i="3"/>
  <c r="AQ234" i="3"/>
  <c r="AR92" i="3"/>
  <c r="AF226" i="3"/>
  <c r="AG72" i="3"/>
  <c r="AG215" i="3"/>
  <c r="AH40" i="3"/>
  <c r="AQ235" i="3"/>
  <c r="AR93" i="3"/>
  <c r="AE227" i="3"/>
  <c r="AF73" i="3"/>
  <c r="AE216" i="3"/>
  <c r="AE219" i="3" s="1"/>
  <c r="AE775" i="3" s="1"/>
  <c r="AE812" i="3" s="1"/>
  <c r="AF39" i="3"/>
  <c r="AC278" i="3"/>
  <c r="AD67" i="3"/>
  <c r="X783" i="3"/>
  <c r="X820" i="3" s="1"/>
  <c r="X321" i="3"/>
  <c r="AN229" i="3"/>
  <c r="AO75" i="3"/>
  <c r="AF218" i="3"/>
  <c r="AG38" i="3"/>
  <c r="J341" i="3"/>
  <c r="J292" i="3"/>
  <c r="J297" i="3" s="1"/>
  <c r="J302" i="3" s="1"/>
  <c r="J307" i="3" s="1"/>
  <c r="J324" i="3" s="1"/>
  <c r="J328" i="3" s="1"/>
  <c r="J335" i="3" s="1"/>
  <c r="J317" i="3" s="1"/>
  <c r="T179" i="3"/>
  <c r="T178" i="3" s="1"/>
  <c r="AG248" i="3"/>
  <c r="AH62" i="3"/>
  <c r="AL256" i="3"/>
  <c r="AM84" i="3"/>
  <c r="AG244" i="3"/>
  <c r="AH35" i="3"/>
  <c r="AN280" i="3"/>
  <c r="AO86" i="3"/>
  <c r="AD275" i="3"/>
  <c r="AE61" i="3"/>
  <c r="L588" i="3"/>
  <c r="L605" i="3"/>
  <c r="L634" i="3" s="1"/>
  <c r="AQ239" i="3"/>
  <c r="AR97" i="3"/>
  <c r="Q707" i="3"/>
  <c r="Q787" i="3" s="1"/>
  <c r="Q824" i="3" s="1"/>
  <c r="AJ228" i="3"/>
  <c r="AK74" i="3"/>
  <c r="V310" i="3"/>
  <c r="W129" i="3"/>
  <c r="Z246" i="3"/>
  <c r="Z258" i="3" s="1"/>
  <c r="Z698" i="3" s="1"/>
  <c r="Z749" i="3" s="1"/>
  <c r="AA57" i="3"/>
  <c r="AF213" i="3"/>
  <c r="AG41" i="3"/>
  <c r="R767" i="3" l="1"/>
  <c r="R764" i="3"/>
  <c r="R765" i="3" s="1"/>
  <c r="AA246" i="3"/>
  <c r="AB57" i="3"/>
  <c r="U111" i="3"/>
  <c r="V112" i="3"/>
  <c r="AH214" i="3"/>
  <c r="AI43" i="3"/>
  <c r="AF263" i="3"/>
  <c r="AG45" i="3"/>
  <c r="L810" i="3"/>
  <c r="L829" i="3" s="1"/>
  <c r="L792" i="3"/>
  <c r="AE700" i="3"/>
  <c r="AE779" i="3"/>
  <c r="AE816" i="3" s="1"/>
  <c r="AS237" i="3"/>
  <c r="AT95" i="3"/>
  <c r="AT237" i="3" s="1"/>
  <c r="X267" i="3"/>
  <c r="X286" i="3" s="1"/>
  <c r="X699" i="3" s="1"/>
  <c r="X750" i="3" s="1"/>
  <c r="Y51" i="3"/>
  <c r="X192" i="3"/>
  <c r="Y271" i="3"/>
  <c r="Z55" i="3"/>
  <c r="K341" i="3"/>
  <c r="K292" i="3"/>
  <c r="K297" i="3" s="1"/>
  <c r="K302" i="3" s="1"/>
  <c r="K307" i="3" s="1"/>
  <c r="K324" i="3" s="1"/>
  <c r="K328" i="3" s="1"/>
  <c r="K335" i="3" s="1"/>
  <c r="K317" i="3" s="1"/>
  <c r="AJ251" i="3"/>
  <c r="AK79" i="3"/>
  <c r="AE274" i="3"/>
  <c r="AF59" i="3"/>
  <c r="O532" i="3"/>
  <c r="N540" i="3"/>
  <c r="N555" i="3" s="1"/>
  <c r="N566" i="3" s="1"/>
  <c r="AB264" i="3"/>
  <c r="AC47" i="3"/>
  <c r="L687" i="3"/>
  <c r="L712" i="3" s="1"/>
  <c r="L638" i="3"/>
  <c r="L643" i="3" s="1"/>
  <c r="L648" i="3" s="1"/>
  <c r="L653" i="3" s="1"/>
  <c r="L670" i="3" s="1"/>
  <c r="L674" i="3" s="1"/>
  <c r="L681" i="3" s="1"/>
  <c r="L663" i="3" s="1"/>
  <c r="AH244" i="3"/>
  <c r="AI35" i="3"/>
  <c r="AD278" i="3"/>
  <c r="AE67" i="3"/>
  <c r="AR235" i="3"/>
  <c r="AS93" i="3"/>
  <c r="Z311" i="3"/>
  <c r="AA135" i="3"/>
  <c r="Z133" i="3"/>
  <c r="AE276" i="3"/>
  <c r="AF64" i="3"/>
  <c r="V330" i="3"/>
  <c r="W154" i="3"/>
  <c r="AH247" i="3"/>
  <c r="AI60" i="3"/>
  <c r="AI252" i="3"/>
  <c r="AJ80" i="3"/>
  <c r="X344" i="3"/>
  <c r="Y183" i="3"/>
  <c r="X182" i="3"/>
  <c r="AF262" i="3"/>
  <c r="AG37" i="3"/>
  <c r="Y116" i="3"/>
  <c r="Y115" i="3" s="1"/>
  <c r="Y298" i="3" s="1"/>
  <c r="Z117" i="3"/>
  <c r="M588" i="3"/>
  <c r="M605" i="3"/>
  <c r="M634" i="3" s="1"/>
  <c r="S751" i="3"/>
  <c r="S774" i="3" s="1"/>
  <c r="S764" i="3"/>
  <c r="S765" i="3" s="1"/>
  <c r="S767" i="3"/>
  <c r="S769" i="3" s="1"/>
  <c r="T336" i="3"/>
  <c r="T163" i="3"/>
  <c r="T162" i="3" s="1"/>
  <c r="U164" i="3"/>
  <c r="AO255" i="3"/>
  <c r="AP83" i="3"/>
  <c r="AG218" i="3"/>
  <c r="AH38" i="3"/>
  <c r="AH215" i="3"/>
  <c r="AI40" i="3"/>
  <c r="AA269" i="3"/>
  <c r="AB53" i="3"/>
  <c r="AD249" i="3"/>
  <c r="AE66" i="3"/>
  <c r="AR283" i="3"/>
  <c r="AS89" i="3"/>
  <c r="U203" i="3"/>
  <c r="U208" i="3" s="1"/>
  <c r="U695" i="3" s="1"/>
  <c r="V32" i="3"/>
  <c r="U8" i="3"/>
  <c r="AF224" i="3"/>
  <c r="AG70" i="3"/>
  <c r="U329" i="3"/>
  <c r="U152" i="3"/>
  <c r="U151" i="3" s="1"/>
  <c r="V153" i="3"/>
  <c r="AA272" i="3"/>
  <c r="AB56" i="3"/>
  <c r="Y783" i="3"/>
  <c r="Y820" i="3" s="1"/>
  <c r="Y321" i="3"/>
  <c r="W310" i="3"/>
  <c r="X129" i="3"/>
  <c r="W308" i="3"/>
  <c r="X127" i="3"/>
  <c r="W126" i="3"/>
  <c r="W125" i="3" s="1"/>
  <c r="T188" i="3"/>
  <c r="T193" i="3" s="1"/>
  <c r="T7" i="3"/>
  <c r="T185" i="3" s="1"/>
  <c r="AL176" i="3"/>
  <c r="AK175" i="3"/>
  <c r="Y266" i="3"/>
  <c r="Z49" i="3"/>
  <c r="AI225" i="3"/>
  <c r="AJ71" i="3"/>
  <c r="AK228" i="3"/>
  <c r="AL74" i="3"/>
  <c r="AE275" i="3"/>
  <c r="AF61" i="3"/>
  <c r="AM256" i="3"/>
  <c r="AN84" i="3"/>
  <c r="AG217" i="3"/>
  <c r="AH44" i="3"/>
  <c r="V314" i="3"/>
  <c r="V703" i="3" s="1"/>
  <c r="AA191" i="3"/>
  <c r="T748" i="3"/>
  <c r="AR238" i="3"/>
  <c r="AS96" i="3"/>
  <c r="N195" i="3"/>
  <c r="O187" i="3"/>
  <c r="Y192" i="3"/>
  <c r="S705" i="3"/>
  <c r="S785" i="3" s="1"/>
  <c r="S822" i="3" s="1"/>
  <c r="S338" i="3"/>
  <c r="AE279" i="3"/>
  <c r="AF63" i="3"/>
  <c r="AG189" i="3"/>
  <c r="AG211" i="3"/>
  <c r="AH46" i="3"/>
  <c r="Z268" i="3"/>
  <c r="AA52" i="3"/>
  <c r="W309" i="3"/>
  <c r="X128" i="3"/>
  <c r="R811" i="3"/>
  <c r="AF212" i="3"/>
  <c r="AG42" i="3"/>
  <c r="AK253" i="3"/>
  <c r="AL81" i="3"/>
  <c r="AC134" i="3"/>
  <c r="X34" i="3"/>
  <c r="AO229" i="3"/>
  <c r="AP75" i="3"/>
  <c r="AF216" i="3"/>
  <c r="AG39" i="3"/>
  <c r="AG226" i="3"/>
  <c r="AH72" i="3"/>
  <c r="AB245" i="3"/>
  <c r="AC50" i="3"/>
  <c r="AB191" i="3"/>
  <c r="M694" i="3"/>
  <c r="M773" i="3" s="1"/>
  <c r="M210" i="3"/>
  <c r="M221" i="3" s="1"/>
  <c r="Y34" i="3"/>
  <c r="AF277" i="3"/>
  <c r="AG65" i="3"/>
  <c r="AF219" i="3"/>
  <c r="AF775" i="3" s="1"/>
  <c r="AF812" i="3" s="1"/>
  <c r="T704" i="3"/>
  <c r="T332" i="3"/>
  <c r="Z319" i="3"/>
  <c r="Z141" i="3"/>
  <c r="Z138" i="3" s="1"/>
  <c r="AA142" i="3"/>
  <c r="AG213" i="3"/>
  <c r="AH41" i="3"/>
  <c r="AO280" i="3"/>
  <c r="AP86" i="3"/>
  <c r="AH248" i="3"/>
  <c r="AI62" i="3"/>
  <c r="R785" i="3"/>
  <c r="R822" i="3" s="1"/>
  <c r="R708" i="3"/>
  <c r="U343" i="3"/>
  <c r="U345" i="3" s="1"/>
  <c r="U706" i="3" s="1"/>
  <c r="U786" i="3" s="1"/>
  <c r="U823" i="3" s="1"/>
  <c r="V181" i="3"/>
  <c r="Z313" i="3"/>
  <c r="AA137" i="3"/>
  <c r="AA258" i="3"/>
  <c r="AA698" i="3" s="1"/>
  <c r="AA749" i="3" s="1"/>
  <c r="AR282" i="3"/>
  <c r="AS88" i="3"/>
  <c r="AH161" i="3"/>
  <c r="AG159" i="3"/>
  <c r="U782" i="3"/>
  <c r="U819" i="3" s="1"/>
  <c r="AH223" i="3"/>
  <c r="AI69" i="3"/>
  <c r="Z265" i="3"/>
  <c r="AA48" i="3"/>
  <c r="AF290" i="3"/>
  <c r="AF105" i="3"/>
  <c r="AF189" i="3"/>
  <c r="AI254" i="3"/>
  <c r="AJ82" i="3"/>
  <c r="AS233" i="3"/>
  <c r="AT91" i="3"/>
  <c r="AT233" i="3" s="1"/>
  <c r="Z273" i="3"/>
  <c r="AA58" i="3"/>
  <c r="W337" i="3"/>
  <c r="X165" i="3"/>
  <c r="AA312" i="3"/>
  <c r="AB136" i="3"/>
  <c r="AR236" i="3"/>
  <c r="AS94" i="3"/>
  <c r="Z270" i="3"/>
  <c r="AA54" i="3"/>
  <c r="AE222" i="3"/>
  <c r="AE241" i="3" s="1"/>
  <c r="AE190" i="3"/>
  <c r="AF68" i="3"/>
  <c r="AL231" i="3"/>
  <c r="AM77" i="3"/>
  <c r="AO257" i="3"/>
  <c r="AP85" i="3"/>
  <c r="AI250" i="3"/>
  <c r="AJ78" i="3"/>
  <c r="X781" i="3"/>
  <c r="X818" i="3" s="1"/>
  <c r="X702" i="3"/>
  <c r="AR239" i="3"/>
  <c r="AS97" i="3"/>
  <c r="AF227" i="3"/>
  <c r="AG73" i="3"/>
  <c r="AR234" i="3"/>
  <c r="AS92" i="3"/>
  <c r="V342" i="3"/>
  <c r="W180" i="3"/>
  <c r="AP281" i="3"/>
  <c r="AQ87" i="3"/>
  <c r="L243" i="3"/>
  <c r="L260" i="3"/>
  <c r="L288" i="3" s="1"/>
  <c r="S784" i="3"/>
  <c r="S821" i="3" s="1"/>
  <c r="AA284" i="3"/>
  <c r="AB99" i="3"/>
  <c r="AH109" i="3"/>
  <c r="AG108" i="3"/>
  <c r="AG261" i="3"/>
  <c r="AH36" i="3"/>
  <c r="T293" i="3"/>
  <c r="T701" i="3" s="1"/>
  <c r="U110" i="3"/>
  <c r="U293" i="3" s="1"/>
  <c r="U701" i="3" s="1"/>
  <c r="R788" i="3" l="1"/>
  <c r="S707" i="3"/>
  <c r="S787" i="3" s="1"/>
  <c r="S824" i="3" s="1"/>
  <c r="R769" i="3"/>
  <c r="AA313" i="3"/>
  <c r="AB137" i="3"/>
  <c r="AS234" i="3"/>
  <c r="AT92" i="3"/>
  <c r="AT234" i="3" s="1"/>
  <c r="AJ250" i="3"/>
  <c r="AK78" i="3"/>
  <c r="AP280" i="3"/>
  <c r="AQ86" i="3"/>
  <c r="T784" i="3"/>
  <c r="T821" i="3" s="1"/>
  <c r="T707" i="3"/>
  <c r="T787" i="3" s="1"/>
  <c r="T824" i="3" s="1"/>
  <c r="AC245" i="3"/>
  <c r="AD50" i="3"/>
  <c r="R825" i="3"/>
  <c r="AF279" i="3"/>
  <c r="AG63" i="3"/>
  <c r="X308" i="3"/>
  <c r="X126" i="3"/>
  <c r="X125" i="3" s="1"/>
  <c r="Y127" i="3"/>
  <c r="V329" i="3"/>
  <c r="W153" i="3"/>
  <c r="V152" i="3"/>
  <c r="V151" i="3" s="1"/>
  <c r="AS283" i="3"/>
  <c r="AT89" i="3"/>
  <c r="AT283" i="3" s="1"/>
  <c r="AH218" i="3"/>
  <c r="AI38" i="3"/>
  <c r="AG262" i="3"/>
  <c r="AH37" i="3"/>
  <c r="AI247" i="3"/>
  <c r="AJ60" i="3"/>
  <c r="N588" i="3"/>
  <c r="N605" i="3"/>
  <c r="N634" i="3" s="1"/>
  <c r="W112" i="3"/>
  <c r="V111" i="3"/>
  <c r="V110" i="3" s="1"/>
  <c r="V293" i="3" s="1"/>
  <c r="AH261" i="3"/>
  <c r="AI36" i="3"/>
  <c r="AS238" i="3"/>
  <c r="AT96" i="3"/>
  <c r="AT238" i="3" s="1"/>
  <c r="L341" i="3"/>
  <c r="L292" i="3"/>
  <c r="L297" i="3" s="1"/>
  <c r="L302" i="3" s="1"/>
  <c r="L307" i="3" s="1"/>
  <c r="L324" i="3" s="1"/>
  <c r="L328" i="3" s="1"/>
  <c r="L335" i="3" s="1"/>
  <c r="L317" i="3" s="1"/>
  <c r="AA270" i="3"/>
  <c r="AB54" i="3"/>
  <c r="AA273" i="3"/>
  <c r="AB58" i="3"/>
  <c r="AF779" i="3"/>
  <c r="AF816" i="3" s="1"/>
  <c r="AF700" i="3"/>
  <c r="V343" i="3"/>
  <c r="V345" i="3" s="1"/>
  <c r="V706" i="3" s="1"/>
  <c r="V786" i="3" s="1"/>
  <c r="V823" i="3" s="1"/>
  <c r="W181" i="3"/>
  <c r="W179" i="3" s="1"/>
  <c r="W178" i="3" s="1"/>
  <c r="X309" i="3"/>
  <c r="Y128" i="3"/>
  <c r="T708" i="3"/>
  <c r="AN256" i="3"/>
  <c r="AO84" i="3"/>
  <c r="Z266" i="3"/>
  <c r="AA49" i="3"/>
  <c r="W314" i="3"/>
  <c r="W703" i="3" s="1"/>
  <c r="O540" i="3"/>
  <c r="O555" i="3" s="1"/>
  <c r="O566" i="3" s="1"/>
  <c r="P532" i="3"/>
  <c r="Z271" i="3"/>
  <c r="AA55" i="3"/>
  <c r="AG290" i="3"/>
  <c r="AG105" i="3"/>
  <c r="AG227" i="3"/>
  <c r="AH73" i="3"/>
  <c r="AP257" i="3"/>
  <c r="AQ85" i="3"/>
  <c r="AH213" i="3"/>
  <c r="AI41" i="3"/>
  <c r="AG277" i="3"/>
  <c r="AH65" i="3"/>
  <c r="AH226" i="3"/>
  <c r="AI72" i="3"/>
  <c r="AD134" i="3"/>
  <c r="T751" i="3"/>
  <c r="T764" i="3"/>
  <c r="T765" i="3" s="1"/>
  <c r="X310" i="3"/>
  <c r="Y129" i="3"/>
  <c r="U704" i="3"/>
  <c r="U332" i="3"/>
  <c r="AE249" i="3"/>
  <c r="AF66" i="3"/>
  <c r="S811" i="3"/>
  <c r="S825" i="3" s="1"/>
  <c r="S788" i="3"/>
  <c r="W330" i="3"/>
  <c r="X154" i="3"/>
  <c r="AS235" i="3"/>
  <c r="AT93" i="3"/>
  <c r="AT235" i="3" s="1"/>
  <c r="AF274" i="3"/>
  <c r="AG59" i="3"/>
  <c r="AB246" i="3"/>
  <c r="AB258" i="3" s="1"/>
  <c r="AB698" i="3" s="1"/>
  <c r="AB749" i="3" s="1"/>
  <c r="AC57" i="3"/>
  <c r="X337" i="3"/>
  <c r="Y165" i="3"/>
  <c r="U748" i="3"/>
  <c r="T705" i="3"/>
  <c r="T785" i="3" s="1"/>
  <c r="T822" i="3" s="1"/>
  <c r="T338" i="3"/>
  <c r="Y781" i="3"/>
  <c r="Y818" i="3" s="1"/>
  <c r="Y702" i="3"/>
  <c r="AI244" i="3"/>
  <c r="AJ35" i="3"/>
  <c r="AI109" i="3"/>
  <c r="AH108" i="3"/>
  <c r="AQ281" i="3"/>
  <c r="AR87" i="3"/>
  <c r="AS236" i="3"/>
  <c r="AT94" i="3"/>
  <c r="AT236" i="3" s="1"/>
  <c r="AI161" i="3"/>
  <c r="AH159" i="3"/>
  <c r="AL253" i="3"/>
  <c r="AM81" i="3"/>
  <c r="AA268" i="3"/>
  <c r="AB52" i="3"/>
  <c r="AF275" i="3"/>
  <c r="AG61" i="3"/>
  <c r="AG224" i="3"/>
  <c r="AH70" i="3"/>
  <c r="AP255" i="3"/>
  <c r="AQ83" i="3"/>
  <c r="Y344" i="3"/>
  <c r="Y182" i="3"/>
  <c r="Z183" i="3"/>
  <c r="AB284" i="3"/>
  <c r="AC99" i="3"/>
  <c r="AS239" i="3"/>
  <c r="AT97" i="3"/>
  <c r="AT239" i="3" s="1"/>
  <c r="AM231" i="3"/>
  <c r="AN77" i="3"/>
  <c r="AA265" i="3"/>
  <c r="AB48" i="3"/>
  <c r="AS282" i="3"/>
  <c r="AT88" i="3"/>
  <c r="AT282" i="3" s="1"/>
  <c r="AA319" i="3"/>
  <c r="AB142" i="3"/>
  <c r="AA141" i="3"/>
  <c r="AA138" i="3" s="1"/>
  <c r="AG216" i="3"/>
  <c r="AH39" i="3"/>
  <c r="AM176" i="3"/>
  <c r="AL175" i="3"/>
  <c r="AB269" i="3"/>
  <c r="AC53" i="3"/>
  <c r="M687" i="3"/>
  <c r="M712" i="3" s="1"/>
  <c r="M638" i="3"/>
  <c r="M643" i="3" s="1"/>
  <c r="M648" i="3" s="1"/>
  <c r="M653" i="3" s="1"/>
  <c r="M670" i="3" s="1"/>
  <c r="M674" i="3" s="1"/>
  <c r="M681" i="3" s="1"/>
  <c r="M663" i="3" s="1"/>
  <c r="AF276" i="3"/>
  <c r="AG64" i="3"/>
  <c r="AE278" i="3"/>
  <c r="AF67" i="3"/>
  <c r="AK251" i="3"/>
  <c r="AL79" i="3"/>
  <c r="Y267" i="3"/>
  <c r="Y286" i="3" s="1"/>
  <c r="Y699" i="3" s="1"/>
  <c r="Y750" i="3" s="1"/>
  <c r="Z51" i="3"/>
  <c r="AG263" i="3"/>
  <c r="AH45" i="3"/>
  <c r="S708" i="3"/>
  <c r="AJ225" i="3"/>
  <c r="AK71" i="3"/>
  <c r="AA311" i="3"/>
  <c r="AB135" i="3"/>
  <c r="AA133" i="3"/>
  <c r="W342" i="3"/>
  <c r="X180" i="3"/>
  <c r="AB312" i="3"/>
  <c r="AC136" i="3"/>
  <c r="AJ254" i="3"/>
  <c r="AK82" i="3"/>
  <c r="M243" i="3"/>
  <c r="M260" i="3"/>
  <c r="M288" i="3" s="1"/>
  <c r="AG212" i="3"/>
  <c r="AH42" i="3"/>
  <c r="AH189" i="3" s="1"/>
  <c r="AH211" i="3"/>
  <c r="AI46" i="3"/>
  <c r="P187" i="3"/>
  <c r="O195" i="3"/>
  <c r="AL228" i="3"/>
  <c r="AM74" i="3"/>
  <c r="U188" i="3"/>
  <c r="U193" i="3" s="1"/>
  <c r="U7" i="3"/>
  <c r="U336" i="3"/>
  <c r="U163" i="3"/>
  <c r="U162" i="3" s="1"/>
  <c r="V164" i="3"/>
  <c r="AH217" i="3"/>
  <c r="AI44" i="3"/>
  <c r="V179" i="3"/>
  <c r="V178" i="3" s="1"/>
  <c r="AF222" i="3"/>
  <c r="AF241" i="3" s="1"/>
  <c r="AF190" i="3"/>
  <c r="AG68" i="3"/>
  <c r="AI223" i="3"/>
  <c r="AJ69" i="3"/>
  <c r="AI248" i="3"/>
  <c r="AJ62" i="3"/>
  <c r="Z783" i="3"/>
  <c r="Z820" i="3" s="1"/>
  <c r="Z321" i="3"/>
  <c r="M810" i="3"/>
  <c r="M829" i="3" s="1"/>
  <c r="M792" i="3"/>
  <c r="AP229" i="3"/>
  <c r="AQ75" i="3"/>
  <c r="AG219" i="3"/>
  <c r="AG775" i="3" s="1"/>
  <c r="AG812" i="3" s="1"/>
  <c r="N694" i="3"/>
  <c r="N773" i="3" s="1"/>
  <c r="N210" i="3"/>
  <c r="N221" i="3" s="1"/>
  <c r="V782" i="3"/>
  <c r="V819" i="3" s="1"/>
  <c r="AB272" i="3"/>
  <c r="AC56" i="3"/>
  <c r="V203" i="3"/>
  <c r="V208" i="3" s="1"/>
  <c r="V695" i="3" s="1"/>
  <c r="W32" i="3"/>
  <c r="V8" i="3"/>
  <c r="AI215" i="3"/>
  <c r="AJ40" i="3"/>
  <c r="Z116" i="3"/>
  <c r="Z115" i="3" s="1"/>
  <c r="Z298" i="3" s="1"/>
  <c r="AA117" i="3"/>
  <c r="AJ252" i="3"/>
  <c r="AK80" i="3"/>
  <c r="AC264" i="3"/>
  <c r="AD47" i="3"/>
  <c r="AI214" i="3"/>
  <c r="AJ43" i="3"/>
  <c r="AK252" i="3" l="1"/>
  <c r="AL80" i="3"/>
  <c r="AN231" i="3"/>
  <c r="AO77" i="3"/>
  <c r="AH277" i="3"/>
  <c r="AI65" i="3"/>
  <c r="AA266" i="3"/>
  <c r="AB49" i="3"/>
  <c r="AJ214" i="3"/>
  <c r="AK43" i="3"/>
  <c r="AC272" i="3"/>
  <c r="AD56" i="3"/>
  <c r="AI211" i="3"/>
  <c r="AJ46" i="3"/>
  <c r="AL251" i="3"/>
  <c r="AM79" i="3"/>
  <c r="AC269" i="3"/>
  <c r="AD53" i="3"/>
  <c r="AA783" i="3"/>
  <c r="AA820" i="3" s="1"/>
  <c r="AA321" i="3"/>
  <c r="AC246" i="3"/>
  <c r="AD57" i="3"/>
  <c r="AG779" i="3"/>
  <c r="AG816" i="3" s="1"/>
  <c r="AG700" i="3"/>
  <c r="X112" i="3"/>
  <c r="W111" i="3"/>
  <c r="W110" i="3" s="1"/>
  <c r="W293" i="3" s="1"/>
  <c r="AI218" i="3"/>
  <c r="AJ38" i="3"/>
  <c r="AJ223" i="3"/>
  <c r="AK69" i="3"/>
  <c r="AB311" i="3"/>
  <c r="AC135" i="3"/>
  <c r="AB133" i="3"/>
  <c r="AB268" i="3"/>
  <c r="AC52" i="3"/>
  <c r="AC258" i="3"/>
  <c r="AC698" i="3" s="1"/>
  <c r="AC749" i="3" s="1"/>
  <c r="AB117" i="3"/>
  <c r="AA116" i="3"/>
  <c r="AA115" i="3" s="1"/>
  <c r="AA298" i="3" s="1"/>
  <c r="AG222" i="3"/>
  <c r="AG241" i="3" s="1"/>
  <c r="AG190" i="3"/>
  <c r="AH68" i="3"/>
  <c r="U705" i="3"/>
  <c r="U338" i="3"/>
  <c r="AH219" i="3"/>
  <c r="AH775" i="3" s="1"/>
  <c r="AH812" i="3" s="1"/>
  <c r="AC312" i="3"/>
  <c r="AD136" i="3"/>
  <c r="AK225" i="3"/>
  <c r="AL71" i="3"/>
  <c r="AQ255" i="3"/>
  <c r="AR83" i="3"/>
  <c r="AM253" i="3"/>
  <c r="AN81" i="3"/>
  <c r="AH290" i="3"/>
  <c r="AH105" i="3"/>
  <c r="T813" i="3"/>
  <c r="T774" i="3"/>
  <c r="AI213" i="3"/>
  <c r="AJ41" i="3"/>
  <c r="AA271" i="3"/>
  <c r="AB55" i="3"/>
  <c r="AO256" i="3"/>
  <c r="AP84" i="3"/>
  <c r="N638" i="3"/>
  <c r="N643" i="3" s="1"/>
  <c r="N648" i="3" s="1"/>
  <c r="N653" i="3" s="1"/>
  <c r="N670" i="3" s="1"/>
  <c r="N674" i="3" s="1"/>
  <c r="N681" i="3" s="1"/>
  <c r="N663" i="3" s="1"/>
  <c r="N687" i="3"/>
  <c r="N712" i="3" s="1"/>
  <c r="X314" i="3"/>
  <c r="X703" i="3" s="1"/>
  <c r="AB313" i="3"/>
  <c r="AC137" i="3"/>
  <c r="AK254" i="3"/>
  <c r="AL82" i="3"/>
  <c r="Y308" i="3"/>
  <c r="Z127" i="3"/>
  <c r="Y126" i="3"/>
  <c r="Y125" i="3" s="1"/>
  <c r="Z781" i="3"/>
  <c r="Z818" i="3" s="1"/>
  <c r="Z702" i="3"/>
  <c r="U185" i="3"/>
  <c r="AF278" i="3"/>
  <c r="AG67" i="3"/>
  <c r="AI108" i="3"/>
  <c r="AJ109" i="3"/>
  <c r="AG274" i="3"/>
  <c r="AH59" i="3"/>
  <c r="AF249" i="3"/>
  <c r="AG66" i="3"/>
  <c r="T767" i="3"/>
  <c r="T769" i="3" s="1"/>
  <c r="AG279" i="3"/>
  <c r="AH63" i="3"/>
  <c r="AQ280" i="3"/>
  <c r="AR86" i="3"/>
  <c r="AR281" i="3"/>
  <c r="AS87" i="3"/>
  <c r="V780" i="3"/>
  <c r="V817" i="3" s="1"/>
  <c r="V701" i="3"/>
  <c r="AJ215" i="3"/>
  <c r="AK40" i="3"/>
  <c r="AH212" i="3"/>
  <c r="AI42" i="3"/>
  <c r="X342" i="3"/>
  <c r="Y180" i="3"/>
  <c r="AM175" i="3"/>
  <c r="AN176" i="3"/>
  <c r="AC284" i="3"/>
  <c r="AD99" i="3"/>
  <c r="AH224" i="3"/>
  <c r="AI70" i="3"/>
  <c r="AQ257" i="3"/>
  <c r="AR85" i="3"/>
  <c r="Q532" i="3"/>
  <c r="P540" i="3"/>
  <c r="P555" i="3" s="1"/>
  <c r="P566" i="3" s="1"/>
  <c r="AB273" i="3"/>
  <c r="AC58" i="3"/>
  <c r="AJ247" i="3"/>
  <c r="AK60" i="3"/>
  <c r="V336" i="3"/>
  <c r="V163" i="3"/>
  <c r="V162" i="3" s="1"/>
  <c r="W164" i="3"/>
  <c r="AD264" i="3"/>
  <c r="AE47" i="3"/>
  <c r="N260" i="3"/>
  <c r="N288" i="3" s="1"/>
  <c r="N243" i="3"/>
  <c r="AM228" i="3"/>
  <c r="AN74" i="3"/>
  <c r="AH263" i="3"/>
  <c r="AI45" i="3"/>
  <c r="AG276" i="3"/>
  <c r="AH64" i="3"/>
  <c r="AH216" i="3"/>
  <c r="AI39" i="3"/>
  <c r="AA192" i="3"/>
  <c r="AJ161" i="3"/>
  <c r="AI159" i="3"/>
  <c r="AJ244" i="3"/>
  <c r="AK35" i="3"/>
  <c r="U751" i="3"/>
  <c r="U764" i="3"/>
  <c r="U765" i="3" s="1"/>
  <c r="AE134" i="3"/>
  <c r="O588" i="3"/>
  <c r="O605" i="3"/>
  <c r="O634" i="3" s="1"/>
  <c r="Y309" i="3"/>
  <c r="Z128" i="3"/>
  <c r="AI261" i="3"/>
  <c r="AJ36" i="3"/>
  <c r="AQ229" i="3"/>
  <c r="AR75" i="3"/>
  <c r="V188" i="3"/>
  <c r="V193" i="3" s="1"/>
  <c r="V7" i="3"/>
  <c r="N792" i="3"/>
  <c r="N810" i="3"/>
  <c r="N829" i="3" s="1"/>
  <c r="AJ248" i="3"/>
  <c r="AK62" i="3"/>
  <c r="AI217" i="3"/>
  <c r="AJ44" i="3"/>
  <c r="M341" i="3"/>
  <c r="M292" i="3"/>
  <c r="M297" i="3" s="1"/>
  <c r="M302" i="3" s="1"/>
  <c r="M307" i="3" s="1"/>
  <c r="M324" i="3" s="1"/>
  <c r="M328" i="3" s="1"/>
  <c r="M335" i="3" s="1"/>
  <c r="M317" i="3" s="1"/>
  <c r="AB265" i="3"/>
  <c r="AC48" i="3"/>
  <c r="AG275" i="3"/>
  <c r="AH61" i="3"/>
  <c r="U784" i="3"/>
  <c r="U821" i="3" s="1"/>
  <c r="U707" i="3"/>
  <c r="U787" i="3" s="1"/>
  <c r="U824" i="3" s="1"/>
  <c r="AI226" i="3"/>
  <c r="AJ72" i="3"/>
  <c r="AH227" i="3"/>
  <c r="AI73" i="3"/>
  <c r="AB270" i="3"/>
  <c r="AC54" i="3"/>
  <c r="W329" i="3"/>
  <c r="X153" i="3"/>
  <c r="W152" i="3"/>
  <c r="W151" i="3" s="1"/>
  <c r="AC191" i="3"/>
  <c r="AK250" i="3"/>
  <c r="AL78" i="3"/>
  <c r="V748" i="3"/>
  <c r="Q187" i="3"/>
  <c r="P195" i="3"/>
  <c r="AB319" i="3"/>
  <c r="AC142" i="3"/>
  <c r="AB141" i="3"/>
  <c r="AB138" i="3" s="1"/>
  <c r="W343" i="3"/>
  <c r="W345" i="3" s="1"/>
  <c r="W706" i="3" s="1"/>
  <c r="W786" i="3" s="1"/>
  <c r="W823" i="3" s="1"/>
  <c r="X181" i="3"/>
  <c r="X179" i="3" s="1"/>
  <c r="X178" i="3" s="1"/>
  <c r="W203" i="3"/>
  <c r="W208" i="3" s="1"/>
  <c r="W695" i="3" s="1"/>
  <c r="W8" i="3"/>
  <c r="X32" i="3"/>
  <c r="O694" i="3"/>
  <c r="O773" i="3" s="1"/>
  <c r="O210" i="3"/>
  <c r="O221" i="3" s="1"/>
  <c r="Z267" i="3"/>
  <c r="Z286" i="3" s="1"/>
  <c r="Z699" i="3" s="1"/>
  <c r="Z750" i="3" s="1"/>
  <c r="AA51" i="3"/>
  <c r="Z192" i="3"/>
  <c r="Z34" i="3"/>
  <c r="Z344" i="3"/>
  <c r="Z182" i="3"/>
  <c r="AA183" i="3"/>
  <c r="Y337" i="3"/>
  <c r="Z165" i="3"/>
  <c r="X330" i="3"/>
  <c r="Y154" i="3"/>
  <c r="Y310" i="3"/>
  <c r="Z129" i="3"/>
  <c r="W782" i="3"/>
  <c r="W819" i="3" s="1"/>
  <c r="AH262" i="3"/>
  <c r="AI37" i="3"/>
  <c r="V704" i="3"/>
  <c r="V332" i="3"/>
  <c r="AD245" i="3"/>
  <c r="AE50" i="3"/>
  <c r="AD191" i="3"/>
  <c r="Z337" i="3" l="1"/>
  <c r="AA165" i="3"/>
  <c r="AA267" i="3"/>
  <c r="AA286" i="3" s="1"/>
  <c r="AA699" i="3" s="1"/>
  <c r="AA750" i="3" s="1"/>
  <c r="AB51" i="3"/>
  <c r="AA34" i="3"/>
  <c r="X343" i="3"/>
  <c r="X345" i="3" s="1"/>
  <c r="X706" i="3" s="1"/>
  <c r="X786" i="3" s="1"/>
  <c r="X823" i="3" s="1"/>
  <c r="Y181" i="3"/>
  <c r="V764" i="3"/>
  <c r="V765" i="3" s="1"/>
  <c r="V751" i="3"/>
  <c r="V767" i="3"/>
  <c r="V185" i="3"/>
  <c r="Z309" i="3"/>
  <c r="AA128" i="3"/>
  <c r="U813" i="3"/>
  <c r="U774" i="3"/>
  <c r="AI216" i="3"/>
  <c r="AJ39" i="3"/>
  <c r="V705" i="3"/>
  <c r="V707" i="3" s="1"/>
  <c r="V787" i="3" s="1"/>
  <c r="V824" i="3" s="1"/>
  <c r="V338" i="3"/>
  <c r="Y342" i="3"/>
  <c r="Z180" i="3"/>
  <c r="AG249" i="3"/>
  <c r="AH66" i="3"/>
  <c r="AC313" i="3"/>
  <c r="AD137" i="3"/>
  <c r="AC268" i="3"/>
  <c r="AD52" i="3"/>
  <c r="AD272" i="3"/>
  <c r="AE56" i="3"/>
  <c r="AO231" i="3"/>
  <c r="AP77" i="3"/>
  <c r="AC270" i="3"/>
  <c r="AD54" i="3"/>
  <c r="AH275" i="3"/>
  <c r="AI61" i="3"/>
  <c r="N341" i="3"/>
  <c r="N292" i="3"/>
  <c r="N297" i="3" s="1"/>
  <c r="N302" i="3" s="1"/>
  <c r="N307" i="3" s="1"/>
  <c r="N324" i="3" s="1"/>
  <c r="N328" i="3" s="1"/>
  <c r="N335" i="3" s="1"/>
  <c r="N317" i="3" s="1"/>
  <c r="AK247" i="3"/>
  <c r="AL60" i="3"/>
  <c r="AI224" i="3"/>
  <c r="AJ70" i="3"/>
  <c r="AS281" i="3"/>
  <c r="AT87" i="3"/>
  <c r="AT281" i="3" s="1"/>
  <c r="AJ213" i="3"/>
  <c r="AK41" i="3"/>
  <c r="AR255" i="3"/>
  <c r="AS83" i="3"/>
  <c r="U785" i="3"/>
  <c r="U822" i="3" s="1"/>
  <c r="U708" i="3"/>
  <c r="W780" i="3"/>
  <c r="W817" i="3" s="1"/>
  <c r="W701" i="3"/>
  <c r="AD269" i="3"/>
  <c r="AE53" i="3"/>
  <c r="AI262" i="3"/>
  <c r="AJ37" i="3"/>
  <c r="W704" i="3"/>
  <c r="W332" i="3"/>
  <c r="AR257" i="3"/>
  <c r="AS85" i="3"/>
  <c r="O260" i="3"/>
  <c r="O288" i="3" s="1"/>
  <c r="O243" i="3"/>
  <c r="AL250" i="3"/>
  <c r="AM78" i="3"/>
  <c r="AJ217" i="3"/>
  <c r="AK44" i="3"/>
  <c r="O687" i="3"/>
  <c r="O712" i="3" s="1"/>
  <c r="O638" i="3"/>
  <c r="O643" i="3" s="1"/>
  <c r="O648" i="3" s="1"/>
  <c r="O653" i="3" s="1"/>
  <c r="O670" i="3" s="1"/>
  <c r="O674" i="3" s="1"/>
  <c r="O681" i="3" s="1"/>
  <c r="O663" i="3" s="1"/>
  <c r="AK244" i="3"/>
  <c r="AL35" i="3"/>
  <c r="AH276" i="3"/>
  <c r="AI64" i="3"/>
  <c r="AI212" i="3"/>
  <c r="AI219" i="3" s="1"/>
  <c r="AI775" i="3" s="1"/>
  <c r="AI812" i="3" s="1"/>
  <c r="AJ42" i="3"/>
  <c r="AH274" i="3"/>
  <c r="AI59" i="3"/>
  <c r="X782" i="3"/>
  <c r="X819" i="3" s="1"/>
  <c r="AH222" i="3"/>
  <c r="AH241" i="3" s="1"/>
  <c r="AH190" i="3"/>
  <c r="AI68" i="3"/>
  <c r="X111" i="3"/>
  <c r="X110" i="3" s="1"/>
  <c r="X293" i="3" s="1"/>
  <c r="Y112" i="3"/>
  <c r="AK214" i="3"/>
  <c r="AL43" i="3"/>
  <c r="AL252" i="3"/>
  <c r="AM80" i="3"/>
  <c r="AB271" i="3"/>
  <c r="AC55" i="3"/>
  <c r="AN253" i="3"/>
  <c r="AO81" i="3"/>
  <c r="AJ218" i="3"/>
  <c r="AK38" i="3"/>
  <c r="AE245" i="3"/>
  <c r="AF50" i="3"/>
  <c r="AA344" i="3"/>
  <c r="AA182" i="3"/>
  <c r="AB183" i="3"/>
  <c r="O792" i="3"/>
  <c r="O810" i="3"/>
  <c r="O829" i="3" s="1"/>
  <c r="AC319" i="3"/>
  <c r="AD142" i="3"/>
  <c r="AC141" i="3"/>
  <c r="AC138" i="3" s="1"/>
  <c r="AI227" i="3"/>
  <c r="AJ73" i="3"/>
  <c r="AR229" i="3"/>
  <c r="AS75" i="3"/>
  <c r="AC273" i="3"/>
  <c r="AD58" i="3"/>
  <c r="AD284" i="3"/>
  <c r="AE99" i="3"/>
  <c r="AR280" i="3"/>
  <c r="AS86" i="3"/>
  <c r="T811" i="3"/>
  <c r="T825" i="3" s="1"/>
  <c r="T788" i="3"/>
  <c r="AL225" i="3"/>
  <c r="AM71" i="3"/>
  <c r="AC311" i="3"/>
  <c r="AD135" i="3"/>
  <c r="AC133" i="3"/>
  <c r="AM251" i="3"/>
  <c r="AN79" i="3"/>
  <c r="AD258" i="3"/>
  <c r="AD698" i="3" s="1"/>
  <c r="AD749" i="3" s="1"/>
  <c r="Z310" i="3"/>
  <c r="AA129" i="3"/>
  <c r="X203" i="3"/>
  <c r="X208" i="3" s="1"/>
  <c r="X695" i="3" s="1"/>
  <c r="Y32" i="3"/>
  <c r="X8" i="3"/>
  <c r="AB783" i="3"/>
  <c r="AB820" i="3" s="1"/>
  <c r="AB321" i="3"/>
  <c r="AK248" i="3"/>
  <c r="AL62" i="3"/>
  <c r="AI263" i="3"/>
  <c r="AJ45" i="3"/>
  <c r="AE264" i="3"/>
  <c r="AF47" i="3"/>
  <c r="AK109" i="3"/>
  <c r="AJ108" i="3"/>
  <c r="Z308" i="3"/>
  <c r="Z126" i="3"/>
  <c r="Z125" i="3" s="1"/>
  <c r="AA127" i="3"/>
  <c r="AB266" i="3"/>
  <c r="AC49" i="3"/>
  <c r="W188" i="3"/>
  <c r="W193" i="3" s="1"/>
  <c r="W7" i="3"/>
  <c r="W185" i="3" s="1"/>
  <c r="P694" i="3"/>
  <c r="P773" i="3" s="1"/>
  <c r="P210" i="3"/>
  <c r="P221" i="3" s="1"/>
  <c r="AJ226" i="3"/>
  <c r="AK72" i="3"/>
  <c r="AC265" i="3"/>
  <c r="AD48" i="3"/>
  <c r="AJ261" i="3"/>
  <c r="AK36" i="3"/>
  <c r="AF134" i="3"/>
  <c r="P605" i="3"/>
  <c r="P634" i="3" s="1"/>
  <c r="P588" i="3"/>
  <c r="AN175" i="3"/>
  <c r="AO176" i="3"/>
  <c r="AK215" i="3"/>
  <c r="AL40" i="3"/>
  <c r="AH279" i="3"/>
  <c r="AI63" i="3"/>
  <c r="AI290" i="3"/>
  <c r="AI105" i="3"/>
  <c r="Y314" i="3"/>
  <c r="Y703" i="3" s="1"/>
  <c r="AP256" i="3"/>
  <c r="AQ84" i="3"/>
  <c r="AD312" i="3"/>
  <c r="AE136" i="3"/>
  <c r="AA781" i="3"/>
  <c r="AA818" i="3" s="1"/>
  <c r="AA702" i="3"/>
  <c r="AK223" i="3"/>
  <c r="AL69" i="3"/>
  <c r="AD246" i="3"/>
  <c r="AE57" i="3"/>
  <c r="AJ211" i="3"/>
  <c r="AJ189" i="3"/>
  <c r="AK46" i="3"/>
  <c r="V784" i="3"/>
  <c r="V821" i="3" s="1"/>
  <c r="Y330" i="3"/>
  <c r="Z154" i="3"/>
  <c r="W748" i="3"/>
  <c r="R187" i="3"/>
  <c r="Q195" i="3"/>
  <c r="X329" i="3"/>
  <c r="Y153" i="3"/>
  <c r="X152" i="3"/>
  <c r="X151" i="3" s="1"/>
  <c r="U767" i="3"/>
  <c r="U769" i="3" s="1"/>
  <c r="AK161" i="3"/>
  <c r="AJ159" i="3"/>
  <c r="AN228" i="3"/>
  <c r="AO74" i="3"/>
  <c r="W336" i="3"/>
  <c r="X164" i="3"/>
  <c r="W163" i="3"/>
  <c r="W162" i="3" s="1"/>
  <c r="Q540" i="3"/>
  <c r="Q555" i="3" s="1"/>
  <c r="Q566" i="3" s="1"/>
  <c r="R532" i="3"/>
  <c r="AG278" i="3"/>
  <c r="AH67" i="3"/>
  <c r="AL254" i="3"/>
  <c r="AM82" i="3"/>
  <c r="AH779" i="3"/>
  <c r="AH816" i="3" s="1"/>
  <c r="AH700" i="3"/>
  <c r="AB116" i="3"/>
  <c r="AB115" i="3" s="1"/>
  <c r="AB298" i="3" s="1"/>
  <c r="AC117" i="3"/>
  <c r="AI189" i="3"/>
  <c r="AI277" i="3"/>
  <c r="AJ65" i="3"/>
  <c r="V769" i="3" l="1"/>
  <c r="Y782" i="3"/>
  <c r="Y819" i="3" s="1"/>
  <c r="AH278" i="3"/>
  <c r="AI67" i="3"/>
  <c r="X704" i="3"/>
  <c r="X332" i="3"/>
  <c r="AK108" i="3"/>
  <c r="AL109" i="3"/>
  <c r="AL248" i="3"/>
  <c r="AM62" i="3"/>
  <c r="AD273" i="3"/>
  <c r="AE58" i="3"/>
  <c r="AC783" i="3"/>
  <c r="AC820" i="3" s="1"/>
  <c r="AC321" i="3"/>
  <c r="AL244" i="3"/>
  <c r="AM35" i="3"/>
  <c r="AM250" i="3"/>
  <c r="AN78" i="3"/>
  <c r="AJ224" i="3"/>
  <c r="AK70" i="3"/>
  <c r="AD270" i="3"/>
  <c r="AE54" i="3"/>
  <c r="AJ277" i="3"/>
  <c r="AK65" i="3"/>
  <c r="AL223" i="3"/>
  <c r="AM69" i="3"/>
  <c r="AF245" i="3"/>
  <c r="AG50" i="3"/>
  <c r="P687" i="3"/>
  <c r="P712" i="3" s="1"/>
  <c r="P638" i="3"/>
  <c r="P643" i="3" s="1"/>
  <c r="P648" i="3" s="1"/>
  <c r="P653" i="3" s="1"/>
  <c r="P670" i="3" s="1"/>
  <c r="P674" i="3" s="1"/>
  <c r="P681" i="3" s="1"/>
  <c r="P663" i="3" s="1"/>
  <c r="AD265" i="3"/>
  <c r="AE48" i="3"/>
  <c r="AK218" i="3"/>
  <c r="AL38" i="3"/>
  <c r="AL214" i="3"/>
  <c r="AM43" i="3"/>
  <c r="AJ262" i="3"/>
  <c r="AK37" i="3"/>
  <c r="AS255" i="3"/>
  <c r="AT83" i="3"/>
  <c r="AT255" i="3" s="1"/>
  <c r="AD313" i="3"/>
  <c r="AE137" i="3"/>
  <c r="V785" i="3"/>
  <c r="V822" i="3" s="1"/>
  <c r="V708" i="3"/>
  <c r="AA337" i="3"/>
  <c r="AB165" i="3"/>
  <c r="AD319" i="3"/>
  <c r="AE142" i="3"/>
  <c r="AD141" i="3"/>
  <c r="AD138" i="3" s="1"/>
  <c r="AD268" i="3"/>
  <c r="AE52" i="3"/>
  <c r="Q694" i="3"/>
  <c r="Q773" i="3" s="1"/>
  <c r="Q210" i="3"/>
  <c r="Q221" i="3" s="1"/>
  <c r="AI779" i="3"/>
  <c r="AI816" i="3" s="1"/>
  <c r="AI700" i="3"/>
  <c r="AC266" i="3"/>
  <c r="AD49" i="3"/>
  <c r="AD117" i="3"/>
  <c r="AC116" i="3"/>
  <c r="AC115" i="3" s="1"/>
  <c r="AC298" i="3" s="1"/>
  <c r="R540" i="3"/>
  <c r="R555" i="3" s="1"/>
  <c r="R566" i="3" s="1"/>
  <c r="S532" i="3"/>
  <c r="AL161" i="3"/>
  <c r="AK159" i="3"/>
  <c r="R195" i="3"/>
  <c r="S187" i="3"/>
  <c r="AK211" i="3"/>
  <c r="AK189" i="3"/>
  <c r="AL46" i="3"/>
  <c r="AI279" i="3"/>
  <c r="AJ63" i="3"/>
  <c r="AN251" i="3"/>
  <c r="AO79" i="3"/>
  <c r="AS229" i="3"/>
  <c r="AT75" i="3"/>
  <c r="AT229" i="3" s="1"/>
  <c r="AI274" i="3"/>
  <c r="AJ59" i="3"/>
  <c r="AL247" i="3"/>
  <c r="AM60" i="3"/>
  <c r="AJ216" i="3"/>
  <c r="AK39" i="3"/>
  <c r="V813" i="3"/>
  <c r="V774" i="3"/>
  <c r="AO228" i="3"/>
  <c r="AP74" i="3"/>
  <c r="AM252" i="3"/>
  <c r="AN80" i="3"/>
  <c r="W784" i="3"/>
  <c r="W821" i="3" s="1"/>
  <c r="AB781" i="3"/>
  <c r="AB818" i="3" s="1"/>
  <c r="AB702" i="3"/>
  <c r="Q605" i="3"/>
  <c r="Q634" i="3" s="1"/>
  <c r="Q588" i="3"/>
  <c r="AE312" i="3"/>
  <c r="AF136" i="3"/>
  <c r="AK226" i="3"/>
  <c r="AL72" i="3"/>
  <c r="AF264" i="3"/>
  <c r="AG47" i="3"/>
  <c r="AS280" i="3"/>
  <c r="AT86" i="3"/>
  <c r="AT280" i="3" s="1"/>
  <c r="AB344" i="3"/>
  <c r="AC183" i="3"/>
  <c r="AB182" i="3"/>
  <c r="AO253" i="3"/>
  <c r="AP81" i="3"/>
  <c r="Y111" i="3"/>
  <c r="Y110" i="3" s="1"/>
  <c r="Y293" i="3" s="1"/>
  <c r="Z112" i="3"/>
  <c r="O341" i="3"/>
  <c r="O292" i="3"/>
  <c r="O297" i="3" s="1"/>
  <c r="O302" i="3" s="1"/>
  <c r="O307" i="3" s="1"/>
  <c r="O324" i="3" s="1"/>
  <c r="O328" i="3" s="1"/>
  <c r="O335" i="3" s="1"/>
  <c r="O317" i="3" s="1"/>
  <c r="AE269" i="3"/>
  <c r="AF53" i="3"/>
  <c r="AK213" i="3"/>
  <c r="AL41" i="3"/>
  <c r="AP231" i="3"/>
  <c r="AQ77" i="3"/>
  <c r="AH249" i="3"/>
  <c r="AI66" i="3"/>
  <c r="AM225" i="3"/>
  <c r="AN71" i="3"/>
  <c r="AB267" i="3"/>
  <c r="AB286" i="3" s="1"/>
  <c r="AB699" i="3" s="1"/>
  <c r="AB750" i="3" s="1"/>
  <c r="AC51" i="3"/>
  <c r="AB192" i="3"/>
  <c r="AB34" i="3"/>
  <c r="AL215" i="3"/>
  <c r="AM40" i="3"/>
  <c r="AG134" i="3"/>
  <c r="AA308" i="3"/>
  <c r="AB127" i="3"/>
  <c r="AA126" i="3"/>
  <c r="AA125" i="3" s="1"/>
  <c r="X188" i="3"/>
  <c r="X193" i="3" s="1"/>
  <c r="X7" i="3"/>
  <c r="AJ227" i="3"/>
  <c r="AK73" i="3"/>
  <c r="X780" i="3"/>
  <c r="X817" i="3" s="1"/>
  <c r="X701" i="3"/>
  <c r="AJ212" i="3"/>
  <c r="AJ219" i="3" s="1"/>
  <c r="AJ775" i="3" s="1"/>
  <c r="AJ812" i="3" s="1"/>
  <c r="AK42" i="3"/>
  <c r="AS257" i="3"/>
  <c r="AT85" i="3"/>
  <c r="AT257" i="3" s="1"/>
  <c r="U811" i="3"/>
  <c r="U825" i="3" s="1"/>
  <c r="U788" i="3"/>
  <c r="Y343" i="3"/>
  <c r="Y345" i="3" s="1"/>
  <c r="Y706" i="3" s="1"/>
  <c r="Y786" i="3" s="1"/>
  <c r="Y823" i="3" s="1"/>
  <c r="Z181" i="3"/>
  <c r="Z179" i="3" s="1"/>
  <c r="Z178" i="3" s="1"/>
  <c r="AA310" i="3"/>
  <c r="AB129" i="3"/>
  <c r="X336" i="3"/>
  <c r="Y164" i="3"/>
  <c r="X163" i="3"/>
  <c r="X162" i="3" s="1"/>
  <c r="AE246" i="3"/>
  <c r="AE258" i="3" s="1"/>
  <c r="AE698" i="3" s="1"/>
  <c r="AE749" i="3" s="1"/>
  <c r="AF57" i="3"/>
  <c r="AF191" i="3" s="1"/>
  <c r="AQ256" i="3"/>
  <c r="AR84" i="3"/>
  <c r="AK261" i="3"/>
  <c r="AL36" i="3"/>
  <c r="P260" i="3"/>
  <c r="P288" i="3" s="1"/>
  <c r="P243" i="3"/>
  <c r="AJ263" i="3"/>
  <c r="AK45" i="3"/>
  <c r="Y203" i="3"/>
  <c r="Y208" i="3" s="1"/>
  <c r="Y695" i="3" s="1"/>
  <c r="Z32" i="3"/>
  <c r="Y8" i="3"/>
  <c r="AD311" i="3"/>
  <c r="AE135" i="3"/>
  <c r="AD133" i="3"/>
  <c r="AE284" i="3"/>
  <c r="AF99" i="3"/>
  <c r="AC271" i="3"/>
  <c r="AD55" i="3"/>
  <c r="AI222" i="3"/>
  <c r="AI241" i="3" s="1"/>
  <c r="AI190" i="3"/>
  <c r="AJ68" i="3"/>
  <c r="AE272" i="3"/>
  <c r="AF56" i="3"/>
  <c r="Y179" i="3"/>
  <c r="Y178" i="3" s="1"/>
  <c r="Y329" i="3"/>
  <c r="Y152" i="3"/>
  <c r="Y151" i="3" s="1"/>
  <c r="Z153" i="3"/>
  <c r="AJ290" i="3"/>
  <c r="AJ105" i="3"/>
  <c r="W751" i="3"/>
  <c r="W767" i="3" s="1"/>
  <c r="AM254" i="3"/>
  <c r="AN82" i="3"/>
  <c r="W705" i="3"/>
  <c r="W785" i="3" s="1"/>
  <c r="W822" i="3" s="1"/>
  <c r="W338" i="3"/>
  <c r="Z330" i="3"/>
  <c r="AA154" i="3"/>
  <c r="AO175" i="3"/>
  <c r="AP176" i="3"/>
  <c r="P792" i="3"/>
  <c r="P810" i="3"/>
  <c r="P829" i="3" s="1"/>
  <c r="Z314" i="3"/>
  <c r="Z703" i="3" s="1"/>
  <c r="X748" i="3"/>
  <c r="AE191" i="3"/>
  <c r="AI276" i="3"/>
  <c r="AJ64" i="3"/>
  <c r="AK217" i="3"/>
  <c r="AL44" i="3"/>
  <c r="AI275" i="3"/>
  <c r="AJ61" i="3"/>
  <c r="Z342" i="3"/>
  <c r="AA180" i="3"/>
  <c r="AA309" i="3"/>
  <c r="AB128" i="3"/>
  <c r="AA314" i="3" l="1"/>
  <c r="AA703" i="3" s="1"/>
  <c r="AA782" i="3" s="1"/>
  <c r="AA819" i="3" s="1"/>
  <c r="W708" i="3"/>
  <c r="Y780" i="3"/>
  <c r="Y817" i="3" s="1"/>
  <c r="Y701" i="3"/>
  <c r="S540" i="3"/>
  <c r="S555" i="3" s="1"/>
  <c r="S566" i="3" s="1"/>
  <c r="T532" i="3"/>
  <c r="AI278" i="3"/>
  <c r="AJ67" i="3"/>
  <c r="AL217" i="3"/>
  <c r="AM44" i="3"/>
  <c r="Z782" i="3"/>
  <c r="Z819" i="3" s="1"/>
  <c r="AJ222" i="3"/>
  <c r="AJ241" i="3" s="1"/>
  <c r="AJ190" i="3"/>
  <c r="AK68" i="3"/>
  <c r="AE311" i="3"/>
  <c r="AF135" i="3"/>
  <c r="AE133" i="3"/>
  <c r="P341" i="3"/>
  <c r="P292" i="3"/>
  <c r="P297" i="3" s="1"/>
  <c r="P302" i="3" s="1"/>
  <c r="P307" i="3" s="1"/>
  <c r="P324" i="3" s="1"/>
  <c r="P328" i="3" s="1"/>
  <c r="P335" i="3" s="1"/>
  <c r="P317" i="3" s="1"/>
  <c r="AK227" i="3"/>
  <c r="AL73" i="3"/>
  <c r="AP253" i="3"/>
  <c r="AQ81" i="3"/>
  <c r="AP228" i="3"/>
  <c r="AQ74" i="3"/>
  <c r="AJ274" i="3"/>
  <c r="AK59" i="3"/>
  <c r="AL211" i="3"/>
  <c r="AM46" i="3"/>
  <c r="R605" i="3"/>
  <c r="R634" i="3" s="1"/>
  <c r="R588" i="3"/>
  <c r="Q810" i="3"/>
  <c r="Q829" i="3" s="1"/>
  <c r="Q792" i="3"/>
  <c r="AK277" i="3"/>
  <c r="AL65" i="3"/>
  <c r="AM244" i="3"/>
  <c r="AN35" i="3"/>
  <c r="AB309" i="3"/>
  <c r="AC128" i="3"/>
  <c r="AJ779" i="3"/>
  <c r="AJ816" i="3" s="1"/>
  <c r="AJ700" i="3"/>
  <c r="AL261" i="3"/>
  <c r="AM36" i="3"/>
  <c r="Y336" i="3"/>
  <c r="Z164" i="3"/>
  <c r="Y163" i="3"/>
  <c r="Y162" i="3" s="1"/>
  <c r="AH134" i="3"/>
  <c r="AN225" i="3"/>
  <c r="AO71" i="3"/>
  <c r="AF269" i="3"/>
  <c r="AG53" i="3"/>
  <c r="AG264" i="3"/>
  <c r="AH47" i="3"/>
  <c r="Q638" i="3"/>
  <c r="Q643" i="3" s="1"/>
  <c r="Q648" i="3" s="1"/>
  <c r="Q653" i="3" s="1"/>
  <c r="Q670" i="3" s="1"/>
  <c r="Q674" i="3" s="1"/>
  <c r="Q681" i="3" s="1"/>
  <c r="Q663" i="3" s="1"/>
  <c r="Q687" i="3"/>
  <c r="Q712" i="3" s="1"/>
  <c r="AC781" i="3"/>
  <c r="AC818" i="3" s="1"/>
  <c r="AC702" i="3"/>
  <c r="AE268" i="3"/>
  <c r="AF52" i="3"/>
  <c r="AM214" i="3"/>
  <c r="AN43" i="3"/>
  <c r="AM248" i="3"/>
  <c r="AN62" i="3"/>
  <c r="AL213" i="3"/>
  <c r="AM41" i="3"/>
  <c r="AE265" i="3"/>
  <c r="AF48" i="3"/>
  <c r="AJ276" i="3"/>
  <c r="AK64" i="3"/>
  <c r="AN254" i="3"/>
  <c r="AO82" i="3"/>
  <c r="Z329" i="3"/>
  <c r="Z152" i="3"/>
  <c r="Z151" i="3" s="1"/>
  <c r="AA153" i="3"/>
  <c r="Y188" i="3"/>
  <c r="Y193" i="3" s="1"/>
  <c r="Y7" i="3"/>
  <c r="X705" i="3"/>
  <c r="X785" i="3" s="1"/>
  <c r="X822" i="3" s="1"/>
  <c r="X338" i="3"/>
  <c r="X185" i="3"/>
  <c r="AM215" i="3"/>
  <c r="AN40" i="3"/>
  <c r="V811" i="3"/>
  <c r="V825" i="3" s="1"/>
  <c r="V788" i="3"/>
  <c r="AK219" i="3"/>
  <c r="AK775" i="3" s="1"/>
  <c r="AK812" i="3" s="1"/>
  <c r="AD116" i="3"/>
  <c r="AD115" i="3" s="1"/>
  <c r="AD298" i="3" s="1"/>
  <c r="AE117" i="3"/>
  <c r="AE313" i="3"/>
  <c r="AF137" i="3"/>
  <c r="AE270" i="3"/>
  <c r="AF54" i="3"/>
  <c r="AK262" i="3"/>
  <c r="AL37" i="3"/>
  <c r="Z203" i="3"/>
  <c r="Z208" i="3" s="1"/>
  <c r="Z695" i="3" s="1"/>
  <c r="AA32" i="3"/>
  <c r="Z8" i="3"/>
  <c r="AB310" i="3"/>
  <c r="AC129" i="3"/>
  <c r="AI249" i="3"/>
  <c r="AJ66" i="3"/>
  <c r="AC344" i="3"/>
  <c r="AD183" i="3"/>
  <c r="AC182" i="3"/>
  <c r="AL226" i="3"/>
  <c r="AM72" i="3"/>
  <c r="S195" i="3"/>
  <c r="T187" i="3"/>
  <c r="AD266" i="3"/>
  <c r="AE49" i="3"/>
  <c r="AL218" i="3"/>
  <c r="AM38" i="3"/>
  <c r="AM109" i="3"/>
  <c r="AL108" i="3"/>
  <c r="AC267" i="3"/>
  <c r="AC286" i="3" s="1"/>
  <c r="AC699" i="3" s="1"/>
  <c r="AC750" i="3" s="1"/>
  <c r="AD51" i="3"/>
  <c r="AC34" i="3"/>
  <c r="Q260" i="3"/>
  <c r="Q288" i="3" s="1"/>
  <c r="Q243" i="3"/>
  <c r="AD271" i="3"/>
  <c r="AE55" i="3"/>
  <c r="AA342" i="3"/>
  <c r="AB180" i="3"/>
  <c r="AP175" i="3"/>
  <c r="AQ176" i="3"/>
  <c r="W764" i="3"/>
  <c r="W765" i="3" s="1"/>
  <c r="Y704" i="3"/>
  <c r="Y332" i="3"/>
  <c r="Y748" i="3"/>
  <c r="AR256" i="3"/>
  <c r="AS84" i="3"/>
  <c r="AK212" i="3"/>
  <c r="AL42" i="3"/>
  <c r="W707" i="3"/>
  <c r="W787" i="3" s="1"/>
  <c r="W824" i="3" s="1"/>
  <c r="AK216" i="3"/>
  <c r="AL39" i="3"/>
  <c r="AO251" i="3"/>
  <c r="AP79" i="3"/>
  <c r="R694" i="3"/>
  <c r="R773" i="3" s="1"/>
  <c r="R210" i="3"/>
  <c r="R221" i="3" s="1"/>
  <c r="AE319" i="3"/>
  <c r="AE141" i="3"/>
  <c r="AE138" i="3" s="1"/>
  <c r="AF142" i="3"/>
  <c r="AG245" i="3"/>
  <c r="AH50" i="3"/>
  <c r="AG191" i="3"/>
  <c r="AK224" i="3"/>
  <c r="AL70" i="3"/>
  <c r="AK290" i="3"/>
  <c r="AK105" i="3"/>
  <c r="AE273" i="3"/>
  <c r="AF58" i="3"/>
  <c r="AF284" i="3"/>
  <c r="AG99" i="3"/>
  <c r="AK263" i="3"/>
  <c r="AL45" i="3"/>
  <c r="AQ231" i="3"/>
  <c r="AR77" i="3"/>
  <c r="AF312" i="3"/>
  <c r="AG136" i="3"/>
  <c r="AD783" i="3"/>
  <c r="AD820" i="3" s="1"/>
  <c r="AD321" i="3"/>
  <c r="AD192" i="3"/>
  <c r="AF258" i="3"/>
  <c r="AF698" i="3" s="1"/>
  <c r="AF749" i="3" s="1"/>
  <c r="AC192" i="3"/>
  <c r="AJ275" i="3"/>
  <c r="AK61" i="3"/>
  <c r="X751" i="3"/>
  <c r="AA330" i="3"/>
  <c r="AB154" i="3"/>
  <c r="W813" i="3"/>
  <c r="W774" i="3"/>
  <c r="AF272" i="3"/>
  <c r="AG56" i="3"/>
  <c r="AF246" i="3"/>
  <c r="AG57" i="3"/>
  <c r="Z343" i="3"/>
  <c r="Z345" i="3" s="1"/>
  <c r="Z706" i="3" s="1"/>
  <c r="Z786" i="3" s="1"/>
  <c r="Z823" i="3" s="1"/>
  <c r="AA181" i="3"/>
  <c r="AA179" i="3" s="1"/>
  <c r="AA178" i="3" s="1"/>
  <c r="AB308" i="3"/>
  <c r="AB126" i="3"/>
  <c r="AB125" i="3" s="1"/>
  <c r="AC127" i="3"/>
  <c r="Z111" i="3"/>
  <c r="Z110" i="3" s="1"/>
  <c r="Z293" i="3" s="1"/>
  <c r="AA112" i="3"/>
  <c r="AN252" i="3"/>
  <c r="AO80" i="3"/>
  <c r="AM247" i="3"/>
  <c r="AN60" i="3"/>
  <c r="AJ279" i="3"/>
  <c r="AK63" i="3"/>
  <c r="AL159" i="3"/>
  <c r="AM161" i="3"/>
  <c r="AB337" i="3"/>
  <c r="AC165" i="3"/>
  <c r="AD34" i="3"/>
  <c r="AM223" i="3"/>
  <c r="AN69" i="3"/>
  <c r="AN250" i="3"/>
  <c r="AO78" i="3"/>
  <c r="X784" i="3"/>
  <c r="X821" i="3" s="1"/>
  <c r="AB314" i="3" l="1"/>
  <c r="AB703" i="3" s="1"/>
  <c r="AB782" i="3" s="1"/>
  <c r="AB819" i="3" s="1"/>
  <c r="AL216" i="3"/>
  <c r="AM39" i="3"/>
  <c r="AL262" i="3"/>
  <c r="AM37" i="3"/>
  <c r="AK279" i="3"/>
  <c r="AL63" i="3"/>
  <c r="AC308" i="3"/>
  <c r="AC126" i="3"/>
  <c r="AC125" i="3" s="1"/>
  <c r="AD127" i="3"/>
  <c r="AK275" i="3"/>
  <c r="AL61" i="3"/>
  <c r="AF273" i="3"/>
  <c r="AG58" i="3"/>
  <c r="AP251" i="3"/>
  <c r="AQ79" i="3"/>
  <c r="AE266" i="3"/>
  <c r="AF49" i="3"/>
  <c r="Z748" i="3"/>
  <c r="AF117" i="3"/>
  <c r="AE116" i="3"/>
  <c r="AE115" i="3" s="1"/>
  <c r="AE298" i="3" s="1"/>
  <c r="Z704" i="3"/>
  <c r="Z332" i="3"/>
  <c r="AF268" i="3"/>
  <c r="AG52" i="3"/>
  <c r="AH264" i="3"/>
  <c r="AI47" i="3"/>
  <c r="AC309" i="3"/>
  <c r="AD128" i="3"/>
  <c r="AK274" i="3"/>
  <c r="AL59" i="3"/>
  <c r="Y705" i="3"/>
  <c r="Y707" i="3" s="1"/>
  <c r="Y787" i="3" s="1"/>
  <c r="Y824" i="3" s="1"/>
  <c r="Y338" i="3"/>
  <c r="AN223" i="3"/>
  <c r="AO69" i="3"/>
  <c r="W811" i="3"/>
  <c r="W825" i="3" s="1"/>
  <c r="W788" i="3"/>
  <c r="AR231" i="3"/>
  <c r="AS77" i="3"/>
  <c r="AH245" i="3"/>
  <c r="AI50" i="3"/>
  <c r="AB342" i="3"/>
  <c r="AC180" i="3"/>
  <c r="AD267" i="3"/>
  <c r="AD286" i="3" s="1"/>
  <c r="AD699" i="3" s="1"/>
  <c r="AD750" i="3" s="1"/>
  <c r="AE51" i="3"/>
  <c r="AJ249" i="3"/>
  <c r="AK66" i="3"/>
  <c r="AD781" i="3"/>
  <c r="AD818" i="3" s="1"/>
  <c r="AD702" i="3"/>
  <c r="AO254" i="3"/>
  <c r="AP82" i="3"/>
  <c r="AM213" i="3"/>
  <c r="AN41" i="3"/>
  <c r="Z336" i="3"/>
  <c r="Z163" i="3"/>
  <c r="Z162" i="3" s="1"/>
  <c r="AA164" i="3"/>
  <c r="AG269" i="3"/>
  <c r="AH53" i="3"/>
  <c r="AQ228" i="3"/>
  <c r="AR74" i="3"/>
  <c r="AA343" i="3"/>
  <c r="AA345" i="3" s="1"/>
  <c r="AA706" i="3" s="1"/>
  <c r="AA786" i="3" s="1"/>
  <c r="AA823" i="3" s="1"/>
  <c r="AB181" i="3"/>
  <c r="AB330" i="3"/>
  <c r="AC154" i="3"/>
  <c r="AL263" i="3"/>
  <c r="AM45" i="3"/>
  <c r="AF319" i="3"/>
  <c r="AG142" i="3"/>
  <c r="AF141" i="3"/>
  <c r="AF138" i="3" s="1"/>
  <c r="AL290" i="3"/>
  <c r="AL105" i="3"/>
  <c r="S694" i="3"/>
  <c r="S773" i="3" s="1"/>
  <c r="S210" i="3"/>
  <c r="S221" i="3" s="1"/>
  <c r="AC310" i="3"/>
  <c r="AD129" i="3"/>
  <c r="Y185" i="3"/>
  <c r="AK276" i="3"/>
  <c r="AL64" i="3"/>
  <c r="AN248" i="3"/>
  <c r="AO62" i="3"/>
  <c r="AM261" i="3"/>
  <c r="AN36" i="3"/>
  <c r="AF311" i="3"/>
  <c r="AG135" i="3"/>
  <c r="AF133" i="3"/>
  <c r="Y751" i="3"/>
  <c r="Y764" i="3"/>
  <c r="Y765" i="3" s="1"/>
  <c r="AO252" i="3"/>
  <c r="AP80" i="3"/>
  <c r="AE271" i="3"/>
  <c r="AF55" i="3"/>
  <c r="AM108" i="3"/>
  <c r="AN109" i="3"/>
  <c r="AM226" i="3"/>
  <c r="AN72" i="3"/>
  <c r="AF270" i="3"/>
  <c r="AG54" i="3"/>
  <c r="AO225" i="3"/>
  <c r="AP71" i="3"/>
  <c r="AN244" i="3"/>
  <c r="AO35" i="3"/>
  <c r="R687" i="3"/>
  <c r="R712" i="3" s="1"/>
  <c r="R638" i="3"/>
  <c r="R643" i="3" s="1"/>
  <c r="R648" i="3" s="1"/>
  <c r="R653" i="3" s="1"/>
  <c r="R670" i="3" s="1"/>
  <c r="R674" i="3" s="1"/>
  <c r="R681" i="3" s="1"/>
  <c r="R663" i="3" s="1"/>
  <c r="AQ253" i="3"/>
  <c r="AR81" i="3"/>
  <c r="AJ278" i="3"/>
  <c r="AK67" i="3"/>
  <c r="W769" i="3"/>
  <c r="AN247" i="3"/>
  <c r="AO60" i="3"/>
  <c r="X813" i="3"/>
  <c r="X774" i="3"/>
  <c r="AG284" i="3"/>
  <c r="AH99" i="3"/>
  <c r="AL212" i="3"/>
  <c r="AM42" i="3"/>
  <c r="AM189" i="3" s="1"/>
  <c r="Y784" i="3"/>
  <c r="Y821" i="3" s="1"/>
  <c r="AE34" i="3"/>
  <c r="AM211" i="3"/>
  <c r="AN46" i="3"/>
  <c r="AK222" i="3"/>
  <c r="AK241" i="3" s="1"/>
  <c r="AK190" i="3"/>
  <c r="AL68" i="3"/>
  <c r="T195" i="3"/>
  <c r="U187" i="3"/>
  <c r="AG246" i="3"/>
  <c r="AG258" i="3" s="1"/>
  <c r="AG698" i="3" s="1"/>
  <c r="AG749" i="3" s="1"/>
  <c r="AH57" i="3"/>
  <c r="AH191" i="3" s="1"/>
  <c r="AE783" i="3"/>
  <c r="AE820" i="3" s="1"/>
  <c r="AE321" i="3"/>
  <c r="AM159" i="3"/>
  <c r="AN161" i="3"/>
  <c r="AA111" i="3"/>
  <c r="AA110" i="3" s="1"/>
  <c r="AA293" i="3" s="1"/>
  <c r="AB112" i="3"/>
  <c r="X767" i="3"/>
  <c r="AL224" i="3"/>
  <c r="AM70" i="3"/>
  <c r="R260" i="3"/>
  <c r="R288" i="3" s="1"/>
  <c r="R243" i="3"/>
  <c r="AM218" i="3"/>
  <c r="AN38" i="3"/>
  <c r="Z188" i="3"/>
  <c r="Z193" i="3" s="1"/>
  <c r="Z7" i="3"/>
  <c r="Z185" i="3" s="1"/>
  <c r="AF313" i="3"/>
  <c r="AG137" i="3"/>
  <c r="AN215" i="3"/>
  <c r="AO40" i="3"/>
  <c r="AA329" i="3"/>
  <c r="AA152" i="3"/>
  <c r="AA151" i="3" s="1"/>
  <c r="AB153" i="3"/>
  <c r="AE192" i="3"/>
  <c r="AN214" i="3"/>
  <c r="AO43" i="3"/>
  <c r="AI134" i="3"/>
  <c r="AL189" i="3"/>
  <c r="AL227" i="3"/>
  <c r="AM73" i="3"/>
  <c r="U532" i="3"/>
  <c r="T540" i="3"/>
  <c r="T555" i="3" s="1"/>
  <c r="T566" i="3" s="1"/>
  <c r="X708" i="3"/>
  <c r="AM217" i="3"/>
  <c r="AN44" i="3"/>
  <c r="AC337" i="3"/>
  <c r="AD165" i="3"/>
  <c r="X707" i="3"/>
  <c r="X787" i="3" s="1"/>
  <c r="X824" i="3" s="1"/>
  <c r="AK779" i="3"/>
  <c r="AK816" i="3" s="1"/>
  <c r="AK700" i="3"/>
  <c r="AO250" i="3"/>
  <c r="AP78" i="3"/>
  <c r="Z780" i="3"/>
  <c r="Z817" i="3" s="1"/>
  <c r="Z701" i="3"/>
  <c r="AG272" i="3"/>
  <c r="AH56" i="3"/>
  <c r="X764" i="3"/>
  <c r="X765" i="3" s="1"/>
  <c r="AG312" i="3"/>
  <c r="AH136" i="3"/>
  <c r="R792" i="3"/>
  <c r="R810" i="3"/>
  <c r="R829" i="3" s="1"/>
  <c r="AS256" i="3"/>
  <c r="AT84" i="3"/>
  <c r="AT256" i="3" s="1"/>
  <c r="AQ175" i="3"/>
  <c r="AR176" i="3"/>
  <c r="Q341" i="3"/>
  <c r="Q292" i="3"/>
  <c r="Q297" i="3" s="1"/>
  <c r="Q302" i="3" s="1"/>
  <c r="Q307" i="3" s="1"/>
  <c r="Q324" i="3" s="1"/>
  <c r="Q328" i="3" s="1"/>
  <c r="Q335" i="3" s="1"/>
  <c r="Q317" i="3" s="1"/>
  <c r="AD344" i="3"/>
  <c r="AE183" i="3"/>
  <c r="AD182" i="3"/>
  <c r="AA203" i="3"/>
  <c r="AA208" i="3" s="1"/>
  <c r="AA695" i="3" s="1"/>
  <c r="AB32" i="3"/>
  <c r="AA8" i="3"/>
  <c r="AF265" i="3"/>
  <c r="AG48" i="3"/>
  <c r="AL277" i="3"/>
  <c r="AM65" i="3"/>
  <c r="AL219" i="3"/>
  <c r="AL775" i="3" s="1"/>
  <c r="AL812" i="3" s="1"/>
  <c r="S588" i="3"/>
  <c r="S605" i="3"/>
  <c r="S634" i="3" s="1"/>
  <c r="AP250" i="3" l="1"/>
  <c r="AQ78" i="3"/>
  <c r="AO215" i="3"/>
  <c r="AP40" i="3"/>
  <c r="AO247" i="3"/>
  <c r="AP60" i="3"/>
  <c r="AG270" i="3"/>
  <c r="AH54" i="3"/>
  <c r="AP252" i="3"/>
  <c r="AQ80" i="3"/>
  <c r="AG311" i="3"/>
  <c r="AH135" i="3"/>
  <c r="AG133" i="3"/>
  <c r="AL276" i="3"/>
  <c r="AM64" i="3"/>
  <c r="AL779" i="3"/>
  <c r="AL816" i="3" s="1"/>
  <c r="AL700" i="3"/>
  <c r="AA336" i="3"/>
  <c r="AA163" i="3"/>
  <c r="AA162" i="3" s="1"/>
  <c r="AB164" i="3"/>
  <c r="AO223" i="3"/>
  <c r="AP69" i="3"/>
  <c r="AE781" i="3"/>
  <c r="AE818" i="3" s="1"/>
  <c r="AE702" i="3"/>
  <c r="AL279" i="3"/>
  <c r="AM63" i="3"/>
  <c r="S687" i="3"/>
  <c r="S712" i="3" s="1"/>
  <c r="S638" i="3"/>
  <c r="S643" i="3" s="1"/>
  <c r="S648" i="3" s="1"/>
  <c r="S653" i="3" s="1"/>
  <c r="S670" i="3" s="1"/>
  <c r="S674" i="3" s="1"/>
  <c r="S681" i="3" s="1"/>
  <c r="S663" i="3" s="1"/>
  <c r="AG265" i="3"/>
  <c r="AH48" i="3"/>
  <c r="AH312" i="3"/>
  <c r="AI136" i="3"/>
  <c r="AJ134" i="3"/>
  <c r="R341" i="3"/>
  <c r="R292" i="3"/>
  <c r="R297" i="3" s="1"/>
  <c r="R302" i="3" s="1"/>
  <c r="R307" i="3" s="1"/>
  <c r="R324" i="3" s="1"/>
  <c r="R328" i="3" s="1"/>
  <c r="R335" i="3" s="1"/>
  <c r="R317" i="3" s="1"/>
  <c r="AB343" i="3"/>
  <c r="AB345" i="3" s="1"/>
  <c r="AB706" i="3" s="1"/>
  <c r="AB786" i="3" s="1"/>
  <c r="AB823" i="3" s="1"/>
  <c r="AC181" i="3"/>
  <c r="AC179" i="3" s="1"/>
  <c r="AC178" i="3" s="1"/>
  <c r="AF116" i="3"/>
  <c r="AF115" i="3" s="1"/>
  <c r="AF298" i="3" s="1"/>
  <c r="AG117" i="3"/>
  <c r="AG273" i="3"/>
  <c r="AH58" i="3"/>
  <c r="T588" i="3"/>
  <c r="T605" i="3"/>
  <c r="T634" i="3" s="1"/>
  <c r="AO214" i="3"/>
  <c r="AP43" i="3"/>
  <c r="AN211" i="3"/>
  <c r="AO46" i="3"/>
  <c r="Z705" i="3"/>
  <c r="Z338" i="3"/>
  <c r="AI245" i="3"/>
  <c r="AJ50" i="3"/>
  <c r="AA188" i="3"/>
  <c r="AA193" i="3" s="1"/>
  <c r="AA7" i="3"/>
  <c r="AA185" i="3" s="1"/>
  <c r="AR175" i="3"/>
  <c r="AS176" i="3"/>
  <c r="U540" i="3"/>
  <c r="U555" i="3" s="1"/>
  <c r="U566" i="3" s="1"/>
  <c r="V532" i="3"/>
  <c r="AH246" i="3"/>
  <c r="AH258" i="3" s="1"/>
  <c r="AH698" i="3" s="1"/>
  <c r="AH749" i="3" s="1"/>
  <c r="AI57" i="3"/>
  <c r="AK278" i="3"/>
  <c r="AL67" i="3"/>
  <c r="Y813" i="3"/>
  <c r="Y774" i="3"/>
  <c r="AN261" i="3"/>
  <c r="AO36" i="3"/>
  <c r="AD310" i="3"/>
  <c r="AE129" i="3"/>
  <c r="AG319" i="3"/>
  <c r="AG141" i="3"/>
  <c r="AG138" i="3" s="1"/>
  <c r="AH142" i="3"/>
  <c r="AR228" i="3"/>
  <c r="AS74" i="3"/>
  <c r="Y785" i="3"/>
  <c r="Y822" i="3" s="1"/>
  <c r="Y708" i="3"/>
  <c r="Z751" i="3"/>
  <c r="Z767" i="3" s="1"/>
  <c r="Z769" i="3" s="1"/>
  <c r="Z764" i="3"/>
  <c r="Z765" i="3" s="1"/>
  <c r="AL275" i="3"/>
  <c r="AM61" i="3"/>
  <c r="AI264" i="3"/>
  <c r="AJ47" i="3"/>
  <c r="X769" i="3"/>
  <c r="AH284" i="3"/>
  <c r="AI99" i="3"/>
  <c r="AO109" i="3"/>
  <c r="AN108" i="3"/>
  <c r="Y767" i="3"/>
  <c r="Y769" i="3" s="1"/>
  <c r="AF783" i="3"/>
  <c r="AF820" i="3" s="1"/>
  <c r="AF321" i="3"/>
  <c r="AN213" i="3"/>
  <c r="AO41" i="3"/>
  <c r="AE267" i="3"/>
  <c r="AE286" i="3" s="1"/>
  <c r="AE699" i="3" s="1"/>
  <c r="AE750" i="3" s="1"/>
  <c r="AF51" i="3"/>
  <c r="AS231" i="3"/>
  <c r="AT77" i="3"/>
  <c r="AT231" i="3" s="1"/>
  <c r="AL274" i="3"/>
  <c r="AM59" i="3"/>
  <c r="AG268" i="3"/>
  <c r="AH52" i="3"/>
  <c r="AM216" i="3"/>
  <c r="AN39" i="3"/>
  <c r="AN189" i="3" s="1"/>
  <c r="AM224" i="3"/>
  <c r="AN70" i="3"/>
  <c r="AM262" i="3"/>
  <c r="AN37" i="3"/>
  <c r="U195" i="3"/>
  <c r="V187" i="3"/>
  <c r="AR253" i="3"/>
  <c r="AS81" i="3"/>
  <c r="AM290" i="3"/>
  <c r="AM105" i="3"/>
  <c r="S260" i="3"/>
  <c r="S288" i="3" s="1"/>
  <c r="S243" i="3"/>
  <c r="AM263" i="3"/>
  <c r="AN45" i="3"/>
  <c r="AH269" i="3"/>
  <c r="AI53" i="3"/>
  <c r="AF266" i="3"/>
  <c r="AG49" i="3"/>
  <c r="AD308" i="3"/>
  <c r="AD126" i="3"/>
  <c r="AD125" i="3" s="1"/>
  <c r="AE127" i="3"/>
  <c r="AG313" i="3"/>
  <c r="AH137" i="3"/>
  <c r="AM212" i="3"/>
  <c r="AM219" i="3" s="1"/>
  <c r="AM775" i="3" s="1"/>
  <c r="AM812" i="3" s="1"/>
  <c r="AN42" i="3"/>
  <c r="AO244" i="3"/>
  <c r="AP35" i="3"/>
  <c r="AN226" i="3"/>
  <c r="AO72" i="3"/>
  <c r="AK249" i="3"/>
  <c r="AL66" i="3"/>
  <c r="AB203" i="3"/>
  <c r="AB208" i="3" s="1"/>
  <c r="AB695" i="3" s="1"/>
  <c r="AC32" i="3"/>
  <c r="AB8" i="3"/>
  <c r="AH272" i="3"/>
  <c r="AI56" i="3"/>
  <c r="AM227" i="3"/>
  <c r="AN73" i="3"/>
  <c r="AM277" i="3"/>
  <c r="AN65" i="3"/>
  <c r="AA748" i="3"/>
  <c r="AD337" i="3"/>
  <c r="AE165" i="3"/>
  <c r="AB329" i="3"/>
  <c r="AB152" i="3"/>
  <c r="AB151" i="3" s="1"/>
  <c r="AC153" i="3"/>
  <c r="AC112" i="3"/>
  <c r="AB111" i="3"/>
  <c r="AB110" i="3" s="1"/>
  <c r="AB293" i="3" s="1"/>
  <c r="AN218" i="3"/>
  <c r="AO38" i="3"/>
  <c r="AA780" i="3"/>
  <c r="AA817" i="3" s="1"/>
  <c r="AA701" i="3"/>
  <c r="T694" i="3"/>
  <c r="T773" i="3" s="1"/>
  <c r="T210" i="3"/>
  <c r="T221" i="3" s="1"/>
  <c r="X811" i="3"/>
  <c r="X825" i="3" s="1"/>
  <c r="X788" i="3"/>
  <c r="AP225" i="3"/>
  <c r="AQ71" i="3"/>
  <c r="AF271" i="3"/>
  <c r="AG55" i="3"/>
  <c r="AO248" i="3"/>
  <c r="AP62" i="3"/>
  <c r="S810" i="3"/>
  <c r="S829" i="3" s="1"/>
  <c r="S792" i="3"/>
  <c r="AP254" i="3"/>
  <c r="AQ82" i="3"/>
  <c r="AC342" i="3"/>
  <c r="AD180" i="3"/>
  <c r="AD309" i="3"/>
  <c r="AE128" i="3"/>
  <c r="AE344" i="3"/>
  <c r="AF183" i="3"/>
  <c r="AE182" i="3"/>
  <c r="AN217" i="3"/>
  <c r="AO44" i="3"/>
  <c r="AA704" i="3"/>
  <c r="AA332" i="3"/>
  <c r="AO161" i="3"/>
  <c r="AN159" i="3"/>
  <c r="AL222" i="3"/>
  <c r="AL241" i="3" s="1"/>
  <c r="AL190" i="3"/>
  <c r="AM68" i="3"/>
  <c r="AC330" i="3"/>
  <c r="AD154" i="3"/>
  <c r="AB179" i="3"/>
  <c r="AB178" i="3" s="1"/>
  <c r="Z784" i="3"/>
  <c r="Z821" i="3" s="1"/>
  <c r="AQ251" i="3"/>
  <c r="AR79" i="3"/>
  <c r="AC314" i="3"/>
  <c r="AC703" i="3" s="1"/>
  <c r="AG266" i="3" l="1"/>
  <c r="AH49" i="3"/>
  <c r="Z785" i="3"/>
  <c r="Z822" i="3" s="1"/>
  <c r="Z708" i="3"/>
  <c r="AN224" i="3"/>
  <c r="AO70" i="3"/>
  <c r="AG783" i="3"/>
  <c r="AG820" i="3" s="1"/>
  <c r="AG321" i="3"/>
  <c r="AL278" i="3"/>
  <c r="AM67" i="3"/>
  <c r="AO211" i="3"/>
  <c r="AP46" i="3"/>
  <c r="AQ254" i="3"/>
  <c r="AR82" i="3"/>
  <c r="AQ225" i="3"/>
  <c r="AR71" i="3"/>
  <c r="AO218" i="3"/>
  <c r="AP38" i="3"/>
  <c r="AI272" i="3"/>
  <c r="AJ56" i="3"/>
  <c r="AI269" i="3"/>
  <c r="AJ53" i="3"/>
  <c r="AM779" i="3"/>
  <c r="AM816" i="3" s="1"/>
  <c r="AM700" i="3"/>
  <c r="AN290" i="3"/>
  <c r="AN105" i="3"/>
  <c r="AJ264" i="3"/>
  <c r="AK47" i="3"/>
  <c r="AE310" i="3"/>
  <c r="AF129" i="3"/>
  <c r="AG116" i="3"/>
  <c r="AG115" i="3" s="1"/>
  <c r="AG298" i="3" s="1"/>
  <c r="AH117" i="3"/>
  <c r="AK134" i="3"/>
  <c r="AB336" i="3"/>
  <c r="AB163" i="3"/>
  <c r="AB162" i="3" s="1"/>
  <c r="AC164" i="3"/>
  <c r="AH311" i="3"/>
  <c r="AI135" i="3"/>
  <c r="AH133" i="3"/>
  <c r="AP215" i="3"/>
  <c r="AQ40" i="3"/>
  <c r="AG271" i="3"/>
  <c r="AH55" i="3"/>
  <c r="AL249" i="3"/>
  <c r="AM66" i="3"/>
  <c r="AH273" i="3"/>
  <c r="AI58" i="3"/>
  <c r="AC782" i="3"/>
  <c r="AC819" i="3" s="1"/>
  <c r="AN212" i="3"/>
  <c r="AO42" i="3"/>
  <c r="AF344" i="3"/>
  <c r="AG183" i="3"/>
  <c r="AF182" i="3"/>
  <c r="AO226" i="3"/>
  <c r="AP72" i="3"/>
  <c r="AH313" i="3"/>
  <c r="AI137" i="3"/>
  <c r="AS253" i="3"/>
  <c r="AT81" i="3"/>
  <c r="AT253" i="3" s="1"/>
  <c r="AN216" i="3"/>
  <c r="AO39" i="3"/>
  <c r="AF267" i="3"/>
  <c r="AF286" i="3" s="1"/>
  <c r="AF699" i="3" s="1"/>
  <c r="AF750" i="3" s="1"/>
  <c r="AG51" i="3"/>
  <c r="AF192" i="3"/>
  <c r="AF34" i="3"/>
  <c r="AP109" i="3"/>
  <c r="AO108" i="3"/>
  <c r="AN219" i="3"/>
  <c r="AN775" i="3" s="1"/>
  <c r="AN812" i="3" s="1"/>
  <c r="AF781" i="3"/>
  <c r="AF818" i="3" s="1"/>
  <c r="AF702" i="3"/>
  <c r="AI312" i="3"/>
  <c r="AJ136" i="3"/>
  <c r="AM279" i="3"/>
  <c r="AN63" i="3"/>
  <c r="AT176" i="3"/>
  <c r="AT175" i="3" s="1"/>
  <c r="AS175" i="3"/>
  <c r="Z707" i="3"/>
  <c r="Z787" i="3" s="1"/>
  <c r="Z824" i="3" s="1"/>
  <c r="AB780" i="3"/>
  <c r="AB817" i="3" s="1"/>
  <c r="AB701" i="3"/>
  <c r="AA751" i="3"/>
  <c r="AA764" i="3" s="1"/>
  <c r="AA765" i="3" s="1"/>
  <c r="AB188" i="3"/>
  <c r="AB193" i="3" s="1"/>
  <c r="AB7" i="3"/>
  <c r="AN263" i="3"/>
  <c r="AO45" i="3"/>
  <c r="AM275" i="3"/>
  <c r="AN61" i="3"/>
  <c r="AO261" i="3"/>
  <c r="AP36" i="3"/>
  <c r="AI246" i="3"/>
  <c r="AJ57" i="3"/>
  <c r="AI191" i="3"/>
  <c r="AP214" i="3"/>
  <c r="AQ43" i="3"/>
  <c r="AC343" i="3"/>
  <c r="AC345" i="3" s="1"/>
  <c r="AC706" i="3" s="1"/>
  <c r="AC786" i="3" s="1"/>
  <c r="AC823" i="3" s="1"/>
  <c r="AD181" i="3"/>
  <c r="AD179" i="3" s="1"/>
  <c r="AD178" i="3" s="1"/>
  <c r="AA705" i="3"/>
  <c r="AA785" i="3" s="1"/>
  <c r="AA822" i="3" s="1"/>
  <c r="AA338" i="3"/>
  <c r="AQ252" i="3"/>
  <c r="AR80" i="3"/>
  <c r="AQ250" i="3"/>
  <c r="AR78" i="3"/>
  <c r="AP247" i="3"/>
  <c r="AQ60" i="3"/>
  <c r="AR251" i="3"/>
  <c r="AS79" i="3"/>
  <c r="AP161" i="3"/>
  <c r="AO159" i="3"/>
  <c r="AE309" i="3"/>
  <c r="AF128" i="3"/>
  <c r="AC111" i="3"/>
  <c r="AC110" i="3" s="1"/>
  <c r="AC293" i="3" s="1"/>
  <c r="AD112" i="3"/>
  <c r="AC203" i="3"/>
  <c r="AC208" i="3" s="1"/>
  <c r="AC695" i="3" s="1"/>
  <c r="AD32" i="3"/>
  <c r="AC8" i="3"/>
  <c r="AE308" i="3"/>
  <c r="AF127" i="3"/>
  <c r="AE126" i="3"/>
  <c r="AE125" i="3" s="1"/>
  <c r="V195" i="3"/>
  <c r="W187" i="3"/>
  <c r="AH268" i="3"/>
  <c r="AI52" i="3"/>
  <c r="AO213" i="3"/>
  <c r="AP41" i="3"/>
  <c r="AI284" i="3"/>
  <c r="AJ99" i="3"/>
  <c r="AS228" i="3"/>
  <c r="AT74" i="3"/>
  <c r="AT228" i="3" s="1"/>
  <c r="AJ245" i="3"/>
  <c r="AK50" i="3"/>
  <c r="AJ191" i="3"/>
  <c r="AG34" i="3"/>
  <c r="AB704" i="3"/>
  <c r="AB332" i="3"/>
  <c r="AP248" i="3"/>
  <c r="AQ62" i="3"/>
  <c r="T260" i="3"/>
  <c r="T288" i="3" s="1"/>
  <c r="T243" i="3"/>
  <c r="AC329" i="3"/>
  <c r="AC152" i="3"/>
  <c r="AC151" i="3" s="1"/>
  <c r="AD153" i="3"/>
  <c r="AN277" i="3"/>
  <c r="AO65" i="3"/>
  <c r="AB748" i="3"/>
  <c r="AP244" i="3"/>
  <c r="AQ35" i="3"/>
  <c r="U694" i="3"/>
  <c r="U773" i="3" s="1"/>
  <c r="U210" i="3"/>
  <c r="U221" i="3" s="1"/>
  <c r="W532" i="3"/>
  <c r="V540" i="3"/>
  <c r="V555" i="3" s="1"/>
  <c r="V566" i="3" s="1"/>
  <c r="AI258" i="3"/>
  <c r="AI698" i="3" s="1"/>
  <c r="AI749" i="3" s="1"/>
  <c r="T687" i="3"/>
  <c r="T712" i="3" s="1"/>
  <c r="T638" i="3"/>
  <c r="T643" i="3" s="1"/>
  <c r="T648" i="3" s="1"/>
  <c r="T653" i="3" s="1"/>
  <c r="T670" i="3" s="1"/>
  <c r="T674" i="3" s="1"/>
  <c r="T681" i="3" s="1"/>
  <c r="T663" i="3" s="1"/>
  <c r="AG192" i="3"/>
  <c r="AH270" i="3"/>
  <c r="AI54" i="3"/>
  <c r="AO217" i="3"/>
  <c r="AP44" i="3"/>
  <c r="AN227" i="3"/>
  <c r="AO73" i="3"/>
  <c r="AM222" i="3"/>
  <c r="AM241" i="3" s="1"/>
  <c r="AM190" i="3"/>
  <c r="AN68" i="3"/>
  <c r="AE337" i="3"/>
  <c r="AF165" i="3"/>
  <c r="AD330" i="3"/>
  <c r="AE154" i="3"/>
  <c r="AA784" i="3"/>
  <c r="AA821" i="3" s="1"/>
  <c r="AD342" i="3"/>
  <c r="AE180" i="3"/>
  <c r="T810" i="3"/>
  <c r="T829" i="3" s="1"/>
  <c r="T792" i="3"/>
  <c r="AD314" i="3"/>
  <c r="AD703" i="3" s="1"/>
  <c r="S341" i="3"/>
  <c r="S292" i="3"/>
  <c r="S297" i="3" s="1"/>
  <c r="S302" i="3" s="1"/>
  <c r="S307" i="3" s="1"/>
  <c r="S324" i="3" s="1"/>
  <c r="S328" i="3" s="1"/>
  <c r="S335" i="3" s="1"/>
  <c r="S317" i="3" s="1"/>
  <c r="AN262" i="3"/>
  <c r="AO37" i="3"/>
  <c r="AM274" i="3"/>
  <c r="AN59" i="3"/>
  <c r="Z813" i="3"/>
  <c r="Z774" i="3"/>
  <c r="AH319" i="3"/>
  <c r="AH141" i="3"/>
  <c r="AH138" i="3" s="1"/>
  <c r="AI142" i="3"/>
  <c r="Y811" i="3"/>
  <c r="Y825" i="3" s="1"/>
  <c r="Y788" i="3"/>
  <c r="U588" i="3"/>
  <c r="U605" i="3"/>
  <c r="U634" i="3" s="1"/>
  <c r="AH265" i="3"/>
  <c r="AI48" i="3"/>
  <c r="AP223" i="3"/>
  <c r="AQ69" i="3"/>
  <c r="AM276" i="3"/>
  <c r="AN64" i="3"/>
  <c r="AE314" i="3" l="1"/>
  <c r="AE703" i="3" s="1"/>
  <c r="AB185" i="3"/>
  <c r="AC748" i="3"/>
  <c r="AP261" i="3"/>
  <c r="AQ36" i="3"/>
  <c r="AO216" i="3"/>
  <c r="AP39" i="3"/>
  <c r="AE342" i="3"/>
  <c r="AE179" i="3"/>
  <c r="AE178" i="3" s="1"/>
  <c r="AF180" i="3"/>
  <c r="AI270" i="3"/>
  <c r="AJ54" i="3"/>
  <c r="AB751" i="3"/>
  <c r="AB764" i="3"/>
  <c r="AB765" i="3" s="1"/>
  <c r="T341" i="3"/>
  <c r="T292" i="3"/>
  <c r="T297" i="3" s="1"/>
  <c r="T302" i="3" s="1"/>
  <c r="T307" i="3" s="1"/>
  <c r="T324" i="3" s="1"/>
  <c r="T328" i="3" s="1"/>
  <c r="T335" i="3" s="1"/>
  <c r="T317" i="3" s="1"/>
  <c r="AK245" i="3"/>
  <c r="AL50" i="3"/>
  <c r="AK191" i="3"/>
  <c r="AC188" i="3"/>
  <c r="AC193" i="3" s="1"/>
  <c r="AC7" i="3"/>
  <c r="AQ161" i="3"/>
  <c r="AP159" i="3"/>
  <c r="AJ246" i="3"/>
  <c r="AK57" i="3"/>
  <c r="AG267" i="3"/>
  <c r="AG286" i="3" s="1"/>
  <c r="AG699" i="3" s="1"/>
  <c r="AG750" i="3" s="1"/>
  <c r="AH51" i="3"/>
  <c r="AP226" i="3"/>
  <c r="AQ72" i="3"/>
  <c r="AQ215" i="3"/>
  <c r="AR40" i="3"/>
  <c r="AK264" i="3"/>
  <c r="AL47" i="3"/>
  <c r="AJ272" i="3"/>
  <c r="AK56" i="3"/>
  <c r="AP189" i="3"/>
  <c r="AP211" i="3"/>
  <c r="AQ46" i="3"/>
  <c r="AH116" i="3"/>
  <c r="AH115" i="3" s="1"/>
  <c r="AH298" i="3" s="1"/>
  <c r="AI117" i="3"/>
  <c r="AI319" i="3"/>
  <c r="AJ142" i="3"/>
  <c r="AI141" i="3"/>
  <c r="AI138" i="3" s="1"/>
  <c r="AO262" i="3"/>
  <c r="AP37" i="3"/>
  <c r="AN222" i="3"/>
  <c r="AN241" i="3" s="1"/>
  <c r="AN190" i="3"/>
  <c r="AO68" i="3"/>
  <c r="U260" i="3"/>
  <c r="U288" i="3" s="1"/>
  <c r="U243" i="3"/>
  <c r="AQ248" i="3"/>
  <c r="AR62" i="3"/>
  <c r="AJ258" i="3"/>
  <c r="AJ698" i="3" s="1"/>
  <c r="AJ749" i="3" s="1"/>
  <c r="AI268" i="3"/>
  <c r="AJ52" i="3"/>
  <c r="AD203" i="3"/>
  <c r="AD208" i="3" s="1"/>
  <c r="AD695" i="3" s="1"/>
  <c r="AE32" i="3"/>
  <c r="AD8" i="3"/>
  <c r="AS251" i="3"/>
  <c r="AT79" i="3"/>
  <c r="AT251" i="3" s="1"/>
  <c r="AL134" i="3"/>
  <c r="AI265" i="3"/>
  <c r="AJ48" i="3"/>
  <c r="AH783" i="3"/>
  <c r="AH820" i="3" s="1"/>
  <c r="AH321" i="3"/>
  <c r="AA707" i="3"/>
  <c r="AA787" i="3" s="1"/>
  <c r="AA824" i="3" s="1"/>
  <c r="X187" i="3"/>
  <c r="W195" i="3"/>
  <c r="AE112" i="3"/>
  <c r="AD111" i="3"/>
  <c r="AD110" i="3" s="1"/>
  <c r="AD293" i="3" s="1"/>
  <c r="AQ247" i="3"/>
  <c r="AR60" i="3"/>
  <c r="AD343" i="3"/>
  <c r="AD345" i="3" s="1"/>
  <c r="AD706" i="3" s="1"/>
  <c r="AD786" i="3" s="1"/>
  <c r="AD823" i="3" s="1"/>
  <c r="AE181" i="3"/>
  <c r="AA767" i="3"/>
  <c r="AA769" i="3" s="1"/>
  <c r="AG344" i="3"/>
  <c r="AG182" i="3"/>
  <c r="AH183" i="3"/>
  <c r="AI311" i="3"/>
  <c r="AJ135" i="3"/>
  <c r="AI133" i="3"/>
  <c r="AG781" i="3"/>
  <c r="AG818" i="3" s="1"/>
  <c r="AG702" i="3"/>
  <c r="AN779" i="3"/>
  <c r="AN816" i="3" s="1"/>
  <c r="AN700" i="3"/>
  <c r="AM278" i="3"/>
  <c r="AN67" i="3"/>
  <c r="AH266" i="3"/>
  <c r="AI49" i="3"/>
  <c r="U810" i="3"/>
  <c r="U829" i="3" s="1"/>
  <c r="U792" i="3"/>
  <c r="Z811" i="3"/>
  <c r="Z825" i="3" s="1"/>
  <c r="Z788" i="3"/>
  <c r="AO227" i="3"/>
  <c r="AP73" i="3"/>
  <c r="AQ244" i="3"/>
  <c r="AR35" i="3"/>
  <c r="AD329" i="3"/>
  <c r="AE153" i="3"/>
  <c r="AD152" i="3"/>
  <c r="AD151" i="3" s="1"/>
  <c r="V694" i="3"/>
  <c r="V773" i="3" s="1"/>
  <c r="V210" i="3"/>
  <c r="V221" i="3" s="1"/>
  <c r="AC780" i="3"/>
  <c r="AC817" i="3" s="1"/>
  <c r="AC701" i="3"/>
  <c r="AN279" i="3"/>
  <c r="AO63" i="3"/>
  <c r="AO290" i="3"/>
  <c r="AO105" i="3"/>
  <c r="AM249" i="3"/>
  <c r="AN66" i="3"/>
  <c r="AF310" i="3"/>
  <c r="AG129" i="3"/>
  <c r="AR225" i="3"/>
  <c r="AS71" i="3"/>
  <c r="AO277" i="3"/>
  <c r="AP65" i="3"/>
  <c r="AP218" i="3"/>
  <c r="AQ38" i="3"/>
  <c r="U687" i="3"/>
  <c r="U712" i="3" s="1"/>
  <c r="U638" i="3"/>
  <c r="U643" i="3" s="1"/>
  <c r="U648" i="3" s="1"/>
  <c r="U653" i="3" s="1"/>
  <c r="U670" i="3" s="1"/>
  <c r="U674" i="3" s="1"/>
  <c r="U681" i="3" s="1"/>
  <c r="U663" i="3" s="1"/>
  <c r="AD782" i="3"/>
  <c r="AD819" i="3" s="1"/>
  <c r="AE330" i="3"/>
  <c r="AF154" i="3"/>
  <c r="AB784" i="3"/>
  <c r="AB821" i="3" s="1"/>
  <c r="AB707" i="3"/>
  <c r="AB787" i="3" s="1"/>
  <c r="AB824" i="3" s="1"/>
  <c r="AJ284" i="3"/>
  <c r="AK99" i="3"/>
  <c r="AF309" i="3"/>
  <c r="AG128" i="3"/>
  <c r="AR250" i="3"/>
  <c r="AS78" i="3"/>
  <c r="AQ214" i="3"/>
  <c r="AR43" i="3"/>
  <c r="AN275" i="3"/>
  <c r="AO61" i="3"/>
  <c r="AA813" i="3"/>
  <c r="AA774" i="3"/>
  <c r="AQ109" i="3"/>
  <c r="AP108" i="3"/>
  <c r="AC336" i="3"/>
  <c r="AC163" i="3"/>
  <c r="AC162" i="3" s="1"/>
  <c r="AD164" i="3"/>
  <c r="AA708" i="3"/>
  <c r="AO189" i="3"/>
  <c r="AN276" i="3"/>
  <c r="AO64" i="3"/>
  <c r="AN274" i="3"/>
  <c r="AO59" i="3"/>
  <c r="AP217" i="3"/>
  <c r="AQ44" i="3"/>
  <c r="V588" i="3"/>
  <c r="V605" i="3"/>
  <c r="V634" i="3" s="1"/>
  <c r="AC704" i="3"/>
  <c r="AC332" i="3"/>
  <c r="AF308" i="3"/>
  <c r="AF126" i="3"/>
  <c r="AF125" i="3" s="1"/>
  <c r="AG127" i="3"/>
  <c r="AJ312" i="3"/>
  <c r="AK136" i="3"/>
  <c r="AI313" i="3"/>
  <c r="AJ137" i="3"/>
  <c r="AO212" i="3"/>
  <c r="AO219" i="3" s="1"/>
  <c r="AO775" i="3" s="1"/>
  <c r="AO812" i="3" s="1"/>
  <c r="AP42" i="3"/>
  <c r="AH271" i="3"/>
  <c r="AI55" i="3"/>
  <c r="AJ269" i="3"/>
  <c r="AK53" i="3"/>
  <c r="AR254" i="3"/>
  <c r="AS82" i="3"/>
  <c r="AI273" i="3"/>
  <c r="AJ58" i="3"/>
  <c r="AQ223" i="3"/>
  <c r="AR69" i="3"/>
  <c r="AF337" i="3"/>
  <c r="AG165" i="3"/>
  <c r="X532" i="3"/>
  <c r="W540" i="3"/>
  <c r="W555" i="3" s="1"/>
  <c r="W566" i="3" s="1"/>
  <c r="AP213" i="3"/>
  <c r="AQ41" i="3"/>
  <c r="AE782" i="3"/>
  <c r="AE819" i="3" s="1"/>
  <c r="AR252" i="3"/>
  <c r="AS80" i="3"/>
  <c r="AO263" i="3"/>
  <c r="AP45" i="3"/>
  <c r="AB705" i="3"/>
  <c r="AB338" i="3"/>
  <c r="AO224" i="3"/>
  <c r="AP70" i="3"/>
  <c r="AF330" i="3" l="1"/>
  <c r="AG154" i="3"/>
  <c r="AC784" i="3"/>
  <c r="AC821" i="3" s="1"/>
  <c r="AO779" i="3"/>
  <c r="AO816" i="3" s="1"/>
  <c r="AO700" i="3"/>
  <c r="AJ117" i="3"/>
  <c r="AI116" i="3"/>
  <c r="AI115" i="3" s="1"/>
  <c r="AI298" i="3" s="1"/>
  <c r="AA811" i="3"/>
  <c r="AA825" i="3" s="1"/>
  <c r="AA788" i="3"/>
  <c r="AS225" i="3"/>
  <c r="AT71" i="3"/>
  <c r="AT225" i="3" s="1"/>
  <c r="AO279" i="3"/>
  <c r="AP63" i="3"/>
  <c r="AE329" i="3"/>
  <c r="AF153" i="3"/>
  <c r="AE152" i="3"/>
  <c r="AE151" i="3" s="1"/>
  <c r="AH344" i="3"/>
  <c r="AH182" i="3"/>
  <c r="AI183" i="3"/>
  <c r="AH781" i="3"/>
  <c r="AH818" i="3" s="1"/>
  <c r="AH702" i="3"/>
  <c r="AL264" i="3"/>
  <c r="AM47" i="3"/>
  <c r="AK246" i="3"/>
  <c r="AK258" i="3" s="1"/>
  <c r="AK698" i="3" s="1"/>
  <c r="AK749" i="3" s="1"/>
  <c r="AL57" i="3"/>
  <c r="AF342" i="3"/>
  <c r="AG180" i="3"/>
  <c r="AC751" i="3"/>
  <c r="AC764" i="3"/>
  <c r="AC765" i="3" s="1"/>
  <c r="AC767" i="3"/>
  <c r="AC769" i="3" s="1"/>
  <c r="AP290" i="3"/>
  <c r="AP105" i="3"/>
  <c r="AP227" i="3"/>
  <c r="AQ73" i="3"/>
  <c r="AJ313" i="3"/>
  <c r="AK137" i="3"/>
  <c r="AH128" i="3"/>
  <c r="AG309" i="3"/>
  <c r="AK269" i="3"/>
  <c r="AL53" i="3"/>
  <c r="AK312" i="3"/>
  <c r="AL136" i="3"/>
  <c r="V638" i="3"/>
  <c r="V643" i="3" s="1"/>
  <c r="V648" i="3" s="1"/>
  <c r="V653" i="3" s="1"/>
  <c r="V670" i="3" s="1"/>
  <c r="V674" i="3" s="1"/>
  <c r="V681" i="3" s="1"/>
  <c r="V663" i="3" s="1"/>
  <c r="V687" i="3"/>
  <c r="V712" i="3" s="1"/>
  <c r="AD704" i="3"/>
  <c r="AD332" i="3"/>
  <c r="AD780" i="3"/>
  <c r="AD817" i="3" s="1"/>
  <c r="AD701" i="3"/>
  <c r="AM134" i="3"/>
  <c r="AQ211" i="3"/>
  <c r="AR46" i="3"/>
  <c r="AP263" i="3"/>
  <c r="AQ45" i="3"/>
  <c r="V792" i="3"/>
  <c r="V810" i="3"/>
  <c r="V829" i="3" s="1"/>
  <c r="AO222" i="3"/>
  <c r="AO241" i="3" s="1"/>
  <c r="AO190" i="3"/>
  <c r="AP68" i="3"/>
  <c r="AJ270" i="3"/>
  <c r="AK54" i="3"/>
  <c r="AS254" i="3"/>
  <c r="AT82" i="3"/>
  <c r="AT254" i="3" s="1"/>
  <c r="AO276" i="3"/>
  <c r="AP64" i="3"/>
  <c r="AR247" i="3"/>
  <c r="AS60" i="3"/>
  <c r="AL245" i="3"/>
  <c r="AM50" i="3"/>
  <c r="AL191" i="3"/>
  <c r="AP224" i="3"/>
  <c r="AQ70" i="3"/>
  <c r="AR223" i="3"/>
  <c r="AS69" i="3"/>
  <c r="AO275" i="3"/>
  <c r="AP61" i="3"/>
  <c r="AK284" i="3"/>
  <c r="AL99" i="3"/>
  <c r="AG310" i="3"/>
  <c r="AH129" i="3"/>
  <c r="AF112" i="3"/>
  <c r="AE111" i="3"/>
  <c r="AE110" i="3" s="1"/>
  <c r="AE293" i="3" s="1"/>
  <c r="AR248" i="3"/>
  <c r="AS62" i="3"/>
  <c r="AP262" i="3"/>
  <c r="AQ37" i="3"/>
  <c r="AR215" i="3"/>
  <c r="AS40" i="3"/>
  <c r="AS250" i="3"/>
  <c r="AT78" i="3"/>
  <c r="AT250" i="3" s="1"/>
  <c r="AN278" i="3"/>
  <c r="AO67" i="3"/>
  <c r="AH267" i="3"/>
  <c r="AH286" i="3" s="1"/>
  <c r="AH699" i="3" s="1"/>
  <c r="AH750" i="3" s="1"/>
  <c r="AI51" i="3"/>
  <c r="AH34" i="3"/>
  <c r="AH192" i="3"/>
  <c r="Y532" i="3"/>
  <c r="X540" i="3"/>
  <c r="X555" i="3" s="1"/>
  <c r="X566" i="3" s="1"/>
  <c r="AQ108" i="3"/>
  <c r="AR109" i="3"/>
  <c r="AJ268" i="3"/>
  <c r="AK52" i="3"/>
  <c r="AI271" i="3"/>
  <c r="AJ55" i="3"/>
  <c r="AD336" i="3"/>
  <c r="AD163" i="3"/>
  <c r="AD162" i="3" s="1"/>
  <c r="AE164" i="3"/>
  <c r="AR244" i="3"/>
  <c r="AS35" i="3"/>
  <c r="W694" i="3"/>
  <c r="W773" i="3" s="1"/>
  <c r="W210" i="3"/>
  <c r="W221" i="3" s="1"/>
  <c r="AR161" i="3"/>
  <c r="AQ159" i="3"/>
  <c r="AP216" i="3"/>
  <c r="AQ39" i="3"/>
  <c r="AQ189" i="3" s="1"/>
  <c r="AP277" i="3"/>
  <c r="AQ65" i="3"/>
  <c r="AS252" i="3"/>
  <c r="AT80" i="3"/>
  <c r="AT252" i="3" s="1"/>
  <c r="AQ217" i="3"/>
  <c r="AR44" i="3"/>
  <c r="AN249" i="3"/>
  <c r="AO66" i="3"/>
  <c r="AI266" i="3"/>
  <c r="AJ49" i="3"/>
  <c r="Y187" i="3"/>
  <c r="X195" i="3"/>
  <c r="AJ265" i="3"/>
  <c r="AK48" i="3"/>
  <c r="AD188" i="3"/>
  <c r="AD193" i="3" s="1"/>
  <c r="AD7" i="3"/>
  <c r="AK272" i="3"/>
  <c r="AL56" i="3"/>
  <c r="AQ226" i="3"/>
  <c r="AR72" i="3"/>
  <c r="AC185" i="3"/>
  <c r="AB813" i="3"/>
  <c r="AB774" i="3"/>
  <c r="W588" i="3"/>
  <c r="W605" i="3"/>
  <c r="W634" i="3" s="1"/>
  <c r="AD748" i="3"/>
  <c r="AI783" i="3"/>
  <c r="AI820" i="3" s="1"/>
  <c r="AI321" i="3"/>
  <c r="AG337" i="3"/>
  <c r="AH165" i="3"/>
  <c r="AG308" i="3"/>
  <c r="AH127" i="3"/>
  <c r="AG126" i="3"/>
  <c r="AG125" i="3" s="1"/>
  <c r="AQ213" i="3"/>
  <c r="AR41" i="3"/>
  <c r="AJ273" i="3"/>
  <c r="AK58" i="3"/>
  <c r="AR214" i="3"/>
  <c r="AS43" i="3"/>
  <c r="AQ218" i="3"/>
  <c r="AR38" i="3"/>
  <c r="AB785" i="3"/>
  <c r="AB822" i="3" s="1"/>
  <c r="AB708" i="3"/>
  <c r="AP212" i="3"/>
  <c r="AP219" i="3" s="1"/>
  <c r="AP775" i="3" s="1"/>
  <c r="AP812" i="3" s="1"/>
  <c r="AQ42" i="3"/>
  <c r="AF314" i="3"/>
  <c r="AF703" i="3" s="1"/>
  <c r="AO274" i="3"/>
  <c r="AP59" i="3"/>
  <c r="AC705" i="3"/>
  <c r="AC785" i="3" s="1"/>
  <c r="AC822" i="3" s="1"/>
  <c r="AC338" i="3"/>
  <c r="V260" i="3"/>
  <c r="V288" i="3" s="1"/>
  <c r="V243" i="3"/>
  <c r="AJ311" i="3"/>
  <c r="AK135" i="3"/>
  <c r="AJ133" i="3"/>
  <c r="AE343" i="3"/>
  <c r="AE345" i="3" s="1"/>
  <c r="AE706" i="3" s="1"/>
  <c r="AE786" i="3" s="1"/>
  <c r="AE823" i="3" s="1"/>
  <c r="AF181" i="3"/>
  <c r="AF179" i="3" s="1"/>
  <c r="AF178" i="3" s="1"/>
  <c r="AE203" i="3"/>
  <c r="AE208" i="3" s="1"/>
  <c r="AE695" i="3" s="1"/>
  <c r="AE8" i="3"/>
  <c r="AF32" i="3"/>
  <c r="U292" i="3"/>
  <c r="U297" i="3" s="1"/>
  <c r="U302" i="3" s="1"/>
  <c r="U307" i="3" s="1"/>
  <c r="U324" i="3" s="1"/>
  <c r="U328" i="3" s="1"/>
  <c r="U335" i="3" s="1"/>
  <c r="U317" i="3" s="1"/>
  <c r="U341" i="3"/>
  <c r="AJ319" i="3"/>
  <c r="AK142" i="3"/>
  <c r="AJ141" i="3"/>
  <c r="AJ138" i="3" s="1"/>
  <c r="AB767" i="3"/>
  <c r="AB769" i="3" s="1"/>
  <c r="AQ261" i="3"/>
  <c r="AR36" i="3"/>
  <c r="AC707" i="3" l="1"/>
  <c r="AC787" i="3" s="1"/>
  <c r="AC824" i="3" s="1"/>
  <c r="X605" i="3"/>
  <c r="X634" i="3" s="1"/>
  <c r="X588" i="3"/>
  <c r="X694" i="3"/>
  <c r="X773" i="3" s="1"/>
  <c r="X210" i="3"/>
  <c r="X221" i="3" s="1"/>
  <c r="AF203" i="3"/>
  <c r="AF208" i="3" s="1"/>
  <c r="AF695" i="3" s="1"/>
  <c r="AG32" i="3"/>
  <c r="AF8" i="3"/>
  <c r="AF782" i="3"/>
  <c r="AF819" i="3" s="1"/>
  <c r="AH337" i="3"/>
  <c r="AI165" i="3"/>
  <c r="W687" i="3"/>
  <c r="W712" i="3" s="1"/>
  <c r="W638" i="3"/>
  <c r="W643" i="3" s="1"/>
  <c r="W648" i="3" s="1"/>
  <c r="W653" i="3" s="1"/>
  <c r="W670" i="3" s="1"/>
  <c r="W674" i="3" s="1"/>
  <c r="W681" i="3" s="1"/>
  <c r="W663" i="3" s="1"/>
  <c r="Z187" i="3"/>
  <c r="Y195" i="3"/>
  <c r="W792" i="3"/>
  <c r="W810" i="3"/>
  <c r="W829" i="3" s="1"/>
  <c r="AJ271" i="3"/>
  <c r="AK55" i="3"/>
  <c r="AE780" i="3"/>
  <c r="AE817" i="3" s="1"/>
  <c r="AE701" i="3"/>
  <c r="AS223" i="3"/>
  <c r="AT69" i="3"/>
  <c r="AT223" i="3" s="1"/>
  <c r="AK313" i="3"/>
  <c r="AL137" i="3"/>
  <c r="AC813" i="3"/>
  <c r="AC774" i="3"/>
  <c r="AG330" i="3"/>
  <c r="AH154" i="3"/>
  <c r="AD751" i="3"/>
  <c r="AD767" i="3" s="1"/>
  <c r="AS248" i="3"/>
  <c r="AT62" i="3"/>
  <c r="AT248" i="3" s="1"/>
  <c r="AH309" i="3"/>
  <c r="AI128" i="3"/>
  <c r="AQ277" i="3"/>
  <c r="AR65" i="3"/>
  <c r="AS215" i="3"/>
  <c r="AT40" i="3"/>
  <c r="AT215" i="3" s="1"/>
  <c r="AF111" i="3"/>
  <c r="AF110" i="3" s="1"/>
  <c r="AF293" i="3" s="1"/>
  <c r="AG112" i="3"/>
  <c r="AP276" i="3"/>
  <c r="AQ64" i="3"/>
  <c r="AQ219" i="3"/>
  <c r="AQ775" i="3" s="1"/>
  <c r="AQ812" i="3" s="1"/>
  <c r="AM264" i="3"/>
  <c r="AN47" i="3"/>
  <c r="AP274" i="3"/>
  <c r="AQ59" i="3"/>
  <c r="AD784" i="3"/>
  <c r="AD821" i="3" s="1"/>
  <c r="AD185" i="3"/>
  <c r="AE748" i="3"/>
  <c r="AB811" i="3"/>
  <c r="AB825" i="3" s="1"/>
  <c r="AB788" i="3"/>
  <c r="AS244" i="3"/>
  <c r="AT35" i="3"/>
  <c r="AK268" i="3"/>
  <c r="AL52" i="3"/>
  <c r="AI267" i="3"/>
  <c r="AI286" i="3" s="1"/>
  <c r="AI699" i="3" s="1"/>
  <c r="AI750" i="3" s="1"/>
  <c r="AJ51" i="3"/>
  <c r="AI192" i="3"/>
  <c r="AI34" i="3"/>
  <c r="AH310" i="3"/>
  <c r="AI129" i="3"/>
  <c r="AQ224" i="3"/>
  <c r="AR70" i="3"/>
  <c r="AL312" i="3"/>
  <c r="AM136" i="3"/>
  <c r="AQ227" i="3"/>
  <c r="AR73" i="3"/>
  <c r="AG342" i="3"/>
  <c r="AH180" i="3"/>
  <c r="AF329" i="3"/>
  <c r="AG153" i="3"/>
  <c r="AF152" i="3"/>
  <c r="AF151" i="3" s="1"/>
  <c r="AI781" i="3"/>
  <c r="AI818" i="3" s="1"/>
  <c r="AI702" i="3"/>
  <c r="AH308" i="3"/>
  <c r="AH126" i="3"/>
  <c r="AH125" i="3" s="1"/>
  <c r="AI127" i="3"/>
  <c r="AS161" i="3"/>
  <c r="AR159" i="3"/>
  <c r="AG314" i="3"/>
  <c r="AG703" i="3" s="1"/>
  <c r="AD705" i="3"/>
  <c r="AD785" i="3" s="1"/>
  <c r="AD822" i="3" s="1"/>
  <c r="AD338" i="3"/>
  <c r="AP222" i="3"/>
  <c r="AP241" i="3" s="1"/>
  <c r="AP190" i="3"/>
  <c r="AQ68" i="3"/>
  <c r="AK273" i="3"/>
  <c r="AL58" i="3"/>
  <c r="AJ266" i="3"/>
  <c r="AK49" i="3"/>
  <c r="AJ192" i="3"/>
  <c r="AO249" i="3"/>
  <c r="AP66" i="3"/>
  <c r="AQ216" i="3"/>
  <c r="AR39" i="3"/>
  <c r="AR189" i="3" s="1"/>
  <c r="AN134" i="3"/>
  <c r="AE704" i="3"/>
  <c r="AE332" i="3"/>
  <c r="AJ116" i="3"/>
  <c r="AJ115" i="3" s="1"/>
  <c r="AJ298" i="3" s="1"/>
  <c r="AK117" i="3"/>
  <c r="AI344" i="3"/>
  <c r="AI182" i="3"/>
  <c r="AJ183" i="3"/>
  <c r="AR261" i="3"/>
  <c r="AS36" i="3"/>
  <c r="AK311" i="3"/>
  <c r="AL135" i="3"/>
  <c r="AK133" i="3"/>
  <c r="AL272" i="3"/>
  <c r="AM56" i="3"/>
  <c r="Y540" i="3"/>
  <c r="Y555" i="3" s="1"/>
  <c r="Y566" i="3" s="1"/>
  <c r="Z532" i="3"/>
  <c r="AR211" i="3"/>
  <c r="AS46" i="3"/>
  <c r="AE188" i="3"/>
  <c r="AE193" i="3" s="1"/>
  <c r="AE7" i="3"/>
  <c r="AQ212" i="3"/>
  <c r="AR42" i="3"/>
  <c r="AK319" i="3"/>
  <c r="AL142" i="3"/>
  <c r="AK141" i="3"/>
  <c r="AK138" i="3" s="1"/>
  <c r="AF343" i="3"/>
  <c r="AF345" i="3" s="1"/>
  <c r="AF706" i="3" s="1"/>
  <c r="AF786" i="3" s="1"/>
  <c r="AF823" i="3" s="1"/>
  <c r="AG181" i="3"/>
  <c r="AJ34" i="3"/>
  <c r="AS109" i="3"/>
  <c r="AR108" i="3"/>
  <c r="AO278" i="3"/>
  <c r="AP67" i="3"/>
  <c r="AQ262" i="3"/>
  <c r="AR37" i="3"/>
  <c r="AL284" i="3"/>
  <c r="AM99" i="3"/>
  <c r="AQ263" i="3"/>
  <c r="AR45" i="3"/>
  <c r="AL269" i="3"/>
  <c r="AM53" i="3"/>
  <c r="AP279" i="3"/>
  <c r="AQ63" i="3"/>
  <c r="AC708" i="3"/>
  <c r="AP275" i="3"/>
  <c r="AQ61" i="3"/>
  <c r="AS214" i="3"/>
  <c r="AT43" i="3"/>
  <c r="AT214" i="3" s="1"/>
  <c r="W243" i="3"/>
  <c r="W260" i="3"/>
  <c r="W288" i="3" s="1"/>
  <c r="AS247" i="3"/>
  <c r="AT60" i="3"/>
  <c r="AT247" i="3" s="1"/>
  <c r="V341" i="3"/>
  <c r="V292" i="3"/>
  <c r="V297" i="3" s="1"/>
  <c r="V302" i="3" s="1"/>
  <c r="V307" i="3" s="1"/>
  <c r="V324" i="3" s="1"/>
  <c r="V328" i="3" s="1"/>
  <c r="V335" i="3" s="1"/>
  <c r="V317" i="3" s="1"/>
  <c r="AR213" i="3"/>
  <c r="AS41" i="3"/>
  <c r="AJ783" i="3"/>
  <c r="AJ820" i="3" s="1"/>
  <c r="AJ321" i="3"/>
  <c r="AR218" i="3"/>
  <c r="AS38" i="3"/>
  <c r="AD708" i="3"/>
  <c r="AR226" i="3"/>
  <c r="AS72" i="3"/>
  <c r="AK265" i="3"/>
  <c r="AL48" i="3"/>
  <c r="AR217" i="3"/>
  <c r="AS44" i="3"/>
  <c r="AE336" i="3"/>
  <c r="AF164" i="3"/>
  <c r="AE163" i="3"/>
  <c r="AE162" i="3" s="1"/>
  <c r="AQ290" i="3"/>
  <c r="AQ105" i="3"/>
  <c r="AM245" i="3"/>
  <c r="AN50" i="3"/>
  <c r="AM191" i="3"/>
  <c r="AK270" i="3"/>
  <c r="AL54" i="3"/>
  <c r="AP779" i="3"/>
  <c r="AP816" i="3" s="1"/>
  <c r="AP700" i="3"/>
  <c r="AL246" i="3"/>
  <c r="AL258" i="3" s="1"/>
  <c r="AL698" i="3" s="1"/>
  <c r="AL749" i="3" s="1"/>
  <c r="AM57" i="3"/>
  <c r="AE185" i="3" l="1"/>
  <c r="AD764" i="3"/>
  <c r="AD765" i="3" s="1"/>
  <c r="AH314" i="3"/>
  <c r="AH703" i="3" s="1"/>
  <c r="AD707" i="3"/>
  <c r="AD787" i="3" s="1"/>
  <c r="AD824" i="3" s="1"/>
  <c r="AG782" i="3"/>
  <c r="AG819" i="3" s="1"/>
  <c r="AR227" i="3"/>
  <c r="AS73" i="3"/>
  <c r="AG203" i="3"/>
  <c r="AG208" i="3" s="1"/>
  <c r="AG695" i="3" s="1"/>
  <c r="AH32" i="3"/>
  <c r="AG8" i="3"/>
  <c r="AS213" i="3"/>
  <c r="AT41" i="3"/>
  <c r="AT213" i="3" s="1"/>
  <c r="AM269" i="3"/>
  <c r="AN53" i="3"/>
  <c r="AS211" i="3"/>
  <c r="AT46" i="3"/>
  <c r="AL311" i="3"/>
  <c r="AM135" i="3"/>
  <c r="AL133" i="3"/>
  <c r="AL117" i="3"/>
  <c r="AK116" i="3"/>
  <c r="AK115" i="3" s="1"/>
  <c r="AK298" i="3" s="1"/>
  <c r="AG329" i="3"/>
  <c r="AG152" i="3"/>
  <c r="AG151" i="3" s="1"/>
  <c r="AH153" i="3"/>
  <c r="AM312" i="3"/>
  <c r="AN136" i="3"/>
  <c r="AJ267" i="3"/>
  <c r="AJ286" i="3" s="1"/>
  <c r="AJ699" i="3" s="1"/>
  <c r="AJ750" i="3" s="1"/>
  <c r="AK51" i="3"/>
  <c r="AH330" i="3"/>
  <c r="AI154" i="3"/>
  <c r="AF748" i="3"/>
  <c r="AQ279" i="3"/>
  <c r="AR63" i="3"/>
  <c r="AO134" i="3"/>
  <c r="AQ779" i="3"/>
  <c r="AQ816" i="3" s="1"/>
  <c r="AQ700" i="3"/>
  <c r="AL270" i="3"/>
  <c r="AM54" i="3"/>
  <c r="AJ781" i="3"/>
  <c r="AJ818" i="3" s="1"/>
  <c r="AJ702" i="3"/>
  <c r="AP249" i="3"/>
  <c r="AQ66" i="3"/>
  <c r="AQ222" i="3"/>
  <c r="AQ241" i="3" s="1"/>
  <c r="AQ190" i="3"/>
  <c r="AR68" i="3"/>
  <c r="AT161" i="3"/>
  <c r="AT159" i="3" s="1"/>
  <c r="AS159" i="3"/>
  <c r="AF704" i="3"/>
  <c r="AF332" i="3"/>
  <c r="AQ274" i="3"/>
  <c r="AR59" i="3"/>
  <c r="AQ276" i="3"/>
  <c r="AR64" i="3"/>
  <c r="AI309" i="3"/>
  <c r="AJ128" i="3"/>
  <c r="X243" i="3"/>
  <c r="X260" i="3"/>
  <c r="X288" i="3" s="1"/>
  <c r="AR262" i="3"/>
  <c r="AS37" i="3"/>
  <c r="AF336" i="3"/>
  <c r="AG164" i="3"/>
  <c r="AF163" i="3"/>
  <c r="AF162" i="3" s="1"/>
  <c r="AP278" i="3"/>
  <c r="AQ67" i="3"/>
  <c r="AE705" i="3"/>
  <c r="AE785" i="3" s="1"/>
  <c r="AE822" i="3" s="1"/>
  <c r="AE338" i="3"/>
  <c r="AR263" i="3"/>
  <c r="AS45" i="3"/>
  <c r="AL319" i="3"/>
  <c r="AM142" i="3"/>
  <c r="AL141" i="3"/>
  <c r="AL138" i="3" s="1"/>
  <c r="AS261" i="3"/>
  <c r="AT36" i="3"/>
  <c r="AI308" i="3"/>
  <c r="AJ127" i="3"/>
  <c r="AI126" i="3"/>
  <c r="AI125" i="3" s="1"/>
  <c r="AR224" i="3"/>
  <c r="AS70" i="3"/>
  <c r="AL268" i="3"/>
  <c r="AM52" i="3"/>
  <c r="AC811" i="3"/>
  <c r="AC825" i="3" s="1"/>
  <c r="AC788" i="3"/>
  <c r="AK271" i="3"/>
  <c r="AL55" i="3"/>
  <c r="AI337" i="3"/>
  <c r="AJ165" i="3"/>
  <c r="X792" i="3"/>
  <c r="X810" i="3"/>
  <c r="X829" i="3" s="1"/>
  <c r="AL273" i="3"/>
  <c r="AM58" i="3"/>
  <c r="W341" i="3"/>
  <c r="W292" i="3"/>
  <c r="W297" i="3" s="1"/>
  <c r="W302" i="3" s="1"/>
  <c r="W307" i="3" s="1"/>
  <c r="W324" i="3" s="1"/>
  <c r="W328" i="3" s="1"/>
  <c r="W335" i="3" s="1"/>
  <c r="W317" i="3" s="1"/>
  <c r="AG343" i="3"/>
  <c r="AG345" i="3" s="1"/>
  <c r="AG706" i="3" s="1"/>
  <c r="AG786" i="3" s="1"/>
  <c r="AG823" i="3" s="1"/>
  <c r="AH181" i="3"/>
  <c r="AR277" i="3"/>
  <c r="AS65" i="3"/>
  <c r="AS217" i="3"/>
  <c r="AT44" i="3"/>
  <c r="AT217" i="3" s="1"/>
  <c r="AQ275" i="3"/>
  <c r="AR61" i="3"/>
  <c r="AK783" i="3"/>
  <c r="AK820" i="3" s="1"/>
  <c r="AK321" i="3"/>
  <c r="AE784" i="3"/>
  <c r="AE821" i="3" s="1"/>
  <c r="AG179" i="3"/>
  <c r="AG178" i="3" s="1"/>
  <c r="AE708" i="3"/>
  <c r="AG111" i="3"/>
  <c r="AG110" i="3" s="1"/>
  <c r="AG293" i="3" s="1"/>
  <c r="AH112" i="3"/>
  <c r="AF188" i="3"/>
  <c r="AF193" i="3" s="1"/>
  <c r="AF7" i="3"/>
  <c r="Z195" i="3"/>
  <c r="AA187" i="3"/>
  <c r="AR290" i="3"/>
  <c r="AR105" i="3"/>
  <c r="AN245" i="3"/>
  <c r="AO50" i="3"/>
  <c r="AN191" i="3"/>
  <c r="AS218" i="3"/>
  <c r="AT38" i="3"/>
  <c r="AT218" i="3" s="1"/>
  <c r="AM284" i="3"/>
  <c r="AN99" i="3"/>
  <c r="AS108" i="3"/>
  <c r="AT109" i="3"/>
  <c r="AT108" i="3" s="1"/>
  <c r="AR212" i="3"/>
  <c r="AR219" i="3" s="1"/>
  <c r="AR775" i="3" s="1"/>
  <c r="AR812" i="3" s="1"/>
  <c r="AS42" i="3"/>
  <c r="Y605" i="3"/>
  <c r="Y634" i="3" s="1"/>
  <c r="Y588" i="3"/>
  <c r="AK266" i="3"/>
  <c r="AL49" i="3"/>
  <c r="AH782" i="3"/>
  <c r="AH819" i="3" s="1"/>
  <c r="AH342" i="3"/>
  <c r="AI180" i="3"/>
  <c r="AI310" i="3"/>
  <c r="AJ129" i="3"/>
  <c r="AT244" i="3"/>
  <c r="AE751" i="3"/>
  <c r="AE764" i="3" s="1"/>
  <c r="AE765" i="3" s="1"/>
  <c r="AF780" i="3"/>
  <c r="AF817" i="3" s="1"/>
  <c r="AF701" i="3"/>
  <c r="AL313" i="3"/>
  <c r="AM137" i="3"/>
  <c r="X687" i="3"/>
  <c r="X712" i="3" s="1"/>
  <c r="X638" i="3"/>
  <c r="X643" i="3" s="1"/>
  <c r="X648" i="3" s="1"/>
  <c r="X653" i="3" s="1"/>
  <c r="X670" i="3" s="1"/>
  <c r="X674" i="3" s="1"/>
  <c r="X681" i="3" s="1"/>
  <c r="X663" i="3" s="1"/>
  <c r="Y694" i="3"/>
  <c r="Y773" i="3" s="1"/>
  <c r="Y210" i="3"/>
  <c r="Y221" i="3" s="1"/>
  <c r="AL265" i="3"/>
  <c r="AM48" i="3"/>
  <c r="AR216" i="3"/>
  <c r="AS39" i="3"/>
  <c r="AS226" i="3"/>
  <c r="AT72" i="3"/>
  <c r="AT226" i="3" s="1"/>
  <c r="Z540" i="3"/>
  <c r="Z555" i="3" s="1"/>
  <c r="Z566" i="3" s="1"/>
  <c r="AA532" i="3"/>
  <c r="AM246" i="3"/>
  <c r="AN57" i="3"/>
  <c r="AM258" i="3"/>
  <c r="AM698" i="3" s="1"/>
  <c r="AM749" i="3" s="1"/>
  <c r="AM272" i="3"/>
  <c r="AN56" i="3"/>
  <c r="AJ344" i="3"/>
  <c r="AK183" i="3"/>
  <c r="AJ182" i="3"/>
  <c r="AN264" i="3"/>
  <c r="AO47" i="3"/>
  <c r="AD813" i="3"/>
  <c r="AD774" i="3"/>
  <c r="AF185" i="3" l="1"/>
  <c r="AD769" i="3"/>
  <c r="AM313" i="3"/>
  <c r="AN137" i="3"/>
  <c r="AT290" i="3"/>
  <c r="AT105" i="3"/>
  <c r="AO245" i="3"/>
  <c r="AP50" i="3"/>
  <c r="AH111" i="3"/>
  <c r="AH110" i="3" s="1"/>
  <c r="AH293" i="3" s="1"/>
  <c r="AI112" i="3"/>
  <c r="AQ249" i="3"/>
  <c r="AR66" i="3"/>
  <c r="AI330" i="3"/>
  <c r="AJ154" i="3"/>
  <c r="AG704" i="3"/>
  <c r="AG332" i="3"/>
  <c r="AS227" i="3"/>
  <c r="AT73" i="3"/>
  <c r="AT227" i="3" s="1"/>
  <c r="AT261" i="3"/>
  <c r="AL266" i="3"/>
  <c r="AM49" i="3"/>
  <c r="AS290" i="3"/>
  <c r="AS105" i="3"/>
  <c r="AN258" i="3"/>
  <c r="AN698" i="3" s="1"/>
  <c r="AN749" i="3" s="1"/>
  <c r="AG780" i="3"/>
  <c r="AG817" i="3" s="1"/>
  <c r="AG701" i="3"/>
  <c r="AH343" i="3"/>
  <c r="AH345" i="3" s="1"/>
  <c r="AH706" i="3" s="1"/>
  <c r="AH786" i="3" s="1"/>
  <c r="AH823" i="3" s="1"/>
  <c r="AI181" i="3"/>
  <c r="AJ337" i="3"/>
  <c r="AK165" i="3"/>
  <c r="AS224" i="3"/>
  <c r="AT70" i="3"/>
  <c r="AT224" i="3" s="1"/>
  <c r="AQ278" i="3"/>
  <c r="AR67" i="3"/>
  <c r="X341" i="3"/>
  <c r="X292" i="3"/>
  <c r="X297" i="3" s="1"/>
  <c r="X302" i="3" s="1"/>
  <c r="X307" i="3" s="1"/>
  <c r="X324" i="3" s="1"/>
  <c r="X328" i="3" s="1"/>
  <c r="X335" i="3" s="1"/>
  <c r="X317" i="3" s="1"/>
  <c r="AK781" i="3"/>
  <c r="AK818" i="3" s="1"/>
  <c r="AK702" i="3"/>
  <c r="AN269" i="3"/>
  <c r="AO53" i="3"/>
  <c r="AS216" i="3"/>
  <c r="AT39" i="3"/>
  <c r="AT216" i="3" s="1"/>
  <c r="AM268" i="3"/>
  <c r="AN52" i="3"/>
  <c r="AS189" i="3"/>
  <c r="AN246" i="3"/>
  <c r="AO57" i="3"/>
  <c r="AA540" i="3"/>
  <c r="AA555" i="3" s="1"/>
  <c r="AA566" i="3" s="1"/>
  <c r="AB532" i="3"/>
  <c r="AM265" i="3"/>
  <c r="AN48" i="3"/>
  <c r="AJ310" i="3"/>
  <c r="AK129" i="3"/>
  <c r="AN284" i="3"/>
  <c r="AO99" i="3"/>
  <c r="AR275" i="3"/>
  <c r="AS61" i="3"/>
  <c r="AF784" i="3"/>
  <c r="AF821" i="3" s="1"/>
  <c r="AP134" i="3"/>
  <c r="AK267" i="3"/>
  <c r="AK286" i="3" s="1"/>
  <c r="AK699" i="3" s="1"/>
  <c r="AK750" i="3" s="1"/>
  <c r="AL51" i="3"/>
  <c r="AK192" i="3"/>
  <c r="AK34" i="3"/>
  <c r="AL116" i="3"/>
  <c r="AL115" i="3" s="1"/>
  <c r="AL298" i="3" s="1"/>
  <c r="AM117" i="3"/>
  <c r="AS212" i="3"/>
  <c r="AS219" i="3" s="1"/>
  <c r="AS775" i="3" s="1"/>
  <c r="AS812" i="3" s="1"/>
  <c r="AT42" i="3"/>
  <c r="AT212" i="3" s="1"/>
  <c r="AS277" i="3"/>
  <c r="AT65" i="3"/>
  <c r="AT277" i="3" s="1"/>
  <c r="AH329" i="3"/>
  <c r="AH152" i="3"/>
  <c r="AH151" i="3" s="1"/>
  <c r="AI153" i="3"/>
  <c r="AR274" i="3"/>
  <c r="AS59" i="3"/>
  <c r="AF751" i="3"/>
  <c r="AF764" i="3" s="1"/>
  <c r="AF765" i="3" s="1"/>
  <c r="Z605" i="3"/>
  <c r="Z634" i="3" s="1"/>
  <c r="Z588" i="3"/>
  <c r="AR700" i="3"/>
  <c r="AR779" i="3"/>
  <c r="AR816" i="3" s="1"/>
  <c r="AL271" i="3"/>
  <c r="AM55" i="3"/>
  <c r="AM319" i="3"/>
  <c r="AM141" i="3"/>
  <c r="AM138" i="3" s="1"/>
  <c r="AN142" i="3"/>
  <c r="AJ309" i="3"/>
  <c r="AK128" i="3"/>
  <c r="AR279" i="3"/>
  <c r="AS63" i="3"/>
  <c r="AT211" i="3"/>
  <c r="AS262" i="3"/>
  <c r="AT37" i="3"/>
  <c r="Y260" i="3"/>
  <c r="Y288" i="3" s="1"/>
  <c r="Y243" i="3"/>
  <c r="AH179" i="3"/>
  <c r="AH178" i="3" s="1"/>
  <c r="AA195" i="3"/>
  <c r="AB187" i="3"/>
  <c r="AJ308" i="3"/>
  <c r="AJ126" i="3"/>
  <c r="AJ125" i="3" s="1"/>
  <c r="AK127" i="3"/>
  <c r="AL783" i="3"/>
  <c r="AL820" i="3" s="1"/>
  <c r="AL321" i="3"/>
  <c r="AG336" i="3"/>
  <c r="AH164" i="3"/>
  <c r="AG163" i="3"/>
  <c r="AG162" i="3" s="1"/>
  <c r="AM270" i="3"/>
  <c r="AN54" i="3"/>
  <c r="AN312" i="3"/>
  <c r="AO136" i="3"/>
  <c r="AM311" i="3"/>
  <c r="AN135" i="3"/>
  <c r="AM133" i="3"/>
  <c r="AO264" i="3"/>
  <c r="AP47" i="3"/>
  <c r="AE813" i="3"/>
  <c r="AE774" i="3"/>
  <c r="AH203" i="3"/>
  <c r="AH208" i="3" s="1"/>
  <c r="AH695" i="3" s="1"/>
  <c r="AI32" i="3"/>
  <c r="AH8" i="3"/>
  <c r="AG748" i="3"/>
  <c r="AD811" i="3"/>
  <c r="AD825" i="3" s="1"/>
  <c r="AD788" i="3"/>
  <c r="AK344" i="3"/>
  <c r="AL183" i="3"/>
  <c r="AK182" i="3"/>
  <c r="AN272" i="3"/>
  <c r="AO56" i="3"/>
  <c r="Y810" i="3"/>
  <c r="Y829" i="3" s="1"/>
  <c r="Y792" i="3"/>
  <c r="AE767" i="3"/>
  <c r="AE769" i="3" s="1"/>
  <c r="AI342" i="3"/>
  <c r="AI179" i="3"/>
  <c r="AI178" i="3" s="1"/>
  <c r="AJ180" i="3"/>
  <c r="Y638" i="3"/>
  <c r="Y643" i="3" s="1"/>
  <c r="Y648" i="3" s="1"/>
  <c r="Y653" i="3" s="1"/>
  <c r="Y670" i="3" s="1"/>
  <c r="Y674" i="3" s="1"/>
  <c r="Y681" i="3" s="1"/>
  <c r="Y663" i="3" s="1"/>
  <c r="Y687" i="3"/>
  <c r="Y712" i="3" s="1"/>
  <c r="Z694" i="3"/>
  <c r="Z773" i="3" s="1"/>
  <c r="Z210" i="3"/>
  <c r="Z221" i="3" s="1"/>
  <c r="AE707" i="3"/>
  <c r="AE787" i="3" s="1"/>
  <c r="AE824" i="3" s="1"/>
  <c r="AM273" i="3"/>
  <c r="AN58" i="3"/>
  <c r="AI314" i="3"/>
  <c r="AI703" i="3" s="1"/>
  <c r="AS263" i="3"/>
  <c r="AT45" i="3"/>
  <c r="AT263" i="3" s="1"/>
  <c r="AF705" i="3"/>
  <c r="AF338" i="3"/>
  <c r="AR276" i="3"/>
  <c r="AS64" i="3"/>
  <c r="AR222" i="3"/>
  <c r="AR241" i="3" s="1"/>
  <c r="AR190" i="3"/>
  <c r="AS68" i="3"/>
  <c r="AG188" i="3"/>
  <c r="AG193" i="3" s="1"/>
  <c r="AG7" i="3"/>
  <c r="AH188" i="3" l="1"/>
  <c r="AH193" i="3" s="1"/>
  <c r="AH7" i="3"/>
  <c r="AN273" i="3"/>
  <c r="AO58" i="3"/>
  <c r="AL344" i="3"/>
  <c r="AM183" i="3"/>
  <c r="AL182" i="3"/>
  <c r="AI203" i="3"/>
  <c r="AI208" i="3" s="1"/>
  <c r="AI695" i="3" s="1"/>
  <c r="AJ32" i="3"/>
  <c r="AI8" i="3"/>
  <c r="AH336" i="3"/>
  <c r="AH163" i="3"/>
  <c r="AH162" i="3" s="1"/>
  <c r="AI164" i="3"/>
  <c r="AA694" i="3"/>
  <c r="AA773" i="3" s="1"/>
  <c r="AA210" i="3"/>
  <c r="AA221" i="3" s="1"/>
  <c r="AT189" i="3"/>
  <c r="AM783" i="3"/>
  <c r="AM820" i="3" s="1"/>
  <c r="AM321" i="3"/>
  <c r="AF767" i="3"/>
  <c r="AF769" i="3" s="1"/>
  <c r="AL267" i="3"/>
  <c r="AL286" i="3" s="1"/>
  <c r="AL699" i="3" s="1"/>
  <c r="AL750" i="3" s="1"/>
  <c r="AM51" i="3"/>
  <c r="AL192" i="3"/>
  <c r="AL34" i="3"/>
  <c r="AO284" i="3"/>
  <c r="AP99" i="3"/>
  <c r="AC532" i="3"/>
  <c r="AB540" i="3"/>
  <c r="AB555" i="3" s="1"/>
  <c r="AB566" i="3" s="1"/>
  <c r="AI782" i="3"/>
  <c r="AI819" i="3" s="1"/>
  <c r="AH748" i="3"/>
  <c r="AN311" i="3"/>
  <c r="AO135" i="3"/>
  <c r="AN133" i="3"/>
  <c r="AG705" i="3"/>
  <c r="AG785" i="3" s="1"/>
  <c r="AG822" i="3" s="1"/>
  <c r="AG338" i="3"/>
  <c r="AM271" i="3"/>
  <c r="AN55" i="3"/>
  <c r="AA588" i="3"/>
  <c r="AA605" i="3"/>
  <c r="AA634" i="3" s="1"/>
  <c r="AO269" i="3"/>
  <c r="AP53" i="3"/>
  <c r="AR249" i="3"/>
  <c r="AS66" i="3"/>
  <c r="AP245" i="3"/>
  <c r="AQ50" i="3"/>
  <c r="AT219" i="3"/>
  <c r="AT775" i="3" s="1"/>
  <c r="AT812" i="3" s="1"/>
  <c r="AE811" i="3"/>
  <c r="AE825" i="3" s="1"/>
  <c r="AE788" i="3"/>
  <c r="AS279" i="3"/>
  <c r="AT63" i="3"/>
  <c r="AT279" i="3" s="1"/>
  <c r="AS274" i="3"/>
  <c r="AT59" i="3"/>
  <c r="AT274" i="3" s="1"/>
  <c r="AK310" i="3"/>
  <c r="AL129" i="3"/>
  <c r="AO246" i="3"/>
  <c r="AO258" i="3" s="1"/>
  <c r="AO698" i="3" s="1"/>
  <c r="AO749" i="3" s="1"/>
  <c r="AP57" i="3"/>
  <c r="AP191" i="3" s="1"/>
  <c r="AT700" i="3"/>
  <c r="AT779" i="3"/>
  <c r="AT816" i="3" s="1"/>
  <c r="Z260" i="3"/>
  <c r="Z288" i="3" s="1"/>
  <c r="Z243" i="3"/>
  <c r="AO312" i="3"/>
  <c r="AP136" i="3"/>
  <c r="Y341" i="3"/>
  <c r="Y292" i="3"/>
  <c r="Y297" i="3" s="1"/>
  <c r="Y302" i="3" s="1"/>
  <c r="Y307" i="3" s="1"/>
  <c r="Y324" i="3" s="1"/>
  <c r="Y328" i="3" s="1"/>
  <c r="Y335" i="3" s="1"/>
  <c r="Y317" i="3" s="1"/>
  <c r="AQ134" i="3"/>
  <c r="AK337" i="3"/>
  <c r="AL165" i="3"/>
  <c r="AS700" i="3"/>
  <c r="AS779" i="3"/>
  <c r="AS816" i="3" s="1"/>
  <c r="AN313" i="3"/>
  <c r="AO137" i="3"/>
  <c r="AJ342" i="3"/>
  <c r="AK180" i="3"/>
  <c r="AB195" i="3"/>
  <c r="AC187" i="3"/>
  <c r="AF785" i="3"/>
  <c r="AF822" i="3" s="1"/>
  <c r="AF708" i="3"/>
  <c r="AK308" i="3"/>
  <c r="AK314" i="3" s="1"/>
  <c r="AK703" i="3" s="1"/>
  <c r="AK126" i="3"/>
  <c r="AK125" i="3" s="1"/>
  <c r="AL127" i="3"/>
  <c r="AK309" i="3"/>
  <c r="AL128" i="3"/>
  <c r="AI329" i="3"/>
  <c r="AI152" i="3"/>
  <c r="AI151" i="3" s="1"/>
  <c r="AJ153" i="3"/>
  <c r="AN117" i="3"/>
  <c r="AM116" i="3"/>
  <c r="AM115" i="3" s="1"/>
  <c r="AM298" i="3" s="1"/>
  <c r="AF707" i="3"/>
  <c r="AF787" i="3" s="1"/>
  <c r="AF824" i="3" s="1"/>
  <c r="AM266" i="3"/>
  <c r="AN49" i="3"/>
  <c r="AI111" i="3"/>
  <c r="AI110" i="3" s="1"/>
  <c r="AI293" i="3" s="1"/>
  <c r="AJ112" i="3"/>
  <c r="AJ330" i="3"/>
  <c r="AK154" i="3"/>
  <c r="AO272" i="3"/>
  <c r="AP56" i="3"/>
  <c r="AN270" i="3"/>
  <c r="AO54" i="3"/>
  <c r="AT262" i="3"/>
  <c r="AL781" i="3"/>
  <c r="AL818" i="3" s="1"/>
  <c r="AL702" i="3"/>
  <c r="AN268" i="3"/>
  <c r="AO52" i="3"/>
  <c r="AI343" i="3"/>
  <c r="AI345" i="3" s="1"/>
  <c r="AI706" i="3" s="1"/>
  <c r="AI786" i="3" s="1"/>
  <c r="AI823" i="3" s="1"/>
  <c r="AJ181" i="3"/>
  <c r="AJ179" i="3" s="1"/>
  <c r="AJ178" i="3" s="1"/>
  <c r="AH780" i="3"/>
  <c r="AH817" i="3" s="1"/>
  <c r="AH701" i="3"/>
  <c r="AF813" i="3"/>
  <c r="AF774" i="3"/>
  <c r="AR278" i="3"/>
  <c r="AS67" i="3"/>
  <c r="AS276" i="3"/>
  <c r="AT64" i="3"/>
  <c r="AT276" i="3" s="1"/>
  <c r="AG185" i="3"/>
  <c r="Z792" i="3"/>
  <c r="Z810" i="3"/>
  <c r="Z829" i="3" s="1"/>
  <c r="AS222" i="3"/>
  <c r="AS241" i="3" s="1"/>
  <c r="AS190" i="3"/>
  <c r="AT68" i="3"/>
  <c r="AG767" i="3"/>
  <c r="AG751" i="3"/>
  <c r="AG764" i="3" s="1"/>
  <c r="AG765" i="3" s="1"/>
  <c r="AP264" i="3"/>
  <c r="AQ47" i="3"/>
  <c r="AJ314" i="3"/>
  <c r="AJ703" i="3" s="1"/>
  <c r="AN319" i="3"/>
  <c r="AO142" i="3"/>
  <c r="AN141" i="3"/>
  <c r="AN138" i="3" s="1"/>
  <c r="Z687" i="3"/>
  <c r="Z712" i="3" s="1"/>
  <c r="Z638" i="3"/>
  <c r="Z643" i="3" s="1"/>
  <c r="Z648" i="3" s="1"/>
  <c r="Z653" i="3" s="1"/>
  <c r="Z670" i="3" s="1"/>
  <c r="Z674" i="3" s="1"/>
  <c r="Z681" i="3" s="1"/>
  <c r="Z663" i="3" s="1"/>
  <c r="AH704" i="3"/>
  <c r="AH332" i="3"/>
  <c r="AS275" i="3"/>
  <c r="AT61" i="3"/>
  <c r="AT275" i="3" s="1"/>
  <c r="AN265" i="3"/>
  <c r="AO48" i="3"/>
  <c r="AG784" i="3"/>
  <c r="AG821" i="3" s="1"/>
  <c r="AG707" i="3"/>
  <c r="AG787" i="3" s="1"/>
  <c r="AG824" i="3" s="1"/>
  <c r="AO191" i="3"/>
  <c r="AG769" i="3" l="1"/>
  <c r="AI780" i="3"/>
  <c r="AI817" i="3" s="1"/>
  <c r="AI701" i="3"/>
  <c r="AM267" i="3"/>
  <c r="AM286" i="3" s="1"/>
  <c r="AM699" i="3" s="1"/>
  <c r="AM750" i="3" s="1"/>
  <c r="AN51" i="3"/>
  <c r="AM192" i="3"/>
  <c r="AJ782" i="3"/>
  <c r="AJ819" i="3" s="1"/>
  <c r="AT222" i="3"/>
  <c r="AT241" i="3" s="1"/>
  <c r="AT190" i="3"/>
  <c r="AS278" i="3"/>
  <c r="AT67" i="3"/>
  <c r="AT278" i="3" s="1"/>
  <c r="AN266" i="3"/>
  <c r="AO49" i="3"/>
  <c r="AI704" i="3"/>
  <c r="AI332" i="3"/>
  <c r="AC195" i="3"/>
  <c r="AD187" i="3"/>
  <c r="AL310" i="3"/>
  <c r="AM129" i="3"/>
  <c r="AO311" i="3"/>
  <c r="AP135" i="3"/>
  <c r="AO133" i="3"/>
  <c r="AO273" i="3"/>
  <c r="AP58" i="3"/>
  <c r="AO270" i="3"/>
  <c r="AP54" i="3"/>
  <c r="AP312" i="3"/>
  <c r="AQ136" i="3"/>
  <c r="AI336" i="3"/>
  <c r="AI163" i="3"/>
  <c r="AI162" i="3" s="1"/>
  <c r="AJ164" i="3"/>
  <c r="AO268" i="3"/>
  <c r="AP52" i="3"/>
  <c r="AP272" i="3"/>
  <c r="AQ56" i="3"/>
  <c r="AL309" i="3"/>
  <c r="AM128" i="3"/>
  <c r="AB694" i="3"/>
  <c r="AB773" i="3" s="1"/>
  <c r="AB210" i="3"/>
  <c r="AB221" i="3" s="1"/>
  <c r="AL337" i="3"/>
  <c r="AM165" i="3"/>
  <c r="AA687" i="3"/>
  <c r="AA712" i="3" s="1"/>
  <c r="AA638" i="3"/>
  <c r="AA643" i="3" s="1"/>
  <c r="AA648" i="3" s="1"/>
  <c r="AA653" i="3" s="1"/>
  <c r="AA670" i="3" s="1"/>
  <c r="AA674" i="3" s="1"/>
  <c r="AA681" i="3" s="1"/>
  <c r="AA663" i="3" s="1"/>
  <c r="AB588" i="3"/>
  <c r="AB605" i="3"/>
  <c r="AB634" i="3" s="1"/>
  <c r="AH705" i="3"/>
  <c r="AH785" i="3" s="1"/>
  <c r="AH822" i="3" s="1"/>
  <c r="AH338" i="3"/>
  <c r="AH784" i="3"/>
  <c r="AH821" i="3" s="1"/>
  <c r="AF811" i="3"/>
  <c r="AF825" i="3" s="1"/>
  <c r="AF788" i="3"/>
  <c r="AM34" i="3"/>
  <c r="AK342" i="3"/>
  <c r="AL180" i="3"/>
  <c r="Z341" i="3"/>
  <c r="Z292" i="3"/>
  <c r="Z297" i="3" s="1"/>
  <c r="Z302" i="3" s="1"/>
  <c r="Z307" i="3" s="1"/>
  <c r="Z324" i="3" s="1"/>
  <c r="Z328" i="3" s="1"/>
  <c r="Z335" i="3" s="1"/>
  <c r="Z317" i="3" s="1"/>
  <c r="AQ245" i="3"/>
  <c r="AR50" i="3"/>
  <c r="AQ191" i="3"/>
  <c r="AC540" i="3"/>
  <c r="AC555" i="3" s="1"/>
  <c r="AC566" i="3" s="1"/>
  <c r="AD532" i="3"/>
  <c r="AI188" i="3"/>
  <c r="AI193" i="3" s="1"/>
  <c r="AI7" i="3"/>
  <c r="AL308" i="3"/>
  <c r="AL314" i="3" s="1"/>
  <c r="AL703" i="3" s="1"/>
  <c r="AL126" i="3"/>
  <c r="AL125" i="3" s="1"/>
  <c r="AM127" i="3"/>
  <c r="AP258" i="3"/>
  <c r="AP698" i="3" s="1"/>
  <c r="AP749" i="3" s="1"/>
  <c r="AN271" i="3"/>
  <c r="AO55" i="3"/>
  <c r="AH751" i="3"/>
  <c r="AH767" i="3" s="1"/>
  <c r="AH764" i="3"/>
  <c r="AH765" i="3" s="1"/>
  <c r="AP284" i="3"/>
  <c r="AQ99" i="3"/>
  <c r="AJ203" i="3"/>
  <c r="AJ208" i="3" s="1"/>
  <c r="AJ695" i="3" s="1"/>
  <c r="AK32" i="3"/>
  <c r="AJ8" i="3"/>
  <c r="AH185" i="3"/>
  <c r="AJ343" i="3"/>
  <c r="AJ345" i="3" s="1"/>
  <c r="AJ706" i="3" s="1"/>
  <c r="AJ786" i="3" s="1"/>
  <c r="AJ823" i="3" s="1"/>
  <c r="AK181" i="3"/>
  <c r="AP269" i="3"/>
  <c r="AQ53" i="3"/>
  <c r="AQ264" i="3"/>
  <c r="AR47" i="3"/>
  <c r="AN192" i="3"/>
  <c r="AK330" i="3"/>
  <c r="AL154" i="3"/>
  <c r="AM781" i="3"/>
  <c r="AM818" i="3" s="1"/>
  <c r="AM702" i="3"/>
  <c r="AR134" i="3"/>
  <c r="AS249" i="3"/>
  <c r="AT66" i="3"/>
  <c r="AT249" i="3" s="1"/>
  <c r="AI774" i="3"/>
  <c r="AI748" i="3"/>
  <c r="AO265" i="3"/>
  <c r="AP48" i="3"/>
  <c r="AG813" i="3"/>
  <c r="AG774" i="3"/>
  <c r="AN116" i="3"/>
  <c r="AN115" i="3" s="1"/>
  <c r="AN298" i="3" s="1"/>
  <c r="AO117" i="3"/>
  <c r="AK782" i="3"/>
  <c r="AK819" i="3" s="1"/>
  <c r="AO313" i="3"/>
  <c r="AP137" i="3"/>
  <c r="AA243" i="3"/>
  <c r="AA260" i="3"/>
  <c r="AA288" i="3" s="1"/>
  <c r="AN783" i="3"/>
  <c r="AN820" i="3" s="1"/>
  <c r="AN321" i="3"/>
  <c r="AO319" i="3"/>
  <c r="AP142" i="3"/>
  <c r="AO141" i="3"/>
  <c r="AO138" i="3" s="1"/>
  <c r="AK112" i="3"/>
  <c r="AJ111" i="3"/>
  <c r="AJ110" i="3" s="1"/>
  <c r="AJ293" i="3" s="1"/>
  <c r="AJ329" i="3"/>
  <c r="AJ152" i="3"/>
  <c r="AJ151" i="3" s="1"/>
  <c r="AK153" i="3"/>
  <c r="AP246" i="3"/>
  <c r="AQ57" i="3"/>
  <c r="AA810" i="3"/>
  <c r="AA829" i="3" s="1"/>
  <c r="AA792" i="3"/>
  <c r="AM344" i="3"/>
  <c r="AN183" i="3"/>
  <c r="AM182" i="3"/>
  <c r="AG708" i="3"/>
  <c r="AL330" i="3" l="1"/>
  <c r="AM154" i="3"/>
  <c r="AB687" i="3"/>
  <c r="AB712" i="3" s="1"/>
  <c r="AB638" i="3"/>
  <c r="AB643" i="3" s="1"/>
  <c r="AB648" i="3" s="1"/>
  <c r="AB653" i="3" s="1"/>
  <c r="AB670" i="3" s="1"/>
  <c r="AB674" i="3" s="1"/>
  <c r="AB681" i="3" s="1"/>
  <c r="AB663" i="3" s="1"/>
  <c r="AM309" i="3"/>
  <c r="AN128" i="3"/>
  <c r="AI705" i="3"/>
  <c r="AI785" i="3" s="1"/>
  <c r="AI822" i="3" s="1"/>
  <c r="AI338" i="3"/>
  <c r="AP311" i="3"/>
  <c r="AQ135" i="3"/>
  <c r="AP133" i="3"/>
  <c r="AO266" i="3"/>
  <c r="AP49" i="3"/>
  <c r="AN781" i="3"/>
  <c r="AN818" i="3" s="1"/>
  <c r="AN702" i="3"/>
  <c r="AA341" i="3"/>
  <c r="AA292" i="3"/>
  <c r="AA297" i="3" s="1"/>
  <c r="AA302" i="3" s="1"/>
  <c r="AA307" i="3" s="1"/>
  <c r="AA324" i="3" s="1"/>
  <c r="AA328" i="3" s="1"/>
  <c r="AA335" i="3" s="1"/>
  <c r="AA317" i="3" s="1"/>
  <c r="AJ780" i="3"/>
  <c r="AJ817" i="3" s="1"/>
  <c r="AJ701" i="3"/>
  <c r="AQ312" i="3"/>
  <c r="AR136" i="3"/>
  <c r="AN267" i="3"/>
  <c r="AN286" i="3" s="1"/>
  <c r="AN699" i="3" s="1"/>
  <c r="AN750" i="3" s="1"/>
  <c r="AO51" i="3"/>
  <c r="AN34" i="3"/>
  <c r="AI751" i="3"/>
  <c r="AI813" i="3" s="1"/>
  <c r="AI764" i="3"/>
  <c r="AI765" i="3" s="1"/>
  <c r="AJ704" i="3"/>
  <c r="AJ332" i="3"/>
  <c r="AK111" i="3"/>
  <c r="AK110" i="3" s="1"/>
  <c r="AK293" i="3" s="1"/>
  <c r="AL112" i="3"/>
  <c r="AQ272" i="3"/>
  <c r="AR56" i="3"/>
  <c r="AM310" i="3"/>
  <c r="AN129" i="3"/>
  <c r="AI784" i="3"/>
  <c r="AI821" i="3" s="1"/>
  <c r="AM308" i="3"/>
  <c r="AN127" i="3"/>
  <c r="AM126" i="3"/>
  <c r="AM125" i="3" s="1"/>
  <c r="AO192" i="3"/>
  <c r="AH813" i="3"/>
  <c r="AH774" i="3"/>
  <c r="AI185" i="3"/>
  <c r="AH707" i="3"/>
  <c r="AH787" i="3" s="1"/>
  <c r="AH824" i="3" s="1"/>
  <c r="AP270" i="3"/>
  <c r="AQ54" i="3"/>
  <c r="AB810" i="3"/>
  <c r="AB829" i="3" s="1"/>
  <c r="AB792" i="3"/>
  <c r="AN344" i="3"/>
  <c r="AO183" i="3"/>
  <c r="AN182" i="3"/>
  <c r="AR245" i="3"/>
  <c r="AS50" i="3"/>
  <c r="AP313" i="3"/>
  <c r="AQ137" i="3"/>
  <c r="AK343" i="3"/>
  <c r="AK345" i="3" s="1"/>
  <c r="AK706" i="3" s="1"/>
  <c r="AK786" i="3" s="1"/>
  <c r="AK823" i="3" s="1"/>
  <c r="AL181" i="3"/>
  <c r="AL179" i="3" s="1"/>
  <c r="AL178" i="3" s="1"/>
  <c r="AL342" i="3"/>
  <c r="AM180" i="3"/>
  <c r="AM337" i="3"/>
  <c r="AN165" i="3"/>
  <c r="AP268" i="3"/>
  <c r="AQ52" i="3"/>
  <c r="AD195" i="3"/>
  <c r="AE187" i="3"/>
  <c r="AI811" i="3"/>
  <c r="AQ269" i="3"/>
  <c r="AR53" i="3"/>
  <c r="AL782" i="3"/>
  <c r="AL819" i="3" s="1"/>
  <c r="AQ246" i="3"/>
  <c r="AQ258" i="3" s="1"/>
  <c r="AQ698" i="3" s="1"/>
  <c r="AQ749" i="3" s="1"/>
  <c r="AR57" i="3"/>
  <c r="AP265" i="3"/>
  <c r="AQ48" i="3"/>
  <c r="AS134" i="3"/>
  <c r="AO783" i="3"/>
  <c r="AO820" i="3" s="1"/>
  <c r="AO321" i="3"/>
  <c r="AJ188" i="3"/>
  <c r="AJ193" i="3" s="1"/>
  <c r="AJ7" i="3"/>
  <c r="AO271" i="3"/>
  <c r="AP55" i="3"/>
  <c r="AE532" i="3"/>
  <c r="AD540" i="3"/>
  <c r="AD555" i="3" s="1"/>
  <c r="AD566" i="3" s="1"/>
  <c r="AK179" i="3"/>
  <c r="AK178" i="3" s="1"/>
  <c r="AP273" i="3"/>
  <c r="AQ58" i="3"/>
  <c r="AC694" i="3"/>
  <c r="AC773" i="3" s="1"/>
  <c r="AC210" i="3"/>
  <c r="AC221" i="3" s="1"/>
  <c r="AJ774" i="3"/>
  <c r="AJ748" i="3"/>
  <c r="AG811" i="3"/>
  <c r="AG825" i="3" s="1"/>
  <c r="AG788" i="3"/>
  <c r="AQ284" i="3"/>
  <c r="AR99" i="3"/>
  <c r="AP319" i="3"/>
  <c r="AP141" i="3"/>
  <c r="AP138" i="3" s="1"/>
  <c r="AQ142" i="3"/>
  <c r="AH769" i="3"/>
  <c r="AK329" i="3"/>
  <c r="AK152" i="3"/>
  <c r="AK151" i="3" s="1"/>
  <c r="AL153" i="3"/>
  <c r="AO116" i="3"/>
  <c r="AO115" i="3" s="1"/>
  <c r="AO298" i="3" s="1"/>
  <c r="AP117" i="3"/>
  <c r="AR264" i="3"/>
  <c r="AS47" i="3"/>
  <c r="AK203" i="3"/>
  <c r="AK208" i="3" s="1"/>
  <c r="AK695" i="3" s="1"/>
  <c r="AL32" i="3"/>
  <c r="AK8" i="3"/>
  <c r="AC588" i="3"/>
  <c r="AC605" i="3"/>
  <c r="AC634" i="3" s="1"/>
  <c r="AB243" i="3"/>
  <c r="AB260" i="3"/>
  <c r="AB288" i="3" s="1"/>
  <c r="AJ336" i="3"/>
  <c r="AJ163" i="3"/>
  <c r="AJ162" i="3" s="1"/>
  <c r="AK164" i="3"/>
  <c r="AH708" i="3"/>
  <c r="AI767" i="3" l="1"/>
  <c r="AI769" i="3" s="1"/>
  <c r="AQ273" i="3"/>
  <c r="AR58" i="3"/>
  <c r="AK704" i="3"/>
  <c r="AK332" i="3"/>
  <c r="AN309" i="3"/>
  <c r="AO128" i="3"/>
  <c r="AS264" i="3"/>
  <c r="AT47" i="3"/>
  <c r="AJ751" i="3"/>
  <c r="AJ813" i="3" s="1"/>
  <c r="AD694" i="3"/>
  <c r="AD773" i="3" s="1"/>
  <c r="AD210" i="3"/>
  <c r="AD221" i="3" s="1"/>
  <c r="AL343" i="3"/>
  <c r="AL345" i="3" s="1"/>
  <c r="AL706" i="3" s="1"/>
  <c r="AL786" i="3" s="1"/>
  <c r="AL823" i="3" s="1"/>
  <c r="AM181" i="3"/>
  <c r="AO344" i="3"/>
  <c r="AO182" i="3"/>
  <c r="AP183" i="3"/>
  <c r="AH811" i="3"/>
  <c r="AH825" i="3" s="1"/>
  <c r="AH788" i="3"/>
  <c r="AN310" i="3"/>
  <c r="AO129" i="3"/>
  <c r="AP266" i="3"/>
  <c r="AQ49" i="3"/>
  <c r="AQ268" i="3"/>
  <c r="AR52" i="3"/>
  <c r="AI788" i="3"/>
  <c r="AR246" i="3"/>
  <c r="AS57" i="3"/>
  <c r="AI708" i="3"/>
  <c r="AJ811" i="3"/>
  <c r="AJ788" i="3"/>
  <c r="AF532" i="3"/>
  <c r="AE540" i="3"/>
  <c r="AE555" i="3" s="1"/>
  <c r="AE566" i="3" s="1"/>
  <c r="AT134" i="3"/>
  <c r="AQ313" i="3"/>
  <c r="AR137" i="3"/>
  <c r="AR272" i="3"/>
  <c r="AS56" i="3"/>
  <c r="AB341" i="3"/>
  <c r="AB292" i="3"/>
  <c r="AB297" i="3" s="1"/>
  <c r="AB302" i="3" s="1"/>
  <c r="AB307" i="3" s="1"/>
  <c r="AB324" i="3" s="1"/>
  <c r="AB328" i="3" s="1"/>
  <c r="AB335" i="3" s="1"/>
  <c r="AB317" i="3" s="1"/>
  <c r="AQ311" i="3"/>
  <c r="AR135" i="3"/>
  <c r="AQ133" i="3"/>
  <c r="AM330" i="3"/>
  <c r="AN154" i="3"/>
  <c r="AI707" i="3"/>
  <c r="AI787" i="3" s="1"/>
  <c r="AI824" i="3" s="1"/>
  <c r="AD588" i="3"/>
  <c r="AD605" i="3"/>
  <c r="AD634" i="3" s="1"/>
  <c r="AK188" i="3"/>
  <c r="AK193" i="3" s="1"/>
  <c r="AK7" i="3"/>
  <c r="AP783" i="3"/>
  <c r="AP820" i="3" s="1"/>
  <c r="AP321" i="3"/>
  <c r="AP271" i="3"/>
  <c r="AQ55" i="3"/>
  <c r="AN337" i="3"/>
  <c r="AO165" i="3"/>
  <c r="AL203" i="3"/>
  <c r="AL208" i="3" s="1"/>
  <c r="AL695" i="3" s="1"/>
  <c r="AM32" i="3"/>
  <c r="AL8" i="3"/>
  <c r="AO781" i="3"/>
  <c r="AO818" i="3" s="1"/>
  <c r="AO702" i="3"/>
  <c r="AR284" i="3"/>
  <c r="AS99" i="3"/>
  <c r="AC243" i="3"/>
  <c r="AC260" i="3"/>
  <c r="AC288" i="3" s="1"/>
  <c r="AR191" i="3"/>
  <c r="AQ270" i="3"/>
  <c r="AR54" i="3"/>
  <c r="AN308" i="3"/>
  <c r="AN314" i="3" s="1"/>
  <c r="AN703" i="3" s="1"/>
  <c r="AN126" i="3"/>
  <c r="AN125" i="3" s="1"/>
  <c r="AO127" i="3"/>
  <c r="AM112" i="3"/>
  <c r="AL111" i="3"/>
  <c r="AL110" i="3" s="1"/>
  <c r="AL293" i="3" s="1"/>
  <c r="AO267" i="3"/>
  <c r="AO286" i="3" s="1"/>
  <c r="AO699" i="3" s="1"/>
  <c r="AO750" i="3" s="1"/>
  <c r="AP51" i="3"/>
  <c r="AO34" i="3"/>
  <c r="AR258" i="3"/>
  <c r="AR698" i="3" s="1"/>
  <c r="AR749" i="3" s="1"/>
  <c r="AR312" i="3"/>
  <c r="AS136" i="3"/>
  <c r="AF187" i="3"/>
  <c r="AE195" i="3"/>
  <c r="AJ784" i="3"/>
  <c r="AJ821" i="3" s="1"/>
  <c r="AJ707" i="3"/>
  <c r="AJ787" i="3" s="1"/>
  <c r="AJ824" i="3" s="1"/>
  <c r="AC687" i="3"/>
  <c r="AC712" i="3" s="1"/>
  <c r="AC638" i="3"/>
  <c r="AC643" i="3" s="1"/>
  <c r="AC648" i="3" s="1"/>
  <c r="AC653" i="3" s="1"/>
  <c r="AC670" i="3" s="1"/>
  <c r="AC674" i="3" s="1"/>
  <c r="AC681" i="3" s="1"/>
  <c r="AC663" i="3" s="1"/>
  <c r="AQ319" i="3"/>
  <c r="AR142" i="3"/>
  <c r="AQ141" i="3"/>
  <c r="AQ138" i="3" s="1"/>
  <c r="AK336" i="3"/>
  <c r="AK163" i="3"/>
  <c r="AK162" i="3" s="1"/>
  <c r="AL164" i="3"/>
  <c r="AP116" i="3"/>
  <c r="AP115" i="3" s="1"/>
  <c r="AP298" i="3" s="1"/>
  <c r="AQ117" i="3"/>
  <c r="AR269" i="3"/>
  <c r="AS53" i="3"/>
  <c r="AJ705" i="3"/>
  <c r="AJ785" i="3" s="1"/>
  <c r="AJ822" i="3" s="1"/>
  <c r="AJ338" i="3"/>
  <c r="AK774" i="3"/>
  <c r="AK748" i="3"/>
  <c r="AL329" i="3"/>
  <c r="AM153" i="3"/>
  <c r="AL152" i="3"/>
  <c r="AL151" i="3" s="1"/>
  <c r="AC810" i="3"/>
  <c r="AC829" i="3" s="1"/>
  <c r="AC792" i="3"/>
  <c r="AJ185" i="3"/>
  <c r="AQ265" i="3"/>
  <c r="AR48" i="3"/>
  <c r="AI825" i="3"/>
  <c r="AM342" i="3"/>
  <c r="AM179" i="3"/>
  <c r="AM178" i="3" s="1"/>
  <c r="AN180" i="3"/>
  <c r="AS245" i="3"/>
  <c r="AT50" i="3"/>
  <c r="AS191" i="3"/>
  <c r="AM314" i="3"/>
  <c r="AM703" i="3" s="1"/>
  <c r="AK780" i="3"/>
  <c r="AK817" i="3" s="1"/>
  <c r="AK701" i="3"/>
  <c r="AJ764" i="3" l="1"/>
  <c r="AJ765" i="3" s="1"/>
  <c r="AQ271" i="3"/>
  <c r="AR55" i="3"/>
  <c r="AK751" i="3"/>
  <c r="AK813" i="3" s="1"/>
  <c r="AK767" i="3"/>
  <c r="AL336" i="3"/>
  <c r="AL163" i="3"/>
  <c r="AL162" i="3" s="1"/>
  <c r="AM164" i="3"/>
  <c r="AP267" i="3"/>
  <c r="AP286" i="3" s="1"/>
  <c r="AP699" i="3" s="1"/>
  <c r="AP750" i="3" s="1"/>
  <c r="AQ51" i="3"/>
  <c r="AP34" i="3"/>
  <c r="AN330" i="3"/>
  <c r="AO154" i="3"/>
  <c r="AJ825" i="3"/>
  <c r="AQ266" i="3"/>
  <c r="AR49" i="3"/>
  <c r="AJ767" i="3"/>
  <c r="AJ769" i="3" s="1"/>
  <c r="AL704" i="3"/>
  <c r="AL332" i="3"/>
  <c r="AT245" i="3"/>
  <c r="AT191" i="3"/>
  <c r="AR313" i="3"/>
  <c r="AS137" i="3"/>
  <c r="AK784" i="3"/>
  <c r="AK821" i="3" s="1"/>
  <c r="AR117" i="3"/>
  <c r="AQ116" i="3"/>
  <c r="AQ115" i="3" s="1"/>
  <c r="AQ298" i="3" s="1"/>
  <c r="AR268" i="3"/>
  <c r="AS52" i="3"/>
  <c r="AP344" i="3"/>
  <c r="AP182" i="3"/>
  <c r="AQ183" i="3"/>
  <c r="AK705" i="3"/>
  <c r="AK338" i="3"/>
  <c r="AE694" i="3"/>
  <c r="AE773" i="3" s="1"/>
  <c r="AE210" i="3"/>
  <c r="AE221" i="3" s="1"/>
  <c r="AL780" i="3"/>
  <c r="AL817" i="3" s="1"/>
  <c r="AL701" i="3"/>
  <c r="AP192" i="3"/>
  <c r="AM203" i="3"/>
  <c r="AM208" i="3" s="1"/>
  <c r="AM695" i="3" s="1"/>
  <c r="AM8" i="3"/>
  <c r="AN32" i="3"/>
  <c r="AK185" i="3"/>
  <c r="AM343" i="3"/>
  <c r="AN181" i="3"/>
  <c r="AR273" i="3"/>
  <c r="AS58" i="3"/>
  <c r="AP781" i="3"/>
  <c r="AP818" i="3" s="1"/>
  <c r="AP702" i="3"/>
  <c r="AN112" i="3"/>
  <c r="AM111" i="3"/>
  <c r="AM110" i="3" s="1"/>
  <c r="AM293" i="3" s="1"/>
  <c r="AC292" i="3"/>
  <c r="AC297" i="3" s="1"/>
  <c r="AC302" i="3" s="1"/>
  <c r="AC307" i="3" s="1"/>
  <c r="AC324" i="3" s="1"/>
  <c r="AC328" i="3" s="1"/>
  <c r="AC335" i="3" s="1"/>
  <c r="AC317" i="3" s="1"/>
  <c r="AC341" i="3"/>
  <c r="AL774" i="3"/>
  <c r="AL748" i="3"/>
  <c r="AR311" i="3"/>
  <c r="AS135" i="3"/>
  <c r="AR133" i="3"/>
  <c r="AS246" i="3"/>
  <c r="AS258" i="3" s="1"/>
  <c r="AS698" i="3" s="1"/>
  <c r="AS749" i="3" s="1"/>
  <c r="AT57" i="3"/>
  <c r="AT246" i="3" s="1"/>
  <c r="AO310" i="3"/>
  <c r="AP129" i="3"/>
  <c r="AT264" i="3"/>
  <c r="AR265" i="3"/>
  <c r="AS48" i="3"/>
  <c r="AR270" i="3"/>
  <c r="AS54" i="3"/>
  <c r="AS272" i="3"/>
  <c r="AT56" i="3"/>
  <c r="AT272" i="3" s="1"/>
  <c r="AS269" i="3"/>
  <c r="AT53" i="3"/>
  <c r="AT269" i="3" s="1"/>
  <c r="AR319" i="3"/>
  <c r="AS142" i="3"/>
  <c r="AR141" i="3"/>
  <c r="AR138" i="3" s="1"/>
  <c r="AS312" i="3"/>
  <c r="AT136" i="3"/>
  <c r="AT312" i="3" s="1"/>
  <c r="AO308" i="3"/>
  <c r="AP127" i="3"/>
  <c r="AO126" i="3"/>
  <c r="AO125" i="3" s="1"/>
  <c r="AO337" i="3"/>
  <c r="AP165" i="3"/>
  <c r="AD638" i="3"/>
  <c r="AD643" i="3" s="1"/>
  <c r="AD648" i="3" s="1"/>
  <c r="AD653" i="3" s="1"/>
  <c r="AD670" i="3" s="1"/>
  <c r="AD674" i="3" s="1"/>
  <c r="AD681" i="3" s="1"/>
  <c r="AD663" i="3" s="1"/>
  <c r="AD687" i="3"/>
  <c r="AD712" i="3" s="1"/>
  <c r="AD260" i="3"/>
  <c r="AD288" i="3" s="1"/>
  <c r="AD243" i="3"/>
  <c r="AN782" i="3"/>
  <c r="AN819" i="3" s="1"/>
  <c r="AG532" i="3"/>
  <c r="AF540" i="3"/>
  <c r="AF555" i="3" s="1"/>
  <c r="AF566" i="3" s="1"/>
  <c r="AN342" i="3"/>
  <c r="AO180" i="3"/>
  <c r="AK811" i="3"/>
  <c r="AL188" i="3"/>
  <c r="AL193" i="3" s="1"/>
  <c r="AL7" i="3"/>
  <c r="AM345" i="3"/>
  <c r="AM706" i="3" s="1"/>
  <c r="AM786" i="3" s="1"/>
  <c r="AM823" i="3" s="1"/>
  <c r="AG187" i="3"/>
  <c r="AF195" i="3"/>
  <c r="AM782" i="3"/>
  <c r="AM819" i="3" s="1"/>
  <c r="AQ34" i="3"/>
  <c r="AM329" i="3"/>
  <c r="AN153" i="3"/>
  <c r="AM152" i="3"/>
  <c r="AM151" i="3" s="1"/>
  <c r="AQ783" i="3"/>
  <c r="AQ820" i="3" s="1"/>
  <c r="AQ321" i="3"/>
  <c r="AS284" i="3"/>
  <c r="AT99" i="3"/>
  <c r="AT284" i="3" s="1"/>
  <c r="AE588" i="3"/>
  <c r="AE605" i="3"/>
  <c r="AE634" i="3" s="1"/>
  <c r="AD792" i="3"/>
  <c r="AD810" i="3"/>
  <c r="AD829" i="3" s="1"/>
  <c r="AO309" i="3"/>
  <c r="AP128" i="3"/>
  <c r="AJ708" i="3"/>
  <c r="AL185" i="3" l="1"/>
  <c r="AR783" i="3"/>
  <c r="AR820" i="3" s="1"/>
  <c r="AR321" i="3"/>
  <c r="AS265" i="3"/>
  <c r="AT48" i="3"/>
  <c r="AE260" i="3"/>
  <c r="AE288" i="3" s="1"/>
  <c r="AE243" i="3"/>
  <c r="AT258" i="3"/>
  <c r="AT698" i="3" s="1"/>
  <c r="AT749" i="3" s="1"/>
  <c r="AK764" i="3"/>
  <c r="AK765" i="3" s="1"/>
  <c r="AN343" i="3"/>
  <c r="AN345" i="3" s="1"/>
  <c r="AN706" i="3" s="1"/>
  <c r="AN786" i="3" s="1"/>
  <c r="AN823" i="3" s="1"/>
  <c r="AO181" i="3"/>
  <c r="AE792" i="3"/>
  <c r="AE810" i="3"/>
  <c r="AE829" i="3" s="1"/>
  <c r="AQ781" i="3"/>
  <c r="AQ818" i="3" s="1"/>
  <c r="AQ702" i="3"/>
  <c r="AM780" i="3"/>
  <c r="AM817" i="3" s="1"/>
  <c r="AM701" i="3"/>
  <c r="AP309" i="3"/>
  <c r="AQ128" i="3"/>
  <c r="AF694" i="3"/>
  <c r="AF773" i="3" s="1"/>
  <c r="AF210" i="3"/>
  <c r="AF221" i="3" s="1"/>
  <c r="AO342" i="3"/>
  <c r="AP180" i="3"/>
  <c r="AD292" i="3"/>
  <c r="AD297" i="3" s="1"/>
  <c r="AD302" i="3" s="1"/>
  <c r="AD307" i="3" s="1"/>
  <c r="AD324" i="3" s="1"/>
  <c r="AD328" i="3" s="1"/>
  <c r="AD335" i="3" s="1"/>
  <c r="AD317" i="3" s="1"/>
  <c r="AD341" i="3"/>
  <c r="AO314" i="3"/>
  <c r="AO703" i="3" s="1"/>
  <c r="AS311" i="3"/>
  <c r="AT135" i="3"/>
  <c r="AS133" i="3"/>
  <c r="AN111" i="3"/>
  <c r="AN110" i="3" s="1"/>
  <c r="AN293" i="3" s="1"/>
  <c r="AO112" i="3"/>
  <c r="AN203" i="3"/>
  <c r="AN208" i="3" s="1"/>
  <c r="AN695" i="3" s="1"/>
  <c r="AO32" i="3"/>
  <c r="AN8" i="3"/>
  <c r="AR116" i="3"/>
  <c r="AR115" i="3" s="1"/>
  <c r="AR298" i="3" s="1"/>
  <c r="AS117" i="3"/>
  <c r="AL784" i="3"/>
  <c r="AL821" i="3" s="1"/>
  <c r="AQ267" i="3"/>
  <c r="AQ286" i="3" s="1"/>
  <c r="AQ699" i="3" s="1"/>
  <c r="AQ750" i="3" s="1"/>
  <c r="AR51" i="3"/>
  <c r="AQ192" i="3"/>
  <c r="AO330" i="3"/>
  <c r="AP154" i="3"/>
  <c r="AN179" i="3"/>
  <c r="AN178" i="3" s="1"/>
  <c r="AH187" i="3"/>
  <c r="AG195" i="3"/>
  <c r="AM188" i="3"/>
  <c r="AM193" i="3" s="1"/>
  <c r="AM7" i="3"/>
  <c r="AM185" i="3" s="1"/>
  <c r="AK785" i="3"/>
  <c r="AK708" i="3"/>
  <c r="AK707" i="3"/>
  <c r="AK787" i="3" s="1"/>
  <c r="AK824" i="3" s="1"/>
  <c r="AR271" i="3"/>
  <c r="AS55" i="3"/>
  <c r="AF605" i="3"/>
  <c r="AF634" i="3" s="1"/>
  <c r="AF588" i="3"/>
  <c r="AS270" i="3"/>
  <c r="AT54" i="3"/>
  <c r="AT270" i="3" s="1"/>
  <c r="AM774" i="3"/>
  <c r="AM748" i="3"/>
  <c r="AQ344" i="3"/>
  <c r="AQ182" i="3"/>
  <c r="AR183" i="3"/>
  <c r="AR266" i="3"/>
  <c r="AS49" i="3"/>
  <c r="AM336" i="3"/>
  <c r="AN164" i="3"/>
  <c r="AM163" i="3"/>
  <c r="AM162" i="3" s="1"/>
  <c r="AN329" i="3"/>
  <c r="AO153" i="3"/>
  <c r="AN152" i="3"/>
  <c r="AN151" i="3" s="1"/>
  <c r="AG540" i="3"/>
  <c r="AG555" i="3" s="1"/>
  <c r="AG566" i="3" s="1"/>
  <c r="AH532" i="3"/>
  <c r="AP310" i="3"/>
  <c r="AQ129" i="3"/>
  <c r="AL751" i="3"/>
  <c r="AL813" i="3" s="1"/>
  <c r="AL767" i="3"/>
  <c r="AS273" i="3"/>
  <c r="AT58" i="3"/>
  <c r="AT273" i="3" s="1"/>
  <c r="AS313" i="3"/>
  <c r="AT137" i="3"/>
  <c r="AT313" i="3" s="1"/>
  <c r="AS268" i="3"/>
  <c r="AT52" i="3"/>
  <c r="AT268" i="3" s="1"/>
  <c r="AP308" i="3"/>
  <c r="AP126" i="3"/>
  <c r="AP125" i="3" s="1"/>
  <c r="AQ127" i="3"/>
  <c r="AE687" i="3"/>
  <c r="AE712" i="3" s="1"/>
  <c r="AE638" i="3"/>
  <c r="AE643" i="3" s="1"/>
  <c r="AE648" i="3" s="1"/>
  <c r="AE653" i="3" s="1"/>
  <c r="AE670" i="3" s="1"/>
  <c r="AE674" i="3" s="1"/>
  <c r="AE681" i="3" s="1"/>
  <c r="AE663" i="3" s="1"/>
  <c r="AM704" i="3"/>
  <c r="AM332" i="3"/>
  <c r="AP337" i="3"/>
  <c r="AQ165" i="3"/>
  <c r="AS319" i="3"/>
  <c r="AT142" i="3"/>
  <c r="AS141" i="3"/>
  <c r="AS138" i="3" s="1"/>
  <c r="AL811" i="3"/>
  <c r="AL705" i="3"/>
  <c r="AL338" i="3"/>
  <c r="AP314" i="3" l="1"/>
  <c r="AP703" i="3" s="1"/>
  <c r="AK822" i="3"/>
  <c r="AK825" i="3" s="1"/>
  <c r="AK788" i="3"/>
  <c r="AR344" i="3"/>
  <c r="AS183" i="3"/>
  <c r="AR182" i="3"/>
  <c r="AO203" i="3"/>
  <c r="AO208" i="3" s="1"/>
  <c r="AO695" i="3" s="1"/>
  <c r="AP32" i="3"/>
  <c r="AO8" i="3"/>
  <c r="AO343" i="3"/>
  <c r="AP181" i="3"/>
  <c r="AP179" i="3" s="1"/>
  <c r="AP178" i="3" s="1"/>
  <c r="AN188" i="3"/>
  <c r="AN193" i="3" s="1"/>
  <c r="AN7" i="3"/>
  <c r="AO329" i="3"/>
  <c r="AO152" i="3"/>
  <c r="AO151" i="3" s="1"/>
  <c r="AP153" i="3"/>
  <c r="AN774" i="3"/>
  <c r="AN748" i="3"/>
  <c r="AG605" i="3"/>
  <c r="AG634" i="3" s="1"/>
  <c r="AG588" i="3"/>
  <c r="AN704" i="3"/>
  <c r="AN332" i="3"/>
  <c r="AF687" i="3"/>
  <c r="AF712" i="3" s="1"/>
  <c r="AF638" i="3"/>
  <c r="AF643" i="3" s="1"/>
  <c r="AF648" i="3" s="1"/>
  <c r="AF653" i="3" s="1"/>
  <c r="AF670" i="3" s="1"/>
  <c r="AF674" i="3" s="1"/>
  <c r="AF681" i="3" s="1"/>
  <c r="AF663" i="3" s="1"/>
  <c r="AO111" i="3"/>
  <c r="AO110" i="3" s="1"/>
  <c r="AO293" i="3" s="1"/>
  <c r="AP112" i="3"/>
  <c r="AO179" i="3"/>
  <c r="AO178" i="3" s="1"/>
  <c r="AT319" i="3"/>
  <c r="AT141" i="3"/>
  <c r="AT138" i="3" s="1"/>
  <c r="AL785" i="3"/>
  <c r="AL708" i="3"/>
  <c r="AL764" i="3"/>
  <c r="AL765" i="3" s="1"/>
  <c r="AS271" i="3"/>
  <c r="AT55" i="3"/>
  <c r="AT271" i="3" s="1"/>
  <c r="AG694" i="3"/>
  <c r="AG773" i="3" s="1"/>
  <c r="AG210" i="3"/>
  <c r="AG221" i="3" s="1"/>
  <c r="AL707" i="3"/>
  <c r="AL787" i="3" s="1"/>
  <c r="AL824" i="3" s="1"/>
  <c r="AN780" i="3"/>
  <c r="AN817" i="3" s="1"/>
  <c r="AN701" i="3"/>
  <c r="AP342" i="3"/>
  <c r="AQ180" i="3"/>
  <c r="AK769" i="3"/>
  <c r="AQ309" i="3"/>
  <c r="AR128" i="3"/>
  <c r="AM784" i="3"/>
  <c r="AM821" i="3" s="1"/>
  <c r="AQ310" i="3"/>
  <c r="AR129" i="3"/>
  <c r="AN336" i="3"/>
  <c r="AO164" i="3"/>
  <c r="AN163" i="3"/>
  <c r="AN162" i="3" s="1"/>
  <c r="AM751" i="3"/>
  <c r="AM813" i="3" s="1"/>
  <c r="AM764" i="3"/>
  <c r="AM765" i="3" s="1"/>
  <c r="AH195" i="3"/>
  <c r="AI187" i="3"/>
  <c r="AO345" i="3"/>
  <c r="AO706" i="3" s="1"/>
  <c r="AO786" i="3" s="1"/>
  <c r="AO823" i="3" s="1"/>
  <c r="AO782" i="3"/>
  <c r="AO819" i="3" s="1"/>
  <c r="AS783" i="3"/>
  <c r="AS820" i="3" s="1"/>
  <c r="AS321" i="3"/>
  <c r="AQ337" i="3"/>
  <c r="AR165" i="3"/>
  <c r="AM705" i="3"/>
  <c r="AM785" i="3" s="1"/>
  <c r="AM822" i="3" s="1"/>
  <c r="AM338" i="3"/>
  <c r="AM811" i="3"/>
  <c r="AT117" i="3"/>
  <c r="AT116" i="3" s="1"/>
  <c r="AT115" i="3" s="1"/>
  <c r="AT298" i="3" s="1"/>
  <c r="AS116" i="3"/>
  <c r="AS115" i="3" s="1"/>
  <c r="AS298" i="3" s="1"/>
  <c r="AT311" i="3"/>
  <c r="AT133" i="3"/>
  <c r="AF260" i="3"/>
  <c r="AF288" i="3" s="1"/>
  <c r="AF243" i="3"/>
  <c r="AE341" i="3"/>
  <c r="AE292" i="3"/>
  <c r="AE297" i="3" s="1"/>
  <c r="AE302" i="3" s="1"/>
  <c r="AE307" i="3" s="1"/>
  <c r="AE324" i="3" s="1"/>
  <c r="AE328" i="3" s="1"/>
  <c r="AE335" i="3" s="1"/>
  <c r="AE317" i="3" s="1"/>
  <c r="AQ308" i="3"/>
  <c r="AR127" i="3"/>
  <c r="AQ126" i="3"/>
  <c r="AQ125" i="3" s="1"/>
  <c r="AT265" i="3"/>
  <c r="AP782" i="3"/>
  <c r="AP819" i="3" s="1"/>
  <c r="AR267" i="3"/>
  <c r="AR286" i="3" s="1"/>
  <c r="AR699" i="3" s="1"/>
  <c r="AR750" i="3" s="1"/>
  <c r="AS51" i="3"/>
  <c r="AR34" i="3"/>
  <c r="AR192" i="3"/>
  <c r="AH540" i="3"/>
  <c r="AH555" i="3" s="1"/>
  <c r="AH566" i="3" s="1"/>
  <c r="AI532" i="3"/>
  <c r="AS266" i="3"/>
  <c r="AT49" i="3"/>
  <c r="AT266" i="3" s="1"/>
  <c r="AP330" i="3"/>
  <c r="AQ154" i="3"/>
  <c r="AR781" i="3"/>
  <c r="AR818" i="3" s="1"/>
  <c r="AR702" i="3"/>
  <c r="AF792" i="3"/>
  <c r="AF810" i="3"/>
  <c r="AF829" i="3" s="1"/>
  <c r="AN185" i="3" l="1"/>
  <c r="AQ314" i="3"/>
  <c r="AQ703" i="3" s="1"/>
  <c r="AF341" i="3"/>
  <c r="AF292" i="3"/>
  <c r="AF297" i="3" s="1"/>
  <c r="AF302" i="3" s="1"/>
  <c r="AF307" i="3" s="1"/>
  <c r="AF324" i="3" s="1"/>
  <c r="AF328" i="3" s="1"/>
  <c r="AF335" i="3" s="1"/>
  <c r="AF317" i="3" s="1"/>
  <c r="AP111" i="3"/>
  <c r="AP110" i="3" s="1"/>
  <c r="AP293" i="3" s="1"/>
  <c r="AQ112" i="3"/>
  <c r="AR337" i="3"/>
  <c r="AS165" i="3"/>
  <c r="AH694" i="3"/>
  <c r="AH773" i="3" s="1"/>
  <c r="AH210" i="3"/>
  <c r="AH221" i="3" s="1"/>
  <c r="AQ342" i="3"/>
  <c r="AR180" i="3"/>
  <c r="AO780" i="3"/>
  <c r="AO817" i="3" s="1"/>
  <c r="AO701" i="3"/>
  <c r="AP343" i="3"/>
  <c r="AP345" i="3" s="1"/>
  <c r="AP706" i="3" s="1"/>
  <c r="AP786" i="3" s="1"/>
  <c r="AP823" i="3" s="1"/>
  <c r="AQ181" i="3"/>
  <c r="AQ179" i="3" s="1"/>
  <c r="AQ178" i="3" s="1"/>
  <c r="AN767" i="3"/>
  <c r="AN751" i="3"/>
  <c r="AN813" i="3" s="1"/>
  <c r="AG810" i="3"/>
  <c r="AG829" i="3" s="1"/>
  <c r="AG792" i="3"/>
  <c r="AH605" i="3"/>
  <c r="AH634" i="3" s="1"/>
  <c r="AH588" i="3"/>
  <c r="AR310" i="3"/>
  <c r="AS129" i="3"/>
  <c r="AM707" i="3"/>
  <c r="AM787" i="3" s="1"/>
  <c r="AM824" i="3" s="1"/>
  <c r="AQ330" i="3"/>
  <c r="AR154" i="3"/>
  <c r="AS267" i="3"/>
  <c r="AS286" i="3" s="1"/>
  <c r="AS699" i="3" s="1"/>
  <c r="AS750" i="3" s="1"/>
  <c r="AT51" i="3"/>
  <c r="AS34" i="3"/>
  <c r="AR308" i="3"/>
  <c r="AR126" i="3"/>
  <c r="AR125" i="3" s="1"/>
  <c r="AS127" i="3"/>
  <c r="AS781" i="3"/>
  <c r="AS818" i="3" s="1"/>
  <c r="AS702" i="3"/>
  <c r="AM767" i="3"/>
  <c r="AM769" i="3" s="1"/>
  <c r="AN788" i="3"/>
  <c r="AN811" i="3"/>
  <c r="AN825" i="3" s="1"/>
  <c r="AO188" i="3"/>
  <c r="AO193" i="3" s="1"/>
  <c r="AO7" i="3"/>
  <c r="AT781" i="3"/>
  <c r="AT818" i="3" s="1"/>
  <c r="AT702" i="3"/>
  <c r="AL822" i="3"/>
  <c r="AL825" i="3" s="1"/>
  <c r="AL788" i="3"/>
  <c r="AP329" i="3"/>
  <c r="AP152" i="3"/>
  <c r="AP151" i="3" s="1"/>
  <c r="AQ153" i="3"/>
  <c r="AP203" i="3"/>
  <c r="AP208" i="3" s="1"/>
  <c r="AP695" i="3" s="1"/>
  <c r="AQ32" i="3"/>
  <c r="AP8" i="3"/>
  <c r="AS344" i="3"/>
  <c r="AT183" i="3"/>
  <c r="AS182" i="3"/>
  <c r="AI195" i="3"/>
  <c r="AJ187" i="3"/>
  <c r="AG638" i="3"/>
  <c r="AG643" i="3" s="1"/>
  <c r="AG648" i="3" s="1"/>
  <c r="AG653" i="3" s="1"/>
  <c r="AG670" i="3" s="1"/>
  <c r="AG674" i="3" s="1"/>
  <c r="AG681" i="3" s="1"/>
  <c r="AG663" i="3" s="1"/>
  <c r="AG687" i="3"/>
  <c r="AG712" i="3" s="1"/>
  <c r="AN784" i="3"/>
  <c r="AN821" i="3" s="1"/>
  <c r="AO774" i="3"/>
  <c r="AO748" i="3"/>
  <c r="AI540" i="3"/>
  <c r="AI555" i="3" s="1"/>
  <c r="AI566" i="3" s="1"/>
  <c r="AJ532" i="3"/>
  <c r="AN705" i="3"/>
  <c r="AN785" i="3" s="1"/>
  <c r="AN822" i="3" s="1"/>
  <c r="AN338" i="3"/>
  <c r="AQ782" i="3"/>
  <c r="AQ819" i="3" s="1"/>
  <c r="AM788" i="3"/>
  <c r="AR309" i="3"/>
  <c r="AS128" i="3"/>
  <c r="AS192" i="3"/>
  <c r="AM825" i="3"/>
  <c r="AO336" i="3"/>
  <c r="AP164" i="3"/>
  <c r="AO163" i="3"/>
  <c r="AO162" i="3" s="1"/>
  <c r="AG260" i="3"/>
  <c r="AG288" i="3" s="1"/>
  <c r="AG243" i="3"/>
  <c r="AT783" i="3"/>
  <c r="AT820" i="3" s="1"/>
  <c r="AT321" i="3"/>
  <c r="AL769" i="3"/>
  <c r="AO704" i="3"/>
  <c r="AO332" i="3"/>
  <c r="AM708" i="3"/>
  <c r="AN707" i="3" l="1"/>
  <c r="AN787" i="3" s="1"/>
  <c r="AN824" i="3" s="1"/>
  <c r="AP704" i="3"/>
  <c r="AP332" i="3"/>
  <c r="AT267" i="3"/>
  <c r="AT286" i="3" s="1"/>
  <c r="AT699" i="3" s="1"/>
  <c r="AT750" i="3" s="1"/>
  <c r="AT192" i="3"/>
  <c r="AT34" i="3"/>
  <c r="AP336" i="3"/>
  <c r="AP163" i="3"/>
  <c r="AP162" i="3" s="1"/>
  <c r="AQ164" i="3"/>
  <c r="AO811" i="3"/>
  <c r="AT344" i="3"/>
  <c r="AT182" i="3"/>
  <c r="AQ111" i="3"/>
  <c r="AQ110" i="3" s="1"/>
  <c r="AQ293" i="3" s="1"/>
  <c r="AR112" i="3"/>
  <c r="AO705" i="3"/>
  <c r="AO707" i="3" s="1"/>
  <c r="AO787" i="3" s="1"/>
  <c r="AO824" i="3" s="1"/>
  <c r="AO338" i="3"/>
  <c r="AR330" i="3"/>
  <c r="AS154" i="3"/>
  <c r="AR342" i="3"/>
  <c r="AS180" i="3"/>
  <c r="AP780" i="3"/>
  <c r="AP817" i="3" s="1"/>
  <c r="AP701" i="3"/>
  <c r="AG341" i="3"/>
  <c r="AG292" i="3"/>
  <c r="AG297" i="3" s="1"/>
  <c r="AG302" i="3" s="1"/>
  <c r="AG307" i="3" s="1"/>
  <c r="AG324" i="3" s="1"/>
  <c r="AG328" i="3" s="1"/>
  <c r="AG335" i="3" s="1"/>
  <c r="AG317" i="3" s="1"/>
  <c r="AH687" i="3"/>
  <c r="AH712" i="3" s="1"/>
  <c r="AH638" i="3"/>
  <c r="AH643" i="3" s="1"/>
  <c r="AH648" i="3" s="1"/>
  <c r="AH653" i="3" s="1"/>
  <c r="AH670" i="3" s="1"/>
  <c r="AH674" i="3" s="1"/>
  <c r="AH681" i="3" s="1"/>
  <c r="AH663" i="3" s="1"/>
  <c r="AP188" i="3"/>
  <c r="AP193" i="3" s="1"/>
  <c r="AP7" i="3"/>
  <c r="AS337" i="3"/>
  <c r="AT165" i="3"/>
  <c r="AT337" i="3" s="1"/>
  <c r="AS308" i="3"/>
  <c r="AS126" i="3"/>
  <c r="AS125" i="3" s="1"/>
  <c r="AT127" i="3"/>
  <c r="AO751" i="3"/>
  <c r="AO813" i="3" s="1"/>
  <c r="AP774" i="3"/>
  <c r="AP748" i="3"/>
  <c r="AO185" i="3"/>
  <c r="AS310" i="3"/>
  <c r="AT129" i="3"/>
  <c r="AT310" i="3" s="1"/>
  <c r="AN764" i="3"/>
  <c r="AN765" i="3" s="1"/>
  <c r="AH260" i="3"/>
  <c r="AH288" i="3" s="1"/>
  <c r="AH243" i="3"/>
  <c r="AI694" i="3"/>
  <c r="AI773" i="3" s="1"/>
  <c r="AI210" i="3"/>
  <c r="AI221" i="3" s="1"/>
  <c r="AO784" i="3"/>
  <c r="AO821" i="3" s="1"/>
  <c r="AQ203" i="3"/>
  <c r="AQ208" i="3" s="1"/>
  <c r="AQ695" i="3" s="1"/>
  <c r="AR32" i="3"/>
  <c r="AQ8" i="3"/>
  <c r="AS309" i="3"/>
  <c r="AT128" i="3"/>
  <c r="AT309" i="3" s="1"/>
  <c r="AK532" i="3"/>
  <c r="AJ540" i="3"/>
  <c r="AJ555" i="3" s="1"/>
  <c r="AJ566" i="3" s="1"/>
  <c r="AI588" i="3"/>
  <c r="AI605" i="3"/>
  <c r="AI634" i="3" s="1"/>
  <c r="AJ195" i="3"/>
  <c r="AK187" i="3"/>
  <c r="AQ329" i="3"/>
  <c r="AQ152" i="3"/>
  <c r="AQ151" i="3" s="1"/>
  <c r="AR153" i="3"/>
  <c r="AR314" i="3"/>
  <c r="AR703" i="3" s="1"/>
  <c r="AQ343" i="3"/>
  <c r="AQ345" i="3" s="1"/>
  <c r="AQ706" i="3" s="1"/>
  <c r="AQ786" i="3" s="1"/>
  <c r="AQ823" i="3" s="1"/>
  <c r="AR181" i="3"/>
  <c r="AH792" i="3"/>
  <c r="AH810" i="3"/>
  <c r="AH829" i="3" s="1"/>
  <c r="AN708" i="3"/>
  <c r="AP708" i="3" l="1"/>
  <c r="AP811" i="3"/>
  <c r="AH341" i="3"/>
  <c r="AH292" i="3"/>
  <c r="AH297" i="3" s="1"/>
  <c r="AH302" i="3" s="1"/>
  <c r="AH307" i="3" s="1"/>
  <c r="AH324" i="3" s="1"/>
  <c r="AH328" i="3" s="1"/>
  <c r="AH335" i="3" s="1"/>
  <c r="AH317" i="3" s="1"/>
  <c r="AJ694" i="3"/>
  <c r="AJ773" i="3" s="1"/>
  <c r="AJ210" i="3"/>
  <c r="AJ221" i="3" s="1"/>
  <c r="AR203" i="3"/>
  <c r="AR208" i="3" s="1"/>
  <c r="AR695" i="3" s="1"/>
  <c r="AS32" i="3"/>
  <c r="AR8" i="3"/>
  <c r="AO764" i="3"/>
  <c r="AO765" i="3" s="1"/>
  <c r="AS112" i="3"/>
  <c r="AR111" i="3"/>
  <c r="AR110" i="3" s="1"/>
  <c r="AR293" i="3" s="1"/>
  <c r="AP705" i="3"/>
  <c r="AP785" i="3" s="1"/>
  <c r="AP822" i="3" s="1"/>
  <c r="AP338" i="3"/>
  <c r="AS314" i="3"/>
  <c r="AS703" i="3" s="1"/>
  <c r="AP185" i="3"/>
  <c r="AQ780" i="3"/>
  <c r="AQ817" i="3" s="1"/>
  <c r="AQ701" i="3"/>
  <c r="AQ188" i="3"/>
  <c r="AQ193" i="3" s="1"/>
  <c r="AQ7" i="3"/>
  <c r="AR343" i="3"/>
  <c r="AR345" i="3" s="1"/>
  <c r="AR706" i="3" s="1"/>
  <c r="AR786" i="3" s="1"/>
  <c r="AR823" i="3" s="1"/>
  <c r="AS181" i="3"/>
  <c r="AR179" i="3"/>
  <c r="AR178" i="3" s="1"/>
  <c r="AO785" i="3"/>
  <c r="AO822" i="3" s="1"/>
  <c r="AO825" i="3" s="1"/>
  <c r="AO708" i="3"/>
  <c r="AR782" i="3"/>
  <c r="AR819" i="3" s="1"/>
  <c r="AN769" i="3"/>
  <c r="AQ774" i="3"/>
  <c r="AQ748" i="3"/>
  <c r="AS342" i="3"/>
  <c r="AT180" i="3"/>
  <c r="AJ588" i="3"/>
  <c r="AJ605" i="3"/>
  <c r="AJ634" i="3" s="1"/>
  <c r="AR329" i="3"/>
  <c r="AR152" i="3"/>
  <c r="AR151" i="3" s="1"/>
  <c r="AS153" i="3"/>
  <c r="AI260" i="3"/>
  <c r="AI288" i="3" s="1"/>
  <c r="AI243" i="3"/>
  <c r="AT308" i="3"/>
  <c r="AT314" i="3" s="1"/>
  <c r="AT703" i="3" s="1"/>
  <c r="AT126" i="3"/>
  <c r="AT125" i="3" s="1"/>
  <c r="AS330" i="3"/>
  <c r="AT154" i="3"/>
  <c r="AT330" i="3" s="1"/>
  <c r="AQ704" i="3"/>
  <c r="AQ332" i="3"/>
  <c r="AQ336" i="3"/>
  <c r="AQ163" i="3"/>
  <c r="AQ162" i="3" s="1"/>
  <c r="AR164" i="3"/>
  <c r="AK195" i="3"/>
  <c r="AL187" i="3"/>
  <c r="AI687" i="3"/>
  <c r="AI712" i="3" s="1"/>
  <c r="AI638" i="3"/>
  <c r="AI643" i="3" s="1"/>
  <c r="AI648" i="3" s="1"/>
  <c r="AI653" i="3" s="1"/>
  <c r="AI670" i="3" s="1"/>
  <c r="AI674" i="3" s="1"/>
  <c r="AI681" i="3" s="1"/>
  <c r="AI663" i="3" s="1"/>
  <c r="AO767" i="3"/>
  <c r="AK540" i="3"/>
  <c r="AK555" i="3" s="1"/>
  <c r="AK566" i="3" s="1"/>
  <c r="AL532" i="3"/>
  <c r="AI792" i="3"/>
  <c r="AI810" i="3"/>
  <c r="AI829" i="3" s="1"/>
  <c r="AP751" i="3"/>
  <c r="AP813" i="3" s="1"/>
  <c r="AP764" i="3"/>
  <c r="AP765" i="3" s="1"/>
  <c r="AP784" i="3"/>
  <c r="AP821" i="3" s="1"/>
  <c r="AP707" i="3"/>
  <c r="AP787" i="3" s="1"/>
  <c r="AP824" i="3" s="1"/>
  <c r="AQ185" i="3" l="1"/>
  <c r="AS329" i="3"/>
  <c r="AS152" i="3"/>
  <c r="AS151" i="3" s="1"/>
  <c r="AT153" i="3"/>
  <c r="AQ751" i="3"/>
  <c r="AQ813" i="3" s="1"/>
  <c r="AQ767" i="3"/>
  <c r="AS782" i="3"/>
  <c r="AS819" i="3" s="1"/>
  <c r="AP767" i="3"/>
  <c r="AP769" i="3" s="1"/>
  <c r="AL195" i="3"/>
  <c r="AM187" i="3"/>
  <c r="AR704" i="3"/>
  <c r="AR332" i="3"/>
  <c r="AQ811" i="3"/>
  <c r="AS343" i="3"/>
  <c r="AS345" i="3" s="1"/>
  <c r="AS706" i="3" s="1"/>
  <c r="AS786" i="3" s="1"/>
  <c r="AS823" i="3" s="1"/>
  <c r="AT181" i="3"/>
  <c r="AT343" i="3" s="1"/>
  <c r="AJ260" i="3"/>
  <c r="AJ288" i="3" s="1"/>
  <c r="AJ243" i="3"/>
  <c r="AR748" i="3"/>
  <c r="AR774" i="3"/>
  <c r="AK694" i="3"/>
  <c r="AK773" i="3" s="1"/>
  <c r="AK210" i="3"/>
  <c r="AK221" i="3" s="1"/>
  <c r="AJ687" i="3"/>
  <c r="AJ712" i="3" s="1"/>
  <c r="AJ638" i="3"/>
  <c r="AJ643" i="3" s="1"/>
  <c r="AJ648" i="3" s="1"/>
  <c r="AJ653" i="3" s="1"/>
  <c r="AJ670" i="3" s="1"/>
  <c r="AJ674" i="3" s="1"/>
  <c r="AJ681" i="3" s="1"/>
  <c r="AJ663" i="3" s="1"/>
  <c r="AJ810" i="3"/>
  <c r="AJ829" i="3" s="1"/>
  <c r="AJ792" i="3"/>
  <c r="AR336" i="3"/>
  <c r="AR163" i="3"/>
  <c r="AR162" i="3" s="1"/>
  <c r="AS164" i="3"/>
  <c r="AR780" i="3"/>
  <c r="AR817" i="3" s="1"/>
  <c r="AR701" i="3"/>
  <c r="AM532" i="3"/>
  <c r="AL540" i="3"/>
  <c r="AL555" i="3" s="1"/>
  <c r="AL566" i="3" s="1"/>
  <c r="AT782" i="3"/>
  <c r="AT819" i="3" s="1"/>
  <c r="AT342" i="3"/>
  <c r="AS111" i="3"/>
  <c r="AS110" i="3" s="1"/>
  <c r="AS293" i="3" s="1"/>
  <c r="AT112" i="3"/>
  <c r="AT111" i="3" s="1"/>
  <c r="AT110" i="3" s="1"/>
  <c r="AT293" i="3" s="1"/>
  <c r="AK588" i="3"/>
  <c r="AK605" i="3"/>
  <c r="AK634" i="3" s="1"/>
  <c r="AS179" i="3"/>
  <c r="AS178" i="3" s="1"/>
  <c r="AP788" i="3"/>
  <c r="AQ784" i="3"/>
  <c r="AQ821" i="3" s="1"/>
  <c r="AS203" i="3"/>
  <c r="AS208" i="3" s="1"/>
  <c r="AS695" i="3" s="1"/>
  <c r="AT32" i="3"/>
  <c r="AT8" i="3" s="1"/>
  <c r="AS8" i="3"/>
  <c r="AQ705" i="3"/>
  <c r="AQ785" i="3" s="1"/>
  <c r="AQ822" i="3" s="1"/>
  <c r="AQ338" i="3"/>
  <c r="AO788" i="3"/>
  <c r="AO769" i="3"/>
  <c r="AI341" i="3"/>
  <c r="AI292" i="3"/>
  <c r="AI297" i="3" s="1"/>
  <c r="AI302" i="3" s="1"/>
  <c r="AI307" i="3" s="1"/>
  <c r="AI324" i="3" s="1"/>
  <c r="AI328" i="3" s="1"/>
  <c r="AI335" i="3" s="1"/>
  <c r="AI317" i="3" s="1"/>
  <c r="AR188" i="3"/>
  <c r="AR193" i="3" s="1"/>
  <c r="AR7" i="3"/>
  <c r="AP825" i="3"/>
  <c r="AQ788" i="3" l="1"/>
  <c r="AQ707" i="3"/>
  <c r="AQ787" i="3" s="1"/>
  <c r="AQ824" i="3" s="1"/>
  <c r="AT179" i="3"/>
  <c r="AT178" i="3" s="1"/>
  <c r="AT345" i="3"/>
  <c r="AT706" i="3" s="1"/>
  <c r="AT786" i="3" s="1"/>
  <c r="AT823" i="3" s="1"/>
  <c r="AK810" i="3"/>
  <c r="AK829" i="3" s="1"/>
  <c r="AK792" i="3"/>
  <c r="AR705" i="3"/>
  <c r="AR338" i="3"/>
  <c r="AR811" i="3"/>
  <c r="AQ764" i="3"/>
  <c r="AQ765" i="3" s="1"/>
  <c r="AR185" i="3"/>
  <c r="AK687" i="3"/>
  <c r="AK712" i="3" s="1"/>
  <c r="AK638" i="3"/>
  <c r="AK643" i="3" s="1"/>
  <c r="AK648" i="3" s="1"/>
  <c r="AK653" i="3" s="1"/>
  <c r="AK670" i="3" s="1"/>
  <c r="AK674" i="3" s="1"/>
  <c r="AK681" i="3" s="1"/>
  <c r="AK663" i="3" s="1"/>
  <c r="AL588" i="3"/>
  <c r="AL605" i="3"/>
  <c r="AL634" i="3" s="1"/>
  <c r="AN187" i="3"/>
  <c r="AM195" i="3"/>
  <c r="AT329" i="3"/>
  <c r="AT152" i="3"/>
  <c r="AT151" i="3" s="1"/>
  <c r="AQ825" i="3"/>
  <c r="AL694" i="3"/>
  <c r="AL773" i="3" s="1"/>
  <c r="AL210" i="3"/>
  <c r="AL221" i="3" s="1"/>
  <c r="AS336" i="3"/>
  <c r="AS163" i="3"/>
  <c r="AS162" i="3" s="1"/>
  <c r="AT164" i="3"/>
  <c r="AQ769" i="3"/>
  <c r="AR784" i="3"/>
  <c r="AR821" i="3" s="1"/>
  <c r="AT780" i="3"/>
  <c r="AT817" i="3" s="1"/>
  <c r="AT701" i="3"/>
  <c r="AS704" i="3"/>
  <c r="AS332" i="3"/>
  <c r="AR751" i="3"/>
  <c r="AR813" i="3" s="1"/>
  <c r="AR764" i="3"/>
  <c r="AR765" i="3" s="1"/>
  <c r="AS188" i="3"/>
  <c r="AS193" i="3" s="1"/>
  <c r="AS7" i="3"/>
  <c r="AN532" i="3"/>
  <c r="AM540" i="3"/>
  <c r="AM555" i="3" s="1"/>
  <c r="AM566" i="3" s="1"/>
  <c r="AJ341" i="3"/>
  <c r="AJ292" i="3"/>
  <c r="AJ297" i="3" s="1"/>
  <c r="AJ302" i="3" s="1"/>
  <c r="AJ307" i="3" s="1"/>
  <c r="AJ324" i="3" s="1"/>
  <c r="AJ328" i="3" s="1"/>
  <c r="AJ335" i="3" s="1"/>
  <c r="AJ317" i="3" s="1"/>
  <c r="AT188" i="3"/>
  <c r="AT7" i="3"/>
  <c r="AS774" i="3"/>
  <c r="AS748" i="3"/>
  <c r="AS780" i="3"/>
  <c r="AS817" i="3" s="1"/>
  <c r="AS701" i="3"/>
  <c r="AK243" i="3"/>
  <c r="AK260" i="3"/>
  <c r="AK288" i="3" s="1"/>
  <c r="AQ708" i="3"/>
  <c r="AT704" i="3" l="1"/>
  <c r="AT332" i="3"/>
  <c r="AR767" i="3"/>
  <c r="AR769" i="3" s="1"/>
  <c r="AT336" i="3"/>
  <c r="AT163" i="3"/>
  <c r="AT162" i="3" s="1"/>
  <c r="AT185" i="3" s="1"/>
  <c r="AM694" i="3"/>
  <c r="AM773" i="3" s="1"/>
  <c r="AM210" i="3"/>
  <c r="AM221" i="3" s="1"/>
  <c r="AO187" i="3"/>
  <c r="AN195" i="3"/>
  <c r="AM588" i="3"/>
  <c r="AM605" i="3"/>
  <c r="AM634" i="3" s="1"/>
  <c r="AS784" i="3"/>
  <c r="AS821" i="3" s="1"/>
  <c r="AS705" i="3"/>
  <c r="AS785" i="3" s="1"/>
  <c r="AS822" i="3" s="1"/>
  <c r="AS338" i="3"/>
  <c r="AL638" i="3"/>
  <c r="AL643" i="3" s="1"/>
  <c r="AL648" i="3" s="1"/>
  <c r="AL653" i="3" s="1"/>
  <c r="AL670" i="3" s="1"/>
  <c r="AL674" i="3" s="1"/>
  <c r="AL681" i="3" s="1"/>
  <c r="AL663" i="3" s="1"/>
  <c r="AL687" i="3"/>
  <c r="AL712" i="3" s="1"/>
  <c r="AT203" i="3"/>
  <c r="AT208" i="3" s="1"/>
  <c r="AT695" i="3" s="1"/>
  <c r="AT193" i="3"/>
  <c r="AL260" i="3"/>
  <c r="AL288" i="3" s="1"/>
  <c r="AL243" i="3"/>
  <c r="AR785" i="3"/>
  <c r="AR822" i="3" s="1"/>
  <c r="AR825" i="3" s="1"/>
  <c r="AR708" i="3"/>
  <c r="AS751" i="3"/>
  <c r="AS813" i="3" s="1"/>
  <c r="AS764" i="3"/>
  <c r="AS765" i="3" s="1"/>
  <c r="AS767" i="3"/>
  <c r="AS185" i="3"/>
  <c r="AL792" i="3"/>
  <c r="AL810" i="3"/>
  <c r="AL829" i="3" s="1"/>
  <c r="AK341" i="3"/>
  <c r="AK292" i="3"/>
  <c r="AK297" i="3" s="1"/>
  <c r="AK302" i="3" s="1"/>
  <c r="AK307" i="3" s="1"/>
  <c r="AK324" i="3" s="1"/>
  <c r="AK328" i="3" s="1"/>
  <c r="AK335" i="3" s="1"/>
  <c r="AK317" i="3" s="1"/>
  <c r="AO532" i="3"/>
  <c r="AN540" i="3"/>
  <c r="AN555" i="3" s="1"/>
  <c r="AN566" i="3" s="1"/>
  <c r="AS811" i="3"/>
  <c r="AR707" i="3"/>
  <c r="AR787" i="3" s="1"/>
  <c r="AR824" i="3" s="1"/>
  <c r="AS825" i="3" l="1"/>
  <c r="AS769" i="3"/>
  <c r="AS707" i="3"/>
  <c r="AS787" i="3" s="1"/>
  <c r="AS824" i="3" s="1"/>
  <c r="AS788" i="3"/>
  <c r="AR788" i="3"/>
  <c r="AM792" i="3"/>
  <c r="AM810" i="3"/>
  <c r="AM829" i="3" s="1"/>
  <c r="AT774" i="3"/>
  <c r="AT748" i="3"/>
  <c r="AM687" i="3"/>
  <c r="AM712" i="3" s="1"/>
  <c r="AM638" i="3"/>
  <c r="AM643" i="3" s="1"/>
  <c r="AM648" i="3" s="1"/>
  <c r="AM653" i="3" s="1"/>
  <c r="AM670" i="3" s="1"/>
  <c r="AM674" i="3" s="1"/>
  <c r="AM681" i="3" s="1"/>
  <c r="AM663" i="3" s="1"/>
  <c r="AT705" i="3"/>
  <c r="AT785" i="3" s="1"/>
  <c r="AT822" i="3" s="1"/>
  <c r="AT338" i="3"/>
  <c r="AO540" i="3"/>
  <c r="AO555" i="3" s="1"/>
  <c r="AO566" i="3" s="1"/>
  <c r="AP532" i="3"/>
  <c r="AL341" i="3"/>
  <c r="AL292" i="3"/>
  <c r="AL297" i="3" s="1"/>
  <c r="AL302" i="3" s="1"/>
  <c r="AL307" i="3" s="1"/>
  <c r="AL324" i="3" s="1"/>
  <c r="AL328" i="3" s="1"/>
  <c r="AL335" i="3" s="1"/>
  <c r="AL317" i="3" s="1"/>
  <c r="AM260" i="3"/>
  <c r="AM288" i="3" s="1"/>
  <c r="AM243" i="3"/>
  <c r="AP187" i="3"/>
  <c r="AO195" i="3"/>
  <c r="AT784" i="3"/>
  <c r="AT821" i="3" s="1"/>
  <c r="AN605" i="3"/>
  <c r="AN634" i="3" s="1"/>
  <c r="AN588" i="3"/>
  <c r="AN694" i="3"/>
  <c r="AN773" i="3" s="1"/>
  <c r="AN210" i="3"/>
  <c r="AN221" i="3" s="1"/>
  <c r="AS708" i="3"/>
  <c r="AN792" i="3" l="1"/>
  <c r="AN810" i="3"/>
  <c r="AN829" i="3" s="1"/>
  <c r="AN687" i="3"/>
  <c r="AN712" i="3" s="1"/>
  <c r="AN638" i="3"/>
  <c r="AN643" i="3" s="1"/>
  <c r="AN648" i="3" s="1"/>
  <c r="AN653" i="3" s="1"/>
  <c r="AN670" i="3" s="1"/>
  <c r="AN674" i="3" s="1"/>
  <c r="AN681" i="3" s="1"/>
  <c r="AN663" i="3" s="1"/>
  <c r="AT751" i="3"/>
  <c r="AT813" i="3" s="1"/>
  <c r="AT767" i="3"/>
  <c r="AP195" i="3"/>
  <c r="AQ187" i="3"/>
  <c r="AM341" i="3"/>
  <c r="AM292" i="3"/>
  <c r="AM297" i="3" s="1"/>
  <c r="AM302" i="3" s="1"/>
  <c r="AM307" i="3" s="1"/>
  <c r="AM324" i="3" s="1"/>
  <c r="AM328" i="3" s="1"/>
  <c r="AM335" i="3" s="1"/>
  <c r="AM317" i="3" s="1"/>
  <c r="AN260" i="3"/>
  <c r="AN288" i="3" s="1"/>
  <c r="AN243" i="3"/>
  <c r="AT707" i="3"/>
  <c r="AT787" i="3" s="1"/>
  <c r="AT824" i="3" s="1"/>
  <c r="AO605" i="3"/>
  <c r="AO634" i="3" s="1"/>
  <c r="AO588" i="3"/>
  <c r="AT708" i="3"/>
  <c r="AP540" i="3"/>
  <c r="AP555" i="3" s="1"/>
  <c r="AP566" i="3" s="1"/>
  <c r="AQ532" i="3"/>
  <c r="AT788" i="3"/>
  <c r="AT811" i="3"/>
  <c r="AO694" i="3"/>
  <c r="AO773" i="3" s="1"/>
  <c r="AO210" i="3"/>
  <c r="AO221" i="3" s="1"/>
  <c r="AO260" i="3" l="1"/>
  <c r="AO288" i="3" s="1"/>
  <c r="AO243" i="3"/>
  <c r="AT764" i="3"/>
  <c r="AT765" i="3" s="1"/>
  <c r="AN341" i="3"/>
  <c r="AN292" i="3"/>
  <c r="AN297" i="3" s="1"/>
  <c r="AN302" i="3" s="1"/>
  <c r="AN307" i="3" s="1"/>
  <c r="AN324" i="3" s="1"/>
  <c r="AN328" i="3" s="1"/>
  <c r="AN335" i="3" s="1"/>
  <c r="AN317" i="3" s="1"/>
  <c r="AQ540" i="3"/>
  <c r="AQ555" i="3" s="1"/>
  <c r="AQ566" i="3" s="1"/>
  <c r="AR532" i="3"/>
  <c r="AO638" i="3"/>
  <c r="AO643" i="3" s="1"/>
  <c r="AO648" i="3" s="1"/>
  <c r="AO653" i="3" s="1"/>
  <c r="AO670" i="3" s="1"/>
  <c r="AO674" i="3" s="1"/>
  <c r="AO681" i="3" s="1"/>
  <c r="AO663" i="3" s="1"/>
  <c r="AO687" i="3"/>
  <c r="AO712" i="3" s="1"/>
  <c r="AT825" i="3"/>
  <c r="AU751" i="3"/>
  <c r="AP605" i="3"/>
  <c r="AP634" i="3" s="1"/>
  <c r="AP588" i="3"/>
  <c r="AQ195" i="3"/>
  <c r="AR187" i="3"/>
  <c r="AO810" i="3"/>
  <c r="AO829" i="3" s="1"/>
  <c r="AO792" i="3"/>
  <c r="AP694" i="3"/>
  <c r="AP773" i="3" s="1"/>
  <c r="AP210" i="3"/>
  <c r="AP221" i="3" s="1"/>
  <c r="AT769" i="3" l="1"/>
  <c r="AQ588" i="3"/>
  <c r="AQ605" i="3"/>
  <c r="AQ634" i="3" s="1"/>
  <c r="AR195" i="3"/>
  <c r="AS187" i="3"/>
  <c r="AS532" i="3"/>
  <c r="AR540" i="3"/>
  <c r="AR555" i="3" s="1"/>
  <c r="AR566" i="3" s="1"/>
  <c r="AQ694" i="3"/>
  <c r="AQ773" i="3" s="1"/>
  <c r="AQ210" i="3"/>
  <c r="AQ221" i="3" s="1"/>
  <c r="AP687" i="3"/>
  <c r="AP712" i="3" s="1"/>
  <c r="AP638" i="3"/>
  <c r="AP643" i="3" s="1"/>
  <c r="AP648" i="3" s="1"/>
  <c r="AP653" i="3" s="1"/>
  <c r="AP670" i="3" s="1"/>
  <c r="AP674" i="3" s="1"/>
  <c r="AP681" i="3" s="1"/>
  <c r="AP663" i="3" s="1"/>
  <c r="AP260" i="3"/>
  <c r="AP288" i="3" s="1"/>
  <c r="AP243" i="3"/>
  <c r="AP792" i="3"/>
  <c r="AP810" i="3"/>
  <c r="AP829" i="3" s="1"/>
  <c r="AO341" i="3"/>
  <c r="AO292" i="3"/>
  <c r="AO297" i="3" s="1"/>
  <c r="AO302" i="3" s="1"/>
  <c r="AO307" i="3" s="1"/>
  <c r="AO324" i="3" s="1"/>
  <c r="AO328" i="3" s="1"/>
  <c r="AO335" i="3" s="1"/>
  <c r="AO317" i="3" s="1"/>
  <c r="AS195" i="3" l="1"/>
  <c r="AT187" i="3"/>
  <c r="AT195" i="3" s="1"/>
  <c r="AQ243" i="3"/>
  <c r="AQ260" i="3"/>
  <c r="AQ288" i="3" s="1"/>
  <c r="AR588" i="3"/>
  <c r="AR605" i="3"/>
  <c r="AR634" i="3" s="1"/>
  <c r="AQ687" i="3"/>
  <c r="AQ712" i="3" s="1"/>
  <c r="AQ638" i="3"/>
  <c r="AQ643" i="3" s="1"/>
  <c r="AQ648" i="3" s="1"/>
  <c r="AQ653" i="3" s="1"/>
  <c r="AQ670" i="3" s="1"/>
  <c r="AQ674" i="3" s="1"/>
  <c r="AQ681" i="3" s="1"/>
  <c r="AQ663" i="3" s="1"/>
  <c r="AQ792" i="3"/>
  <c r="AQ810" i="3"/>
  <c r="AQ829" i="3" s="1"/>
  <c r="AS540" i="3"/>
  <c r="AS555" i="3" s="1"/>
  <c r="AS566" i="3" s="1"/>
  <c r="AT532" i="3"/>
  <c r="AT540" i="3" s="1"/>
  <c r="AT555" i="3" s="1"/>
  <c r="AT566" i="3" s="1"/>
  <c r="AP341" i="3"/>
  <c r="AP292" i="3"/>
  <c r="AP297" i="3" s="1"/>
  <c r="AP302" i="3" s="1"/>
  <c r="AP307" i="3" s="1"/>
  <c r="AP324" i="3" s="1"/>
  <c r="AP328" i="3" s="1"/>
  <c r="AP335" i="3" s="1"/>
  <c r="AP317" i="3" s="1"/>
  <c r="AR694" i="3"/>
  <c r="AR773" i="3" s="1"/>
  <c r="AR210" i="3"/>
  <c r="AR221" i="3" s="1"/>
  <c r="AR810" i="3" l="1"/>
  <c r="AR829" i="3" s="1"/>
  <c r="AR792" i="3"/>
  <c r="AR687" i="3"/>
  <c r="AR712" i="3" s="1"/>
  <c r="AR638" i="3"/>
  <c r="AR643" i="3" s="1"/>
  <c r="AR648" i="3" s="1"/>
  <c r="AR653" i="3" s="1"/>
  <c r="AR670" i="3" s="1"/>
  <c r="AR674" i="3" s="1"/>
  <c r="AR681" i="3" s="1"/>
  <c r="AR663" i="3" s="1"/>
  <c r="AS588" i="3"/>
  <c r="AS605" i="3"/>
  <c r="AS634" i="3" s="1"/>
  <c r="AT694" i="3"/>
  <c r="AT773" i="3" s="1"/>
  <c r="AT210" i="3"/>
  <c r="AT221" i="3" s="1"/>
  <c r="AR243" i="3"/>
  <c r="AR260" i="3"/>
  <c r="AR288" i="3" s="1"/>
  <c r="AT588" i="3"/>
  <c r="AT605" i="3"/>
  <c r="AT634" i="3" s="1"/>
  <c r="AQ341" i="3"/>
  <c r="AQ292" i="3"/>
  <c r="AQ297" i="3" s="1"/>
  <c r="AQ302" i="3" s="1"/>
  <c r="AQ307" i="3" s="1"/>
  <c r="AQ324" i="3" s="1"/>
  <c r="AQ328" i="3" s="1"/>
  <c r="AQ335" i="3" s="1"/>
  <c r="AQ317" i="3" s="1"/>
  <c r="AS694" i="3"/>
  <c r="AS773" i="3" s="1"/>
  <c r="AS210" i="3"/>
  <c r="AS221" i="3" s="1"/>
  <c r="AT260" i="3" l="1"/>
  <c r="AT288" i="3" s="1"/>
  <c r="AT243" i="3"/>
  <c r="AS810" i="3"/>
  <c r="AS829" i="3" s="1"/>
  <c r="AS792" i="3"/>
  <c r="AS687" i="3"/>
  <c r="AS712" i="3" s="1"/>
  <c r="AS638" i="3"/>
  <c r="AS643" i="3" s="1"/>
  <c r="AS648" i="3" s="1"/>
  <c r="AS653" i="3" s="1"/>
  <c r="AS670" i="3" s="1"/>
  <c r="AS674" i="3" s="1"/>
  <c r="AS681" i="3" s="1"/>
  <c r="AS663" i="3" s="1"/>
  <c r="AT638" i="3"/>
  <c r="AT643" i="3" s="1"/>
  <c r="AT648" i="3" s="1"/>
  <c r="AT653" i="3" s="1"/>
  <c r="AT670" i="3" s="1"/>
  <c r="AT674" i="3" s="1"/>
  <c r="AT681" i="3" s="1"/>
  <c r="AT663" i="3" s="1"/>
  <c r="AT687" i="3"/>
  <c r="AT712" i="3" s="1"/>
  <c r="AR341" i="3"/>
  <c r="AR292" i="3"/>
  <c r="AR297" i="3" s="1"/>
  <c r="AR302" i="3" s="1"/>
  <c r="AR307" i="3" s="1"/>
  <c r="AR324" i="3" s="1"/>
  <c r="AR328" i="3" s="1"/>
  <c r="AR335" i="3" s="1"/>
  <c r="AR317" i="3" s="1"/>
  <c r="AS243" i="3"/>
  <c r="AS260" i="3"/>
  <c r="AS288" i="3" s="1"/>
  <c r="AT792" i="3"/>
  <c r="AT810" i="3"/>
  <c r="AT829" i="3" s="1"/>
  <c r="AS341" i="3" l="1"/>
  <c r="AS292" i="3"/>
  <c r="AS297" i="3" s="1"/>
  <c r="AS302" i="3" s="1"/>
  <c r="AS307" i="3" s="1"/>
  <c r="AS324" i="3" s="1"/>
  <c r="AS328" i="3" s="1"/>
  <c r="AS335" i="3" s="1"/>
  <c r="AS317" i="3" s="1"/>
  <c r="AT341" i="3"/>
  <c r="AT292" i="3"/>
  <c r="AT297" i="3" s="1"/>
  <c r="AT302" i="3" s="1"/>
  <c r="AT307" i="3" s="1"/>
  <c r="AT324" i="3" s="1"/>
  <c r="AT328" i="3" s="1"/>
  <c r="AT335" i="3" s="1"/>
  <c r="AT317" i="3" s="1"/>
  <c r="C7" i="2" l="1"/>
  <c r="D7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J6" i="2"/>
  <c r="J5" i="2"/>
  <c r="J4" i="2"/>
  <c r="H6" i="2"/>
  <c r="H5" i="2"/>
  <c r="H4" i="2"/>
  <c r="F6" i="2"/>
  <c r="F5" i="2"/>
  <c r="F4" i="2"/>
  <c r="D5" i="2"/>
  <c r="D6" i="2"/>
  <c r="D4" i="2"/>
  <c r="J3" i="2"/>
  <c r="H3" i="2"/>
  <c r="F3" i="2"/>
  <c r="D3" i="2"/>
  <c r="J2" i="2"/>
  <c r="H2" i="2"/>
  <c r="F2" i="2"/>
  <c r="D2" i="2"/>
  <c r="C97" i="2"/>
  <c r="E97" i="2"/>
  <c r="G97" i="2"/>
  <c r="I97" i="2"/>
  <c r="K97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B3" i="2"/>
  <c r="A3" i="2"/>
  <c r="C4" i="2"/>
  <c r="E4" i="2"/>
  <c r="G4" i="2"/>
  <c r="I4" i="2"/>
  <c r="K4" i="2"/>
  <c r="C5" i="2"/>
  <c r="E5" i="2"/>
  <c r="G5" i="2"/>
  <c r="I5" i="2"/>
  <c r="K5" i="2"/>
  <c r="C6" i="2"/>
  <c r="E6" i="2"/>
  <c r="G6" i="2"/>
  <c r="I6" i="2"/>
  <c r="K6" i="2"/>
  <c r="E7" i="2"/>
  <c r="G7" i="2"/>
  <c r="I7" i="2"/>
  <c r="K7" i="2"/>
  <c r="C8" i="2"/>
  <c r="E8" i="2"/>
  <c r="G8" i="2"/>
  <c r="I8" i="2"/>
  <c r="K8" i="2"/>
  <c r="C9" i="2"/>
  <c r="E9" i="2"/>
  <c r="G9" i="2"/>
  <c r="I9" i="2"/>
  <c r="K9" i="2"/>
  <c r="C10" i="2"/>
  <c r="E10" i="2"/>
  <c r="G10" i="2"/>
  <c r="I10" i="2"/>
  <c r="K10" i="2"/>
  <c r="C11" i="2"/>
  <c r="E11" i="2"/>
  <c r="G11" i="2"/>
  <c r="I11" i="2"/>
  <c r="K11" i="2"/>
  <c r="C12" i="2"/>
  <c r="E12" i="2"/>
  <c r="G12" i="2"/>
  <c r="I12" i="2"/>
  <c r="K12" i="2"/>
  <c r="C13" i="2"/>
  <c r="E13" i="2"/>
  <c r="G13" i="2"/>
  <c r="I13" i="2"/>
  <c r="K13" i="2"/>
  <c r="C14" i="2"/>
  <c r="E14" i="2"/>
  <c r="G14" i="2"/>
  <c r="I14" i="2"/>
  <c r="K14" i="2"/>
  <c r="C15" i="2"/>
  <c r="E15" i="2"/>
  <c r="G15" i="2"/>
  <c r="I15" i="2"/>
  <c r="K15" i="2"/>
  <c r="C16" i="2"/>
  <c r="E16" i="2"/>
  <c r="G16" i="2"/>
  <c r="I16" i="2"/>
  <c r="K16" i="2"/>
  <c r="C17" i="2"/>
  <c r="E17" i="2"/>
  <c r="G17" i="2"/>
  <c r="I17" i="2"/>
  <c r="K17" i="2"/>
  <c r="C18" i="2"/>
  <c r="E18" i="2"/>
  <c r="G18" i="2"/>
  <c r="I18" i="2"/>
  <c r="K18" i="2"/>
  <c r="C19" i="2"/>
  <c r="E19" i="2"/>
  <c r="G19" i="2"/>
  <c r="I19" i="2"/>
  <c r="K19" i="2"/>
  <c r="C20" i="2"/>
  <c r="E20" i="2"/>
  <c r="G20" i="2"/>
  <c r="I20" i="2"/>
  <c r="K20" i="2"/>
  <c r="C21" i="2"/>
  <c r="E21" i="2"/>
  <c r="G21" i="2"/>
  <c r="I21" i="2"/>
  <c r="K21" i="2"/>
  <c r="C22" i="2"/>
  <c r="E22" i="2"/>
  <c r="G22" i="2"/>
  <c r="I22" i="2"/>
  <c r="K22" i="2"/>
  <c r="C23" i="2"/>
  <c r="E23" i="2"/>
  <c r="G23" i="2"/>
  <c r="I23" i="2"/>
  <c r="K23" i="2"/>
  <c r="C24" i="2"/>
  <c r="E24" i="2"/>
  <c r="G24" i="2"/>
  <c r="I24" i="2"/>
  <c r="K24" i="2"/>
  <c r="C25" i="2"/>
  <c r="E25" i="2"/>
  <c r="G25" i="2"/>
  <c r="I25" i="2"/>
  <c r="K25" i="2"/>
  <c r="C26" i="2"/>
  <c r="E26" i="2"/>
  <c r="G26" i="2"/>
  <c r="I26" i="2"/>
  <c r="K26" i="2"/>
  <c r="C27" i="2"/>
  <c r="E27" i="2"/>
  <c r="G27" i="2"/>
  <c r="I27" i="2"/>
  <c r="K27" i="2"/>
  <c r="C28" i="2"/>
  <c r="E28" i="2"/>
  <c r="G28" i="2"/>
  <c r="I28" i="2"/>
  <c r="K28" i="2"/>
  <c r="C29" i="2"/>
  <c r="E29" i="2"/>
  <c r="G29" i="2"/>
  <c r="I29" i="2"/>
  <c r="K29" i="2"/>
  <c r="C30" i="2"/>
  <c r="E30" i="2"/>
  <c r="G30" i="2"/>
  <c r="I30" i="2"/>
  <c r="K30" i="2"/>
  <c r="C31" i="2"/>
  <c r="E31" i="2"/>
  <c r="G31" i="2"/>
  <c r="I31" i="2"/>
  <c r="K31" i="2"/>
  <c r="C32" i="2"/>
  <c r="E32" i="2"/>
  <c r="G32" i="2"/>
  <c r="I32" i="2"/>
  <c r="K32" i="2"/>
  <c r="C33" i="2"/>
  <c r="E33" i="2"/>
  <c r="G33" i="2"/>
  <c r="I33" i="2"/>
  <c r="K33" i="2"/>
  <c r="C34" i="2"/>
  <c r="E34" i="2"/>
  <c r="G34" i="2"/>
  <c r="I34" i="2"/>
  <c r="K34" i="2"/>
  <c r="C35" i="2"/>
  <c r="E35" i="2"/>
  <c r="G35" i="2"/>
  <c r="I35" i="2"/>
  <c r="K35" i="2"/>
  <c r="C36" i="2"/>
  <c r="E36" i="2"/>
  <c r="G36" i="2"/>
  <c r="I36" i="2"/>
  <c r="K36" i="2"/>
  <c r="C37" i="2"/>
  <c r="E37" i="2"/>
  <c r="G37" i="2"/>
  <c r="I37" i="2"/>
  <c r="K37" i="2"/>
  <c r="C38" i="2"/>
  <c r="E38" i="2"/>
  <c r="G38" i="2"/>
  <c r="I38" i="2"/>
  <c r="K38" i="2"/>
  <c r="C39" i="2"/>
  <c r="E39" i="2"/>
  <c r="G39" i="2"/>
  <c r="I39" i="2"/>
  <c r="K39" i="2"/>
  <c r="C40" i="2"/>
  <c r="E40" i="2"/>
  <c r="G40" i="2"/>
  <c r="I40" i="2"/>
  <c r="K40" i="2"/>
  <c r="C41" i="2"/>
  <c r="E41" i="2"/>
  <c r="G41" i="2"/>
  <c r="I41" i="2"/>
  <c r="K41" i="2"/>
  <c r="C42" i="2"/>
  <c r="E42" i="2"/>
  <c r="G42" i="2"/>
  <c r="I42" i="2"/>
  <c r="K42" i="2"/>
  <c r="C43" i="2"/>
  <c r="E43" i="2"/>
  <c r="G43" i="2"/>
  <c r="I43" i="2"/>
  <c r="K43" i="2"/>
  <c r="C44" i="2"/>
  <c r="E44" i="2"/>
  <c r="G44" i="2"/>
  <c r="I44" i="2"/>
  <c r="K44" i="2"/>
  <c r="C45" i="2"/>
  <c r="E45" i="2"/>
  <c r="G45" i="2"/>
  <c r="I45" i="2"/>
  <c r="K45" i="2"/>
  <c r="C46" i="2"/>
  <c r="E46" i="2"/>
  <c r="G46" i="2"/>
  <c r="I46" i="2"/>
  <c r="K46" i="2"/>
  <c r="C47" i="2"/>
  <c r="E47" i="2"/>
  <c r="G47" i="2"/>
  <c r="I47" i="2"/>
  <c r="K47" i="2"/>
  <c r="C48" i="2"/>
  <c r="E48" i="2"/>
  <c r="G48" i="2"/>
  <c r="I48" i="2"/>
  <c r="K48" i="2"/>
  <c r="C49" i="2"/>
  <c r="E49" i="2"/>
  <c r="G49" i="2"/>
  <c r="I49" i="2"/>
  <c r="K49" i="2"/>
  <c r="C50" i="2"/>
  <c r="E50" i="2"/>
  <c r="G50" i="2"/>
  <c r="I50" i="2"/>
  <c r="K50" i="2"/>
  <c r="C51" i="2"/>
  <c r="E51" i="2"/>
  <c r="G51" i="2"/>
  <c r="I51" i="2"/>
  <c r="K51" i="2"/>
  <c r="C52" i="2"/>
  <c r="E52" i="2"/>
  <c r="G52" i="2"/>
  <c r="I52" i="2"/>
  <c r="K52" i="2"/>
  <c r="C53" i="2"/>
  <c r="E53" i="2"/>
  <c r="G53" i="2"/>
  <c r="I53" i="2"/>
  <c r="K53" i="2"/>
  <c r="C54" i="2"/>
  <c r="E54" i="2"/>
  <c r="G54" i="2"/>
  <c r="I54" i="2"/>
  <c r="K54" i="2"/>
  <c r="C55" i="2"/>
  <c r="E55" i="2"/>
  <c r="G55" i="2"/>
  <c r="I55" i="2"/>
  <c r="K55" i="2"/>
  <c r="C56" i="2"/>
  <c r="E56" i="2"/>
  <c r="G56" i="2"/>
  <c r="I56" i="2"/>
  <c r="K56" i="2"/>
  <c r="C57" i="2"/>
  <c r="E57" i="2"/>
  <c r="G57" i="2"/>
  <c r="I57" i="2"/>
  <c r="K57" i="2"/>
  <c r="C58" i="2"/>
  <c r="E58" i="2"/>
  <c r="G58" i="2"/>
  <c r="I58" i="2"/>
  <c r="K58" i="2"/>
  <c r="C59" i="2"/>
  <c r="E59" i="2"/>
  <c r="G59" i="2"/>
  <c r="I59" i="2"/>
  <c r="K59" i="2"/>
  <c r="C60" i="2"/>
  <c r="E60" i="2"/>
  <c r="G60" i="2"/>
  <c r="I60" i="2"/>
  <c r="K60" i="2"/>
  <c r="C61" i="2"/>
  <c r="E61" i="2"/>
  <c r="G61" i="2"/>
  <c r="I61" i="2"/>
  <c r="K61" i="2"/>
  <c r="C62" i="2"/>
  <c r="E62" i="2"/>
  <c r="G62" i="2"/>
  <c r="I62" i="2"/>
  <c r="K62" i="2"/>
  <c r="C63" i="2"/>
  <c r="E63" i="2"/>
  <c r="G63" i="2"/>
  <c r="I63" i="2"/>
  <c r="K63" i="2"/>
  <c r="C64" i="2"/>
  <c r="E64" i="2"/>
  <c r="G64" i="2"/>
  <c r="I64" i="2"/>
  <c r="K64" i="2"/>
  <c r="C65" i="2"/>
  <c r="E65" i="2"/>
  <c r="G65" i="2"/>
  <c r="I65" i="2"/>
  <c r="K65" i="2"/>
  <c r="C66" i="2"/>
  <c r="E66" i="2"/>
  <c r="G66" i="2"/>
  <c r="I66" i="2"/>
  <c r="K66" i="2"/>
  <c r="C67" i="2"/>
  <c r="E67" i="2"/>
  <c r="G67" i="2"/>
  <c r="I67" i="2"/>
  <c r="K67" i="2"/>
  <c r="C68" i="2"/>
  <c r="E68" i="2"/>
  <c r="G68" i="2"/>
  <c r="I68" i="2"/>
  <c r="K68" i="2"/>
  <c r="C69" i="2"/>
  <c r="E69" i="2"/>
  <c r="G69" i="2"/>
  <c r="I69" i="2"/>
  <c r="K69" i="2"/>
  <c r="C70" i="2"/>
  <c r="E70" i="2"/>
  <c r="G70" i="2"/>
  <c r="I70" i="2"/>
  <c r="K70" i="2"/>
  <c r="C71" i="2"/>
  <c r="E71" i="2"/>
  <c r="G71" i="2"/>
  <c r="I71" i="2"/>
  <c r="K71" i="2"/>
  <c r="C72" i="2"/>
  <c r="E72" i="2"/>
  <c r="G72" i="2"/>
  <c r="I72" i="2"/>
  <c r="K72" i="2"/>
  <c r="C73" i="2"/>
  <c r="E73" i="2"/>
  <c r="G73" i="2"/>
  <c r="I73" i="2"/>
  <c r="K73" i="2"/>
  <c r="C74" i="2"/>
  <c r="E74" i="2"/>
  <c r="G74" i="2"/>
  <c r="I74" i="2"/>
  <c r="K74" i="2"/>
  <c r="C75" i="2"/>
  <c r="E75" i="2"/>
  <c r="G75" i="2"/>
  <c r="I75" i="2"/>
  <c r="K75" i="2"/>
  <c r="C76" i="2"/>
  <c r="E76" i="2"/>
  <c r="G76" i="2"/>
  <c r="I76" i="2"/>
  <c r="K76" i="2"/>
  <c r="C77" i="2"/>
  <c r="E77" i="2"/>
  <c r="G77" i="2"/>
  <c r="I77" i="2"/>
  <c r="K77" i="2"/>
  <c r="C78" i="2"/>
  <c r="E78" i="2"/>
  <c r="G78" i="2"/>
  <c r="I78" i="2"/>
  <c r="K78" i="2"/>
  <c r="C79" i="2"/>
  <c r="E79" i="2"/>
  <c r="G79" i="2"/>
  <c r="I79" i="2"/>
  <c r="K79" i="2"/>
  <c r="C80" i="2"/>
  <c r="E80" i="2"/>
  <c r="G80" i="2"/>
  <c r="I80" i="2"/>
  <c r="K80" i="2"/>
  <c r="C81" i="2"/>
  <c r="E81" i="2"/>
  <c r="G81" i="2"/>
  <c r="I81" i="2"/>
  <c r="K81" i="2"/>
  <c r="C82" i="2"/>
  <c r="E82" i="2"/>
  <c r="G82" i="2"/>
  <c r="I82" i="2"/>
  <c r="K82" i="2"/>
  <c r="C83" i="2"/>
  <c r="E83" i="2"/>
  <c r="G83" i="2"/>
  <c r="I83" i="2"/>
  <c r="K83" i="2"/>
  <c r="C84" i="2"/>
  <c r="E84" i="2"/>
  <c r="G84" i="2"/>
  <c r="I84" i="2"/>
  <c r="K84" i="2"/>
  <c r="C85" i="2"/>
  <c r="E85" i="2"/>
  <c r="G85" i="2"/>
  <c r="I85" i="2"/>
  <c r="K85" i="2"/>
  <c r="C86" i="2"/>
  <c r="E86" i="2"/>
  <c r="G86" i="2"/>
  <c r="I86" i="2"/>
  <c r="K86" i="2"/>
  <c r="C87" i="2"/>
  <c r="E87" i="2"/>
  <c r="G87" i="2"/>
  <c r="I87" i="2"/>
  <c r="K87" i="2"/>
  <c r="C88" i="2"/>
  <c r="E88" i="2"/>
  <c r="G88" i="2"/>
  <c r="I88" i="2"/>
  <c r="K88" i="2"/>
  <c r="C89" i="2"/>
  <c r="E89" i="2"/>
  <c r="G89" i="2"/>
  <c r="I89" i="2"/>
  <c r="K89" i="2"/>
  <c r="C90" i="2"/>
  <c r="E90" i="2"/>
  <c r="G90" i="2"/>
  <c r="I90" i="2"/>
  <c r="K90" i="2"/>
  <c r="C91" i="2"/>
  <c r="E91" i="2"/>
  <c r="G91" i="2"/>
  <c r="I91" i="2"/>
  <c r="K91" i="2"/>
  <c r="C92" i="2"/>
  <c r="E92" i="2"/>
  <c r="G92" i="2"/>
  <c r="I92" i="2"/>
  <c r="K92" i="2"/>
  <c r="C93" i="2"/>
  <c r="E93" i="2"/>
  <c r="G93" i="2"/>
  <c r="I93" i="2"/>
  <c r="K93" i="2"/>
  <c r="C94" i="2"/>
  <c r="E94" i="2"/>
  <c r="G94" i="2"/>
  <c r="I94" i="2"/>
  <c r="K94" i="2"/>
  <c r="C95" i="2"/>
  <c r="E95" i="2"/>
  <c r="G95" i="2"/>
  <c r="I95" i="2"/>
  <c r="K95" i="2"/>
  <c r="C96" i="2"/>
  <c r="E96" i="2"/>
  <c r="G96" i="2"/>
  <c r="I96" i="2"/>
  <c r="K96" i="2"/>
  <c r="K3" i="2"/>
  <c r="I3" i="2"/>
  <c r="G3" i="2"/>
  <c r="E3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S17" authorId="0" shapeId="0" xr:uid="{23257094-1DB8-4EC2-AAEE-21A7D1C5F430}">
      <text>
        <r>
          <rPr>
            <b/>
            <sz val="9"/>
            <color indexed="81"/>
            <rFont val="Tahoma"/>
            <family val="2"/>
          </rPr>
          <t>NO DATA</t>
        </r>
      </text>
    </comment>
  </commentList>
</comments>
</file>

<file path=xl/sharedStrings.xml><?xml version="1.0" encoding="utf-8"?>
<sst xmlns="http://schemas.openxmlformats.org/spreadsheetml/2006/main" count="4201" uniqueCount="637">
  <si>
    <t>Categorias</t>
  </si>
  <si>
    <t>CO</t>
  </si>
  <si>
    <t>COVDM</t>
  </si>
  <si>
    <t>Total-co2eq</t>
  </si>
  <si>
    <t>(Gg CO2eq)</t>
  </si>
  <si>
    <t>ENERGÍA</t>
  </si>
  <si>
    <t>Actividades de quema de combustible</t>
  </si>
  <si>
    <t>Industrias de la energía</t>
  </si>
  <si>
    <t>1A1a</t>
  </si>
  <si>
    <t>Producción de electricidad y calor como actividad principal</t>
  </si>
  <si>
    <t>1A1ai</t>
  </si>
  <si>
    <t>Generación de electricidad</t>
  </si>
  <si>
    <t>1A1aii</t>
  </si>
  <si>
    <t>Generación combinada de calor y energía (CHP)</t>
  </si>
  <si>
    <t>NE</t>
  </si>
  <si>
    <t>1A1aiii</t>
  </si>
  <si>
    <t>Plantas generadoras de energía</t>
  </si>
  <si>
    <t>NO</t>
  </si>
  <si>
    <t>1A1b</t>
  </si>
  <si>
    <t>Refinación del petróleo</t>
  </si>
  <si>
    <t>1A1c</t>
  </si>
  <si>
    <t>Fabricación de combustibles sólidos y otras industrias energéticas</t>
  </si>
  <si>
    <t>1A1ci</t>
  </si>
  <si>
    <t>Manufactura de combustibles sólidos</t>
  </si>
  <si>
    <t>1A1cii</t>
  </si>
  <si>
    <t>Otras industrias de la energía</t>
  </si>
  <si>
    <t>Industrias manufactureras y de la construcción</t>
  </si>
  <si>
    <t>1A2a</t>
  </si>
  <si>
    <t>Hierro y acero</t>
  </si>
  <si>
    <t>IE</t>
  </si>
  <si>
    <t>1A2b</t>
  </si>
  <si>
    <t>Metales no ferrosos</t>
  </si>
  <si>
    <t>1A2c</t>
  </si>
  <si>
    <t>Productos químicos</t>
  </si>
  <si>
    <t>1A2d</t>
  </si>
  <si>
    <t>Pulpa, papel e imprenta</t>
  </si>
  <si>
    <t>1A2e</t>
  </si>
  <si>
    <t>Procesamiento de los alimentos, bebidas y tabaco</t>
  </si>
  <si>
    <t>1A2f</t>
  </si>
  <si>
    <t>Minerales no metálicos</t>
  </si>
  <si>
    <t>1A2g</t>
  </si>
  <si>
    <t>Equipo de transporte</t>
  </si>
  <si>
    <t>1A2h</t>
  </si>
  <si>
    <t>Maquinaria</t>
  </si>
  <si>
    <t>1A2i</t>
  </si>
  <si>
    <t>Minería (con excepción de combustibles) y cantería</t>
  </si>
  <si>
    <t>1A2j</t>
  </si>
  <si>
    <t>Madera y productos de madera</t>
  </si>
  <si>
    <t>1A2k</t>
  </si>
  <si>
    <t>Construcción</t>
  </si>
  <si>
    <t>1A2l</t>
  </si>
  <si>
    <t>Textiles y cuero</t>
  </si>
  <si>
    <t>1A2m</t>
  </si>
  <si>
    <t>Industria no especificada</t>
  </si>
  <si>
    <t>Transporte</t>
  </si>
  <si>
    <t>1A3a</t>
  </si>
  <si>
    <t>Aviación civil</t>
  </si>
  <si>
    <t>1A3ai</t>
  </si>
  <si>
    <t>1A3aii</t>
  </si>
  <si>
    <t>Aviación de cabotaje</t>
  </si>
  <si>
    <t>1A3b</t>
  </si>
  <si>
    <t>Transporte terrestre</t>
  </si>
  <si>
    <t>1A3bi</t>
  </si>
  <si>
    <t>1A3bi1</t>
  </si>
  <si>
    <t>1A3bi2</t>
  </si>
  <si>
    <t>1A3bii</t>
  </si>
  <si>
    <t>1A3bii1</t>
  </si>
  <si>
    <t>1A3bii2</t>
  </si>
  <si>
    <t>1A3biii</t>
  </si>
  <si>
    <t>1A3biv</t>
  </si>
  <si>
    <t>1A3bv</t>
  </si>
  <si>
    <t>1A3bvi</t>
  </si>
  <si>
    <t>1A3c</t>
  </si>
  <si>
    <t>1A3d</t>
  </si>
  <si>
    <t>Navegación marítima y fluvial</t>
  </si>
  <si>
    <t>1A3di</t>
  </si>
  <si>
    <t>1A3dii</t>
  </si>
  <si>
    <t>Navegación marítima y fluvial nacional</t>
  </si>
  <si>
    <t>1A3e</t>
  </si>
  <si>
    <t>Otro tipo de transporte</t>
  </si>
  <si>
    <t>1A3ei</t>
  </si>
  <si>
    <t>Transporte por tuberías</t>
  </si>
  <si>
    <t>1A3eii</t>
  </si>
  <si>
    <t>Otros sectores</t>
  </si>
  <si>
    <t>1A4a</t>
  </si>
  <si>
    <t>Comercial/Institucional</t>
  </si>
  <si>
    <t>1A4b</t>
  </si>
  <si>
    <t>Residencial</t>
  </si>
  <si>
    <t>1A4c</t>
  </si>
  <si>
    <t>Agricultura/Silvicultura/Pesca/Piscifactorías</t>
  </si>
  <si>
    <t>No especificado</t>
  </si>
  <si>
    <t>Emisiones fugitivas provenientes de la fabricación de combustibles</t>
  </si>
  <si>
    <t>1B1</t>
  </si>
  <si>
    <t>Combustible sólido</t>
  </si>
  <si>
    <t>1B1a</t>
  </si>
  <si>
    <t>Minería carbonífera y manejo del carbón</t>
  </si>
  <si>
    <t>1B1ai</t>
  </si>
  <si>
    <t>Minas subterráneas</t>
  </si>
  <si>
    <t>1B1ai1</t>
  </si>
  <si>
    <t>Minería</t>
  </si>
  <si>
    <t>1B1ai2</t>
  </si>
  <si>
    <t>1B1ai3</t>
  </si>
  <si>
    <t>Minas subterráneas abandonadas</t>
  </si>
  <si>
    <t>1B1ai4</t>
  </si>
  <si>
    <t>1B1aii</t>
  </si>
  <si>
    <t>Minas de superficie</t>
  </si>
  <si>
    <t>1B1aii1</t>
  </si>
  <si>
    <t>1B1aii2</t>
  </si>
  <si>
    <t>Emisiones de gas de carbono posteriores a la minería</t>
  </si>
  <si>
    <t>1B1b</t>
  </si>
  <si>
    <t>Combustión no controlada y vertederos para quema de carbón</t>
  </si>
  <si>
    <t>1B1c</t>
  </si>
  <si>
    <t>Transformación del combustible sólido</t>
  </si>
  <si>
    <t>1B2</t>
  </si>
  <si>
    <t>Petróleo y gas natural</t>
  </si>
  <si>
    <t>1B2a</t>
  </si>
  <si>
    <t>Petróleo</t>
  </si>
  <si>
    <t>1B2ai</t>
  </si>
  <si>
    <t>Venteo</t>
  </si>
  <si>
    <t>1B2aii</t>
  </si>
  <si>
    <t>Quema en antorcha</t>
  </si>
  <si>
    <t>1B2aiii</t>
  </si>
  <si>
    <t>Todos los demás</t>
  </si>
  <si>
    <t>1B2aiii1</t>
  </si>
  <si>
    <t>Exploración</t>
  </si>
  <si>
    <t>1B2aiii2</t>
  </si>
  <si>
    <t>Producción y refinación</t>
  </si>
  <si>
    <t>1B2aiii3</t>
  </si>
  <si>
    <t>1B2aiii4</t>
  </si>
  <si>
    <t>Refinación</t>
  </si>
  <si>
    <t>1B2aiii5</t>
  </si>
  <si>
    <t>Distribución de productos petrolíferos</t>
  </si>
  <si>
    <t>1B2aiii6</t>
  </si>
  <si>
    <t>Otros</t>
  </si>
  <si>
    <t>1B2b</t>
  </si>
  <si>
    <t>Gas natural</t>
  </si>
  <si>
    <t>1B2bi</t>
  </si>
  <si>
    <t>1B2bii</t>
  </si>
  <si>
    <t>1B2biii</t>
  </si>
  <si>
    <t>1B2biii1</t>
  </si>
  <si>
    <t>1B2biii2</t>
  </si>
  <si>
    <t>Producción</t>
  </si>
  <si>
    <t>1B2biii3</t>
  </si>
  <si>
    <t>Procesamiento</t>
  </si>
  <si>
    <t>1B2biii4</t>
  </si>
  <si>
    <t>Transmisión y almacenamiento</t>
  </si>
  <si>
    <t>1B2biii5</t>
  </si>
  <si>
    <t>Distribución</t>
  </si>
  <si>
    <t>1B3</t>
  </si>
  <si>
    <t>Otras emisiones provenientes de la producción de energía</t>
  </si>
  <si>
    <t>1C</t>
  </si>
  <si>
    <t>Transporte y almacenamiento de dióxido de carbono</t>
  </si>
  <si>
    <t>Transporte de CO2</t>
  </si>
  <si>
    <t>1C2</t>
  </si>
  <si>
    <t>Inyección y almacenamiento</t>
  </si>
  <si>
    <t>CO2</t>
  </si>
  <si>
    <t>CH4</t>
  </si>
  <si>
    <t>N2O</t>
  </si>
  <si>
    <t>NOx</t>
  </si>
  <si>
    <t>SO2</t>
  </si>
  <si>
    <t>CO2-co2eq</t>
  </si>
  <si>
    <t>CH4-co2eq</t>
  </si>
  <si>
    <t>N2O-co2eq</t>
  </si>
  <si>
    <t>(Gg)</t>
  </si>
  <si>
    <t>1A</t>
  </si>
  <si>
    <t>1A1</t>
  </si>
  <si>
    <t>1A2</t>
  </si>
  <si>
    <t>1A3</t>
  </si>
  <si>
    <t>Aviación internacional
(Tanques de combustible internacional) (1)</t>
  </si>
  <si>
    <t>Automóviles</t>
  </si>
  <si>
    <t>Automóviles de pasajeros con catalizadores tridireccionales</t>
  </si>
  <si>
    <t>Automóviles de pasajeros sin catalizadores tridireccionales</t>
  </si>
  <si>
    <t>Camiones para servicio ligero</t>
  </si>
  <si>
    <t>Camiones para servicio ligero con catalizadores tridireccionales</t>
  </si>
  <si>
    <t>Camiones para servicio ligero sin catalizadores tridireccionales</t>
  </si>
  <si>
    <t>Camiones para servicio pesado y autobuses</t>
  </si>
  <si>
    <t>Motocicletas</t>
  </si>
  <si>
    <t>Emisiones por evaporación procedentes de vehículos</t>
  </si>
  <si>
    <t>Catalizadores basados en urea</t>
  </si>
  <si>
    <t>Ferrocarriles</t>
  </si>
  <si>
    <t>Transporte marítimo y fluvial internacional (Tanques de combustible internacional) (1)</t>
  </si>
  <si>
    <t>Todo terreno</t>
  </si>
  <si>
    <t>1A4</t>
  </si>
  <si>
    <t>1A5</t>
  </si>
  <si>
    <t>1A5a</t>
  </si>
  <si>
    <t>Estacionario</t>
  </si>
  <si>
    <t>1A5b</t>
  </si>
  <si>
    <t>Móvil</t>
  </si>
  <si>
    <t>1A5bi</t>
  </si>
  <si>
    <t>Móvil (componente de aviación)</t>
  </si>
  <si>
    <t>1A5bii</t>
  </si>
  <si>
    <t>Móvil (componente del sector marítimo y fluvial)</t>
  </si>
  <si>
    <t>1A5biii</t>
  </si>
  <si>
    <t>Móvil (otros)</t>
  </si>
  <si>
    <t>1A5c</t>
  </si>
  <si>
    <t>Operaciones multilaterales</t>
  </si>
  <si>
    <t>1B</t>
  </si>
  <si>
    <t>Emisiones de gas de carbono
posteriores a la minería</t>
  </si>
  <si>
    <t>Quema en antorcha de metano drenado o conversión de CH4 en CO2</t>
  </si>
  <si>
    <t>1C1</t>
  </si>
  <si>
    <t>NA</t>
  </si>
  <si>
    <t>ND</t>
  </si>
  <si>
    <t>CO2eq</t>
  </si>
  <si>
    <t>TOTAL</t>
  </si>
  <si>
    <t>CATEGORY</t>
  </si>
  <si>
    <t>INVENTARIO DE NUEVOS PROYECTOS HIDROELECTRICOS</t>
  </si>
  <si>
    <t>CAPACIDAD, MW</t>
  </si>
  <si>
    <t>Hidroeléctricas</t>
  </si>
  <si>
    <t>Existentes</t>
  </si>
  <si>
    <t>Agoyan</t>
  </si>
  <si>
    <t>Pucará</t>
  </si>
  <si>
    <t>San Francisco</t>
  </si>
  <si>
    <t>CELEC-Hidroagoyán</t>
  </si>
  <si>
    <t>CELEC-Hidronación</t>
  </si>
  <si>
    <t>Mazar</t>
  </si>
  <si>
    <t>Paute</t>
  </si>
  <si>
    <t>CELEC-Hidropaute</t>
  </si>
  <si>
    <t>Saucay</t>
  </si>
  <si>
    <t>Saymirin</t>
  </si>
  <si>
    <t>Ocaña</t>
  </si>
  <si>
    <t>Elecaustro</t>
  </si>
  <si>
    <t>El Carmen</t>
  </si>
  <si>
    <t>Noroccidente</t>
  </si>
  <si>
    <t>Recuperadora</t>
  </si>
  <si>
    <t>Carcelen</t>
  </si>
  <si>
    <t>EMAAP-Q</t>
  </si>
  <si>
    <t>Hidropastaza</t>
  </si>
  <si>
    <t>Sibimbe</t>
  </si>
  <si>
    <t>Uravia</t>
  </si>
  <si>
    <t>Corazón</t>
  </si>
  <si>
    <t>Hidrosibimbe</t>
  </si>
  <si>
    <t>Distribuidora</t>
  </si>
  <si>
    <t>TOTAL HIDRICAS GENERADORAS</t>
  </si>
  <si>
    <t>TOTAL HIDRICAS DISTRIBUIDORAS</t>
  </si>
  <si>
    <t>Adiciones</t>
  </si>
  <si>
    <t>BABA</t>
  </si>
  <si>
    <t>CHORRILOS</t>
  </si>
  <si>
    <t>Rio verde chico</t>
  </si>
  <si>
    <t>MAZAR-DUDAS</t>
  </si>
  <si>
    <t>2015 -65 (línea base)</t>
  </si>
  <si>
    <t>MANDURIACU</t>
  </si>
  <si>
    <t>DELSI TANISAGUA</t>
  </si>
  <si>
    <t>MINAS-SAN FRANCISCO</t>
  </si>
  <si>
    <t>SOPLADORA</t>
  </si>
  <si>
    <t>TOACHI PILATON</t>
  </si>
  <si>
    <t>QUIJOS</t>
  </si>
  <si>
    <t>OCAÑA</t>
  </si>
  <si>
    <t>COCA CODO</t>
  </si>
  <si>
    <t>San José del Tambo</t>
  </si>
  <si>
    <t>Isimanchi II</t>
  </si>
  <si>
    <t>San antonio</t>
  </si>
  <si>
    <t>Pusuno</t>
  </si>
  <si>
    <t>Topo</t>
  </si>
  <si>
    <t>San José de Minas</t>
  </si>
  <si>
    <t>Sabanilla</t>
  </si>
  <si>
    <t>Victoria</t>
  </si>
  <si>
    <t>Palmira Nanegal</t>
  </si>
  <si>
    <t>Sigchos</t>
  </si>
  <si>
    <t>Due</t>
  </si>
  <si>
    <t>Dudas</t>
  </si>
  <si>
    <t>EN TRAMITE</t>
  </si>
  <si>
    <t>Parambas</t>
  </si>
  <si>
    <t>Santa cruz</t>
  </si>
  <si>
    <t>Normandia</t>
  </si>
  <si>
    <t>Cardenillo</t>
  </si>
  <si>
    <t>Soldados Yanuncay Minas</t>
  </si>
  <si>
    <t>La Merced de Jondachi</t>
  </si>
  <si>
    <t>postergada 2021</t>
  </si>
  <si>
    <t>Angamarca Sinde</t>
  </si>
  <si>
    <t>Caluma Pasagua</t>
  </si>
  <si>
    <t>2023- 596</t>
  </si>
  <si>
    <t>Paute - Cardenillo</t>
  </si>
  <si>
    <t>postergada luego 2027</t>
  </si>
  <si>
    <t>Chontal</t>
  </si>
  <si>
    <t>Zamora Santiago G8,  Turbina 1</t>
  </si>
  <si>
    <t>Zamora Santiago G8,  Turbina 2</t>
  </si>
  <si>
    <t>Zamora Santiago G8,  Turbina 3</t>
  </si>
  <si>
    <t>Zamora Santiago G8,  Turbina 4</t>
  </si>
  <si>
    <t>Zamora Santiago G8,  Turbina 5</t>
  </si>
  <si>
    <t>Zamora Santiago G8,  Turbina 6</t>
  </si>
  <si>
    <t>quitar (g8 suma de 6 turbinas)</t>
  </si>
  <si>
    <t>psotergado- 2031</t>
  </si>
  <si>
    <t>Zamora Santiago G9</t>
  </si>
  <si>
    <t>luego 2027</t>
  </si>
  <si>
    <t>La Unión</t>
  </si>
  <si>
    <t>Angamarca</t>
  </si>
  <si>
    <t>Mira 1</t>
  </si>
  <si>
    <t>Tunantza</t>
  </si>
  <si>
    <t>2028- 39.5</t>
  </si>
  <si>
    <t>Intag 2</t>
  </si>
  <si>
    <t>Apaquí</t>
  </si>
  <si>
    <t>Cuyes - La Florida</t>
  </si>
  <si>
    <t>Jondachi Sardinas</t>
  </si>
  <si>
    <t>Ocaña II</t>
  </si>
  <si>
    <t>Río Luis</t>
  </si>
  <si>
    <t>Yuganza</t>
  </si>
  <si>
    <t>Chespí-Palma Real</t>
  </si>
  <si>
    <t>Tortugo</t>
  </si>
  <si>
    <t>luego 2030</t>
  </si>
  <si>
    <t>Abitagua</t>
  </si>
  <si>
    <t>Lligua Muyo</t>
  </si>
  <si>
    <t>Chirapí</t>
  </si>
  <si>
    <t>Llurimaguas</t>
  </si>
  <si>
    <t>Santa Cruz</t>
  </si>
  <si>
    <t>Otra hidro</t>
  </si>
  <si>
    <t>20-21</t>
  </si>
  <si>
    <t>PROYECTOS MEER</t>
  </si>
  <si>
    <t>Geotérmicas</t>
  </si>
  <si>
    <t>Geotermica nueva</t>
  </si>
  <si>
    <t>Eólicas</t>
  </si>
  <si>
    <t>22 MW en operación total</t>
  </si>
  <si>
    <t>revisar 117</t>
  </si>
  <si>
    <t xml:space="preserve">   existentes</t>
  </si>
  <si>
    <t>Villonaco II postergado</t>
  </si>
  <si>
    <t xml:space="preserve">      distribuidora / Galapagos</t>
  </si>
  <si>
    <t>Minas Huascachaca 2021 50MW</t>
  </si>
  <si>
    <t>Solar FV</t>
  </si>
  <si>
    <t>27 MW en operación</t>
  </si>
  <si>
    <t>ee</t>
  </si>
  <si>
    <t>nada más de solar</t>
  </si>
  <si>
    <t>Fotovoltaicos I y II + Galapagos</t>
  </si>
  <si>
    <t>Nuclear</t>
  </si>
  <si>
    <t>Existente</t>
  </si>
  <si>
    <t xml:space="preserve">Turbovapor fuel oil </t>
  </si>
  <si>
    <t>GENERADORAS</t>
  </si>
  <si>
    <t>DISTRIBUIDORAS</t>
  </si>
  <si>
    <t>CON BIOMASA</t>
  </si>
  <si>
    <t xml:space="preserve">  Inga 1 y2</t>
  </si>
  <si>
    <t>estadistica en operación no entra nada más</t>
  </si>
  <si>
    <t>Ciclo Combinado</t>
  </si>
  <si>
    <t>CC Gas Campo Amistad</t>
  </si>
  <si>
    <t>postergado despues 2025</t>
  </si>
  <si>
    <t>CC nuevo GNL</t>
  </si>
  <si>
    <t>Turbovapor carbón</t>
  </si>
  <si>
    <t>Motores diesel</t>
  </si>
  <si>
    <t>solo estadística no va más</t>
  </si>
  <si>
    <t>Turbina de gas  Diesel</t>
  </si>
  <si>
    <t>Turbina de gas con Gas Natural</t>
  </si>
  <si>
    <t>en este esta I y II suman 128,5</t>
  </si>
  <si>
    <t>MACHALA POWER I</t>
  </si>
  <si>
    <t>no va</t>
  </si>
  <si>
    <t>MACHALA POWER II</t>
  </si>
  <si>
    <t>MACHALA 3A UNIDAD</t>
  </si>
  <si>
    <t>POTENCIA</t>
  </si>
  <si>
    <t>Centrales hidro existentes</t>
  </si>
  <si>
    <t>Proyectos emblematicos</t>
  </si>
  <si>
    <t>Proyectos adicionales mayores a 100 MW</t>
  </si>
  <si>
    <t>Proyectos entre 30 a 100 MW</t>
  </si>
  <si>
    <t>Proyectos hasta 30  MW</t>
  </si>
  <si>
    <t>TOTAL HIDRO EXISTENTES</t>
  </si>
  <si>
    <t>Tigreurco</t>
  </si>
  <si>
    <t>Geotermia</t>
  </si>
  <si>
    <t>Geotermia existente</t>
  </si>
  <si>
    <t>Eólicas existente</t>
  </si>
  <si>
    <t>Adicional</t>
  </si>
  <si>
    <t>Adicionales</t>
  </si>
  <si>
    <t>GENERACION, GWh</t>
  </si>
  <si>
    <t>ArconelD478</t>
  </si>
  <si>
    <t>ArconelD482</t>
  </si>
  <si>
    <t>VICTORIA</t>
  </si>
  <si>
    <t>MaNDURIACU</t>
  </si>
  <si>
    <t>Saymirín V</t>
  </si>
  <si>
    <t>San Bartolo</t>
  </si>
  <si>
    <t>Río Verde Chico</t>
  </si>
  <si>
    <t>Huapamala</t>
  </si>
  <si>
    <t>Tahuín</t>
  </si>
  <si>
    <t>El Tigre</t>
  </si>
  <si>
    <t>Pilaló 3</t>
  </si>
  <si>
    <t>Normandía</t>
  </si>
  <si>
    <t>Zamora Santiago G8</t>
  </si>
  <si>
    <t>Gotérmicas</t>
  </si>
  <si>
    <t xml:space="preserve">   Generadoras</t>
  </si>
  <si>
    <t>Villonaco I y II, Minas Huascachaca</t>
  </si>
  <si>
    <t>Distribuidoras</t>
  </si>
  <si>
    <t>Otras</t>
  </si>
  <si>
    <t>Turbovapor fuel oil</t>
  </si>
  <si>
    <t>Turbina de gas Diesel</t>
  </si>
  <si>
    <t>Turbina de gas  Gas Natural</t>
  </si>
  <si>
    <t xml:space="preserve">MACHALA POWER </t>
  </si>
  <si>
    <t>TOTAL SP</t>
  </si>
  <si>
    <t>ENERGIA, GWh</t>
  </si>
  <si>
    <t>TOTAL HIDRICAS GENERACION</t>
  </si>
  <si>
    <t>ESCENARIO TENDENCIAL</t>
  </si>
  <si>
    <t>mas hidro de &lt; 30</t>
  </si>
  <si>
    <t>MW</t>
  </si>
  <si>
    <t>Centrales hidro EXISTENTES</t>
  </si>
  <si>
    <t>EMBLEMATICOS</t>
  </si>
  <si>
    <t>Mayores a 100 MW</t>
  </si>
  <si>
    <t>Entre 30 y 100 MW</t>
  </si>
  <si>
    <t>Menores a 30 MW</t>
  </si>
  <si>
    <t>Eólica</t>
  </si>
  <si>
    <t>Turbo vapor existente</t>
  </si>
  <si>
    <t>Turbina gas diesel</t>
  </si>
  <si>
    <t>Turbinas gas natural</t>
  </si>
  <si>
    <t>TOTAL TERMICAS</t>
  </si>
  <si>
    <t>GWh</t>
  </si>
  <si>
    <t>mas hidro de &lt; 100</t>
  </si>
  <si>
    <t>EXTRAIDO DEL LEAP</t>
  </si>
  <si>
    <t>Branches</t>
  </si>
  <si>
    <t>Falla</t>
  </si>
  <si>
    <t>Importaciones</t>
  </si>
  <si>
    <t>Motor CI</t>
  </si>
  <si>
    <t>Turbina de gas a diesel</t>
  </si>
  <si>
    <t>Ciclo combinado gas nat</t>
  </si>
  <si>
    <t>Turbina de gas con gas nat</t>
  </si>
  <si>
    <t>Turbina de vapor</t>
  </si>
  <si>
    <t>Eolicas</t>
  </si>
  <si>
    <t>Solar</t>
  </si>
  <si>
    <t>HID Emblematicas</t>
  </si>
  <si>
    <t>HID Santiago</t>
  </si>
  <si>
    <t>Hidroelectricas</t>
  </si>
  <si>
    <t>Total</t>
  </si>
  <si>
    <t>DETALLE DE HIDRICAS HISTORICAS</t>
  </si>
  <si>
    <t>hidroelectricas historicas</t>
  </si>
  <si>
    <t>hidroelectricas entre 30 y 100</t>
  </si>
  <si>
    <t>hidroeléctricas &lt; 30 MW</t>
  </si>
  <si>
    <t>Adicionales LEAP</t>
  </si>
  <si>
    <t>Rio zamora y santiago</t>
  </si>
  <si>
    <t>CC</t>
  </si>
  <si>
    <t>Capacidad hídrica instalada</t>
  </si>
  <si>
    <t>Capacidad térmica instalada</t>
  </si>
  <si>
    <t>% de hidroeléctricas</t>
  </si>
  <si>
    <t>ESCENARIO INCONDICIONAL</t>
  </si>
  <si>
    <t>MAS EMBLEMATICAS</t>
  </si>
  <si>
    <t>ESCENARIO CONDICIONAL</t>
  </si>
  <si>
    <t>mas SANTIAGO</t>
  </si>
  <si>
    <t>reducirdo de adicionales</t>
  </si>
  <si>
    <t>Outputs by Output Fuel</t>
  </si>
  <si>
    <t>Generación al SNI_EE Scenario, All Fuels, All Output types</t>
  </si>
  <si>
    <t>Branch: Transformation\Electricidad SNI\Processes</t>
  </si>
  <si>
    <t>Units: Million Gigajoules</t>
  </si>
  <si>
    <t>Etapa</t>
  </si>
  <si>
    <t>Hidroeléctrica</t>
  </si>
  <si>
    <t>Termoeléctrica</t>
  </si>
  <si>
    <t>Fotovoltaica</t>
  </si>
  <si>
    <t>Geotérmica</t>
  </si>
  <si>
    <t>Biomasa</t>
  </si>
  <si>
    <t>EQUIPAMIENTO, PERIODO 2016-2025</t>
  </si>
  <si>
    <t>Fecha de operación</t>
  </si>
  <si>
    <t>Tipo</t>
  </si>
  <si>
    <t xml:space="preserve">Nombre      </t>
  </si>
  <si>
    <t>Potencia [MW]</t>
  </si>
  <si>
    <t xml:space="preserve">  04/2016</t>
  </si>
  <si>
    <t>Fijo</t>
  </si>
  <si>
    <t xml:space="preserve">SOPLADORA   </t>
  </si>
  <si>
    <t>COCA CODO SINCLAIR</t>
  </si>
  <si>
    <t xml:space="preserve">  06/2016</t>
  </si>
  <si>
    <t>SAN JOSÉ DEL TAMBO</t>
  </si>
  <si>
    <t xml:space="preserve">  07/2016</t>
  </si>
  <si>
    <t xml:space="preserve">CHORRILLOS  </t>
  </si>
  <si>
    <t xml:space="preserve">PILATÓN     </t>
  </si>
  <si>
    <t xml:space="preserve">  08/2016</t>
  </si>
  <si>
    <t xml:space="preserve">SAN ANTONIO </t>
  </si>
  <si>
    <t xml:space="preserve">  10/2016</t>
  </si>
  <si>
    <t>MACHALA 3</t>
  </si>
  <si>
    <t xml:space="preserve">TOPO        </t>
  </si>
  <si>
    <t xml:space="preserve">DUDAS       </t>
  </si>
  <si>
    <t xml:space="preserve">  12/2016</t>
  </si>
  <si>
    <t xml:space="preserve">TOACHI      </t>
  </si>
  <si>
    <t xml:space="preserve">VICTORIA </t>
  </si>
  <si>
    <t xml:space="preserve">  03/2017</t>
  </si>
  <si>
    <t xml:space="preserve">  04/2017</t>
  </si>
  <si>
    <t>SAN JOSÉ DE MINAS</t>
  </si>
  <si>
    <t xml:space="preserve">  10/2017</t>
  </si>
  <si>
    <t xml:space="preserve">CICLO COMBINADO MACHALA  </t>
  </si>
  <si>
    <t xml:space="preserve">  12/2017</t>
  </si>
  <si>
    <t>DELSITANISAGUA</t>
  </si>
  <si>
    <t xml:space="preserve">DUE         </t>
  </si>
  <si>
    <t>PALMIRA NANEGAL</t>
  </si>
  <si>
    <t>RIO VERDECHICO</t>
  </si>
  <si>
    <t xml:space="preserve">  01/2018</t>
  </si>
  <si>
    <t xml:space="preserve">SIGCHOS     </t>
  </si>
  <si>
    <t xml:space="preserve">  03/2018</t>
  </si>
  <si>
    <t xml:space="preserve">PUSUNO      </t>
  </si>
  <si>
    <t xml:space="preserve">  06/2018</t>
  </si>
  <si>
    <t xml:space="preserve">SABANILLA   </t>
  </si>
  <si>
    <t xml:space="preserve">  07/2018</t>
  </si>
  <si>
    <t xml:space="preserve">QUIJOS      </t>
  </si>
  <si>
    <t xml:space="preserve">  12/2018</t>
  </si>
  <si>
    <t xml:space="preserve">NORMANDIA   </t>
  </si>
  <si>
    <t xml:space="preserve">INGA 1 Y 2  </t>
  </si>
  <si>
    <t xml:space="preserve">  10/2022</t>
  </si>
  <si>
    <t>PROYECTOS EN TRÁMITE</t>
  </si>
  <si>
    <t xml:space="preserve">  01/2023</t>
  </si>
  <si>
    <t>Candidato</t>
  </si>
  <si>
    <t>PARAMBAS</t>
  </si>
  <si>
    <t>SANTA CRUZ</t>
  </si>
  <si>
    <t xml:space="preserve">  10/2023</t>
  </si>
  <si>
    <t xml:space="preserve">CARDENILLO  </t>
  </si>
  <si>
    <t>GEOTÉRMICO</t>
  </si>
  <si>
    <t xml:space="preserve">  12/2023</t>
  </si>
  <si>
    <t xml:space="preserve">Candidato </t>
  </si>
  <si>
    <t>SANTIAGO 1</t>
  </si>
  <si>
    <t xml:space="preserve">  01/2025</t>
  </si>
  <si>
    <t>SANTIAGO 2*</t>
  </si>
  <si>
    <t>* U1 (600 MW) ene-25, U2 (600 MW) jul-25</t>
  </si>
  <si>
    <t>Power plants - GWh</t>
  </si>
  <si>
    <t>Power plants MW</t>
  </si>
  <si>
    <t>Power plants - PJ</t>
  </si>
  <si>
    <t>PPHDAM</t>
  </si>
  <si>
    <t>PPHROR</t>
  </si>
  <si>
    <t>PPGEO</t>
  </si>
  <si>
    <t>PPWNDON</t>
  </si>
  <si>
    <t>PPWNDONS</t>
  </si>
  <si>
    <t>PPWNDOFF</t>
  </si>
  <si>
    <t>PPPVT</t>
  </si>
  <si>
    <t>PPPVTS</t>
  </si>
  <si>
    <t>PPPVD</t>
  </si>
  <si>
    <t>PPPVDS</t>
  </si>
  <si>
    <t>Technology</t>
  </si>
  <si>
    <t>PPBIM</t>
  </si>
  <si>
    <t>PPBGS</t>
  </si>
  <si>
    <t>PPNGS</t>
  </si>
  <si>
    <t>PPDSL</t>
  </si>
  <si>
    <t>PPFOI</t>
  </si>
  <si>
    <t>REF_DSL</t>
  </si>
  <si>
    <t>REF_GSL</t>
  </si>
  <si>
    <t>REF_LPG</t>
  </si>
  <si>
    <t>REF_FOI</t>
  </si>
  <si>
    <t>REF_JET</t>
  </si>
  <si>
    <t>REF_OPE</t>
  </si>
  <si>
    <t>&lt;= this is a copy and paste</t>
  </si>
  <si>
    <r>
      <rPr>
        <u/>
        <sz val="11"/>
        <color theme="1"/>
        <rFont val="Calibri"/>
        <family val="2"/>
        <scheme val="minor"/>
      </rPr>
      <t>CAVEAT</t>
    </r>
    <r>
      <rPr>
        <sz val="11"/>
        <color theme="1"/>
        <rFont val="Calibri"/>
        <family val="2"/>
        <scheme val="minor"/>
      </rPr>
      <t>: SE MANTIENEN LAS MISMAS PROPORCIONES QUE EN EL 2018.</t>
    </r>
  </si>
  <si>
    <t>Power plants PJ</t>
  </si>
  <si>
    <t>CFs - 2018</t>
  </si>
  <si>
    <t>Power plants GW</t>
  </si>
  <si>
    <t>CFs - 2015</t>
  </si>
  <si>
    <t>Parameter</t>
  </si>
  <si>
    <t>Unit</t>
  </si>
  <si>
    <t>Projection.Mode</t>
  </si>
  <si>
    <t>Projection.Parameter</t>
  </si>
  <si>
    <t>TotalTechnologyAnnualActivityLowerLimit</t>
  </si>
  <si>
    <t>User defined</t>
  </si>
  <si>
    <t>Tipo de Central</t>
  </si>
  <si>
    <t>Empresa</t>
  </si>
  <si>
    <t>CELEC-Gensur</t>
  </si>
  <si>
    <t>Eolicsa</t>
  </si>
  <si>
    <t>Hidráulica</t>
  </si>
  <si>
    <t>CELEC-Coca Codo Sinclair</t>
  </si>
  <si>
    <t>Altgenotec</t>
  </si>
  <si>
    <t>Brineforcorp</t>
  </si>
  <si>
    <t>Electrisol</t>
  </si>
  <si>
    <t>Enersol</t>
  </si>
  <si>
    <t>Epfotovoltaica</t>
  </si>
  <si>
    <t>Genrenotec</t>
  </si>
  <si>
    <t>Gonzanergy</t>
  </si>
  <si>
    <t>Gransolar</t>
  </si>
  <si>
    <t>Lojaenergy</t>
  </si>
  <si>
    <t>Renova Loja</t>
  </si>
  <si>
    <t>Sabiangosolar</t>
  </si>
  <si>
    <t>San Pedro</t>
  </si>
  <si>
    <t>Sanersol</t>
  </si>
  <si>
    <t>Sansau</t>
  </si>
  <si>
    <t>Saracaysol</t>
  </si>
  <si>
    <t>Solchacras</t>
  </si>
  <si>
    <t>Solhuaqui</t>
  </si>
  <si>
    <t>Solsantonio</t>
  </si>
  <si>
    <t>Solsantros</t>
  </si>
  <si>
    <t>Surenergy</t>
  </si>
  <si>
    <t>Valsolar</t>
  </si>
  <si>
    <t>Wildtecsa</t>
  </si>
  <si>
    <t>Térmica</t>
  </si>
  <si>
    <t>CELEC-Electroguayas</t>
  </si>
  <si>
    <t>CELEC-Termoesmeraldas</t>
  </si>
  <si>
    <t>CELEC-Termogas Machala</t>
  </si>
  <si>
    <t>CELEC-Termopichincha</t>
  </si>
  <si>
    <t>Electroquil</t>
  </si>
  <si>
    <t>Generoca</t>
  </si>
  <si>
    <t>Intervisa Trade</t>
  </si>
  <si>
    <t>Termoguayas</t>
  </si>
  <si>
    <t>Ulysseas</t>
  </si>
  <si>
    <t>E.E. Galápagos</t>
  </si>
  <si>
    <t>CNEL-Bolívar</t>
  </si>
  <si>
    <t>CNEL-Sucumbíos</t>
  </si>
  <si>
    <t>E.E. Ambato</t>
  </si>
  <si>
    <t>E.E. Centro Sur</t>
  </si>
  <si>
    <t>E.E. Cotopaxi</t>
  </si>
  <si>
    <t>E.E. Norte</t>
  </si>
  <si>
    <t>E.E. Quito</t>
  </si>
  <si>
    <t>E.E. Riobamba</t>
  </si>
  <si>
    <t>E.E. Sur</t>
  </si>
  <si>
    <t>CNEL-El Oro</t>
  </si>
  <si>
    <t>CNEL-Guayaquil</t>
  </si>
  <si>
    <t>CNEL-Manabí</t>
  </si>
  <si>
    <t>CNEL-Milagro</t>
  </si>
  <si>
    <t>CNEL-Sta. Elena</t>
  </si>
  <si>
    <t>Ecoelectric</t>
  </si>
  <si>
    <t>Ecudos</t>
  </si>
  <si>
    <t>San Carlos</t>
  </si>
  <si>
    <t>Agua y Gas de Sillunchi</t>
  </si>
  <si>
    <t>Consejo Provincial De Tungurahua</t>
  </si>
  <si>
    <t>Ecoluz</t>
  </si>
  <si>
    <t>Electroandina</t>
  </si>
  <si>
    <t>Electrocordova</t>
  </si>
  <si>
    <t>Enermax</t>
  </si>
  <si>
    <t>Hidroabanico</t>
  </si>
  <si>
    <t>Hidroimbabura</t>
  </si>
  <si>
    <t>Hidrosanbartolo</t>
  </si>
  <si>
    <t>Hidroservice</t>
  </si>
  <si>
    <t>I.M. Mejía</t>
  </si>
  <si>
    <t>Manageneración</t>
  </si>
  <si>
    <t>Moderna Alimentos</t>
  </si>
  <si>
    <t>Municipio Cantón Espejo</t>
  </si>
  <si>
    <t>Perlabí</t>
  </si>
  <si>
    <t>SERMAA EP</t>
  </si>
  <si>
    <t>UCEM</t>
  </si>
  <si>
    <t>Vicunha</t>
  </si>
  <si>
    <t>Agip</t>
  </si>
  <si>
    <t>Andes Petro</t>
  </si>
  <si>
    <t>Ocp</t>
  </si>
  <si>
    <t>Orion</t>
  </si>
  <si>
    <t>Petroamazonas</t>
  </si>
  <si>
    <t>Petrobras</t>
  </si>
  <si>
    <t>Petroproducción</t>
  </si>
  <si>
    <t>Repsol</t>
  </si>
  <si>
    <t>Río Napo</t>
  </si>
  <si>
    <t>Sipec</t>
  </si>
  <si>
    <t>Tecpetrol</t>
  </si>
  <si>
    <t>UNACEM</t>
  </si>
  <si>
    <t>Inter. Colombia</t>
  </si>
  <si>
    <t>Inter. Perú</t>
  </si>
  <si>
    <t>SNI</t>
  </si>
  <si>
    <t>Autogenerada</t>
  </si>
  <si>
    <t>Importada</t>
  </si>
  <si>
    <t>Distribuida</t>
  </si>
  <si>
    <t>Autogeneradores</t>
  </si>
  <si>
    <t>SNI y Dist</t>
  </si>
  <si>
    <t>ARCONEL</t>
  </si>
  <si>
    <t>All</t>
  </si>
  <si>
    <t>Model</t>
  </si>
  <si>
    <t>biogás</t>
  </si>
  <si>
    <t>Diesel</t>
  </si>
  <si>
    <t>EGCO</t>
  </si>
  <si>
    <t>Crudo</t>
  </si>
  <si>
    <t>Fuel oil</t>
  </si>
  <si>
    <t>-</t>
  </si>
  <si>
    <t>BEN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</si>
</sst>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"/>
    <numFmt numFmtId="165" formatCode="#,##0.0"/>
    <numFmt numFmtId="166" formatCode="0.0"/>
    <numFmt numFmtId="167" formatCode="_(* #,##0_);_(* \(#,##0\);_(* &quot;-&quot;??_);_(@_)"/>
    <numFmt numFmtId="168" formatCode="_ * #,##0.00_ ;_ * \-#,##0.00_ ;_ * &quot;-&quot;??_ ;_ @_ "/>
    <numFmt numFmtId="169" formatCode="0.0%"/>
    <numFmt numFmtId="170" formatCode="_ * #,##0.0_ ;_ * \-#,##0.0_ ;_ * &quot;&quot;\-&quot;&quot;??_ ;_ @_ "/>
    <numFmt numFmtId="171" formatCode="0.0000"/>
    <numFmt numFmtId="172" formatCode="_-* #,##0.00\ _€_-;\-* #,##0.00\ _€_-;_-* &quot;-&quot;??\ _€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sz val="9"/>
      <color rgb="FF000000"/>
      <name val="Times New Roman"/>
      <family val="1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indexed="8"/>
      <name val="Calibri"/>
      <family val="2"/>
    </font>
    <font>
      <b/>
      <sz val="18"/>
      <color rgb="FFFF0000"/>
      <name val="Arial"/>
      <family val="2"/>
    </font>
    <font>
      <b/>
      <sz val="11"/>
      <color indexed="8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9"/>
      <color rgb="FFFF0000"/>
      <name val="Arial"/>
      <family val="2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indexed="53"/>
      <name val="Calibri"/>
      <family val="2"/>
    </font>
    <font>
      <sz val="11"/>
      <name val="Calibri"/>
      <family val="2"/>
    </font>
    <font>
      <b/>
      <sz val="11"/>
      <color indexed="18"/>
      <name val="Calibri"/>
      <family val="2"/>
    </font>
    <font>
      <sz val="11"/>
      <color indexed="18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0" tint="-4.9989318521683403E-2"/>
      <name val="Calibri"/>
      <family val="2"/>
    </font>
    <font>
      <b/>
      <sz val="11"/>
      <color theme="0" tint="-4.9989318521683403E-2"/>
      <name val="Calibri"/>
      <family val="2"/>
    </font>
    <font>
      <b/>
      <sz val="16"/>
      <color rgb="FFFF0000"/>
      <name val="Arial"/>
      <family val="2"/>
    </font>
    <font>
      <sz val="9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9"/>
      <color rgb="FF0070C0"/>
      <name val="Arial"/>
      <family val="2"/>
    </font>
    <font>
      <b/>
      <sz val="9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2"/>
      <color indexed="8"/>
      <name val="Calibri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E0E0E0"/>
        <bgColor rgb="FFE0E0E0"/>
      </patternFill>
    </fill>
    <fill>
      <patternFill patternType="solid">
        <fgColor rgb="FFBDD6EE"/>
        <bgColor rgb="FFBDD6EE"/>
      </patternFill>
    </fill>
    <fill>
      <patternFill patternType="solid">
        <fgColor rgb="FFFF00FF"/>
        <bgColor rgb="FFFF00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625">
    <xf numFmtId="0" fontId="0" fillId="0" borderId="0" xfId="0"/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6" fillId="2" borderId="0" xfId="0" applyFont="1" applyFill="1" applyAlignment="1">
      <alignment horizontal="center" vertical="top" wrapText="1"/>
    </xf>
    <xf numFmtId="0" fontId="6" fillId="0" borderId="7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164" fontId="8" fillId="3" borderId="3" xfId="0" applyNumberFormat="1" applyFont="1" applyFill="1" applyBorder="1" applyAlignment="1">
      <alignment horizontal="right" wrapText="1"/>
    </xf>
    <xf numFmtId="0" fontId="6" fillId="0" borderId="7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164" fontId="8" fillId="0" borderId="3" xfId="0" applyNumberFormat="1" applyFont="1" applyBorder="1" applyAlignment="1">
      <alignment horizontal="right" wrapText="1"/>
    </xf>
    <xf numFmtId="0" fontId="9" fillId="0" borderId="7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164" fontId="8" fillId="3" borderId="3" xfId="0" applyNumberFormat="1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164" fontId="8" fillId="4" borderId="3" xfId="0" applyNumberFormat="1" applyFont="1" applyFill="1" applyBorder="1" applyAlignment="1">
      <alignment horizontal="right" wrapText="1"/>
    </xf>
    <xf numFmtId="0" fontId="10" fillId="0" borderId="9" xfId="0" applyFont="1" applyBorder="1" applyAlignment="1">
      <alignment horizontal="left" vertical="top" wrapText="1"/>
    </xf>
    <xf numFmtId="0" fontId="9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left" vertical="top" wrapText="1"/>
    </xf>
    <xf numFmtId="0" fontId="6" fillId="0" borderId="8" xfId="0" applyFont="1" applyBorder="1" applyAlignment="1">
      <alignment vertical="top" wrapText="1"/>
    </xf>
    <xf numFmtId="0" fontId="12" fillId="0" borderId="9" xfId="0" applyFont="1" applyBorder="1" applyAlignment="1">
      <alignment horizontal="left" vertical="top" wrapText="1"/>
    </xf>
    <xf numFmtId="0" fontId="9" fillId="0" borderId="8" xfId="0" applyFont="1" applyBorder="1" applyAlignment="1">
      <alignment vertical="top" wrapText="1"/>
    </xf>
    <xf numFmtId="0" fontId="9" fillId="0" borderId="7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right" vertical="top" wrapText="1"/>
    </xf>
    <xf numFmtId="0" fontId="9" fillId="0" borderId="10" xfId="0" applyFont="1" applyBorder="1" applyAlignment="1">
      <alignment vertical="top" wrapText="1"/>
    </xf>
    <xf numFmtId="0" fontId="9" fillId="0" borderId="7" xfId="0" applyFont="1" applyBorder="1"/>
    <xf numFmtId="0" fontId="13" fillId="0" borderId="9" xfId="0" applyFont="1" applyBorder="1"/>
    <xf numFmtId="164" fontId="8" fillId="0" borderId="2" xfId="0" applyNumberFormat="1" applyFont="1" applyBorder="1" applyAlignment="1">
      <alignment horizontal="right" wrapText="1"/>
    </xf>
    <xf numFmtId="164" fontId="8" fillId="0" borderId="4" xfId="0" applyNumberFormat="1" applyFont="1" applyBorder="1" applyAlignment="1">
      <alignment horizontal="right" wrapText="1"/>
    </xf>
    <xf numFmtId="164" fontId="8" fillId="0" borderId="9" xfId="0" applyNumberFormat="1" applyFont="1" applyBorder="1" applyAlignment="1">
      <alignment horizontal="right" wrapText="1"/>
    </xf>
    <xf numFmtId="0" fontId="14" fillId="0" borderId="0" xfId="0" applyFont="1"/>
    <xf numFmtId="4" fontId="0" fillId="0" borderId="0" xfId="0" applyNumberFormat="1"/>
    <xf numFmtId="0" fontId="0" fillId="0" borderId="11" xfId="0" applyBorder="1"/>
    <xf numFmtId="4" fontId="0" fillId="0" borderId="11" xfId="0" applyNumberFormat="1" applyBorder="1"/>
    <xf numFmtId="0" fontId="0" fillId="0" borderId="15" xfId="0" applyBorder="1"/>
    <xf numFmtId="0" fontId="0" fillId="0" borderId="17" xfId="0" applyBorder="1"/>
    <xf numFmtId="0" fontId="3" fillId="0" borderId="12" xfId="0" applyFont="1" applyBorder="1"/>
    <xf numFmtId="0" fontId="3" fillId="0" borderId="14" xfId="0" applyFont="1" applyBorder="1"/>
    <xf numFmtId="0" fontId="0" fillId="0" borderId="16" xfId="0" applyBorder="1"/>
    <xf numFmtId="0" fontId="0" fillId="0" borderId="19" xfId="0" applyBorder="1"/>
    <xf numFmtId="0" fontId="3" fillId="5" borderId="23" xfId="0" applyFont="1" applyFill="1" applyBorder="1"/>
    <xf numFmtId="4" fontId="0" fillId="5" borderId="24" xfId="0" applyNumberFormat="1" applyFill="1" applyBorder="1"/>
    <xf numFmtId="4" fontId="0" fillId="5" borderId="25" xfId="0" applyNumberFormat="1" applyFill="1" applyBorder="1"/>
    <xf numFmtId="0" fontId="3" fillId="6" borderId="12" xfId="0" applyFont="1" applyFill="1" applyBorder="1"/>
    <xf numFmtId="4" fontId="0" fillId="6" borderId="17" xfId="0" applyNumberFormat="1" applyFill="1" applyBorder="1"/>
    <xf numFmtId="4" fontId="0" fillId="6" borderId="20" xfId="0" applyNumberFormat="1" applyFill="1" applyBorder="1"/>
    <xf numFmtId="4" fontId="0" fillId="6" borderId="15" xfId="0" applyNumberFormat="1" applyFill="1" applyBorder="1"/>
    <xf numFmtId="0" fontId="3" fillId="5" borderId="13" xfId="0" applyFont="1" applyFill="1" applyBorder="1"/>
    <xf numFmtId="0" fontId="3" fillId="6" borderId="13" xfId="0" applyFont="1" applyFill="1" applyBorder="1"/>
    <xf numFmtId="4" fontId="0" fillId="5" borderId="18" xfId="0" applyNumberFormat="1" applyFill="1" applyBorder="1"/>
    <xf numFmtId="4" fontId="0" fillId="6" borderId="18" xfId="0" applyNumberFormat="1" applyFill="1" applyBorder="1"/>
    <xf numFmtId="4" fontId="0" fillId="5" borderId="21" xfId="0" applyNumberFormat="1" applyFill="1" applyBorder="1"/>
    <xf numFmtId="4" fontId="0" fillId="6" borderId="21" xfId="0" applyNumberFormat="1" applyFill="1" applyBorder="1"/>
    <xf numFmtId="4" fontId="0" fillId="6" borderId="11" xfId="0" applyNumberFormat="1" applyFill="1" applyBorder="1"/>
    <xf numFmtId="0" fontId="3" fillId="6" borderId="14" xfId="0" applyFont="1" applyFill="1" applyBorder="1"/>
    <xf numFmtId="4" fontId="0" fillId="6" borderId="19" xfId="0" applyNumberFormat="1" applyFill="1" applyBorder="1"/>
    <xf numFmtId="4" fontId="0" fillId="6" borderId="22" xfId="0" applyNumberFormat="1" applyFill="1" applyBorder="1"/>
    <xf numFmtId="4" fontId="0" fillId="6" borderId="16" xfId="0" applyNumberFormat="1" applyFill="1" applyBorder="1"/>
    <xf numFmtId="4" fontId="0" fillId="5" borderId="27" xfId="0" applyNumberFormat="1" applyFill="1" applyBorder="1"/>
    <xf numFmtId="4" fontId="0" fillId="5" borderId="28" xfId="0" applyNumberFormat="1" applyFill="1" applyBorder="1"/>
    <xf numFmtId="0" fontId="4" fillId="7" borderId="20" xfId="0" applyFont="1" applyFill="1" applyBorder="1"/>
    <xf numFmtId="0" fontId="4" fillId="7" borderId="22" xfId="0" applyFont="1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6" xfId="0" applyFill="1" applyBorder="1"/>
    <xf numFmtId="0" fontId="4" fillId="10" borderId="15" xfId="0" applyFont="1" applyFill="1" applyBorder="1"/>
    <xf numFmtId="0" fontId="4" fillId="10" borderId="16" xfId="0" applyFont="1" applyFill="1" applyBorder="1"/>
    <xf numFmtId="0" fontId="15" fillId="0" borderId="0" xfId="1"/>
    <xf numFmtId="0" fontId="16" fillId="0" borderId="0" xfId="1" applyFont="1" applyAlignment="1">
      <alignment vertical="center"/>
    </xf>
    <xf numFmtId="0" fontId="15" fillId="11" borderId="0" xfId="1" applyFill="1"/>
    <xf numFmtId="0" fontId="17" fillId="0" borderId="0" xfId="1" applyFont="1"/>
    <xf numFmtId="0" fontId="15" fillId="0" borderId="29" xfId="1" applyBorder="1"/>
    <xf numFmtId="0" fontId="18" fillId="0" borderId="30" xfId="1" applyFont="1" applyBorder="1" applyAlignment="1">
      <alignment horizontal="center" vertical="center"/>
    </xf>
    <xf numFmtId="0" fontId="18" fillId="0" borderId="31" xfId="1" applyFont="1" applyBorder="1" applyAlignment="1">
      <alignment horizontal="center" vertical="center"/>
    </xf>
    <xf numFmtId="0" fontId="18" fillId="11" borderId="31" xfId="1" applyFont="1" applyFill="1" applyBorder="1" applyAlignment="1">
      <alignment horizontal="center" vertical="center"/>
    </xf>
    <xf numFmtId="0" fontId="19" fillId="12" borderId="32" xfId="1" applyFont="1" applyFill="1" applyBorder="1" applyAlignment="1">
      <alignment vertical="center"/>
    </xf>
    <xf numFmtId="3" fontId="20" fillId="12" borderId="28" xfId="1" applyNumberFormat="1" applyFont="1" applyFill="1" applyBorder="1" applyAlignment="1">
      <alignment vertical="center"/>
    </xf>
    <xf numFmtId="3" fontId="20" fillId="12" borderId="27" xfId="1" applyNumberFormat="1" applyFont="1" applyFill="1" applyBorder="1" applyAlignment="1">
      <alignment vertical="center"/>
    </xf>
    <xf numFmtId="3" fontId="20" fillId="11" borderId="27" xfId="1" applyNumberFormat="1" applyFont="1" applyFill="1" applyBorder="1" applyAlignment="1">
      <alignment vertical="center"/>
    </xf>
    <xf numFmtId="0" fontId="18" fillId="13" borderId="33" xfId="1" applyFont="1" applyFill="1" applyBorder="1" applyAlignment="1">
      <alignment horizontal="left" vertical="center" indent="1"/>
    </xf>
    <xf numFmtId="3" fontId="18" fillId="13" borderId="21" xfId="1" applyNumberFormat="1" applyFont="1" applyFill="1" applyBorder="1" applyAlignment="1">
      <alignment vertical="center"/>
    </xf>
    <xf numFmtId="3" fontId="18" fillId="11" borderId="21" xfId="1" applyNumberFormat="1" applyFont="1" applyFill="1" applyBorder="1" applyAlignment="1">
      <alignment vertical="center"/>
    </xf>
    <xf numFmtId="0" fontId="18" fillId="0" borderId="34" xfId="1" applyFont="1" applyBorder="1" applyAlignment="1">
      <alignment horizontal="left" vertical="center" indent="1"/>
    </xf>
    <xf numFmtId="3" fontId="21" fillId="0" borderId="35" xfId="1" applyNumberFormat="1" applyFont="1" applyBorder="1" applyAlignment="1">
      <alignment vertical="center"/>
    </xf>
    <xf numFmtId="3" fontId="21" fillId="0" borderId="36" xfId="1" applyNumberFormat="1" applyFont="1" applyBorder="1" applyAlignment="1">
      <alignment vertical="center"/>
    </xf>
    <xf numFmtId="3" fontId="5" fillId="11" borderId="36" xfId="1" applyNumberFormat="1" applyFont="1" applyFill="1" applyBorder="1" applyAlignment="1">
      <alignment vertical="center"/>
    </xf>
    <xf numFmtId="3" fontId="5" fillId="0" borderId="36" xfId="1" applyNumberFormat="1" applyFont="1" applyBorder="1" applyAlignment="1">
      <alignment vertical="center"/>
    </xf>
    <xf numFmtId="3" fontId="21" fillId="11" borderId="36" xfId="1" applyNumberFormat="1" applyFont="1" applyFill="1" applyBorder="1" applyAlignment="1">
      <alignment vertical="center"/>
    </xf>
    <xf numFmtId="0" fontId="18" fillId="0" borderId="37" xfId="1" applyFont="1" applyBorder="1" applyAlignment="1">
      <alignment horizontal="left" vertical="center" indent="1"/>
    </xf>
    <xf numFmtId="1" fontId="15" fillId="0" borderId="35" xfId="1" applyNumberFormat="1" applyBorder="1" applyAlignment="1">
      <alignment vertical="center"/>
    </xf>
    <xf numFmtId="1" fontId="15" fillId="0" borderId="36" xfId="1" applyNumberFormat="1" applyBorder="1" applyAlignment="1">
      <alignment vertical="center"/>
    </xf>
    <xf numFmtId="1" fontId="1" fillId="0" borderId="36" xfId="1" applyNumberFormat="1" applyFont="1" applyBorder="1" applyAlignment="1">
      <alignment vertical="center"/>
    </xf>
    <xf numFmtId="1" fontId="15" fillId="11" borderId="36" xfId="1" applyNumberFormat="1" applyFill="1" applyBorder="1" applyAlignment="1">
      <alignment vertical="center"/>
    </xf>
    <xf numFmtId="0" fontId="22" fillId="0" borderId="37" xfId="1" applyFont="1" applyBorder="1" applyAlignment="1">
      <alignment horizontal="left" vertical="center" indent="1"/>
    </xf>
    <xf numFmtId="3" fontId="23" fillId="11" borderId="36" xfId="1" applyNumberFormat="1" applyFont="1" applyFill="1" applyBorder="1" applyAlignment="1">
      <alignment vertical="center"/>
    </xf>
    <xf numFmtId="3" fontId="23" fillId="0" borderId="36" xfId="1" applyNumberFormat="1" applyFont="1" applyBorder="1" applyAlignment="1">
      <alignment vertical="center"/>
    </xf>
    <xf numFmtId="3" fontId="15" fillId="0" borderId="35" xfId="1" applyNumberFormat="1" applyBorder="1" applyAlignment="1">
      <alignment vertical="center"/>
    </xf>
    <xf numFmtId="3" fontId="15" fillId="0" borderId="36" xfId="1" applyNumberFormat="1" applyBorder="1" applyAlignment="1">
      <alignment vertical="center"/>
    </xf>
    <xf numFmtId="3" fontId="1" fillId="0" borderId="36" xfId="1" applyNumberFormat="1" applyFont="1" applyBorder="1" applyAlignment="1">
      <alignment vertical="center"/>
    </xf>
    <xf numFmtId="3" fontId="15" fillId="11" borderId="36" xfId="1" applyNumberFormat="1" applyFill="1" applyBorder="1" applyAlignment="1">
      <alignment vertical="center"/>
    </xf>
    <xf numFmtId="4" fontId="15" fillId="0" borderId="35" xfId="1" applyNumberFormat="1" applyBorder="1"/>
    <xf numFmtId="3" fontId="15" fillId="0" borderId="36" xfId="1" applyNumberFormat="1" applyBorder="1"/>
    <xf numFmtId="3" fontId="2" fillId="0" borderId="36" xfId="1" applyNumberFormat="1" applyFont="1" applyBorder="1"/>
    <xf numFmtId="3" fontId="24" fillId="0" borderId="36" xfId="1" applyNumberFormat="1" applyFont="1" applyBorder="1"/>
    <xf numFmtId="3" fontId="24" fillId="11" borderId="36" xfId="1" applyNumberFormat="1" applyFont="1" applyFill="1" applyBorder="1"/>
    <xf numFmtId="0" fontId="25" fillId="0" borderId="37" xfId="1" applyFont="1" applyBorder="1" applyAlignment="1">
      <alignment horizontal="left" vertical="center" indent="1"/>
    </xf>
    <xf numFmtId="3" fontId="15" fillId="0" borderId="35" xfId="1" applyNumberFormat="1" applyBorder="1"/>
    <xf numFmtId="3" fontId="1" fillId="0" borderId="36" xfId="1" applyNumberFormat="1" applyFont="1" applyBorder="1"/>
    <xf numFmtId="3" fontId="15" fillId="11" borderId="36" xfId="1" applyNumberFormat="1" applyFill="1" applyBorder="1"/>
    <xf numFmtId="4" fontId="15" fillId="11" borderId="36" xfId="1" applyNumberFormat="1" applyFill="1" applyBorder="1"/>
    <xf numFmtId="3" fontId="15" fillId="11" borderId="35" xfId="1" applyNumberFormat="1" applyFill="1" applyBorder="1"/>
    <xf numFmtId="0" fontId="22" fillId="0" borderId="38" xfId="1" applyFont="1" applyBorder="1" applyAlignment="1">
      <alignment horizontal="left" vertical="center" indent="1"/>
    </xf>
    <xf numFmtId="0" fontId="18" fillId="14" borderId="39" xfId="1" applyFont="1" applyFill="1" applyBorder="1" applyAlignment="1">
      <alignment horizontal="left" vertical="center" indent="1"/>
    </xf>
    <xf numFmtId="1" fontId="18" fillId="14" borderId="23" xfId="1" applyNumberFormat="1" applyFont="1" applyFill="1" applyBorder="1" applyAlignment="1">
      <alignment vertical="center"/>
    </xf>
    <xf numFmtId="1" fontId="18" fillId="14" borderId="13" xfId="1" applyNumberFormat="1" applyFont="1" applyFill="1" applyBorder="1" applyAlignment="1">
      <alignment vertical="center"/>
    </xf>
    <xf numFmtId="1" fontId="18" fillId="11" borderId="13" xfId="1" applyNumberFormat="1" applyFont="1" applyFill="1" applyBorder="1" applyAlignment="1">
      <alignment vertical="center"/>
    </xf>
    <xf numFmtId="3" fontId="18" fillId="14" borderId="13" xfId="1" applyNumberFormat="1" applyFont="1" applyFill="1" applyBorder="1" applyAlignment="1">
      <alignment vertical="center"/>
    </xf>
    <xf numFmtId="3" fontId="18" fillId="11" borderId="13" xfId="1" applyNumberFormat="1" applyFont="1" applyFill="1" applyBorder="1" applyAlignment="1">
      <alignment vertical="center"/>
    </xf>
    <xf numFmtId="0" fontId="15" fillId="14" borderId="33" xfId="1" applyFill="1" applyBorder="1" applyAlignment="1">
      <alignment horizontal="left" vertical="center" indent="2"/>
    </xf>
    <xf numFmtId="1" fontId="26" fillId="0" borderId="36" xfId="1" applyNumberFormat="1" applyFont="1" applyBorder="1" applyAlignment="1">
      <alignment vertical="center"/>
    </xf>
    <xf numFmtId="1" fontId="2" fillId="0" borderId="36" xfId="1" applyNumberFormat="1" applyFont="1" applyBorder="1" applyAlignment="1">
      <alignment vertical="center"/>
    </xf>
    <xf numFmtId="3" fontId="15" fillId="15" borderId="36" xfId="1" applyNumberFormat="1" applyFill="1" applyBorder="1" applyAlignment="1">
      <alignment vertical="center"/>
    </xf>
    <xf numFmtId="1" fontId="26" fillId="11" borderId="36" xfId="1" applyNumberFormat="1" applyFont="1" applyFill="1" applyBorder="1" applyAlignment="1">
      <alignment vertical="center"/>
    </xf>
    <xf numFmtId="0" fontId="15" fillId="16" borderId="33" xfId="1" applyFill="1" applyBorder="1" applyAlignment="1">
      <alignment horizontal="left" vertical="center" indent="2"/>
    </xf>
    <xf numFmtId="1" fontId="15" fillId="16" borderId="35" xfId="1" applyNumberFormat="1" applyFill="1" applyBorder="1" applyAlignment="1">
      <alignment vertical="center"/>
    </xf>
    <xf numFmtId="1" fontId="15" fillId="16" borderId="36" xfId="1" applyNumberFormat="1" applyFill="1" applyBorder="1" applyAlignment="1">
      <alignment vertical="center"/>
    </xf>
    <xf numFmtId="1" fontId="26" fillId="16" borderId="36" xfId="1" applyNumberFormat="1" applyFont="1" applyFill="1" applyBorder="1" applyAlignment="1">
      <alignment vertical="center"/>
    </xf>
    <xf numFmtId="0" fontId="15" fillId="17" borderId="0" xfId="1" applyFill="1"/>
    <xf numFmtId="1" fontId="2" fillId="11" borderId="36" xfId="1" applyNumberFormat="1" applyFont="1" applyFill="1" applyBorder="1" applyAlignment="1">
      <alignment vertical="center"/>
    </xf>
    <xf numFmtId="1" fontId="27" fillId="16" borderId="36" xfId="1" applyNumberFormat="1" applyFont="1" applyFill="1" applyBorder="1" applyAlignment="1">
      <alignment vertical="center"/>
    </xf>
    <xf numFmtId="3" fontId="15" fillId="16" borderId="36" xfId="1" applyNumberFormat="1" applyFill="1" applyBorder="1" applyAlignment="1">
      <alignment vertical="center"/>
    </xf>
    <xf numFmtId="1" fontId="27" fillId="11" borderId="36" xfId="1" applyNumberFormat="1" applyFont="1" applyFill="1" applyBorder="1" applyAlignment="1">
      <alignment vertical="center"/>
    </xf>
    <xf numFmtId="3" fontId="2" fillId="16" borderId="36" xfId="1" applyNumberFormat="1" applyFont="1" applyFill="1" applyBorder="1" applyAlignment="1">
      <alignment vertical="center"/>
    </xf>
    <xf numFmtId="3" fontId="28" fillId="16" borderId="36" xfId="1" applyNumberFormat="1" applyFont="1" applyFill="1" applyBorder="1" applyAlignment="1">
      <alignment vertical="center"/>
    </xf>
    <xf numFmtId="3" fontId="26" fillId="0" borderId="36" xfId="1" applyNumberFormat="1" applyFont="1" applyBorder="1" applyAlignment="1">
      <alignment vertical="center"/>
    </xf>
    <xf numFmtId="3" fontId="26" fillId="11" borderId="36" xfId="1" applyNumberFormat="1" applyFont="1" applyFill="1" applyBorder="1" applyAlignment="1">
      <alignment vertical="center"/>
    </xf>
    <xf numFmtId="3" fontId="28" fillId="0" borderId="36" xfId="1" applyNumberFormat="1" applyFont="1" applyBorder="1" applyAlignment="1">
      <alignment vertical="center"/>
    </xf>
    <xf numFmtId="4" fontId="15" fillId="15" borderId="36" xfId="1" applyNumberFormat="1" applyFill="1" applyBorder="1" applyAlignment="1">
      <alignment vertical="center"/>
    </xf>
    <xf numFmtId="3" fontId="28" fillId="15" borderId="36" xfId="1" applyNumberFormat="1" applyFont="1" applyFill="1" applyBorder="1" applyAlignment="1">
      <alignment vertical="center"/>
    </xf>
    <xf numFmtId="3" fontId="2" fillId="0" borderId="36" xfId="1" applyNumberFormat="1" applyFont="1" applyBorder="1" applyAlignment="1">
      <alignment vertical="center"/>
    </xf>
    <xf numFmtId="3" fontId="28" fillId="11" borderId="36" xfId="1" applyNumberFormat="1" applyFont="1" applyFill="1" applyBorder="1" applyAlignment="1">
      <alignment vertical="center"/>
    </xf>
    <xf numFmtId="3" fontId="2" fillId="11" borderId="36" xfId="1" applyNumberFormat="1" applyFont="1" applyFill="1" applyBorder="1" applyAlignment="1">
      <alignment vertical="center"/>
    </xf>
    <xf numFmtId="3" fontId="15" fillId="0" borderId="0" xfId="1" applyNumberFormat="1"/>
    <xf numFmtId="165" fontId="2" fillId="0" borderId="36" xfId="1" applyNumberFormat="1" applyFont="1" applyBorder="1" applyAlignment="1">
      <alignment vertical="center"/>
    </xf>
    <xf numFmtId="3" fontId="26" fillId="16" borderId="36" xfId="1" applyNumberFormat="1" applyFont="1" applyFill="1" applyBorder="1" applyAlignment="1">
      <alignment vertical="center"/>
    </xf>
    <xf numFmtId="3" fontId="15" fillId="0" borderId="40" xfId="1" applyNumberFormat="1" applyBorder="1" applyAlignment="1">
      <alignment vertical="center"/>
    </xf>
    <xf numFmtId="165" fontId="15" fillId="0" borderId="36" xfId="1" applyNumberFormat="1" applyBorder="1" applyAlignment="1">
      <alignment vertical="center"/>
    </xf>
    <xf numFmtId="0" fontId="15" fillId="14" borderId="41" xfId="1" applyFill="1" applyBorder="1" applyAlignment="1">
      <alignment horizontal="left" vertical="center" indent="2"/>
    </xf>
    <xf numFmtId="1" fontId="15" fillId="0" borderId="42" xfId="1" applyNumberFormat="1" applyBorder="1" applyAlignment="1">
      <alignment vertical="center"/>
    </xf>
    <xf numFmtId="1" fontId="15" fillId="0" borderId="43" xfId="1" applyNumberFormat="1" applyBorder="1" applyAlignment="1">
      <alignment vertical="center"/>
    </xf>
    <xf numFmtId="1" fontId="15" fillId="11" borderId="43" xfId="1" applyNumberFormat="1" applyFill="1" applyBorder="1" applyAlignment="1">
      <alignment vertical="center"/>
    </xf>
    <xf numFmtId="3" fontId="15" fillId="0" borderId="43" xfId="1" applyNumberFormat="1" applyBorder="1" applyAlignment="1">
      <alignment vertical="center"/>
    </xf>
    <xf numFmtId="3" fontId="15" fillId="11" borderId="43" xfId="1" applyNumberFormat="1" applyFill="1" applyBorder="1" applyAlignment="1">
      <alignment vertical="center"/>
    </xf>
    <xf numFmtId="3" fontId="26" fillId="0" borderId="43" xfId="1" applyNumberFormat="1" applyFont="1" applyBorder="1" applyAlignment="1">
      <alignment vertical="center"/>
    </xf>
    <xf numFmtId="0" fontId="18" fillId="18" borderId="44" xfId="1" applyFont="1" applyFill="1" applyBorder="1" applyAlignment="1">
      <alignment horizontal="left" vertical="center"/>
    </xf>
    <xf numFmtId="1" fontId="18" fillId="18" borderId="45" xfId="1" applyNumberFormat="1" applyFont="1" applyFill="1" applyBorder="1" applyAlignment="1">
      <alignment vertical="center"/>
    </xf>
    <xf numFmtId="1" fontId="18" fillId="18" borderId="46" xfId="1" applyNumberFormat="1" applyFont="1" applyFill="1" applyBorder="1" applyAlignment="1">
      <alignment vertical="center"/>
    </xf>
    <xf numFmtId="1" fontId="18" fillId="11" borderId="46" xfId="1" applyNumberFormat="1" applyFont="1" applyFill="1" applyBorder="1" applyAlignment="1">
      <alignment vertical="center"/>
    </xf>
    <xf numFmtId="3" fontId="18" fillId="18" borderId="46" xfId="1" applyNumberFormat="1" applyFont="1" applyFill="1" applyBorder="1" applyAlignment="1">
      <alignment vertical="center"/>
    </xf>
    <xf numFmtId="3" fontId="18" fillId="11" borderId="46" xfId="1" applyNumberFormat="1" applyFont="1" applyFill="1" applyBorder="1" applyAlignment="1">
      <alignment vertical="center"/>
    </xf>
    <xf numFmtId="0" fontId="29" fillId="19" borderId="39" xfId="1" applyFont="1" applyFill="1" applyBorder="1" applyAlignment="1">
      <alignment horizontal="left" vertical="center" indent="1"/>
    </xf>
    <xf numFmtId="1" fontId="29" fillId="19" borderId="23" xfId="1" applyNumberFormat="1" applyFont="1" applyFill="1" applyBorder="1" applyAlignment="1">
      <alignment vertical="center"/>
    </xf>
    <xf numFmtId="1" fontId="29" fillId="19" borderId="13" xfId="1" applyNumberFormat="1" applyFont="1" applyFill="1" applyBorder="1" applyAlignment="1">
      <alignment vertical="center"/>
    </xf>
    <xf numFmtId="1" fontId="29" fillId="11" borderId="13" xfId="1" applyNumberFormat="1" applyFont="1" applyFill="1" applyBorder="1" applyAlignment="1">
      <alignment vertical="center"/>
    </xf>
    <xf numFmtId="3" fontId="29" fillId="19" borderId="13" xfId="1" applyNumberFormat="1" applyFont="1" applyFill="1" applyBorder="1" applyAlignment="1">
      <alignment vertical="center"/>
    </xf>
    <xf numFmtId="3" fontId="29" fillId="11" borderId="13" xfId="1" applyNumberFormat="1" applyFont="1" applyFill="1" applyBorder="1" applyAlignment="1">
      <alignment vertical="center"/>
    </xf>
    <xf numFmtId="0" fontId="15" fillId="19" borderId="33" xfId="1" applyFill="1" applyBorder="1" applyAlignment="1">
      <alignment horizontal="left" vertical="center" indent="2"/>
    </xf>
    <xf numFmtId="166" fontId="15" fillId="0" borderId="36" xfId="1" applyNumberFormat="1" applyBorder="1" applyAlignment="1">
      <alignment vertical="center"/>
    </xf>
    <xf numFmtId="166" fontId="15" fillId="11" borderId="36" xfId="1" applyNumberFormat="1" applyFill="1" applyBorder="1" applyAlignment="1">
      <alignment vertical="center"/>
    </xf>
    <xf numFmtId="0" fontId="29" fillId="20" borderId="39" xfId="1" applyFont="1" applyFill="1" applyBorder="1" applyAlignment="1">
      <alignment horizontal="left" vertical="center" indent="1"/>
    </xf>
    <xf numFmtId="1" fontId="29" fillId="20" borderId="23" xfId="1" applyNumberFormat="1" applyFont="1" applyFill="1" applyBorder="1" applyAlignment="1">
      <alignment vertical="center"/>
    </xf>
    <xf numFmtId="1" fontId="29" fillId="20" borderId="13" xfId="1" applyNumberFormat="1" applyFont="1" applyFill="1" applyBorder="1" applyAlignment="1">
      <alignment vertical="center"/>
    </xf>
    <xf numFmtId="3" fontId="29" fillId="20" borderId="13" xfId="1" applyNumberFormat="1" applyFont="1" applyFill="1" applyBorder="1" applyAlignment="1">
      <alignment vertical="center"/>
    </xf>
    <xf numFmtId="0" fontId="15" fillId="20" borderId="33" xfId="1" applyFill="1" applyBorder="1" applyAlignment="1">
      <alignment horizontal="left" vertical="center" indent="2"/>
    </xf>
    <xf numFmtId="166" fontId="15" fillId="0" borderId="35" xfId="1" applyNumberFormat="1" applyBorder="1" applyAlignment="1">
      <alignment vertical="center"/>
    </xf>
    <xf numFmtId="0" fontId="18" fillId="21" borderId="44" xfId="1" applyFont="1" applyFill="1" applyBorder="1" applyAlignment="1">
      <alignment vertical="center"/>
    </xf>
    <xf numFmtId="43" fontId="18" fillId="21" borderId="45" xfId="2" applyFont="1" applyFill="1" applyBorder="1" applyAlignment="1">
      <alignment vertical="center"/>
    </xf>
    <xf numFmtId="43" fontId="18" fillId="11" borderId="45" xfId="2" applyFont="1" applyFill="1" applyBorder="1" applyAlignment="1">
      <alignment vertical="center"/>
    </xf>
    <xf numFmtId="43" fontId="29" fillId="11" borderId="23" xfId="2" applyFont="1" applyFill="1" applyBorder="1" applyAlignment="1">
      <alignment vertical="center"/>
    </xf>
    <xf numFmtId="0" fontId="29" fillId="22" borderId="39" xfId="1" applyFont="1" applyFill="1" applyBorder="1" applyAlignment="1">
      <alignment horizontal="left" vertical="center" indent="1"/>
    </xf>
    <xf numFmtId="43" fontId="29" fillId="22" borderId="23" xfId="2" applyFont="1" applyFill="1" applyBorder="1" applyAlignment="1">
      <alignment vertical="center"/>
    </xf>
    <xf numFmtId="0" fontId="15" fillId="22" borderId="33" xfId="1" applyFill="1" applyBorder="1" applyAlignment="1">
      <alignment horizontal="left" vertical="center" indent="2"/>
    </xf>
    <xf numFmtId="43" fontId="0" fillId="0" borderId="35" xfId="2" applyFont="1" applyFill="1" applyBorder="1" applyAlignment="1">
      <alignment vertical="center"/>
    </xf>
    <xf numFmtId="43" fontId="0" fillId="11" borderId="35" xfId="2" applyFont="1" applyFill="1" applyBorder="1" applyAlignment="1">
      <alignment vertical="center"/>
    </xf>
    <xf numFmtId="43" fontId="29" fillId="22" borderId="13" xfId="2" applyFont="1" applyFill="1" applyBorder="1" applyAlignment="1">
      <alignment vertical="center"/>
    </xf>
    <xf numFmtId="43" fontId="29" fillId="11" borderId="13" xfId="2" applyFont="1" applyFill="1" applyBorder="1" applyAlignment="1">
      <alignment vertical="center"/>
    </xf>
    <xf numFmtId="43" fontId="0" fillId="0" borderId="36" xfId="2" applyFont="1" applyFill="1" applyBorder="1" applyAlignment="1">
      <alignment vertical="center"/>
    </xf>
    <xf numFmtId="43" fontId="27" fillId="11" borderId="36" xfId="2" applyFont="1" applyFill="1" applyBorder="1" applyAlignment="1">
      <alignment vertical="center"/>
    </xf>
    <xf numFmtId="43" fontId="26" fillId="0" borderId="36" xfId="2" applyFont="1" applyFill="1" applyBorder="1" applyAlignment="1">
      <alignment vertical="center"/>
    </xf>
    <xf numFmtId="43" fontId="0" fillId="11" borderId="36" xfId="2" applyFont="1" applyFill="1" applyBorder="1" applyAlignment="1">
      <alignment vertical="center"/>
    </xf>
    <xf numFmtId="43" fontId="1" fillId="0" borderId="36" xfId="2" applyFont="1" applyFill="1" applyBorder="1" applyAlignment="1">
      <alignment vertical="center"/>
    </xf>
    <xf numFmtId="1" fontId="18" fillId="21" borderId="45" xfId="1" applyNumberFormat="1" applyFont="1" applyFill="1" applyBorder="1" applyAlignment="1">
      <alignment vertical="center"/>
    </xf>
    <xf numFmtId="1" fontId="18" fillId="11" borderId="45" xfId="1" applyNumberFormat="1" applyFont="1" applyFill="1" applyBorder="1" applyAlignment="1">
      <alignment vertical="center"/>
    </xf>
    <xf numFmtId="2" fontId="29" fillId="22" borderId="23" xfId="1" applyNumberFormat="1" applyFont="1" applyFill="1" applyBorder="1" applyAlignment="1">
      <alignment vertical="center"/>
    </xf>
    <xf numFmtId="2" fontId="29" fillId="11" borderId="23" xfId="1" applyNumberFormat="1" applyFont="1" applyFill="1" applyBorder="1" applyAlignment="1">
      <alignment vertical="center"/>
    </xf>
    <xf numFmtId="2" fontId="15" fillId="0" borderId="35" xfId="1" applyNumberFormat="1" applyBorder="1" applyAlignment="1">
      <alignment vertical="center"/>
    </xf>
    <xf numFmtId="2" fontId="15" fillId="11" borderId="35" xfId="1" applyNumberFormat="1" applyFill="1" applyBorder="1" applyAlignment="1">
      <alignment vertical="center"/>
    </xf>
    <xf numFmtId="2" fontId="29" fillId="22" borderId="13" xfId="1" applyNumberFormat="1" applyFont="1" applyFill="1" applyBorder="1" applyAlignment="1">
      <alignment vertical="center"/>
    </xf>
    <xf numFmtId="2" fontId="29" fillId="11" borderId="13" xfId="1" applyNumberFormat="1" applyFont="1" applyFill="1" applyBorder="1" applyAlignment="1">
      <alignment vertical="center"/>
    </xf>
    <xf numFmtId="2" fontId="15" fillId="0" borderId="36" xfId="1" applyNumberFormat="1" applyBorder="1" applyAlignment="1">
      <alignment vertical="center"/>
    </xf>
    <xf numFmtId="2" fontId="27" fillId="11" borderId="36" xfId="1" applyNumberFormat="1" applyFont="1" applyFill="1" applyBorder="1" applyAlignment="1">
      <alignment vertical="center"/>
    </xf>
    <xf numFmtId="2" fontId="27" fillId="0" borderId="36" xfId="1" applyNumberFormat="1" applyFont="1" applyBorder="1" applyAlignment="1">
      <alignment vertical="center"/>
    </xf>
    <xf numFmtId="2" fontId="26" fillId="11" borderId="36" xfId="1" applyNumberFormat="1" applyFont="1" applyFill="1" applyBorder="1" applyAlignment="1">
      <alignment vertical="center"/>
    </xf>
    <xf numFmtId="2" fontId="15" fillId="11" borderId="36" xfId="1" applyNumberFormat="1" applyFill="1" applyBorder="1" applyAlignment="1">
      <alignment vertical="center"/>
    </xf>
    <xf numFmtId="0" fontId="18" fillId="23" borderId="44" xfId="1" applyFont="1" applyFill="1" applyBorder="1" applyAlignment="1">
      <alignment vertical="center"/>
    </xf>
    <xf numFmtId="3" fontId="18" fillId="23" borderId="45" xfId="1" applyNumberFormat="1" applyFont="1" applyFill="1" applyBorder="1" applyAlignment="1">
      <alignment vertical="center"/>
    </xf>
    <xf numFmtId="3" fontId="18" fillId="23" borderId="46" xfId="1" applyNumberFormat="1" applyFont="1" applyFill="1" applyBorder="1" applyAlignment="1">
      <alignment vertical="center"/>
    </xf>
    <xf numFmtId="0" fontId="29" fillId="24" borderId="39" xfId="1" applyFont="1" applyFill="1" applyBorder="1" applyAlignment="1">
      <alignment horizontal="left" vertical="center" indent="1"/>
    </xf>
    <xf numFmtId="3" fontId="29" fillId="24" borderId="23" xfId="1" applyNumberFormat="1" applyFont="1" applyFill="1" applyBorder="1" applyAlignment="1">
      <alignment vertical="center"/>
    </xf>
    <xf numFmtId="3" fontId="29" fillId="24" borderId="13" xfId="1" applyNumberFormat="1" applyFont="1" applyFill="1" applyBorder="1" applyAlignment="1">
      <alignment vertical="center"/>
    </xf>
    <xf numFmtId="0" fontId="15" fillId="24" borderId="33" xfId="1" applyFill="1" applyBorder="1" applyAlignment="1">
      <alignment horizontal="left" vertical="center" indent="2"/>
    </xf>
    <xf numFmtId="3" fontId="15" fillId="24" borderId="23" xfId="1" applyNumberFormat="1" applyFill="1" applyBorder="1" applyAlignment="1">
      <alignment vertical="center"/>
    </xf>
    <xf numFmtId="3" fontId="15" fillId="24" borderId="13" xfId="1" applyNumberFormat="1" applyFill="1" applyBorder="1" applyAlignment="1">
      <alignment vertical="center"/>
    </xf>
    <xf numFmtId="3" fontId="15" fillId="11" borderId="13" xfId="1" applyNumberFormat="1" applyFill="1" applyBorder="1" applyAlignment="1">
      <alignment vertical="center"/>
    </xf>
    <xf numFmtId="0" fontId="29" fillId="24" borderId="33" xfId="1" applyFont="1" applyFill="1" applyBorder="1" applyAlignment="1">
      <alignment horizontal="left" vertical="center" indent="2"/>
    </xf>
    <xf numFmtId="1" fontId="27" fillId="0" borderId="36" xfId="1" applyNumberFormat="1" applyFont="1" applyBorder="1" applyAlignment="1">
      <alignment vertical="center"/>
    </xf>
    <xf numFmtId="3" fontId="27" fillId="11" borderId="36" xfId="1" applyNumberFormat="1" applyFont="1" applyFill="1" applyBorder="1" applyAlignment="1">
      <alignment vertical="center"/>
    </xf>
    <xf numFmtId="0" fontId="18" fillId="25" borderId="47" xfId="1" applyFont="1" applyFill="1" applyBorder="1" applyAlignment="1">
      <alignment vertical="center"/>
    </xf>
    <xf numFmtId="3" fontId="18" fillId="25" borderId="48" xfId="1" applyNumberFormat="1" applyFont="1" applyFill="1" applyBorder="1" applyAlignment="1">
      <alignment vertical="center"/>
    </xf>
    <xf numFmtId="3" fontId="18" fillId="25" borderId="49" xfId="1" applyNumberFormat="1" applyFont="1" applyFill="1" applyBorder="1" applyAlignment="1">
      <alignment vertical="center"/>
    </xf>
    <xf numFmtId="3" fontId="18" fillId="11" borderId="49" xfId="1" applyNumberFormat="1" applyFont="1" applyFill="1" applyBorder="1" applyAlignment="1">
      <alignment vertical="center"/>
    </xf>
    <xf numFmtId="0" fontId="29" fillId="26" borderId="39" xfId="1" applyFont="1" applyFill="1" applyBorder="1" applyAlignment="1">
      <alignment horizontal="left" vertical="center" indent="1"/>
    </xf>
    <xf numFmtId="3" fontId="29" fillId="26" borderId="23" xfId="1" applyNumberFormat="1" applyFont="1" applyFill="1" applyBorder="1" applyAlignment="1">
      <alignment vertical="center"/>
    </xf>
    <xf numFmtId="3" fontId="29" fillId="26" borderId="13" xfId="1" applyNumberFormat="1" applyFont="1" applyFill="1" applyBorder="1" applyAlignment="1">
      <alignment vertical="center"/>
    </xf>
    <xf numFmtId="0" fontId="15" fillId="26" borderId="33" xfId="1" applyFill="1" applyBorder="1" applyAlignment="1">
      <alignment horizontal="left" vertical="center" indent="2"/>
    </xf>
    <xf numFmtId="3" fontId="15" fillId="11" borderId="35" xfId="1" applyNumberFormat="1" applyFill="1" applyBorder="1" applyAlignment="1">
      <alignment vertical="center"/>
    </xf>
    <xf numFmtId="38" fontId="29" fillId="26" borderId="23" xfId="1" applyNumberFormat="1" applyFont="1" applyFill="1" applyBorder="1" applyAlignment="1">
      <alignment vertical="center"/>
    </xf>
    <xf numFmtId="38" fontId="29" fillId="26" borderId="13" xfId="1" applyNumberFormat="1" applyFont="1" applyFill="1" applyBorder="1" applyAlignment="1">
      <alignment vertical="center"/>
    </xf>
    <xf numFmtId="38" fontId="29" fillId="11" borderId="13" xfId="1" applyNumberFormat="1" applyFont="1" applyFill="1" applyBorder="1" applyAlignment="1">
      <alignment vertical="center"/>
    </xf>
    <xf numFmtId="0" fontId="30" fillId="26" borderId="33" xfId="1" applyFont="1" applyFill="1" applyBorder="1" applyAlignment="1">
      <alignment horizontal="left" vertical="center" indent="2"/>
    </xf>
    <xf numFmtId="3" fontId="30" fillId="0" borderId="35" xfId="1" applyNumberFormat="1" applyFont="1" applyBorder="1" applyAlignment="1">
      <alignment vertical="center"/>
    </xf>
    <xf numFmtId="3" fontId="29" fillId="0" borderId="36" xfId="1" applyNumberFormat="1" applyFont="1" applyBorder="1" applyAlignment="1">
      <alignment vertical="center"/>
    </xf>
    <xf numFmtId="38" fontId="29" fillId="0" borderId="36" xfId="1" applyNumberFormat="1" applyFont="1" applyBorder="1" applyAlignment="1">
      <alignment vertical="center"/>
    </xf>
    <xf numFmtId="3" fontId="30" fillId="11" borderId="35" xfId="1" applyNumberFormat="1" applyFont="1" applyFill="1" applyBorder="1" applyAlignment="1">
      <alignment vertical="center"/>
    </xf>
    <xf numFmtId="38" fontId="30" fillId="0" borderId="36" xfId="1" applyNumberFormat="1" applyFont="1" applyBorder="1" applyAlignment="1">
      <alignment vertical="center"/>
    </xf>
    <xf numFmtId="38" fontId="30" fillId="11" borderId="36" xfId="1" applyNumberFormat="1" applyFont="1" applyFill="1" applyBorder="1" applyAlignment="1">
      <alignment vertical="center"/>
    </xf>
    <xf numFmtId="3" fontId="29" fillId="0" borderId="35" xfId="1" applyNumberFormat="1" applyFont="1" applyBorder="1" applyAlignment="1">
      <alignment vertical="center"/>
    </xf>
    <xf numFmtId="38" fontId="29" fillId="11" borderId="36" xfId="1" applyNumberFormat="1" applyFont="1" applyFill="1" applyBorder="1" applyAlignment="1">
      <alignment vertical="center"/>
    </xf>
    <xf numFmtId="38" fontId="22" fillId="11" borderId="36" xfId="1" applyNumberFormat="1" applyFont="1" applyFill="1" applyBorder="1" applyAlignment="1">
      <alignment vertical="center"/>
    </xf>
    <xf numFmtId="0" fontId="29" fillId="27" borderId="44" xfId="1" applyFont="1" applyFill="1" applyBorder="1" applyAlignment="1">
      <alignment horizontal="left" vertical="center"/>
    </xf>
    <xf numFmtId="3" fontId="29" fillId="27" borderId="45" xfId="1" applyNumberFormat="1" applyFont="1" applyFill="1" applyBorder="1" applyAlignment="1">
      <alignment vertical="center"/>
    </xf>
    <xf numFmtId="3" fontId="29" fillId="27" borderId="46" xfId="1" applyNumberFormat="1" applyFont="1" applyFill="1" applyBorder="1" applyAlignment="1">
      <alignment vertical="center"/>
    </xf>
    <xf numFmtId="3" fontId="29" fillId="11" borderId="46" xfId="1" applyNumberFormat="1" applyFont="1" applyFill="1" applyBorder="1" applyAlignment="1">
      <alignment vertical="center"/>
    </xf>
    <xf numFmtId="3" fontId="29" fillId="22" borderId="23" xfId="1" applyNumberFormat="1" applyFont="1" applyFill="1" applyBorder="1" applyAlignment="1">
      <alignment vertical="center"/>
    </xf>
    <xf numFmtId="3" fontId="15" fillId="22" borderId="13" xfId="1" applyNumberFormat="1" applyFill="1" applyBorder="1" applyAlignment="1">
      <alignment vertical="center"/>
    </xf>
    <xf numFmtId="3" fontId="29" fillId="22" borderId="13" xfId="1" applyNumberFormat="1" applyFont="1" applyFill="1" applyBorder="1" applyAlignment="1">
      <alignment vertical="center"/>
    </xf>
    <xf numFmtId="0" fontId="29" fillId="28" borderId="44" xfId="1" applyFont="1" applyFill="1" applyBorder="1" applyAlignment="1">
      <alignment horizontal="left" vertical="center"/>
    </xf>
    <xf numFmtId="3" fontId="29" fillId="28" borderId="45" xfId="1" applyNumberFormat="1" applyFont="1" applyFill="1" applyBorder="1" applyAlignment="1">
      <alignment vertical="center"/>
    </xf>
    <xf numFmtId="3" fontId="29" fillId="28" borderId="46" xfId="1" applyNumberFormat="1" applyFont="1" applyFill="1" applyBorder="1" applyAlignment="1">
      <alignment vertical="center"/>
    </xf>
    <xf numFmtId="0" fontId="29" fillId="27" borderId="39" xfId="1" applyFont="1" applyFill="1" applyBorder="1" applyAlignment="1">
      <alignment horizontal="left" vertical="center" indent="1"/>
    </xf>
    <xf numFmtId="3" fontId="29" fillId="27" borderId="23" xfId="1" applyNumberFormat="1" applyFont="1" applyFill="1" applyBorder="1" applyAlignment="1">
      <alignment vertical="center"/>
    </xf>
    <xf numFmtId="3" fontId="29" fillId="27" borderId="13" xfId="1" applyNumberFormat="1" applyFont="1" applyFill="1" applyBorder="1" applyAlignment="1">
      <alignment vertical="center"/>
    </xf>
    <xf numFmtId="0" fontId="15" fillId="27" borderId="33" xfId="1" applyFill="1" applyBorder="1" applyAlignment="1">
      <alignment horizontal="left" vertical="center" indent="2"/>
    </xf>
    <xf numFmtId="0" fontId="18" fillId="21" borderId="47" xfId="1" applyFont="1" applyFill="1" applyBorder="1" applyAlignment="1">
      <alignment vertical="center"/>
    </xf>
    <xf numFmtId="3" fontId="18" fillId="21" borderId="48" xfId="1" applyNumberFormat="1" applyFont="1" applyFill="1" applyBorder="1" applyAlignment="1">
      <alignment vertical="center"/>
    </xf>
    <xf numFmtId="3" fontId="18" fillId="21" borderId="49" xfId="1" applyNumberFormat="1" applyFont="1" applyFill="1" applyBorder="1" applyAlignment="1">
      <alignment vertical="center"/>
    </xf>
    <xf numFmtId="0" fontId="29" fillId="22" borderId="33" xfId="1" applyFont="1" applyFill="1" applyBorder="1" applyAlignment="1">
      <alignment horizontal="left" vertical="center" indent="2"/>
    </xf>
    <xf numFmtId="3" fontId="29" fillId="22" borderId="36" xfId="1" applyNumberFormat="1" applyFont="1" applyFill="1" applyBorder="1" applyAlignment="1">
      <alignment vertical="center"/>
    </xf>
    <xf numFmtId="3" fontId="29" fillId="11" borderId="36" xfId="1" applyNumberFormat="1" applyFont="1" applyFill="1" applyBorder="1" applyAlignment="1">
      <alignment vertical="center"/>
    </xf>
    <xf numFmtId="3" fontId="29" fillId="22" borderId="35" xfId="1" applyNumberFormat="1" applyFont="1" applyFill="1" applyBorder="1" applyAlignment="1">
      <alignment vertical="center"/>
    </xf>
    <xf numFmtId="3" fontId="29" fillId="11" borderId="35" xfId="1" applyNumberFormat="1" applyFont="1" applyFill="1" applyBorder="1" applyAlignment="1">
      <alignment vertical="center"/>
    </xf>
    <xf numFmtId="165" fontId="29" fillId="29" borderId="35" xfId="1" applyNumberFormat="1" applyFont="1" applyFill="1" applyBorder="1" applyAlignment="1">
      <alignment vertical="center"/>
    </xf>
    <xf numFmtId="165" fontId="29" fillId="29" borderId="36" xfId="1" applyNumberFormat="1" applyFont="1" applyFill="1" applyBorder="1" applyAlignment="1">
      <alignment vertical="center"/>
    </xf>
    <xf numFmtId="3" fontId="15" fillId="22" borderId="33" xfId="1" applyNumberFormat="1" applyFill="1" applyBorder="1" applyAlignment="1">
      <alignment horizontal="left" vertical="center" indent="2"/>
    </xf>
    <xf numFmtId="0" fontId="29" fillId="22" borderId="50" xfId="1" applyFont="1" applyFill="1" applyBorder="1" applyAlignment="1">
      <alignment horizontal="left" vertical="center" indent="1"/>
    </xf>
    <xf numFmtId="3" fontId="29" fillId="22" borderId="25" xfId="1" applyNumberFormat="1" applyFont="1" applyFill="1" applyBorder="1" applyAlignment="1">
      <alignment vertical="center"/>
    </xf>
    <xf numFmtId="3" fontId="29" fillId="22" borderId="21" xfId="1" applyNumberFormat="1" applyFont="1" applyFill="1" applyBorder="1" applyAlignment="1">
      <alignment vertical="center"/>
    </xf>
    <xf numFmtId="3" fontId="29" fillId="11" borderId="21" xfId="1" applyNumberFormat="1" applyFont="1" applyFill="1" applyBorder="1" applyAlignment="1">
      <alignment vertical="center"/>
    </xf>
    <xf numFmtId="0" fontId="18" fillId="30" borderId="44" xfId="1" applyFont="1" applyFill="1" applyBorder="1" applyAlignment="1">
      <alignment vertical="center"/>
    </xf>
    <xf numFmtId="3" fontId="18" fillId="30" borderId="45" xfId="1" applyNumberFormat="1" applyFont="1" applyFill="1" applyBorder="1" applyAlignment="1">
      <alignment vertical="center"/>
    </xf>
    <xf numFmtId="3" fontId="18" fillId="30" borderId="46" xfId="1" applyNumberFormat="1" applyFont="1" applyFill="1" applyBorder="1" applyAlignment="1">
      <alignment vertical="center"/>
    </xf>
    <xf numFmtId="0" fontId="29" fillId="31" borderId="39" xfId="1" applyFont="1" applyFill="1" applyBorder="1" applyAlignment="1">
      <alignment horizontal="left" vertical="center" indent="1"/>
    </xf>
    <xf numFmtId="3" fontId="29" fillId="31" borderId="23" xfId="1" applyNumberFormat="1" applyFont="1" applyFill="1" applyBorder="1" applyAlignment="1">
      <alignment vertical="center"/>
    </xf>
    <xf numFmtId="3" fontId="29" fillId="31" borderId="13" xfId="1" applyNumberFormat="1" applyFont="1" applyFill="1" applyBorder="1" applyAlignment="1">
      <alignment vertical="center"/>
    </xf>
    <xf numFmtId="0" fontId="15" fillId="31" borderId="33" xfId="1" applyFill="1" applyBorder="1" applyAlignment="1">
      <alignment horizontal="left" vertical="center" indent="2"/>
    </xf>
    <xf numFmtId="38" fontId="29" fillId="31" borderId="23" xfId="1" applyNumberFormat="1" applyFont="1" applyFill="1" applyBorder="1" applyAlignment="1">
      <alignment vertical="center"/>
    </xf>
    <xf numFmtId="38" fontId="29" fillId="11" borderId="23" xfId="1" applyNumberFormat="1" applyFont="1" applyFill="1" applyBorder="1" applyAlignment="1">
      <alignment vertical="center"/>
    </xf>
    <xf numFmtId="38" fontId="29" fillId="31" borderId="13" xfId="1" applyNumberFormat="1" applyFont="1" applyFill="1" applyBorder="1" applyAlignment="1">
      <alignment vertical="center"/>
    </xf>
    <xf numFmtId="3" fontId="18" fillId="11" borderId="45" xfId="1" applyNumberFormat="1" applyFont="1" applyFill="1" applyBorder="1" applyAlignment="1">
      <alignment vertical="center"/>
    </xf>
    <xf numFmtId="3" fontId="29" fillId="11" borderId="23" xfId="1" applyNumberFormat="1" applyFont="1" applyFill="1" applyBorder="1" applyAlignment="1">
      <alignment vertical="center"/>
    </xf>
    <xf numFmtId="4" fontId="15" fillId="0" borderId="36" xfId="1" applyNumberFormat="1" applyBorder="1" applyAlignment="1">
      <alignment vertical="center"/>
    </xf>
    <xf numFmtId="4" fontId="15" fillId="11" borderId="36" xfId="1" applyNumberFormat="1" applyFill="1" applyBorder="1" applyAlignment="1">
      <alignment vertical="center"/>
    </xf>
    <xf numFmtId="165" fontId="15" fillId="0" borderId="35" xfId="1" applyNumberFormat="1" applyBorder="1" applyAlignment="1">
      <alignment vertical="center"/>
    </xf>
    <xf numFmtId="165" fontId="15" fillId="11" borderId="35" xfId="1" applyNumberFormat="1" applyFill="1" applyBorder="1" applyAlignment="1">
      <alignment vertical="center"/>
    </xf>
    <xf numFmtId="0" fontId="16" fillId="0" borderId="29" xfId="1" applyFont="1" applyBorder="1"/>
    <xf numFmtId="3" fontId="16" fillId="0" borderId="30" xfId="1" applyNumberFormat="1" applyFont="1" applyBorder="1" applyAlignment="1">
      <alignment horizontal="center" vertical="center"/>
    </xf>
    <xf numFmtId="3" fontId="16" fillId="11" borderId="30" xfId="1" applyNumberFormat="1" applyFont="1" applyFill="1" applyBorder="1" applyAlignment="1">
      <alignment horizontal="center" vertical="center"/>
    </xf>
    <xf numFmtId="3" fontId="16" fillId="0" borderId="31" xfId="1" applyNumberFormat="1" applyFont="1" applyBorder="1" applyAlignment="1">
      <alignment horizontal="center" vertical="center"/>
    </xf>
    <xf numFmtId="0" fontId="17" fillId="0" borderId="33" xfId="1" applyFont="1" applyBorder="1" applyAlignment="1">
      <alignment horizontal="left" vertical="center" indent="2"/>
    </xf>
    <xf numFmtId="0" fontId="15" fillId="0" borderId="0" xfId="1" applyAlignment="1">
      <alignment vertical="center"/>
    </xf>
    <xf numFmtId="0" fontId="15" fillId="11" borderId="0" xfId="1" applyFill="1" applyAlignment="1">
      <alignment vertical="center"/>
    </xf>
    <xf numFmtId="3" fontId="15" fillId="0" borderId="0" xfId="1" applyNumberFormat="1" applyAlignment="1">
      <alignment vertical="center"/>
    </xf>
    <xf numFmtId="3" fontId="15" fillId="11" borderId="0" xfId="1" applyNumberFormat="1" applyFill="1" applyAlignment="1">
      <alignment vertical="center"/>
    </xf>
    <xf numFmtId="0" fontId="15" fillId="0" borderId="11" xfId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11" borderId="11" xfId="1" applyFont="1" applyFill="1" applyBorder="1" applyAlignment="1">
      <alignment horizontal="center" vertical="center"/>
    </xf>
    <xf numFmtId="0" fontId="3" fillId="0" borderId="11" xfId="1" applyFont="1" applyBorder="1" applyAlignment="1">
      <alignment vertical="center"/>
    </xf>
    <xf numFmtId="3" fontId="21" fillId="0" borderId="11" xfId="1" applyNumberFormat="1" applyFont="1" applyBorder="1" applyAlignment="1">
      <alignment horizontal="center" vertical="center"/>
    </xf>
    <xf numFmtId="3" fontId="21" fillId="11" borderId="11" xfId="1" applyNumberFormat="1" applyFont="1" applyFill="1" applyBorder="1" applyAlignment="1">
      <alignment horizontal="center" vertical="center"/>
    </xf>
    <xf numFmtId="0" fontId="3" fillId="0" borderId="11" xfId="1" applyFont="1" applyBorder="1"/>
    <xf numFmtId="1" fontId="15" fillId="0" borderId="11" xfId="1" applyNumberFormat="1" applyBorder="1"/>
    <xf numFmtId="1" fontId="15" fillId="11" borderId="11" xfId="1" applyNumberFormat="1" applyFill="1" applyBorder="1"/>
    <xf numFmtId="1" fontId="3" fillId="0" borderId="11" xfId="1" applyNumberFormat="1" applyFont="1" applyBorder="1"/>
    <xf numFmtId="1" fontId="3" fillId="11" borderId="11" xfId="1" applyNumberFormat="1" applyFont="1" applyFill="1" applyBorder="1"/>
    <xf numFmtId="0" fontId="31" fillId="0" borderId="0" xfId="1" applyFont="1" applyAlignment="1">
      <alignment vertical="center"/>
    </xf>
    <xf numFmtId="0" fontId="15" fillId="0" borderId="11" xfId="1" applyBorder="1"/>
    <xf numFmtId="0" fontId="3" fillId="11" borderId="11" xfId="1" applyFont="1" applyFill="1" applyBorder="1"/>
    <xf numFmtId="1" fontId="15" fillId="0" borderId="0" xfId="1" applyNumberFormat="1"/>
    <xf numFmtId="3" fontId="0" fillId="11" borderId="11" xfId="2" applyNumberFormat="1" applyFont="1" applyFill="1" applyBorder="1"/>
    <xf numFmtId="3" fontId="0" fillId="0" borderId="11" xfId="2" applyNumberFormat="1" applyFont="1" applyBorder="1"/>
    <xf numFmtId="3" fontId="15" fillId="11" borderId="11" xfId="1" applyNumberFormat="1" applyFill="1" applyBorder="1"/>
    <xf numFmtId="3" fontId="15" fillId="0" borderId="11" xfId="1" applyNumberFormat="1" applyBorder="1"/>
    <xf numFmtId="0" fontId="15" fillId="0" borderId="26" xfId="1" applyBorder="1"/>
    <xf numFmtId="3" fontId="3" fillId="0" borderId="11" xfId="2" applyNumberFormat="1" applyFont="1" applyBorder="1"/>
    <xf numFmtId="3" fontId="3" fillId="11" borderId="11" xfId="2" applyNumberFormat="1" applyFont="1" applyFill="1" applyBorder="1"/>
    <xf numFmtId="1" fontId="15" fillId="11" borderId="0" xfId="1" applyNumberFormat="1" applyFill="1"/>
    <xf numFmtId="4" fontId="15" fillId="0" borderId="11" xfId="1" applyNumberFormat="1" applyBorder="1"/>
    <xf numFmtId="4" fontId="15" fillId="11" borderId="11" xfId="1" applyNumberFormat="1" applyFill="1" applyBorder="1"/>
    <xf numFmtId="165" fontId="15" fillId="0" borderId="11" xfId="1" applyNumberFormat="1" applyBorder="1"/>
    <xf numFmtId="165" fontId="15" fillId="11" borderId="11" xfId="1" applyNumberFormat="1" applyFill="1" applyBorder="1"/>
    <xf numFmtId="0" fontId="15" fillId="11" borderId="11" xfId="1" applyFill="1" applyBorder="1"/>
    <xf numFmtId="3" fontId="3" fillId="11" borderId="11" xfId="1" applyNumberFormat="1" applyFont="1" applyFill="1" applyBorder="1"/>
    <xf numFmtId="3" fontId="3" fillId="0" borderId="11" xfId="1" applyNumberFormat="1" applyFont="1" applyBorder="1"/>
    <xf numFmtId="0" fontId="3" fillId="0" borderId="0" xfId="1" applyFont="1"/>
    <xf numFmtId="3" fontId="3" fillId="11" borderId="0" xfId="2" applyNumberFormat="1" applyFont="1" applyFill="1" applyBorder="1"/>
    <xf numFmtId="3" fontId="3" fillId="0" borderId="0" xfId="2" applyNumberFormat="1" applyFont="1" applyBorder="1"/>
    <xf numFmtId="167" fontId="0" fillId="0" borderId="11" xfId="2" applyNumberFormat="1" applyFont="1" applyBorder="1"/>
    <xf numFmtId="167" fontId="0" fillId="11" borderId="11" xfId="2" applyNumberFormat="1" applyFont="1" applyFill="1" applyBorder="1"/>
    <xf numFmtId="3" fontId="32" fillId="0" borderId="11" xfId="1" applyNumberFormat="1" applyFont="1" applyBorder="1"/>
    <xf numFmtId="3" fontId="32" fillId="11" borderId="11" xfId="1" applyNumberFormat="1" applyFont="1" applyFill="1" applyBorder="1"/>
    <xf numFmtId="167" fontId="3" fillId="0" borderId="11" xfId="2" applyNumberFormat="1" applyFont="1" applyBorder="1"/>
    <xf numFmtId="167" fontId="3" fillId="11" borderId="11" xfId="2" applyNumberFormat="1" applyFont="1" applyFill="1" applyBorder="1"/>
    <xf numFmtId="3" fontId="33" fillId="12" borderId="32" xfId="1" applyNumberFormat="1" applyFont="1" applyFill="1" applyBorder="1" applyAlignment="1">
      <alignment vertical="center"/>
    </xf>
    <xf numFmtId="3" fontId="18" fillId="12" borderId="28" xfId="1" applyNumberFormat="1" applyFont="1" applyFill="1" applyBorder="1" applyAlignment="1">
      <alignment vertical="center"/>
    </xf>
    <xf numFmtId="3" fontId="18" fillId="12" borderId="27" xfId="1" applyNumberFormat="1" applyFont="1" applyFill="1" applyBorder="1" applyAlignment="1">
      <alignment vertical="center"/>
    </xf>
    <xf numFmtId="3" fontId="34" fillId="11" borderId="27" xfId="1" applyNumberFormat="1" applyFont="1" applyFill="1" applyBorder="1" applyAlignment="1">
      <alignment vertical="center"/>
    </xf>
    <xf numFmtId="3" fontId="34" fillId="12" borderId="27" xfId="1" applyNumberFormat="1" applyFont="1" applyFill="1" applyBorder="1" applyAlignment="1">
      <alignment vertical="center"/>
    </xf>
    <xf numFmtId="3" fontId="18" fillId="13" borderId="50" xfId="1" applyNumberFormat="1" applyFont="1" applyFill="1" applyBorder="1" applyAlignment="1">
      <alignment horizontal="left" vertical="center" indent="1"/>
    </xf>
    <xf numFmtId="0" fontId="18" fillId="0" borderId="0" xfId="1" applyFont="1" applyAlignment="1">
      <alignment horizontal="left" vertical="center" indent="1"/>
    </xf>
    <xf numFmtId="165" fontId="21" fillId="0" borderId="35" xfId="1" applyNumberFormat="1" applyFont="1" applyBorder="1" applyAlignment="1">
      <alignment vertical="center"/>
    </xf>
    <xf numFmtId="3" fontId="18" fillId="0" borderId="36" xfId="1" applyNumberFormat="1" applyFont="1" applyBorder="1" applyAlignment="1">
      <alignment vertical="center"/>
    </xf>
    <xf numFmtId="165" fontId="18" fillId="0" borderId="35" xfId="1" applyNumberFormat="1" applyFont="1" applyBorder="1" applyAlignment="1">
      <alignment vertical="center"/>
    </xf>
    <xf numFmtId="3" fontId="18" fillId="0" borderId="35" xfId="1" applyNumberFormat="1" applyFont="1" applyBorder="1" applyAlignment="1">
      <alignment vertical="center"/>
    </xf>
    <xf numFmtId="0" fontId="22" fillId="0" borderId="0" xfId="1" applyFont="1" applyAlignment="1">
      <alignment horizontal="left" vertical="center" indent="1"/>
    </xf>
    <xf numFmtId="0" fontId="25" fillId="0" borderId="0" xfId="1" applyFont="1" applyAlignment="1">
      <alignment horizontal="left" vertical="center" indent="1"/>
    </xf>
    <xf numFmtId="165" fontId="21" fillId="11" borderId="36" xfId="1" applyNumberFormat="1" applyFont="1" applyFill="1" applyBorder="1" applyAlignment="1">
      <alignment vertical="center"/>
    </xf>
    <xf numFmtId="165" fontId="21" fillId="0" borderId="36" xfId="1" applyNumberFormat="1" applyFont="1" applyBorder="1" applyAlignment="1">
      <alignment vertical="center"/>
    </xf>
    <xf numFmtId="0" fontId="15" fillId="32" borderId="0" xfId="1" applyFill="1"/>
    <xf numFmtId="0" fontId="22" fillId="32" borderId="0" xfId="1" applyFont="1" applyFill="1" applyAlignment="1">
      <alignment horizontal="left" vertical="center" indent="1"/>
    </xf>
    <xf numFmtId="3" fontId="21" fillId="32" borderId="36" xfId="1" applyNumberFormat="1" applyFont="1" applyFill="1" applyBorder="1" applyAlignment="1">
      <alignment vertical="center"/>
    </xf>
    <xf numFmtId="3" fontId="18" fillId="14" borderId="39" xfId="1" applyNumberFormat="1" applyFont="1" applyFill="1" applyBorder="1" applyAlignment="1">
      <alignment horizontal="left" vertical="center" indent="1"/>
    </xf>
    <xf numFmtId="3" fontId="21" fillId="14" borderId="33" xfId="1" applyNumberFormat="1" applyFont="1" applyFill="1" applyBorder="1" applyAlignment="1">
      <alignment horizontal="left" vertical="center" indent="2"/>
    </xf>
    <xf numFmtId="3" fontId="18" fillId="16" borderId="35" xfId="1" applyNumberFormat="1" applyFont="1" applyFill="1" applyBorder="1" applyAlignment="1">
      <alignment vertical="center"/>
    </xf>
    <xf numFmtId="3" fontId="18" fillId="16" borderId="36" xfId="1" applyNumberFormat="1" applyFont="1" applyFill="1" applyBorder="1" applyAlignment="1">
      <alignment vertical="center"/>
    </xf>
    <xf numFmtId="3" fontId="23" fillId="16" borderId="36" xfId="1" applyNumberFormat="1" applyFont="1" applyFill="1" applyBorder="1" applyAlignment="1">
      <alignment vertical="center"/>
    </xf>
    <xf numFmtId="3" fontId="21" fillId="16" borderId="36" xfId="1" applyNumberFormat="1" applyFont="1" applyFill="1" applyBorder="1" applyAlignment="1">
      <alignment vertical="center"/>
    </xf>
    <xf numFmtId="1" fontId="15" fillId="16" borderId="51" xfId="1" applyNumberFormat="1" applyFill="1" applyBorder="1" applyAlignment="1">
      <alignment vertical="center"/>
    </xf>
    <xf numFmtId="3" fontId="21" fillId="16" borderId="33" xfId="1" applyNumberFormat="1" applyFont="1" applyFill="1" applyBorder="1" applyAlignment="1">
      <alignment horizontal="left" vertical="center" indent="2"/>
    </xf>
    <xf numFmtId="3" fontId="18" fillId="11" borderId="36" xfId="1" applyNumberFormat="1" applyFont="1" applyFill="1" applyBorder="1" applyAlignment="1">
      <alignment vertical="center"/>
    </xf>
    <xf numFmtId="0" fontId="15" fillId="33" borderId="33" xfId="1" applyFill="1" applyBorder="1" applyAlignment="1">
      <alignment horizontal="left" vertical="center" indent="2"/>
    </xf>
    <xf numFmtId="0" fontId="18" fillId="21" borderId="11" xfId="1" applyFont="1" applyFill="1" applyBorder="1" applyAlignment="1">
      <alignment vertical="center"/>
    </xf>
    <xf numFmtId="43" fontId="18" fillId="21" borderId="11" xfId="2" applyFont="1" applyFill="1" applyBorder="1" applyAlignment="1">
      <alignment vertical="center"/>
    </xf>
    <xf numFmtId="43" fontId="18" fillId="11" borderId="11" xfId="2" applyFont="1" applyFill="1" applyBorder="1" applyAlignment="1">
      <alignment vertical="center"/>
    </xf>
    <xf numFmtId="0" fontId="29" fillId="22" borderId="11" xfId="1" applyFont="1" applyFill="1" applyBorder="1" applyAlignment="1">
      <alignment horizontal="left" vertical="center" indent="1"/>
    </xf>
    <xf numFmtId="43" fontId="29" fillId="22" borderId="11" xfId="2" applyFont="1" applyFill="1" applyBorder="1" applyAlignment="1">
      <alignment vertical="center"/>
    </xf>
    <xf numFmtId="43" fontId="29" fillId="11" borderId="11" xfId="2" applyFont="1" applyFill="1" applyBorder="1" applyAlignment="1">
      <alignment vertical="center"/>
    </xf>
    <xf numFmtId="43" fontId="0" fillId="0" borderId="11" xfId="2" applyFont="1" applyFill="1" applyBorder="1" applyAlignment="1">
      <alignment vertical="center"/>
    </xf>
    <xf numFmtId="43" fontId="0" fillId="11" borderId="11" xfId="2" applyFont="1" applyFill="1" applyBorder="1" applyAlignment="1">
      <alignment vertical="center"/>
    </xf>
    <xf numFmtId="0" fontId="15" fillId="22" borderId="11" xfId="1" applyFill="1" applyBorder="1" applyAlignment="1">
      <alignment horizontal="left" vertical="center" indent="2"/>
    </xf>
    <xf numFmtId="43" fontId="30" fillId="22" borderId="11" xfId="2" applyFont="1" applyFill="1" applyBorder="1" applyAlignment="1">
      <alignment vertical="center"/>
    </xf>
    <xf numFmtId="43" fontId="30" fillId="11" borderId="11" xfId="2" applyFont="1" applyFill="1" applyBorder="1" applyAlignment="1">
      <alignment vertical="center"/>
    </xf>
    <xf numFmtId="43" fontId="27" fillId="11" borderId="11" xfId="2" applyFont="1" applyFill="1" applyBorder="1" applyAlignment="1">
      <alignment vertical="center"/>
    </xf>
    <xf numFmtId="43" fontId="26" fillId="0" borderId="11" xfId="2" applyFont="1" applyFill="1" applyBorder="1" applyAlignment="1">
      <alignment vertical="center"/>
    </xf>
    <xf numFmtId="0" fontId="18" fillId="21" borderId="32" xfId="1" applyFont="1" applyFill="1" applyBorder="1" applyAlignment="1">
      <alignment vertical="center"/>
    </xf>
    <xf numFmtId="166" fontId="18" fillId="21" borderId="28" xfId="1" applyNumberFormat="1" applyFont="1" applyFill="1" applyBorder="1" applyAlignment="1">
      <alignment vertical="center"/>
    </xf>
    <xf numFmtId="166" fontId="18" fillId="11" borderId="28" xfId="1" applyNumberFormat="1" applyFont="1" applyFill="1" applyBorder="1" applyAlignment="1">
      <alignment vertical="center"/>
    </xf>
    <xf numFmtId="166" fontId="18" fillId="21" borderId="27" xfId="1" applyNumberFormat="1" applyFont="1" applyFill="1" applyBorder="1" applyAlignment="1">
      <alignment vertical="center"/>
    </xf>
    <xf numFmtId="166" fontId="18" fillId="11" borderId="27" xfId="1" applyNumberFormat="1" applyFont="1" applyFill="1" applyBorder="1" applyAlignment="1">
      <alignment vertical="center"/>
    </xf>
    <xf numFmtId="166" fontId="29" fillId="22" borderId="23" xfId="1" applyNumberFormat="1" applyFont="1" applyFill="1" applyBorder="1" applyAlignment="1">
      <alignment vertical="center"/>
    </xf>
    <xf numFmtId="166" fontId="29" fillId="11" borderId="23" xfId="1" applyNumberFormat="1" applyFont="1" applyFill="1" applyBorder="1" applyAlignment="1">
      <alignment vertical="center"/>
    </xf>
    <xf numFmtId="2" fontId="30" fillId="22" borderId="23" xfId="1" applyNumberFormat="1" applyFont="1" applyFill="1" applyBorder="1" applyAlignment="1">
      <alignment vertical="center"/>
    </xf>
    <xf numFmtId="2" fontId="30" fillId="11" borderId="23" xfId="1" applyNumberFormat="1" applyFont="1" applyFill="1" applyBorder="1" applyAlignment="1">
      <alignment vertical="center"/>
    </xf>
    <xf numFmtId="0" fontId="29" fillId="33" borderId="33" xfId="1" applyFont="1" applyFill="1" applyBorder="1" applyAlignment="1">
      <alignment horizontal="left" vertical="center" indent="2"/>
    </xf>
    <xf numFmtId="0" fontId="18" fillId="25" borderId="44" xfId="1" applyFont="1" applyFill="1" applyBorder="1" applyAlignment="1">
      <alignment vertical="center"/>
    </xf>
    <xf numFmtId="3" fontId="18" fillId="25" borderId="45" xfId="1" applyNumberFormat="1" applyFont="1" applyFill="1" applyBorder="1" applyAlignment="1">
      <alignment vertical="center"/>
    </xf>
    <xf numFmtId="3" fontId="18" fillId="25" borderId="46" xfId="1" applyNumberFormat="1" applyFont="1" applyFill="1" applyBorder="1" applyAlignment="1">
      <alignment vertical="center"/>
    </xf>
    <xf numFmtId="3" fontId="15" fillId="26" borderId="23" xfId="1" applyNumberFormat="1" applyFill="1" applyBorder="1" applyAlignment="1">
      <alignment vertical="center"/>
    </xf>
    <xf numFmtId="3" fontId="15" fillId="11" borderId="23" xfId="1" applyNumberFormat="1" applyFill="1" applyBorder="1" applyAlignment="1">
      <alignment vertical="center"/>
    </xf>
    <xf numFmtId="3" fontId="15" fillId="26" borderId="13" xfId="1" applyNumberFormat="1" applyFill="1" applyBorder="1" applyAlignment="1">
      <alignment vertical="center"/>
    </xf>
    <xf numFmtId="3" fontId="15" fillId="15" borderId="35" xfId="1" applyNumberFormat="1" applyFill="1" applyBorder="1" applyAlignment="1">
      <alignment vertical="center"/>
    </xf>
    <xf numFmtId="0" fontId="29" fillId="26" borderId="33" xfId="1" applyFont="1" applyFill="1" applyBorder="1" applyAlignment="1">
      <alignment horizontal="left" vertical="center" indent="1"/>
    </xf>
    <xf numFmtId="3" fontId="29" fillId="15" borderId="35" xfId="1" applyNumberFormat="1" applyFont="1" applyFill="1" applyBorder="1" applyAlignment="1">
      <alignment vertical="center"/>
    </xf>
    <xf numFmtId="0" fontId="18" fillId="30" borderId="47" xfId="1" applyFont="1" applyFill="1" applyBorder="1" applyAlignment="1">
      <alignment vertical="center"/>
    </xf>
    <xf numFmtId="3" fontId="18" fillId="30" borderId="48" xfId="3" applyNumberFormat="1" applyFont="1" applyFill="1" applyBorder="1" applyAlignment="1">
      <alignment vertical="center"/>
    </xf>
    <xf numFmtId="3" fontId="18" fillId="30" borderId="49" xfId="3" applyNumberFormat="1" applyFont="1" applyFill="1" applyBorder="1" applyAlignment="1">
      <alignment vertical="center"/>
    </xf>
    <xf numFmtId="3" fontId="18" fillId="11" borderId="49" xfId="3" applyNumberFormat="1" applyFont="1" applyFill="1" applyBorder="1" applyAlignment="1">
      <alignment vertical="center"/>
    </xf>
    <xf numFmtId="3" fontId="15" fillId="0" borderId="23" xfId="1" applyNumberFormat="1" applyBorder="1" applyAlignment="1">
      <alignment vertical="center"/>
    </xf>
    <xf numFmtId="3" fontId="15" fillId="0" borderId="13" xfId="1" applyNumberFormat="1" applyBorder="1" applyAlignment="1">
      <alignment vertical="center"/>
    </xf>
    <xf numFmtId="0" fontId="30" fillId="31" borderId="33" xfId="1" applyFont="1" applyFill="1" applyBorder="1" applyAlignment="1">
      <alignment horizontal="left" vertical="center" indent="2"/>
    </xf>
    <xf numFmtId="0" fontId="29" fillId="31" borderId="33" xfId="1" applyFont="1" applyFill="1" applyBorder="1" applyAlignment="1">
      <alignment horizontal="left" vertical="center" indent="1"/>
    </xf>
    <xf numFmtId="3" fontId="15" fillId="31" borderId="23" xfId="1" applyNumberFormat="1" applyFill="1" applyBorder="1" applyAlignment="1">
      <alignment vertical="center"/>
    </xf>
    <xf numFmtId="3" fontId="15" fillId="31" borderId="13" xfId="1" applyNumberFormat="1" applyFill="1" applyBorder="1" applyAlignment="1">
      <alignment vertical="center"/>
    </xf>
    <xf numFmtId="0" fontId="29" fillId="31" borderId="52" xfId="1" applyFont="1" applyFill="1" applyBorder="1" applyAlignment="1">
      <alignment horizontal="left" vertical="center" indent="1"/>
    </xf>
    <xf numFmtId="3" fontId="15" fillId="0" borderId="53" xfId="1" applyNumberFormat="1" applyBorder="1" applyAlignment="1">
      <alignment vertical="center"/>
    </xf>
    <xf numFmtId="3" fontId="15" fillId="0" borderId="54" xfId="1" applyNumberFormat="1" applyBorder="1" applyAlignment="1">
      <alignment vertical="center"/>
    </xf>
    <xf numFmtId="3" fontId="15" fillId="11" borderId="54" xfId="1" applyNumberFormat="1" applyFill="1" applyBorder="1" applyAlignment="1">
      <alignment vertical="center"/>
    </xf>
    <xf numFmtId="0" fontId="29" fillId="31" borderId="41" xfId="1" applyFont="1" applyFill="1" applyBorder="1" applyAlignment="1">
      <alignment horizontal="left" vertical="center" indent="1"/>
    </xf>
    <xf numFmtId="3" fontId="15" fillId="0" borderId="42" xfId="1" applyNumberFormat="1" applyBorder="1" applyAlignment="1">
      <alignment vertical="center"/>
    </xf>
    <xf numFmtId="3" fontId="16" fillId="0" borderId="30" xfId="1" applyNumberFormat="1" applyFont="1" applyBorder="1" applyAlignment="1">
      <alignment vertical="center"/>
    </xf>
    <xf numFmtId="3" fontId="16" fillId="11" borderId="30" xfId="1" applyNumberFormat="1" applyFont="1" applyFill="1" applyBorder="1" applyAlignment="1">
      <alignment vertical="center"/>
    </xf>
    <xf numFmtId="0" fontId="35" fillId="33" borderId="33" xfId="1" applyFont="1" applyFill="1" applyBorder="1" applyAlignment="1">
      <alignment horizontal="left" vertical="center" indent="2"/>
    </xf>
    <xf numFmtId="0" fontId="32" fillId="0" borderId="11" xfId="1" applyFont="1" applyBorder="1"/>
    <xf numFmtId="0" fontId="36" fillId="0" borderId="11" xfId="1" applyFont="1" applyBorder="1"/>
    <xf numFmtId="3" fontId="15" fillId="11" borderId="0" xfId="1" applyNumberFormat="1" applyFill="1"/>
    <xf numFmtId="43" fontId="15" fillId="0" borderId="11" xfId="1" applyNumberFormat="1" applyBorder="1"/>
    <xf numFmtId="43" fontId="15" fillId="11" borderId="11" xfId="1" applyNumberFormat="1" applyFill="1" applyBorder="1"/>
    <xf numFmtId="166" fontId="15" fillId="0" borderId="11" xfId="1" applyNumberFormat="1" applyBorder="1"/>
    <xf numFmtId="166" fontId="15" fillId="11" borderId="11" xfId="1" applyNumberFormat="1" applyFill="1" applyBorder="1"/>
    <xf numFmtId="0" fontId="37" fillId="0" borderId="0" xfId="1" applyFont="1"/>
    <xf numFmtId="0" fontId="38" fillId="0" borderId="0" xfId="1" applyFont="1"/>
    <xf numFmtId="166" fontId="15" fillId="0" borderId="0" xfId="1" applyNumberFormat="1"/>
    <xf numFmtId="166" fontId="15" fillId="11" borderId="0" xfId="1" applyNumberFormat="1" applyFill="1"/>
    <xf numFmtId="166" fontId="0" fillId="0" borderId="0" xfId="2" applyNumberFormat="1" applyFont="1"/>
    <xf numFmtId="167" fontId="0" fillId="0" borderId="0" xfId="2" applyNumberFormat="1" applyFont="1"/>
    <xf numFmtId="167" fontId="0" fillId="11" borderId="0" xfId="2" applyNumberFormat="1" applyFont="1" applyFill="1"/>
    <xf numFmtId="166" fontId="32" fillId="0" borderId="11" xfId="1" applyNumberFormat="1" applyFont="1" applyBorder="1"/>
    <xf numFmtId="167" fontId="39" fillId="11" borderId="0" xfId="2" applyNumberFormat="1" applyFont="1" applyFill="1"/>
    <xf numFmtId="167" fontId="39" fillId="0" borderId="0" xfId="2" applyNumberFormat="1" applyFont="1"/>
    <xf numFmtId="2" fontId="15" fillId="0" borderId="0" xfId="1" applyNumberFormat="1"/>
    <xf numFmtId="2" fontId="15" fillId="11" borderId="0" xfId="1" applyNumberFormat="1" applyFill="1"/>
    <xf numFmtId="168" fontId="15" fillId="11" borderId="0" xfId="1" applyNumberFormat="1" applyFill="1"/>
    <xf numFmtId="168" fontId="15" fillId="0" borderId="0" xfId="1" applyNumberFormat="1"/>
    <xf numFmtId="169" fontId="40" fillId="11" borderId="0" xfId="3" applyNumberFormat="1" applyFont="1" applyFill="1"/>
    <xf numFmtId="169" fontId="40" fillId="0" borderId="0" xfId="3" applyNumberFormat="1" applyFont="1"/>
    <xf numFmtId="0" fontId="41" fillId="0" borderId="0" xfId="1" applyFont="1"/>
    <xf numFmtId="0" fontId="15" fillId="34" borderId="0" xfId="1" applyFill="1"/>
    <xf numFmtId="0" fontId="1" fillId="34" borderId="0" xfId="4" applyFill="1"/>
    <xf numFmtId="170" fontId="0" fillId="0" borderId="0" xfId="2" applyNumberFormat="1" applyFont="1"/>
    <xf numFmtId="170" fontId="0" fillId="11" borderId="0" xfId="2" applyNumberFormat="1" applyFont="1" applyFill="1"/>
    <xf numFmtId="170" fontId="1" fillId="0" borderId="0" xfId="5" applyNumberFormat="1" applyFont="1"/>
    <xf numFmtId="170" fontId="0" fillId="34" borderId="0" xfId="2" applyNumberFormat="1" applyFont="1" applyFill="1"/>
    <xf numFmtId="170" fontId="1" fillId="34" borderId="0" xfId="5" applyNumberFormat="1" applyFont="1" applyFill="1"/>
    <xf numFmtId="165" fontId="15" fillId="0" borderId="0" xfId="1" applyNumberFormat="1"/>
    <xf numFmtId="165" fontId="15" fillId="11" borderId="0" xfId="1" applyNumberFormat="1" applyFill="1"/>
    <xf numFmtId="165" fontId="32" fillId="0" borderId="0" xfId="1" applyNumberFormat="1" applyFont="1"/>
    <xf numFmtId="165" fontId="32" fillId="11" borderId="0" xfId="1" applyNumberFormat="1" applyFont="1" applyFill="1"/>
    <xf numFmtId="170" fontId="15" fillId="0" borderId="0" xfId="1" applyNumberFormat="1"/>
    <xf numFmtId="170" fontId="15" fillId="11" borderId="0" xfId="1" applyNumberFormat="1" applyFill="1"/>
    <xf numFmtId="3" fontId="32" fillId="0" borderId="0" xfId="1" applyNumberFormat="1" applyFont="1"/>
    <xf numFmtId="3" fontId="32" fillId="11" borderId="0" xfId="1" applyNumberFormat="1" applyFont="1" applyFill="1"/>
    <xf numFmtId="169" fontId="40" fillId="0" borderId="11" xfId="3" applyNumberFormat="1" applyFont="1" applyBorder="1"/>
    <xf numFmtId="169" fontId="40" fillId="11" borderId="11" xfId="3" applyNumberFormat="1" applyFont="1" applyFill="1" applyBorder="1"/>
    <xf numFmtId="169" fontId="0" fillId="0" borderId="0" xfId="3" applyNumberFormat="1" applyFont="1"/>
    <xf numFmtId="169" fontId="0" fillId="11" borderId="0" xfId="3" applyNumberFormat="1" applyFont="1" applyFill="1"/>
    <xf numFmtId="0" fontId="15" fillId="35" borderId="0" xfId="1" applyFill="1"/>
    <xf numFmtId="9" fontId="15" fillId="35" borderId="0" xfId="1" applyNumberFormat="1" applyFill="1"/>
    <xf numFmtId="9" fontId="15" fillId="11" borderId="0" xfId="1" applyNumberFormat="1" applyFill="1"/>
    <xf numFmtId="0" fontId="15" fillId="36" borderId="11" xfId="1" applyFill="1" applyBorder="1" applyAlignment="1">
      <alignment horizontal="center" vertical="center" wrapText="1"/>
    </xf>
    <xf numFmtId="0" fontId="15" fillId="11" borderId="11" xfId="1" applyFill="1" applyBorder="1" applyAlignment="1">
      <alignment horizontal="center" vertical="center" wrapText="1"/>
    </xf>
    <xf numFmtId="0" fontId="15" fillId="36" borderId="36" xfId="1" applyFill="1" applyBorder="1" applyAlignment="1">
      <alignment horizontal="center" vertical="center" wrapText="1"/>
    </xf>
    <xf numFmtId="1" fontId="3" fillId="38" borderId="21" xfId="1" applyNumberFormat="1" applyFont="1" applyFill="1" applyBorder="1" applyAlignment="1">
      <alignment horizontal="center"/>
    </xf>
    <xf numFmtId="9" fontId="0" fillId="0" borderId="0" xfId="3" applyFont="1"/>
    <xf numFmtId="0" fontId="15" fillId="37" borderId="11" xfId="1" applyFill="1" applyBorder="1" applyAlignment="1">
      <alignment horizontal="center" vertical="center" wrapText="1"/>
    </xf>
    <xf numFmtId="0" fontId="15" fillId="39" borderId="11" xfId="1" applyFill="1" applyBorder="1" applyAlignment="1">
      <alignment horizontal="center"/>
    </xf>
    <xf numFmtId="0" fontId="15" fillId="39" borderId="11" xfId="1" applyFill="1" applyBorder="1"/>
    <xf numFmtId="2" fontId="15" fillId="39" borderId="11" xfId="1" applyNumberFormat="1" applyFill="1" applyBorder="1"/>
    <xf numFmtId="0" fontId="15" fillId="40" borderId="11" xfId="1" applyFill="1" applyBorder="1" applyAlignment="1">
      <alignment horizontal="center"/>
    </xf>
    <xf numFmtId="0" fontId="15" fillId="40" borderId="11" xfId="1" applyFill="1" applyBorder="1"/>
    <xf numFmtId="2" fontId="15" fillId="40" borderId="11" xfId="1" applyNumberFormat="1" applyFill="1" applyBorder="1"/>
    <xf numFmtId="0" fontId="15" fillId="41" borderId="11" xfId="1" applyFill="1" applyBorder="1" applyAlignment="1">
      <alignment horizontal="center"/>
    </xf>
    <xf numFmtId="0" fontId="15" fillId="41" borderId="11" xfId="1" applyFill="1" applyBorder="1" applyAlignment="1">
      <alignment horizontal="center" vertical="center"/>
    </xf>
    <xf numFmtId="0" fontId="15" fillId="41" borderId="11" xfId="1" applyFill="1" applyBorder="1"/>
    <xf numFmtId="2" fontId="15" fillId="41" borderId="11" xfId="1" applyNumberFormat="1" applyFill="1" applyBorder="1"/>
    <xf numFmtId="43" fontId="18" fillId="16" borderId="11" xfId="2" applyFont="1" applyFill="1" applyBorder="1" applyAlignment="1">
      <alignment vertical="center"/>
    </xf>
    <xf numFmtId="43" fontId="20" fillId="16" borderId="11" xfId="2" applyFont="1" applyFill="1" applyBorder="1" applyAlignment="1">
      <alignment vertical="center"/>
    </xf>
    <xf numFmtId="3" fontId="25" fillId="11" borderId="11" xfId="1" applyNumberFormat="1" applyFont="1" applyFill="1" applyBorder="1" applyAlignment="1">
      <alignment vertical="center"/>
    </xf>
    <xf numFmtId="3" fontId="25" fillId="42" borderId="11" xfId="1" applyNumberFormat="1" applyFont="1" applyFill="1" applyBorder="1" applyAlignment="1">
      <alignment vertical="center"/>
    </xf>
    <xf numFmtId="1" fontId="18" fillId="11" borderId="11" xfId="1" applyNumberFormat="1" applyFont="1" applyFill="1" applyBorder="1" applyAlignment="1">
      <alignment vertical="center"/>
    </xf>
    <xf numFmtId="1" fontId="18" fillId="18" borderId="11" xfId="1" applyNumberFormat="1" applyFont="1" applyFill="1" applyBorder="1" applyAlignment="1">
      <alignment vertical="center"/>
    </xf>
    <xf numFmtId="3" fontId="20" fillId="18" borderId="11" xfId="1" applyNumberFormat="1" applyFont="1" applyFill="1" applyBorder="1" applyAlignment="1">
      <alignment vertical="center"/>
    </xf>
    <xf numFmtId="3" fontId="18" fillId="18" borderId="11" xfId="1" applyNumberFormat="1" applyFont="1" applyFill="1" applyBorder="1" applyAlignment="1">
      <alignment vertical="center"/>
    </xf>
    <xf numFmtId="166" fontId="18" fillId="11" borderId="11" xfId="1" applyNumberFormat="1" applyFont="1" applyFill="1" applyBorder="1" applyAlignment="1">
      <alignment vertical="center"/>
    </xf>
    <xf numFmtId="166" fontId="18" fillId="21" borderId="11" xfId="1" applyNumberFormat="1" applyFont="1" applyFill="1" applyBorder="1" applyAlignment="1">
      <alignment vertical="center"/>
    </xf>
    <xf numFmtId="166" fontId="20" fillId="21" borderId="11" xfId="1" applyNumberFormat="1" applyFont="1" applyFill="1" applyBorder="1" applyAlignment="1">
      <alignment vertical="center"/>
    </xf>
    <xf numFmtId="3" fontId="18" fillId="11" borderId="11" xfId="1" applyNumberFormat="1" applyFont="1" applyFill="1" applyBorder="1" applyAlignment="1">
      <alignment vertical="center"/>
    </xf>
    <xf numFmtId="3" fontId="18" fillId="25" borderId="11" xfId="1" applyNumberFormat="1" applyFont="1" applyFill="1" applyBorder="1" applyAlignment="1">
      <alignment vertical="center"/>
    </xf>
    <xf numFmtId="3" fontId="20" fillId="25" borderId="11" xfId="1" applyNumberFormat="1" applyFont="1" applyFill="1" applyBorder="1" applyAlignment="1">
      <alignment vertical="center"/>
    </xf>
    <xf numFmtId="3" fontId="29" fillId="11" borderId="11" xfId="1" applyNumberFormat="1" applyFont="1" applyFill="1" applyBorder="1" applyAlignment="1">
      <alignment vertical="center"/>
    </xf>
    <xf numFmtId="3" fontId="29" fillId="27" borderId="11" xfId="1" applyNumberFormat="1" applyFont="1" applyFill="1" applyBorder="1" applyAlignment="1">
      <alignment vertical="center"/>
    </xf>
    <xf numFmtId="3" fontId="20" fillId="27" borderId="11" xfId="1" applyNumberFormat="1" applyFont="1" applyFill="1" applyBorder="1" applyAlignment="1">
      <alignment vertical="center"/>
    </xf>
    <xf numFmtId="3" fontId="29" fillId="28" borderId="11" xfId="1" applyNumberFormat="1" applyFont="1" applyFill="1" applyBorder="1" applyAlignment="1">
      <alignment vertical="center"/>
    </xf>
    <xf numFmtId="3" fontId="20" fillId="28" borderId="11" xfId="1" applyNumberFormat="1" applyFont="1" applyFill="1" applyBorder="1" applyAlignment="1">
      <alignment vertical="center"/>
    </xf>
    <xf numFmtId="3" fontId="18" fillId="21" borderId="11" xfId="1" applyNumberFormat="1" applyFont="1" applyFill="1" applyBorder="1" applyAlignment="1">
      <alignment vertical="center"/>
    </xf>
    <xf numFmtId="3" fontId="20" fillId="21" borderId="11" xfId="1" applyNumberFormat="1" applyFont="1" applyFill="1" applyBorder="1" applyAlignment="1">
      <alignment vertical="center"/>
    </xf>
    <xf numFmtId="3" fontId="18" fillId="11" borderId="11" xfId="3" applyNumberFormat="1" applyFont="1" applyFill="1" applyBorder="1" applyAlignment="1">
      <alignment vertical="center"/>
    </xf>
    <xf numFmtId="3" fontId="18" fillId="30" borderId="11" xfId="3" applyNumberFormat="1" applyFont="1" applyFill="1" applyBorder="1" applyAlignment="1">
      <alignment vertical="center"/>
    </xf>
    <xf numFmtId="3" fontId="20" fillId="30" borderId="11" xfId="3" applyNumberFormat="1" applyFont="1" applyFill="1" applyBorder="1" applyAlignment="1">
      <alignment vertical="center"/>
    </xf>
    <xf numFmtId="0" fontId="42" fillId="0" borderId="12" xfId="1" applyFont="1" applyBorder="1" applyAlignment="1">
      <alignment vertical="center"/>
    </xf>
    <xf numFmtId="0" fontId="18" fillId="11" borderId="13" xfId="1" applyFont="1" applyFill="1" applyBorder="1" applyAlignment="1">
      <alignment horizontal="center" vertical="center"/>
    </xf>
    <xf numFmtId="0" fontId="18" fillId="0" borderId="13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3" fontId="19" fillId="42" borderId="15" xfId="1" applyNumberFormat="1" applyFont="1" applyFill="1" applyBorder="1" applyAlignment="1">
      <alignment vertical="center"/>
    </xf>
    <xf numFmtId="3" fontId="34" fillId="42" borderId="16" xfId="1" applyNumberFormat="1" applyFont="1" applyFill="1" applyBorder="1" applyAlignment="1">
      <alignment vertical="center"/>
    </xf>
    <xf numFmtId="0" fontId="18" fillId="18" borderId="15" xfId="1" applyFont="1" applyFill="1" applyBorder="1" applyAlignment="1">
      <alignment horizontal="left" vertical="center"/>
    </xf>
    <xf numFmtId="3" fontId="18" fillId="18" borderId="16" xfId="1" applyNumberFormat="1" applyFont="1" applyFill="1" applyBorder="1" applyAlignment="1">
      <alignment vertical="center"/>
    </xf>
    <xf numFmtId="0" fontId="18" fillId="16" borderId="15" xfId="1" applyFont="1" applyFill="1" applyBorder="1" applyAlignment="1">
      <alignment vertical="center"/>
    </xf>
    <xf numFmtId="43" fontId="18" fillId="16" borderId="16" xfId="2" applyFont="1" applyFill="1" applyBorder="1" applyAlignment="1">
      <alignment vertical="center"/>
    </xf>
    <xf numFmtId="0" fontId="18" fillId="21" borderId="15" xfId="1" applyFont="1" applyFill="1" applyBorder="1" applyAlignment="1">
      <alignment vertical="center"/>
    </xf>
    <xf numFmtId="166" fontId="18" fillId="21" borderId="16" xfId="1" applyNumberFormat="1" applyFont="1" applyFill="1" applyBorder="1" applyAlignment="1">
      <alignment vertical="center"/>
    </xf>
    <xf numFmtId="0" fontId="18" fillId="25" borderId="15" xfId="1" applyFont="1" applyFill="1" applyBorder="1" applyAlignment="1">
      <alignment vertical="center"/>
    </xf>
    <xf numFmtId="3" fontId="18" fillId="25" borderId="16" xfId="1" applyNumberFormat="1" applyFont="1" applyFill="1" applyBorder="1" applyAlignment="1">
      <alignment vertical="center"/>
    </xf>
    <xf numFmtId="0" fontId="29" fillId="27" borderId="15" xfId="1" applyFont="1" applyFill="1" applyBorder="1" applyAlignment="1">
      <alignment horizontal="left" vertical="center"/>
    </xf>
    <xf numFmtId="3" fontId="29" fillId="27" borderId="16" xfId="1" applyNumberFormat="1" applyFont="1" applyFill="1" applyBorder="1" applyAlignment="1">
      <alignment vertical="center"/>
    </xf>
    <xf numFmtId="0" fontId="29" fillId="28" borderId="15" xfId="1" applyFont="1" applyFill="1" applyBorder="1" applyAlignment="1">
      <alignment horizontal="left" vertical="center"/>
    </xf>
    <xf numFmtId="3" fontId="29" fillId="28" borderId="16" xfId="1" applyNumberFormat="1" applyFont="1" applyFill="1" applyBorder="1" applyAlignment="1">
      <alignment vertical="center"/>
    </xf>
    <xf numFmtId="3" fontId="18" fillId="21" borderId="16" xfId="1" applyNumberFormat="1" applyFont="1" applyFill="1" applyBorder="1" applyAlignment="1">
      <alignment vertical="center"/>
    </xf>
    <xf numFmtId="0" fontId="18" fillId="30" borderId="15" xfId="1" applyFont="1" applyFill="1" applyBorder="1" applyAlignment="1">
      <alignment vertical="center"/>
    </xf>
    <xf numFmtId="3" fontId="18" fillId="30" borderId="16" xfId="3" applyNumberFormat="1" applyFont="1" applyFill="1" applyBorder="1" applyAlignment="1">
      <alignment vertical="center"/>
    </xf>
    <xf numFmtId="3" fontId="18" fillId="11" borderId="18" xfId="1" applyNumberFormat="1" applyFont="1" applyFill="1" applyBorder="1" applyAlignment="1">
      <alignment vertical="center"/>
    </xf>
    <xf numFmtId="1" fontId="18" fillId="21" borderId="11" xfId="1" applyNumberFormat="1" applyFont="1" applyFill="1" applyBorder="1" applyAlignment="1">
      <alignment vertical="center"/>
    </xf>
    <xf numFmtId="3" fontId="18" fillId="30" borderId="11" xfId="1" applyNumberFormat="1" applyFont="1" applyFill="1" applyBorder="1" applyAlignment="1">
      <alignment vertical="center"/>
    </xf>
    <xf numFmtId="0" fontId="18" fillId="30" borderId="17" xfId="1" applyFont="1" applyFill="1" applyBorder="1" applyAlignment="1">
      <alignment vertical="center"/>
    </xf>
    <xf numFmtId="3" fontId="18" fillId="30" borderId="18" xfId="1" applyNumberFormat="1" applyFont="1" applyFill="1" applyBorder="1" applyAlignment="1">
      <alignment vertical="center"/>
    </xf>
    <xf numFmtId="0" fontId="18" fillId="17" borderId="17" xfId="1" applyFont="1" applyFill="1" applyBorder="1" applyAlignment="1">
      <alignment vertical="center"/>
    </xf>
    <xf numFmtId="3" fontId="18" fillId="17" borderId="18" xfId="1" applyNumberFormat="1" applyFont="1" applyFill="1" applyBorder="1" applyAlignment="1">
      <alignment vertical="center"/>
    </xf>
    <xf numFmtId="3" fontId="20" fillId="17" borderId="18" xfId="1" applyNumberFormat="1" applyFont="1" applyFill="1" applyBorder="1" applyAlignment="1">
      <alignment vertical="center"/>
    </xf>
    <xf numFmtId="3" fontId="18" fillId="17" borderId="19" xfId="1" applyNumberFormat="1" applyFont="1" applyFill="1" applyBorder="1" applyAlignment="1">
      <alignment vertical="center"/>
    </xf>
    <xf numFmtId="2" fontId="25" fillId="11" borderId="11" xfId="1" applyNumberFormat="1" applyFont="1" applyFill="1" applyBorder="1" applyAlignment="1">
      <alignment vertical="center"/>
    </xf>
    <xf numFmtId="2" fontId="25" fillId="42" borderId="11" xfId="1" applyNumberFormat="1" applyFont="1" applyFill="1" applyBorder="1" applyAlignment="1">
      <alignment vertical="center"/>
    </xf>
    <xf numFmtId="2" fontId="34" fillId="42" borderId="16" xfId="1" applyNumberFormat="1" applyFont="1" applyFill="1" applyBorder="1" applyAlignment="1">
      <alignment vertical="center"/>
    </xf>
    <xf numFmtId="2" fontId="18" fillId="11" borderId="11" xfId="1" applyNumberFormat="1" applyFont="1" applyFill="1" applyBorder="1" applyAlignment="1">
      <alignment vertical="center"/>
    </xf>
    <xf numFmtId="2" fontId="18" fillId="18" borderId="11" xfId="1" applyNumberFormat="1" applyFont="1" applyFill="1" applyBorder="1" applyAlignment="1">
      <alignment vertical="center"/>
    </xf>
    <xf numFmtId="2" fontId="20" fillId="18" borderId="11" xfId="1" applyNumberFormat="1" applyFont="1" applyFill="1" applyBorder="1" applyAlignment="1">
      <alignment vertical="center"/>
    </xf>
    <xf numFmtId="2" fontId="18" fillId="18" borderId="16" xfId="1" applyNumberFormat="1" applyFont="1" applyFill="1" applyBorder="1" applyAlignment="1">
      <alignment vertical="center"/>
    </xf>
    <xf numFmtId="2" fontId="18" fillId="11" borderId="11" xfId="2" applyNumberFormat="1" applyFont="1" applyFill="1" applyBorder="1" applyAlignment="1">
      <alignment vertical="center"/>
    </xf>
    <xf numFmtId="2" fontId="18" fillId="16" borderId="11" xfId="2" applyNumberFormat="1" applyFont="1" applyFill="1" applyBorder="1" applyAlignment="1">
      <alignment vertical="center"/>
    </xf>
    <xf numFmtId="2" fontId="20" fillId="16" borderId="11" xfId="2" applyNumberFormat="1" applyFont="1" applyFill="1" applyBorder="1" applyAlignment="1">
      <alignment vertical="center"/>
    </xf>
    <xf numFmtId="2" fontId="18" fillId="16" borderId="16" xfId="2" applyNumberFormat="1" applyFont="1" applyFill="1" applyBorder="1" applyAlignment="1">
      <alignment vertical="center"/>
    </xf>
    <xf numFmtId="2" fontId="18" fillId="21" borderId="11" xfId="1" applyNumberFormat="1" applyFont="1" applyFill="1" applyBorder="1" applyAlignment="1">
      <alignment vertical="center"/>
    </xf>
    <xf numFmtId="2" fontId="20" fillId="21" borderId="11" xfId="1" applyNumberFormat="1" applyFont="1" applyFill="1" applyBorder="1" applyAlignment="1">
      <alignment vertical="center"/>
    </xf>
    <xf numFmtId="2" fontId="18" fillId="21" borderId="16" xfId="1" applyNumberFormat="1" applyFont="1" applyFill="1" applyBorder="1" applyAlignment="1">
      <alignment vertical="center"/>
    </xf>
    <xf numFmtId="2" fontId="18" fillId="25" borderId="11" xfId="1" applyNumberFormat="1" applyFont="1" applyFill="1" applyBorder="1" applyAlignment="1">
      <alignment vertical="center"/>
    </xf>
    <xf numFmtId="2" fontId="20" fillId="25" borderId="11" xfId="1" applyNumberFormat="1" applyFont="1" applyFill="1" applyBorder="1" applyAlignment="1">
      <alignment vertical="center"/>
    </xf>
    <xf numFmtId="2" fontId="18" fillId="25" borderId="16" xfId="1" applyNumberFormat="1" applyFont="1" applyFill="1" applyBorder="1" applyAlignment="1">
      <alignment vertical="center"/>
    </xf>
    <xf numFmtId="2" fontId="29" fillId="11" borderId="11" xfId="1" applyNumberFormat="1" applyFont="1" applyFill="1" applyBorder="1" applyAlignment="1">
      <alignment vertical="center"/>
    </xf>
    <xf numFmtId="2" fontId="29" fillId="27" borderId="11" xfId="1" applyNumberFormat="1" applyFont="1" applyFill="1" applyBorder="1" applyAlignment="1">
      <alignment vertical="center"/>
    </xf>
    <xf numFmtId="2" fontId="20" fillId="27" borderId="11" xfId="1" applyNumberFormat="1" applyFont="1" applyFill="1" applyBorder="1" applyAlignment="1">
      <alignment vertical="center"/>
    </xf>
    <xf numFmtId="2" fontId="29" fillId="27" borderId="16" xfId="1" applyNumberFormat="1" applyFont="1" applyFill="1" applyBorder="1" applyAlignment="1">
      <alignment vertical="center"/>
    </xf>
    <xf numFmtId="2" fontId="29" fillId="28" borderId="11" xfId="1" applyNumberFormat="1" applyFont="1" applyFill="1" applyBorder="1" applyAlignment="1">
      <alignment vertical="center"/>
    </xf>
    <xf numFmtId="2" fontId="20" fillId="28" borderId="11" xfId="1" applyNumberFormat="1" applyFont="1" applyFill="1" applyBorder="1" applyAlignment="1">
      <alignment vertical="center"/>
    </xf>
    <xf numFmtId="2" fontId="29" fillId="28" borderId="16" xfId="1" applyNumberFormat="1" applyFont="1" applyFill="1" applyBorder="1" applyAlignment="1">
      <alignment vertical="center"/>
    </xf>
    <xf numFmtId="2" fontId="18" fillId="11" borderId="11" xfId="3" applyNumberFormat="1" applyFont="1" applyFill="1" applyBorder="1" applyAlignment="1">
      <alignment vertical="center"/>
    </xf>
    <xf numFmtId="2" fontId="18" fillId="30" borderId="11" xfId="3" applyNumberFormat="1" applyFont="1" applyFill="1" applyBorder="1" applyAlignment="1">
      <alignment vertical="center"/>
    </xf>
    <xf numFmtId="2" fontId="20" fillId="30" borderId="11" xfId="3" applyNumberFormat="1" applyFont="1" applyFill="1" applyBorder="1" applyAlignment="1">
      <alignment vertical="center"/>
    </xf>
    <xf numFmtId="2" fontId="18" fillId="30" borderId="16" xfId="3" applyNumberFormat="1" applyFont="1" applyFill="1" applyBorder="1" applyAlignment="1">
      <alignment vertical="center"/>
    </xf>
    <xf numFmtId="2" fontId="18" fillId="11" borderId="18" xfId="1" applyNumberFormat="1" applyFont="1" applyFill="1" applyBorder="1" applyAlignment="1">
      <alignment vertical="center"/>
    </xf>
    <xf numFmtId="2" fontId="18" fillId="17" borderId="18" xfId="1" applyNumberFormat="1" applyFont="1" applyFill="1" applyBorder="1" applyAlignment="1">
      <alignment vertical="center"/>
    </xf>
    <xf numFmtId="2" fontId="20" fillId="17" borderId="18" xfId="1" applyNumberFormat="1" applyFont="1" applyFill="1" applyBorder="1" applyAlignment="1">
      <alignment vertical="center"/>
    </xf>
    <xf numFmtId="2" fontId="18" fillId="17" borderId="19" xfId="1" applyNumberFormat="1" applyFont="1" applyFill="1" applyBorder="1" applyAlignment="1">
      <alignment vertical="center"/>
    </xf>
    <xf numFmtId="0" fontId="20" fillId="17" borderId="14" xfId="1" applyFont="1" applyFill="1" applyBorder="1" applyAlignment="1">
      <alignment horizontal="center" vertical="center"/>
    </xf>
    <xf numFmtId="3" fontId="20" fillId="42" borderId="16" xfId="1" applyNumberFormat="1" applyFont="1" applyFill="1" applyBorder="1" applyAlignment="1">
      <alignment vertical="center"/>
    </xf>
    <xf numFmtId="3" fontId="20" fillId="18" borderId="16" xfId="1" applyNumberFormat="1" applyFont="1" applyFill="1" applyBorder="1" applyAlignment="1">
      <alignment vertical="center"/>
    </xf>
    <xf numFmtId="3" fontId="20" fillId="25" borderId="16" xfId="1" applyNumberFormat="1" applyFont="1" applyFill="1" applyBorder="1" applyAlignment="1">
      <alignment vertical="center"/>
    </xf>
    <xf numFmtId="3" fontId="20" fillId="27" borderId="16" xfId="1" applyNumberFormat="1" applyFont="1" applyFill="1" applyBorder="1" applyAlignment="1">
      <alignment vertical="center"/>
    </xf>
    <xf numFmtId="3" fontId="20" fillId="28" borderId="16" xfId="1" applyNumberFormat="1" applyFont="1" applyFill="1" applyBorder="1" applyAlignment="1">
      <alignment vertical="center"/>
    </xf>
    <xf numFmtId="3" fontId="20" fillId="30" borderId="16" xfId="1" applyNumberFormat="1" applyFont="1" applyFill="1" applyBorder="1" applyAlignment="1">
      <alignment vertical="center"/>
    </xf>
    <xf numFmtId="3" fontId="20" fillId="30" borderId="19" xfId="1" applyNumberFormat="1" applyFont="1" applyFill="1" applyBorder="1" applyAlignment="1">
      <alignment vertical="center"/>
    </xf>
    <xf numFmtId="43" fontId="25" fillId="21" borderId="16" xfId="2" applyFont="1" applyFill="1" applyBorder="1" applyAlignment="1">
      <alignment vertical="center"/>
    </xf>
    <xf numFmtId="1" fontId="25" fillId="21" borderId="16" xfId="1" applyNumberFormat="1" applyFont="1" applyFill="1" applyBorder="1" applyAlignment="1">
      <alignment vertical="center"/>
    </xf>
    <xf numFmtId="3" fontId="25" fillId="21" borderId="16" xfId="1" applyNumberFormat="1" applyFont="1" applyFill="1" applyBorder="1" applyAlignment="1">
      <alignment vertical="center"/>
    </xf>
    <xf numFmtId="0" fontId="3" fillId="0" borderId="11" xfId="0" applyFont="1" applyBorder="1"/>
    <xf numFmtId="0" fontId="0" fillId="15" borderId="11" xfId="0" applyFill="1" applyBorder="1"/>
    <xf numFmtId="0" fontId="0" fillId="8" borderId="11" xfId="0" applyFill="1" applyBorder="1"/>
    <xf numFmtId="0" fontId="0" fillId="8" borderId="0" xfId="0" applyFill="1"/>
    <xf numFmtId="43" fontId="0" fillId="44" borderId="11" xfId="0" applyNumberFormat="1" applyFill="1" applyBorder="1"/>
    <xf numFmtId="0" fontId="0" fillId="44" borderId="11" xfId="0" applyFill="1" applyBorder="1"/>
    <xf numFmtId="171" fontId="0" fillId="44" borderId="11" xfId="0" applyNumberFormat="1" applyFill="1" applyBorder="1"/>
    <xf numFmtId="43" fontId="2" fillId="44" borderId="11" xfId="0" applyNumberFormat="1" applyFont="1" applyFill="1" applyBorder="1"/>
    <xf numFmtId="171" fontId="2" fillId="44" borderId="11" xfId="0" applyNumberFormat="1" applyFont="1" applyFill="1" applyBorder="1"/>
    <xf numFmtId="2" fontId="20" fillId="17" borderId="11" xfId="1" applyNumberFormat="1" applyFont="1" applyFill="1" applyBorder="1" applyAlignment="1">
      <alignment vertical="center"/>
    </xf>
    <xf numFmtId="2" fontId="20" fillId="17" borderId="11" xfId="2" applyNumberFormat="1" applyFont="1" applyFill="1" applyBorder="1" applyAlignment="1">
      <alignment vertical="center"/>
    </xf>
    <xf numFmtId="2" fontId="20" fillId="17" borderId="11" xfId="3" applyNumberFormat="1" applyFont="1" applyFill="1" applyBorder="1" applyAlignment="1">
      <alignment vertical="center"/>
    </xf>
    <xf numFmtId="2" fontId="0" fillId="0" borderId="11" xfId="0" applyNumberFormat="1" applyBorder="1"/>
    <xf numFmtId="0" fontId="45" fillId="43" borderId="0" xfId="0" applyFont="1" applyFill="1" applyAlignment="1">
      <alignment horizontal="right"/>
    </xf>
    <xf numFmtId="0" fontId="0" fillId="16" borderId="11" xfId="0" applyFill="1" applyBorder="1"/>
    <xf numFmtId="0" fontId="3" fillId="43" borderId="11" xfId="0" applyFont="1" applyFill="1" applyBorder="1" applyAlignment="1">
      <alignment vertical="top"/>
    </xf>
    <xf numFmtId="0" fontId="3" fillId="43" borderId="11" xfId="0" applyFont="1" applyFill="1" applyBorder="1" applyAlignment="1">
      <alignment horizontal="center" vertical="top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43" borderId="11" xfId="0" applyFill="1" applyBorder="1" applyAlignment="1">
      <alignment vertical="center"/>
    </xf>
    <xf numFmtId="0" fontId="0" fillId="43" borderId="11" xfId="0" applyFill="1" applyBorder="1" applyAlignment="1">
      <alignment horizontal="center" vertical="center"/>
    </xf>
    <xf numFmtId="0" fontId="46" fillId="45" borderId="11" xfId="0" applyFont="1" applyFill="1" applyBorder="1" applyAlignment="1">
      <alignment horizontal="center" vertical="center"/>
    </xf>
    <xf numFmtId="0" fontId="47" fillId="45" borderId="55" xfId="1" applyFont="1" applyFill="1" applyBorder="1" applyAlignment="1">
      <alignment horizontal="center" vertical="center" wrapText="1"/>
    </xf>
    <xf numFmtId="0" fontId="46" fillId="45" borderId="26" xfId="0" applyFont="1" applyFill="1" applyBorder="1" applyAlignment="1">
      <alignment horizontal="center" vertical="center"/>
    </xf>
    <xf numFmtId="0" fontId="0" fillId="0" borderId="54" xfId="0" applyBorder="1" applyAlignment="1">
      <alignment vertical="center"/>
    </xf>
    <xf numFmtId="0" fontId="0" fillId="0" borderId="56" xfId="0" applyBorder="1" applyAlignment="1">
      <alignment vertical="center"/>
    </xf>
    <xf numFmtId="43" fontId="0" fillId="0" borderId="11" xfId="6" applyFont="1" applyBorder="1" applyAlignment="1">
      <alignment vertical="center"/>
    </xf>
    <xf numFmtId="43" fontId="0" fillId="0" borderId="11" xfId="0" applyNumberForma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5" xfId="0" applyBorder="1" applyAlignment="1">
      <alignment vertical="center" wrapText="1"/>
    </xf>
    <xf numFmtId="0" fontId="0" fillId="0" borderId="25" xfId="0" applyBorder="1" applyAlignment="1">
      <alignment vertical="center"/>
    </xf>
    <xf numFmtId="43" fontId="0" fillId="0" borderId="0" xfId="0" applyNumberFormat="1"/>
    <xf numFmtId="0" fontId="3" fillId="43" borderId="0" xfId="0" applyFont="1" applyFill="1"/>
    <xf numFmtId="166" fontId="0" fillId="43" borderId="0" xfId="0" applyNumberFormat="1" applyFill="1"/>
    <xf numFmtId="166" fontId="0" fillId="0" borderId="0" xfId="0" applyNumberFormat="1"/>
    <xf numFmtId="0" fontId="3" fillId="46" borderId="0" xfId="0" applyFont="1" applyFill="1"/>
    <xf numFmtId="0" fontId="3" fillId="8" borderId="0" xfId="0" applyFont="1" applyFill="1"/>
    <xf numFmtId="166" fontId="0" fillId="46" borderId="0" xfId="0" applyNumberFormat="1" applyFill="1"/>
    <xf numFmtId="1" fontId="0" fillId="0" borderId="0" xfId="0" applyNumberFormat="1"/>
    <xf numFmtId="166" fontId="0" fillId="8" borderId="0" xfId="0" applyNumberFormat="1" applyFill="1"/>
    <xf numFmtId="0" fontId="6" fillId="2" borderId="7" xfId="0" applyFont="1" applyFill="1" applyBorder="1" applyAlignment="1">
      <alignment horizontal="center" vertical="top" wrapText="1"/>
    </xf>
    <xf numFmtId="0" fontId="7" fillId="0" borderId="8" xfId="0" applyFont="1" applyBorder="1"/>
    <xf numFmtId="0" fontId="7" fillId="0" borderId="9" xfId="0" applyFont="1" applyBorder="1"/>
    <xf numFmtId="0" fontId="15" fillId="37" borderId="11" xfId="1" applyFill="1" applyBorder="1" applyAlignment="1">
      <alignment horizontal="center"/>
    </xf>
    <xf numFmtId="0" fontId="3" fillId="43" borderId="0" xfId="0" applyFont="1" applyFill="1" applyAlignment="1">
      <alignment horizontal="center"/>
    </xf>
    <xf numFmtId="0" fontId="3" fillId="4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10">
    <cellStyle name="Comma" xfId="6" builtinId="3"/>
    <cellStyle name="Comma 2" xfId="2" xr:uid="{088937DF-2A02-4729-8F8F-F8CE7634F754}"/>
    <cellStyle name="Millares 10 11" xfId="9" xr:uid="{A47761A1-6458-4467-8C27-6AA761BBBB4D}"/>
    <cellStyle name="Millares 13 4" xfId="8" xr:uid="{828E08DA-C35B-48B8-A785-4AFC56773B72}"/>
    <cellStyle name="Millares 7" xfId="5" xr:uid="{98EA6C2A-B364-4D69-B8DB-0F901905C340}"/>
    <cellStyle name="Normal" xfId="0" builtinId="0"/>
    <cellStyle name="Normal 14" xfId="4" xr:uid="{707B4B63-E664-4296-884B-B47B976FAE07}"/>
    <cellStyle name="Normal 2" xfId="1" xr:uid="{58730D30-A892-4465-9BC4-AB90E65F6266}"/>
    <cellStyle name="Normal 52" xfId="7" xr:uid="{6DEF3BDB-1C08-4D76-A5BA-49C659718F07}"/>
    <cellStyle name="Percent 2" xfId="3" xr:uid="{DE119B8B-A76F-4F52-8343-DC6CC69E48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Emisiones</a:t>
            </a:r>
            <a:r>
              <a:rPr lang="en-US" baseline="0"/>
              <a:t> del Sector Energia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series!$C$2:$K$2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series!$C$3:$K$3</c:f>
              <c:numCache>
                <c:formatCode>#,##0.00</c:formatCode>
                <c:ptCount val="9"/>
                <c:pt idx="0">
                  <c:v>33616.299779365669</c:v>
                </c:pt>
                <c:pt idx="1">
                  <c:v>34520.40482943751</c:v>
                </c:pt>
                <c:pt idx="2">
                  <c:v>35424.509879509351</c:v>
                </c:pt>
                <c:pt idx="3">
                  <c:v>37613.222973429678</c:v>
                </c:pt>
                <c:pt idx="4">
                  <c:v>39801.936067350005</c:v>
                </c:pt>
                <c:pt idx="5">
                  <c:v>38853.941929992696</c:v>
                </c:pt>
                <c:pt idx="6">
                  <c:v>37905.947792635387</c:v>
                </c:pt>
                <c:pt idx="7">
                  <c:v>38152.975729191043</c:v>
                </c:pt>
                <c:pt idx="8">
                  <c:v>38400.003665746699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F-4A85-80A3-57034CFA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90047"/>
        <c:axId val="542290527"/>
      </c:lineChart>
      <c:catAx>
        <c:axId val="54229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90527"/>
        <c:crosses val="autoZero"/>
        <c:auto val="1"/>
        <c:lblAlgn val="ctr"/>
        <c:lblOffset val="100"/>
        <c:noMultiLvlLbl val="0"/>
      </c:catAx>
      <c:valAx>
        <c:axId val="5422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Emisiones de la generacion de electricidad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series!$C$2:$K$2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series!$C$7:$K$7</c:f>
              <c:numCache>
                <c:formatCode>#,##0.00</c:formatCode>
                <c:ptCount val="9"/>
                <c:pt idx="0">
                  <c:v>6085.0820912391273</c:v>
                </c:pt>
                <c:pt idx="1">
                  <c:v>5628.1134604456875</c:v>
                </c:pt>
                <c:pt idx="2">
                  <c:v>5171.1448296522467</c:v>
                </c:pt>
                <c:pt idx="3">
                  <c:v>5850.2415392702751</c:v>
                </c:pt>
                <c:pt idx="4">
                  <c:v>6529.3382488883044</c:v>
                </c:pt>
                <c:pt idx="5">
                  <c:v>5777.4972143570758</c:v>
                </c:pt>
                <c:pt idx="6">
                  <c:v>5025.6561798258463</c:v>
                </c:pt>
                <c:pt idx="7">
                  <c:v>4002.8519959827918</c:v>
                </c:pt>
                <c:pt idx="8">
                  <c:v>2980.0478121397373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2B1-82E7-B7048344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52575"/>
        <c:axId val="2055549215"/>
      </c:lineChart>
      <c:catAx>
        <c:axId val="205555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49215"/>
        <c:crosses val="autoZero"/>
        <c:auto val="1"/>
        <c:lblAlgn val="ctr"/>
        <c:lblOffset val="100"/>
        <c:noMultiLvlLbl val="0"/>
      </c:catAx>
      <c:valAx>
        <c:axId val="20555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4492563429573"/>
          <c:y val="2.5457796917911332E-2"/>
          <c:w val="0.8396550743657043"/>
          <c:h val="0.614538188520177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series!$U$7:$AC$7</c:f>
              <c:numCache>
                <c:formatCode>#,##0.00</c:formatCode>
                <c:ptCount val="9"/>
                <c:pt idx="0">
                  <c:v>6085.0820912391273</c:v>
                </c:pt>
                <c:pt idx="1">
                  <c:v>5628.1134604456875</c:v>
                </c:pt>
                <c:pt idx="2">
                  <c:v>5171.1448296522467</c:v>
                </c:pt>
                <c:pt idx="3">
                  <c:v>5850.2415392702751</c:v>
                </c:pt>
                <c:pt idx="4">
                  <c:v>6529.3382488883044</c:v>
                </c:pt>
                <c:pt idx="5">
                  <c:v>5777.4972143570758</c:v>
                </c:pt>
                <c:pt idx="6">
                  <c:v>5025.6561798258463</c:v>
                </c:pt>
                <c:pt idx="7">
                  <c:v>4002.8519959827918</c:v>
                </c:pt>
                <c:pt idx="8">
                  <c:v>2980.0478121397373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2-4058-AC33-1D26448E88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series!$U$8:$AC$8</c:f>
              <c:numCache>
                <c:formatCode>General</c:formatCode>
                <c:ptCount val="9"/>
                <c:pt idx="0">
                  <c:v>3195</c:v>
                </c:pt>
                <c:pt idx="1">
                  <c:v>4472</c:v>
                </c:pt>
                <c:pt idx="2">
                  <c:v>5279</c:v>
                </c:pt>
                <c:pt idx="3">
                  <c:v>5784</c:v>
                </c:pt>
                <c:pt idx="4">
                  <c:v>6996</c:v>
                </c:pt>
                <c:pt idx="5">
                  <c:v>7437</c:v>
                </c:pt>
                <c:pt idx="6">
                  <c:v>3355</c:v>
                </c:pt>
                <c:pt idx="7">
                  <c:v>2661</c:v>
                </c:pt>
                <c:pt idx="8">
                  <c:v>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2-4058-AC33-1D26448E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27375"/>
        <c:axId val="557429295"/>
      </c:lineChart>
      <c:catAx>
        <c:axId val="55742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9295"/>
        <c:crosses val="autoZero"/>
        <c:auto val="1"/>
        <c:lblAlgn val="ctr"/>
        <c:lblOffset val="100"/>
        <c:noMultiLvlLbl val="0"/>
      </c:catAx>
      <c:valAx>
        <c:axId val="5574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Composición de la Generación por Tipo de Tecnología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'[4]Composición de la Generación'!$C$2</c:f>
              <c:strCache>
                <c:ptCount val="1"/>
                <c:pt idx="0">
                  <c:v>Hidroeléctrica</c:v>
                </c:pt>
              </c:strCache>
            </c:strRef>
          </c:tx>
          <c:spPr>
            <a:effectLst>
              <a:outerShdw blurRad="50800" dist="762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'[4]Composición de la Generación'!$B$3:$B$12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'[4]Composición de la Generación'!$C$3:$C$12</c:f>
              <c:numCache>
                <c:formatCode>General</c:formatCode>
                <c:ptCount val="10"/>
                <c:pt idx="0">
                  <c:v>17975.484986000003</c:v>
                </c:pt>
                <c:pt idx="1">
                  <c:v>22161.934986000004</c:v>
                </c:pt>
                <c:pt idx="2">
                  <c:v>24070.434986</c:v>
                </c:pt>
                <c:pt idx="3">
                  <c:v>25795.534985999999</c:v>
                </c:pt>
                <c:pt idx="4">
                  <c:v>27330.534985999999</c:v>
                </c:pt>
                <c:pt idx="5">
                  <c:v>28179.534986000002</c:v>
                </c:pt>
                <c:pt idx="6">
                  <c:v>29359.834986000002</c:v>
                </c:pt>
                <c:pt idx="7">
                  <c:v>33533.634985999997</c:v>
                </c:pt>
                <c:pt idx="8">
                  <c:v>39688.134985999997</c:v>
                </c:pt>
                <c:pt idx="9">
                  <c:v>43943.834985999994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2-4653-8C6D-A7FECEFCAADF}"/>
            </c:ext>
          </c:extLst>
        </c:ser>
        <c:ser>
          <c:idx val="2"/>
          <c:order val="1"/>
          <c:tx>
            <c:strRef>
              <c:f>'[4]Composición de la Generación'!$E$2</c:f>
              <c:strCache>
                <c:ptCount val="1"/>
                <c:pt idx="0">
                  <c:v>Termoeléctrica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outerShdw blurRad="50800" dist="762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'[4]Composición de la Generación'!$B$3:$B$12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'[4]Composición de la Generación'!$E$3:$E$12</c:f>
              <c:numCache>
                <c:formatCode>General</c:formatCode>
                <c:ptCount val="10"/>
                <c:pt idx="0">
                  <c:v>3912.5110942069996</c:v>
                </c:pt>
                <c:pt idx="1">
                  <c:v>1124.3856862000002</c:v>
                </c:pt>
                <c:pt idx="2">
                  <c:v>1053.7895133999998</c:v>
                </c:pt>
                <c:pt idx="3">
                  <c:v>1299.8423542000005</c:v>
                </c:pt>
                <c:pt idx="4">
                  <c:v>1644.022667</c:v>
                </c:pt>
                <c:pt idx="5">
                  <c:v>2369.4242243999997</c:v>
                </c:pt>
                <c:pt idx="6">
                  <c:v>3400.6951572600001</c:v>
                </c:pt>
                <c:pt idx="7">
                  <c:v>3240.1298087099995</c:v>
                </c:pt>
                <c:pt idx="8">
                  <c:v>1071.9397243000001</c:v>
                </c:pt>
                <c:pt idx="9">
                  <c:v>1823.3361701000003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2-4653-8C6D-A7FECEFCAADF}"/>
            </c:ext>
          </c:extLst>
        </c:ser>
        <c:ser>
          <c:idx val="4"/>
          <c:order val="2"/>
          <c:tx>
            <c:strRef>
              <c:f>'[4]Composición de la Generación'!$H$2</c:f>
              <c:strCache>
                <c:ptCount val="1"/>
                <c:pt idx="0">
                  <c:v>Biomasa</c:v>
                </c:pt>
              </c:strCache>
            </c:strRef>
          </c:tx>
          <c:spPr>
            <a:solidFill>
              <a:srgbClr val="FFFF00"/>
            </a:solidFill>
            <a:effectLst>
              <a:outerShdw blurRad="50800" dist="762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'[4]Composición de la Generación'!$B$3:$B$12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'[4]Composición de la Generación'!$H$3:$H$12</c:f>
              <c:numCache>
                <c:formatCode>General</c:formatCode>
                <c:ptCount val="10"/>
                <c:pt idx="0">
                  <c:v>230.4684</c:v>
                </c:pt>
                <c:pt idx="1">
                  <c:v>254.5812</c:v>
                </c:pt>
                <c:pt idx="2">
                  <c:v>256.47839999999997</c:v>
                </c:pt>
                <c:pt idx="3">
                  <c:v>256.47839999999997</c:v>
                </c:pt>
                <c:pt idx="4">
                  <c:v>256.47839999999997</c:v>
                </c:pt>
                <c:pt idx="5">
                  <c:v>256.47839999999997</c:v>
                </c:pt>
                <c:pt idx="6">
                  <c:v>256.47839999999997</c:v>
                </c:pt>
                <c:pt idx="7">
                  <c:v>256.47839999999997</c:v>
                </c:pt>
                <c:pt idx="8">
                  <c:v>256.47839999999997</c:v>
                </c:pt>
                <c:pt idx="9">
                  <c:v>256.47839999999997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2-4653-8C6D-A7FECEFCAADF}"/>
            </c:ext>
          </c:extLst>
        </c:ser>
        <c:ser>
          <c:idx val="1"/>
          <c:order val="3"/>
          <c:tx>
            <c:strRef>
              <c:f>'[4]Composición de la Generación'!$D$2</c:f>
              <c:strCache>
                <c:ptCount val="1"/>
                <c:pt idx="0">
                  <c:v>Eólica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>
              <a:outerShdw blurRad="50800" dist="762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'[4]Composición de la Generación'!$B$3:$B$12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'[4]Composición de la Generación'!$D$3:$D$12</c:f>
              <c:numCache>
                <c:formatCode>General</c:formatCode>
                <c:ptCount val="10"/>
                <c:pt idx="0">
                  <c:v>74.532499999999999</c:v>
                </c:pt>
                <c:pt idx="1">
                  <c:v>74.532499999999999</c:v>
                </c:pt>
                <c:pt idx="2">
                  <c:v>74.532499999999999</c:v>
                </c:pt>
                <c:pt idx="3">
                  <c:v>74.532499999999999</c:v>
                </c:pt>
                <c:pt idx="4">
                  <c:v>74.532499999999999</c:v>
                </c:pt>
                <c:pt idx="5">
                  <c:v>74.532499999999999</c:v>
                </c:pt>
                <c:pt idx="6">
                  <c:v>74.532499999999999</c:v>
                </c:pt>
                <c:pt idx="7">
                  <c:v>74.532499999999999</c:v>
                </c:pt>
                <c:pt idx="8">
                  <c:v>74.532499999999999</c:v>
                </c:pt>
                <c:pt idx="9">
                  <c:v>74.532499999999999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2-4653-8C6D-A7FECEFCAADF}"/>
            </c:ext>
          </c:extLst>
        </c:ser>
        <c:ser>
          <c:idx val="3"/>
          <c:order val="4"/>
          <c:tx>
            <c:strRef>
              <c:f>'[4]Composición de la Generación'!$F$2</c:f>
              <c:strCache>
                <c:ptCount val="1"/>
                <c:pt idx="0">
                  <c:v>Fotovoltaica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'[4]Composición de la Generación'!$B$3:$B$12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'[4]Composición de la Generación'!$F$3:$F$12</c:f>
              <c:numCache>
                <c:formatCode>General</c:formatCode>
                <c:ptCount val="10"/>
                <c:pt idx="0">
                  <c:v>48.842579999999998</c:v>
                </c:pt>
                <c:pt idx="1">
                  <c:v>48.842579999999998</c:v>
                </c:pt>
                <c:pt idx="2">
                  <c:v>48.842579999999998</c:v>
                </c:pt>
                <c:pt idx="3">
                  <c:v>48.842579999999998</c:v>
                </c:pt>
                <c:pt idx="4">
                  <c:v>48.842579999999998</c:v>
                </c:pt>
                <c:pt idx="5">
                  <c:v>48.842579999999998</c:v>
                </c:pt>
                <c:pt idx="6">
                  <c:v>48.842579999999998</c:v>
                </c:pt>
                <c:pt idx="7">
                  <c:v>48.842579999999998</c:v>
                </c:pt>
                <c:pt idx="8">
                  <c:v>48.842579999999998</c:v>
                </c:pt>
                <c:pt idx="9">
                  <c:v>48.842579999999998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2-4653-8C6D-A7FECEFCAADF}"/>
            </c:ext>
          </c:extLst>
        </c:ser>
        <c:ser>
          <c:idx val="5"/>
          <c:order val="5"/>
          <c:tx>
            <c:v>Geotérmica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'[4]Composición de la Generación'!$B$3:$B$12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'[4]Composición de la Generación'!$G$3:$G$12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298.08</c:v>
                </c:pt>
                <c:pt idx="8">
                  <c:v>1182.6000000000004</c:v>
                </c:pt>
                <c:pt idx="9">
                  <c:v>1182.6000000000004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02-4653-8C6D-A7FECEFCA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007360"/>
        <c:axId val="291518656"/>
      </c:barChart>
      <c:catAx>
        <c:axId val="2930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1518656"/>
        <c:crosses val="autoZero"/>
        <c:auto val="1"/>
        <c:lblAlgn val="ctr"/>
        <c:lblOffset val="100"/>
        <c:noMultiLvlLbl val="0"/>
      </c:catAx>
      <c:valAx>
        <c:axId val="29151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GWh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30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/>
    </a:sp3d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223630</xdr:colOff>
      <xdr:row>0</xdr:row>
      <xdr:rowOff>49834</xdr:rowOff>
    </xdr:from>
    <xdr:to>
      <xdr:col>19</xdr:col>
      <xdr:colOff>505238</xdr:colOff>
      <xdr:row>15</xdr:row>
      <xdr:rowOff>43208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702E8-0905-7F46-5707-D65339A9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365401</xdr:colOff>
      <xdr:row>17</xdr:row>
      <xdr:rowOff>138</xdr:rowOff>
    </xdr:from>
    <xdr:to>
      <xdr:col>20</xdr:col>
      <xdr:colOff>34096</xdr:colOff>
      <xdr:row>32</xdr:row>
      <xdr:rowOff>13252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A1555-5C75-66EC-F8D1-1DA003672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224118</xdr:colOff>
      <xdr:row>9</xdr:row>
      <xdr:rowOff>33618</xdr:rowOff>
    </xdr:from>
    <xdr:to>
      <xdr:col>32</xdr:col>
      <xdr:colOff>134100</xdr:colOff>
      <xdr:row>76</xdr:row>
      <xdr:rowOff>40925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4859EF-9A62-8362-6BE5-9B16BDF9E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95794" y="1669677"/>
          <a:ext cx="7171394" cy="12020013"/>
        </a:xfrm>
        <a:prstGeom prst="rect">
          <a:avLst/>
        </a:prstGeom>
      </xdr:spPr>
    </xdr:pic>
    <xdr:clientData/>
  </xdr:twoCellAnchor>
  <xdr:twoCellAnchor>
    <xdr:from>
      <xdr:col>32</xdr:col>
      <xdr:colOff>154454</xdr:colOff>
      <xdr:row>1</xdr:row>
      <xdr:rowOff>68355</xdr:rowOff>
    </xdr:from>
    <xdr:to>
      <xdr:col>39</xdr:col>
      <xdr:colOff>487455</xdr:colOff>
      <xdr:row>16</xdr:row>
      <xdr:rowOff>110937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76DE21-3B4E-116F-34D1-E0F90AD7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884</xdr:row>
      <xdr:rowOff>0</xdr:rowOff>
    </xdr:from>
    <xdr:to>
      <xdr:col>15</xdr:col>
      <xdr:colOff>657225</xdr:colOff>
      <xdr:row>907</xdr:row>
      <xdr:rowOff>19050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BAB0631E-34FF-4F44-B623-03E94E33E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ECU_NDC_models\setup_phase_2\Energy_2\A1_Outputs\reference_PLANMICC\DatosINDC_Energ&#237;a_UNDP.xlsx" TargetMode="External"/><Relationship Id="rId1" Type="http://schemas.openxmlformats.org/officeDocument/2006/relationships/externalLinkPath" Target="A1_Outputs/reference_PLANMICC/DatosINDC_Energ&#237;a_UND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/Documentos%20compartidos/General/OSEMOSYS_NDC_ECU/2_INVENTARIO%204TA%20COMUNICACI&#211;N/NIR/1.%20Hojas%20de%20ca&#9568;&#252;lculo/1.%20Energi&#9568;&#252;a/INGEI%20ENERGIA%202018.xlsx" TargetMode="External"/><Relationship Id="rId1" Type="http://schemas.openxmlformats.org/officeDocument/2006/relationships/externalLinkPath" Target="https://clgcr.sharepoint.com/sites/ClimateLeadGroup/Documentos%20compartidos/General/OSEMOSYS_NDC_ECU/2_INVENTARIO%204TA%20COMUNICACI&#211;N/NIR/1.%20Hojas%20de%20ca&#9568;&#252;lculo/1.%20Energi&#9568;&#252;a/INGEI%20ENERGIA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/Documents/LEAP%20Areas/INDC_final_mar2016/zabastelecalt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o%20C&#225;rdenas/Documents/Personal/Christian%20Parra/CONSULTORIA%20BID%20MEER/ANGEL/Resultados%20PEG%202016-2025V28-02-17%20Hip&#243;tesis%205%20Defini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BAU"/>
      <sheetName val="Econ_social"/>
      <sheetName val="RESIDENCIAL"/>
      <sheetName val="Balances"/>
      <sheetName val="INDUSTRIA"/>
      <sheetName val="TRANSPORTE"/>
      <sheetName val="COMERCIAL"/>
      <sheetName val="OGE"/>
      <sheetName val="S.N.I."/>
      <sheetName val="ARCONEL"/>
      <sheetName val="MEER_capacidad"/>
      <sheetName val="Produccion crudo"/>
      <sheetName val="costos prod crudo"/>
      <sheetName val="Precios_EIA"/>
      <sheetName val="GEI"/>
      <sheetName val="Refinacion"/>
      <sheetName val="BEP"/>
      <sheetName val="emisiones_GEI"/>
      <sheetName val="Emisiones LEAP"/>
      <sheetName val="PIB_SECURE"/>
      <sheetName val="costo-beneficio"/>
    </sheetNames>
    <sheetDataSet>
      <sheetData sheetId="0"/>
      <sheetData sheetId="1"/>
      <sheetData sheetId="2"/>
      <sheetData sheetId="3"/>
      <sheetData sheetId="4"/>
      <sheetData sheetId="5"/>
      <sheetData sheetId="6">
        <row r="1253">
          <cell r="D1253">
            <v>27</v>
          </cell>
        </row>
        <row r="1254">
          <cell r="D1254">
            <v>2.6200000000000003E-4</v>
          </cell>
        </row>
        <row r="1256">
          <cell r="D1256">
            <v>854.73</v>
          </cell>
        </row>
      </sheetData>
      <sheetData sheetId="7"/>
      <sheetData sheetId="8"/>
      <sheetData sheetId="9"/>
      <sheetData sheetId="10">
        <row r="408">
          <cell r="P408">
            <v>1779.71345</v>
          </cell>
          <cell r="Q408">
            <v>1781.7856499999998</v>
          </cell>
          <cell r="R408">
            <v>1781.4253999999999</v>
          </cell>
          <cell r="S408">
            <v>1964.4547</v>
          </cell>
          <cell r="T408">
            <v>1965.4197000000004</v>
          </cell>
          <cell r="U408">
            <v>1965.3957000000005</v>
          </cell>
          <cell r="V408">
            <v>1965.1277000000005</v>
          </cell>
          <cell r="W408">
            <v>2020.4616799999999</v>
          </cell>
          <cell r="X408">
            <v>2181.2136800000003</v>
          </cell>
        </row>
        <row r="409">
          <cell r="P409">
            <v>250.73530000000005</v>
          </cell>
          <cell r="Q409">
            <v>250.73530000000005</v>
          </cell>
          <cell r="R409">
            <v>250.73530000000005</v>
          </cell>
          <cell r="S409">
            <v>250.73530000000005</v>
          </cell>
          <cell r="T409">
            <v>241.7502999999997</v>
          </cell>
          <cell r="U409">
            <v>271.22829999999931</v>
          </cell>
          <cell r="V409">
            <v>271.49727999999959</v>
          </cell>
          <cell r="W409">
            <v>220.31029999999964</v>
          </cell>
          <cell r="X409">
            <v>220.31029999999964</v>
          </cell>
          <cell r="Y409">
            <v>220.31029999999964</v>
          </cell>
        </row>
        <row r="458">
          <cell r="D458">
            <v>932.93770000000006</v>
          </cell>
          <cell r="E458">
            <v>766.61919999999998</v>
          </cell>
          <cell r="F458">
            <v>921.01589999699991</v>
          </cell>
          <cell r="G458">
            <v>1030.250099997</v>
          </cell>
          <cell r="H458">
            <v>717.58011830999999</v>
          </cell>
          <cell r="I458">
            <v>1244.2269394289999</v>
          </cell>
          <cell r="J458">
            <v>1460.3614690519998</v>
          </cell>
          <cell r="K458">
            <v>1631.1697299009995</v>
          </cell>
          <cell r="L458">
            <v>1506.7042333840002</v>
          </cell>
          <cell r="P458">
            <v>128.5</v>
          </cell>
          <cell r="Q458">
            <v>128.5</v>
          </cell>
          <cell r="R458">
            <v>128.5</v>
          </cell>
          <cell r="S458">
            <v>128.5</v>
          </cell>
          <cell r="T458">
            <v>128.5</v>
          </cell>
          <cell r="U458">
            <v>252.5</v>
          </cell>
          <cell r="V458">
            <v>128.5</v>
          </cell>
          <cell r="W458">
            <v>128.5</v>
          </cell>
          <cell r="X458">
            <v>128.5</v>
          </cell>
        </row>
        <row r="459">
          <cell r="S459"/>
          <cell r="T459"/>
          <cell r="U459"/>
          <cell r="V459">
            <v>124</v>
          </cell>
          <cell r="W459">
            <v>124</v>
          </cell>
          <cell r="X459">
            <v>124</v>
          </cell>
        </row>
        <row r="478">
          <cell r="D478">
            <v>8011.5037511799992</v>
          </cell>
          <cell r="E478">
            <v>10010.231690122999</v>
          </cell>
          <cell r="F478">
            <v>8099.4675865970003</v>
          </cell>
          <cell r="G478">
            <v>7584.1521019450038</v>
          </cell>
          <cell r="H478">
            <v>9905.1414996340009</v>
          </cell>
          <cell r="I478">
            <v>11079.445950652998</v>
          </cell>
          <cell r="J478">
            <v>9940.0176143890003</v>
          </cell>
          <cell r="K478">
            <v>10295.690633189999</v>
          </cell>
          <cell r="L478">
            <v>11842.657117251989</v>
          </cell>
          <cell r="M478">
            <v>14565.073442687984</v>
          </cell>
          <cell r="N478">
            <v>18380.958924720999</v>
          </cell>
        </row>
        <row r="480">
          <cell r="D480">
            <v>1051.7023105121261</v>
          </cell>
          <cell r="E480">
            <v>917.96546533919604</v>
          </cell>
          <cell r="F480">
            <v>1203.93680661244</v>
          </cell>
          <cell r="G480">
            <v>1744.4740546920013</v>
          </cell>
          <cell r="H480">
            <v>1984.0151941660001</v>
          </cell>
          <cell r="I480">
            <v>2721.3294440900008</v>
          </cell>
          <cell r="J480">
            <v>3411.8880727800019</v>
          </cell>
          <cell r="K480">
            <v>3729.8658439480027</v>
          </cell>
          <cell r="L480">
            <v>3787.4182540859993</v>
          </cell>
        </row>
        <row r="481">
          <cell r="D481">
            <v>1688.878135873071</v>
          </cell>
          <cell r="E481">
            <v>1158.1785522825521</v>
          </cell>
          <cell r="F481">
            <v>1977.042686276181</v>
          </cell>
          <cell r="G481">
            <v>2960.4194075040018</v>
          </cell>
          <cell r="H481">
            <v>1690.4530826719999</v>
          </cell>
          <cell r="I481">
            <v>1723.578571147</v>
          </cell>
          <cell r="J481">
            <v>2292.2973220980002</v>
          </cell>
          <cell r="K481">
            <v>2471.4137543889997</v>
          </cell>
          <cell r="L481">
            <v>2494.5591697989985</v>
          </cell>
        </row>
        <row r="482">
          <cell r="D482">
            <v>2368.3555979648022</v>
          </cell>
          <cell r="E482">
            <v>2135.4029668482508</v>
          </cell>
          <cell r="F482">
            <v>2574.2487971993787</v>
          </cell>
          <cell r="G482">
            <v>2446.9724068959999</v>
          </cell>
          <cell r="H482">
            <v>2211.5831775840011</v>
          </cell>
          <cell r="I482">
            <v>2222.3845801090001</v>
          </cell>
          <cell r="J482">
            <v>2470.4168101999994</v>
          </cell>
          <cell r="K482">
            <v>2603.0288147840001</v>
          </cell>
          <cell r="L482">
            <v>2300.8172661709996</v>
          </cell>
          <cell r="M482">
            <v>1661.1886077090003</v>
          </cell>
          <cell r="N482">
            <v>1235.8240153930003</v>
          </cell>
        </row>
        <row r="483">
          <cell r="D483">
            <v>0.96213499999999996</v>
          </cell>
          <cell r="E483">
            <v>2.682461</v>
          </cell>
          <cell r="F483">
            <v>3.2044166659999997</v>
          </cell>
          <cell r="G483">
            <v>3.4348499999999995</v>
          </cell>
          <cell r="H483">
            <v>3.3446700000000003</v>
          </cell>
          <cell r="I483">
            <v>2.3983680000000009</v>
          </cell>
          <cell r="J483">
            <v>56.702974648000009</v>
          </cell>
          <cell r="K483">
            <v>79.704199537999955</v>
          </cell>
          <cell r="L483">
            <v>95.859153000000006</v>
          </cell>
        </row>
        <row r="484"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3.1020736800000011</v>
          </cell>
          <cell r="K484">
            <v>14.710400213</v>
          </cell>
          <cell r="L484">
            <v>33.302041337000006</v>
          </cell>
        </row>
        <row r="487">
          <cell r="D487">
            <v>605.84635260300001</v>
          </cell>
          <cell r="E487">
            <v>736.23531238300006</v>
          </cell>
          <cell r="F487">
            <v>637.70391669100002</v>
          </cell>
          <cell r="G487">
            <v>595.09745240699954</v>
          </cell>
          <cell r="H487">
            <v>722.76458172699972</v>
          </cell>
          <cell r="I487">
            <v>647.58650928300017</v>
          </cell>
          <cell r="J487">
            <v>585.08382423999967</v>
          </cell>
          <cell r="K487">
            <v>639.76509175500019</v>
          </cell>
          <cell r="L487">
            <v>556.17275210900084</v>
          </cell>
          <cell r="M487">
            <v>538.38733451000019</v>
          </cell>
          <cell r="N487">
            <v>625.9811331530002</v>
          </cell>
        </row>
        <row r="489">
          <cell r="D489">
            <v>129.41517606820315</v>
          </cell>
          <cell r="E489">
            <v>96.594846791798361</v>
          </cell>
          <cell r="F489">
            <v>151.36706352453155</v>
          </cell>
          <cell r="G489">
            <v>317.76499552599995</v>
          </cell>
          <cell r="H489">
            <v>249.48983842499999</v>
          </cell>
          <cell r="I489">
            <v>209.11812917300011</v>
          </cell>
          <cell r="J489">
            <v>230.40055574500016</v>
          </cell>
          <cell r="K489">
            <v>224.01030117600007</v>
          </cell>
          <cell r="L489">
            <v>234.07296019000003</v>
          </cell>
        </row>
        <row r="490">
          <cell r="D490">
            <v>207.8216042002621</v>
          </cell>
          <cell r="E490">
            <v>121.87177409113265</v>
          </cell>
          <cell r="F490">
            <v>248.5671542232464</v>
          </cell>
          <cell r="G490">
            <v>388.77631650599977</v>
          </cell>
          <cell r="H490">
            <v>141.90042326599996</v>
          </cell>
          <cell r="I490">
            <v>163.69489735300002</v>
          </cell>
          <cell r="J490">
            <v>216.728780196</v>
          </cell>
          <cell r="K490">
            <v>298.07937274900002</v>
          </cell>
          <cell r="L490">
            <v>308.49215637500015</v>
          </cell>
        </row>
        <row r="491">
          <cell r="D491">
            <v>291.43337771453486</v>
          </cell>
          <cell r="E491">
            <v>224.70226845106899</v>
          </cell>
          <cell r="F491">
            <v>323.65193843522201</v>
          </cell>
          <cell r="G491">
            <v>214.57647107100001</v>
          </cell>
          <cell r="H491">
            <v>194.67322107000004</v>
          </cell>
          <cell r="I491">
            <v>211.85190837099998</v>
          </cell>
          <cell r="J491">
            <v>161.63216020000002</v>
          </cell>
          <cell r="K491">
            <v>118.403689864</v>
          </cell>
          <cell r="L491">
            <v>97.433870505999991</v>
          </cell>
          <cell r="M491">
            <v>102.67221623900001</v>
          </cell>
          <cell r="N491">
            <v>31.044320238999997</v>
          </cell>
        </row>
        <row r="492"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3.8266999999999995E-2</v>
          </cell>
          <cell r="L492">
            <v>2.9471639209999996</v>
          </cell>
        </row>
        <row r="493">
          <cell r="D493">
            <v>1.8161999999999998E-2</v>
          </cell>
          <cell r="E493">
            <v>2.6686999999999999E-2</v>
          </cell>
          <cell r="F493">
            <v>7.8785999999999995E-3</v>
          </cell>
          <cell r="G493">
            <v>0</v>
          </cell>
          <cell r="H493">
            <v>5.8119999999999991E-2</v>
          </cell>
          <cell r="I493">
            <v>0.32566000000000012</v>
          </cell>
          <cell r="J493">
            <v>0.56153299999999984</v>
          </cell>
          <cell r="K493">
            <v>1.7722953770000003</v>
          </cell>
          <cell r="L493">
            <v>2.755885849999999</v>
          </cell>
        </row>
        <row r="506">
          <cell r="G506">
            <v>16255.668056590006</v>
          </cell>
          <cell r="H506">
            <v>17103.423808588002</v>
          </cell>
          <cell r="I506">
            <v>18981.714018223</v>
          </cell>
          <cell r="J506">
            <v>19368.831721212002</v>
          </cell>
          <cell r="K506">
            <v>20476.482664019</v>
          </cell>
          <cell r="L506">
            <v>21756.487790648989</v>
          </cell>
        </row>
        <row r="569">
          <cell r="M569">
            <v>4418.1789800000006</v>
          </cell>
        </row>
        <row r="571">
          <cell r="D571">
            <v>63.3</v>
          </cell>
          <cell r="E571">
            <v>94.5</v>
          </cell>
          <cell r="F571">
            <v>94.5</v>
          </cell>
          <cell r="G571">
            <v>93.4</v>
          </cell>
          <cell r="H571">
            <v>93.4</v>
          </cell>
          <cell r="I571">
            <v>93.4</v>
          </cell>
          <cell r="J571">
            <v>93.4</v>
          </cell>
          <cell r="K571">
            <v>136.4</v>
          </cell>
          <cell r="L571">
            <v>136.4</v>
          </cell>
          <cell r="M571">
            <v>136.4</v>
          </cell>
        </row>
        <row r="572">
          <cell r="D572">
            <v>1.7999999999999999E-2</v>
          </cell>
          <cell r="E572">
            <v>1.7999999999999999E-2</v>
          </cell>
          <cell r="F572">
            <v>1.7999999999999999E-2</v>
          </cell>
          <cell r="G572">
            <v>1.7999999999999999E-2</v>
          </cell>
          <cell r="H572">
            <v>4.1500000000000009E-2</v>
          </cell>
          <cell r="I572">
            <v>7.8E-2</v>
          </cell>
          <cell r="J572">
            <v>3.8683299999999998</v>
          </cell>
          <cell r="K572">
            <v>26.371109999999998</v>
          </cell>
          <cell r="L572">
            <v>25.500509999999998</v>
          </cell>
          <cell r="M572">
            <v>25.585419999999992</v>
          </cell>
        </row>
        <row r="575">
          <cell r="D575">
            <v>849.83484999999996</v>
          </cell>
          <cell r="E575">
            <v>851.57204999999988</v>
          </cell>
          <cell r="F575">
            <v>927.45064999999988</v>
          </cell>
          <cell r="G575">
            <v>1094.8839799999998</v>
          </cell>
          <cell r="H575">
            <v>1141.1743799999999</v>
          </cell>
          <cell r="I575">
            <v>1302.3033599999997</v>
          </cell>
          <cell r="J575">
            <v>1321.8218999999997</v>
          </cell>
          <cell r="K575">
            <v>1448.8535399999998</v>
          </cell>
          <cell r="L575">
            <v>1546.1713399999999</v>
          </cell>
          <cell r="M575">
            <v>1605.8563399999998</v>
          </cell>
        </row>
        <row r="576">
          <cell r="D576">
            <v>752.5</v>
          </cell>
          <cell r="E576">
            <v>756.2</v>
          </cell>
          <cell r="F576">
            <v>896.2</v>
          </cell>
          <cell r="G576">
            <v>897.5</v>
          </cell>
          <cell r="H576">
            <v>897.5</v>
          </cell>
          <cell r="I576">
            <v>973.9</v>
          </cell>
          <cell r="J576">
            <v>973.9</v>
          </cell>
          <cell r="K576">
            <v>977.3</v>
          </cell>
          <cell r="L576">
            <v>978</v>
          </cell>
          <cell r="M576">
            <v>965.43</v>
          </cell>
        </row>
        <row r="577">
          <cell r="D577">
            <v>443</v>
          </cell>
          <cell r="E577">
            <v>443</v>
          </cell>
          <cell r="F577">
            <v>443</v>
          </cell>
          <cell r="G577">
            <v>454</v>
          </cell>
          <cell r="H577">
            <v>454</v>
          </cell>
          <cell r="I577">
            <v>454.24</v>
          </cell>
          <cell r="J577">
            <v>454.24</v>
          </cell>
          <cell r="K577">
            <v>448.24</v>
          </cell>
          <cell r="L577">
            <v>448.24</v>
          </cell>
          <cell r="M577">
            <v>431.74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ref_vs_sec"/>
      <sheetName val="tabla_1"/>
      <sheetName val="NOTAS"/>
      <sheetName val="consumo_cementeras"/>
      <sheetName val="autoproductores_petroleros"/>
      <sheetName val="Hoja 1"/>
      <sheetName val="base_ingei"/>
      <sheetName val="drivers"/>
      <sheetName val="unidades"/>
      <sheetName val="base_datos"/>
      <sheetName val="centrales_elect"/>
      <sheetName val="no_energeticos"/>
      <sheetName val="emisiones_fugitivas_base"/>
      <sheetName val="reduccion OGE"/>
      <sheetName val="FE_SO2"/>
      <sheetName val="tabla_a"/>
      <sheetName val="tabla_b"/>
      <sheetName val="tabla_12_13"/>
      <sheetName val="mref_carbon_excluido"/>
      <sheetName val="mref_soporte"/>
      <sheetName val="Tabla_1.5"/>
      <sheetName val="ii_tabla15"/>
      <sheetName val="e_fugitivas_soporte"/>
      <sheetName val="1B"/>
      <sheetName val="base_resumen"/>
      <sheetName val="1A1ai"/>
      <sheetName val="1A1ai_ei"/>
      <sheetName val="1A1a_soporte"/>
      <sheetName val="1A1b"/>
      <sheetName val="1A1b_ei"/>
      <sheetName val="1A1b_soporte"/>
      <sheetName val="1A1cii"/>
      <sheetName val="1A1cii_ei"/>
      <sheetName val="1A1cii_soporte"/>
      <sheetName val="1A2f"/>
      <sheetName val="1A2f_ei"/>
      <sheetName val="1A2f_soporte"/>
      <sheetName val="1A2m"/>
      <sheetName val="1A2m_ei"/>
      <sheetName val="1A2m_soporte"/>
      <sheetName val="1A3ai"/>
      <sheetName val="1A3ai_ei"/>
      <sheetName val="1A3ai_soporte"/>
      <sheetName val="1A3aii"/>
      <sheetName val="1A3aii_ei"/>
      <sheetName val="1A3aii_soporte"/>
      <sheetName val="1A3b"/>
      <sheetName val="1A3b_ei"/>
      <sheetName val="1A3b_soporte"/>
      <sheetName val="1A3di"/>
      <sheetName val="1A3di_ei"/>
      <sheetName val="1A3di_soporte"/>
      <sheetName val="1A3dii"/>
      <sheetName val="1A3dii_ei"/>
      <sheetName val="1A3dii_soporte"/>
      <sheetName val="1A3ei"/>
      <sheetName val="1A3ei_ei"/>
      <sheetName val="1A3ei_soporte"/>
      <sheetName val="1A4a"/>
      <sheetName val="1A4a_ei"/>
      <sheetName val="1A4a_soporte"/>
      <sheetName val="1A4b"/>
      <sheetName val="1A4b_ei"/>
      <sheetName val="1A4b_soporte"/>
      <sheetName val="1A4c"/>
      <sheetName val="1A4c_ei"/>
      <sheetName val="1A4c_soporte"/>
      <sheetName val="1A5"/>
      <sheetName val="1A5_ei"/>
      <sheetName val="1A5_soporte"/>
      <sheetName val="tabla_1.1"/>
      <sheetName val="tabla_1.2"/>
      <sheetName val="table_1.3_m1"/>
      <sheetName val="gr_t3.2.1"/>
      <sheetName val="gr_t3.2.2"/>
      <sheetName val="gr_t3.2.3"/>
      <sheetName val="graficos_sh"/>
      <sheetName val="tendencia_eq"/>
      <sheetName val="tendencia_co2"/>
      <sheetName val="tendencia_ch4"/>
      <sheetName val="tendencia_n2o"/>
      <sheetName val="cat_principales"/>
      <sheetName val="cat_principales_comb"/>
      <sheetName val="incertidumbre_final"/>
      <sheetName val="cat_principales_comb_f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C5">
            <v>0</v>
          </cell>
        </row>
        <row r="11">
          <cell r="C11">
            <v>1</v>
          </cell>
        </row>
        <row r="12">
          <cell r="C12">
            <v>25</v>
          </cell>
        </row>
        <row r="13">
          <cell r="C13">
            <v>298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/>
      <sheetData sheetId="28" refreshError="1"/>
      <sheetData sheetId="29"/>
      <sheetData sheetId="30" refreshError="1"/>
      <sheetData sheetId="31" refreshError="1"/>
      <sheetData sheetId="32"/>
      <sheetData sheetId="33"/>
      <sheetData sheetId="34" refreshError="1"/>
      <sheetData sheetId="35"/>
      <sheetData sheetId="36"/>
      <sheetData sheetId="37" refreshError="1"/>
      <sheetData sheetId="38"/>
      <sheetData sheetId="39" refreshError="1"/>
      <sheetData sheetId="40" refreshError="1"/>
      <sheetData sheetId="41"/>
      <sheetData sheetId="42"/>
      <sheetData sheetId="43" refreshError="1"/>
      <sheetData sheetId="44"/>
      <sheetData sheetId="45"/>
      <sheetData sheetId="46" refreshError="1"/>
      <sheetData sheetId="47"/>
      <sheetData sheetId="48"/>
      <sheetData sheetId="49" refreshError="1"/>
      <sheetData sheetId="50"/>
      <sheetData sheetId="51"/>
      <sheetData sheetId="52" refreshError="1"/>
      <sheetData sheetId="53"/>
      <sheetData sheetId="54"/>
      <sheetData sheetId="55" refreshError="1"/>
      <sheetData sheetId="56"/>
      <sheetData sheetId="57"/>
      <sheetData sheetId="58" refreshError="1"/>
      <sheetData sheetId="59"/>
      <sheetData sheetId="60"/>
      <sheetData sheetId="61" refreshError="1"/>
      <sheetData sheetId="62"/>
      <sheetData sheetId="63"/>
      <sheetData sheetId="64" refreshError="1"/>
      <sheetData sheetId="65"/>
      <sheetData sheetId="66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dad instalada"/>
      <sheetName val="Factor de planta"/>
      <sheetName val="Generación"/>
      <sheetName val="AbastEE"/>
    </sheetNames>
    <sheetDataSet>
      <sheetData sheetId="0" refreshError="1">
        <row r="409">
          <cell r="N409">
            <v>0</v>
          </cell>
        </row>
        <row r="431">
          <cell r="D431">
            <v>0</v>
          </cell>
          <cell r="E431">
            <v>0</v>
          </cell>
          <cell r="F431">
            <v>0</v>
          </cell>
          <cell r="G431">
            <v>20.487119164477676</v>
          </cell>
          <cell r="H431">
            <v>36.255745416616016</v>
          </cell>
          <cell r="I431">
            <v>36.255745416616023</v>
          </cell>
          <cell r="J431">
            <v>49.189827120867385</v>
          </cell>
          <cell r="K431">
            <v>47.509091478763324</v>
          </cell>
        </row>
        <row r="433">
          <cell r="D433">
            <v>47.509063720703125</v>
          </cell>
          <cell r="E433">
            <v>47.509063720703125</v>
          </cell>
          <cell r="F433">
            <v>47.509063720703125</v>
          </cell>
          <cell r="G433">
            <v>3708.1698295482011</v>
          </cell>
          <cell r="H433">
            <v>6562.2921515868302</v>
          </cell>
          <cell r="I433">
            <v>6562.2921515868311</v>
          </cell>
          <cell r="J433">
            <v>8903.361736019986</v>
          </cell>
          <cell r="K433">
            <v>8599.1484813666448</v>
          </cell>
        </row>
        <row r="458">
          <cell r="G458">
            <v>10290.435694113701</v>
          </cell>
          <cell r="H458">
            <v>15841.990447002743</v>
          </cell>
          <cell r="I458">
            <v>19043.691707496575</v>
          </cell>
          <cell r="J458">
            <v>11501.769910714418</v>
          </cell>
          <cell r="K458">
            <v>9406.8224477899876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pamiento"/>
      <sheetName val="Balance de energía"/>
      <sheetName val="CMG"/>
      <sheetName val="Demanda"/>
      <sheetName val="Costo Marginal"/>
      <sheetName val="Reserva Térmica"/>
      <sheetName val="Reserva Promedio"/>
      <sheetName val="Reserva Semi-seca"/>
      <sheetName val="Reserva 90%"/>
      <sheetName val="Reserva de Potencia"/>
      <sheetName val="Confiabilidad"/>
      <sheetName val="Consumo de Combustible"/>
      <sheetName val="Composición de la Generación"/>
      <sheetName val="Emisones de CO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C2" t="str">
            <v>Hidroeléctrica</v>
          </cell>
          <cell r="D2" t="str">
            <v>Eólica</v>
          </cell>
          <cell r="E2" t="str">
            <v>Termoeléctrica</v>
          </cell>
          <cell r="F2" t="str">
            <v>Fotovoltaica</v>
          </cell>
          <cell r="H2" t="str">
            <v>Biomasa</v>
          </cell>
        </row>
        <row r="3">
          <cell r="B3">
            <v>2016</v>
          </cell>
          <cell r="C3">
            <v>17975.484986000003</v>
          </cell>
          <cell r="D3">
            <v>74.532499999999999</v>
          </cell>
          <cell r="E3">
            <v>3912.5110942069996</v>
          </cell>
          <cell r="F3">
            <v>48.842579999999998</v>
          </cell>
          <cell r="G3">
            <v>0</v>
          </cell>
          <cell r="H3">
            <v>230.4684</v>
          </cell>
        </row>
        <row r="4">
          <cell r="B4">
            <v>2017</v>
          </cell>
          <cell r="C4">
            <v>22161.934986000004</v>
          </cell>
          <cell r="D4">
            <v>74.532499999999999</v>
          </cell>
          <cell r="E4">
            <v>1124.3856862000002</v>
          </cell>
          <cell r="F4">
            <v>48.842579999999998</v>
          </cell>
          <cell r="G4">
            <v>0</v>
          </cell>
          <cell r="H4">
            <v>254.5812</v>
          </cell>
        </row>
        <row r="5">
          <cell r="B5">
            <v>2018</v>
          </cell>
          <cell r="C5">
            <v>24070.434986</v>
          </cell>
          <cell r="D5">
            <v>74.532499999999999</v>
          </cell>
          <cell r="E5">
            <v>1053.7895133999998</v>
          </cell>
          <cell r="F5">
            <v>48.842579999999998</v>
          </cell>
          <cell r="G5">
            <v>0</v>
          </cell>
          <cell r="H5">
            <v>256.47839999999997</v>
          </cell>
        </row>
        <row r="6">
          <cell r="B6">
            <v>2019</v>
          </cell>
          <cell r="C6">
            <v>25795.534985999999</v>
          </cell>
          <cell r="D6">
            <v>74.532499999999999</v>
          </cell>
          <cell r="E6">
            <v>1299.8423542000005</v>
          </cell>
          <cell r="F6">
            <v>48.842579999999998</v>
          </cell>
          <cell r="G6">
            <v>0</v>
          </cell>
          <cell r="H6">
            <v>256.47839999999997</v>
          </cell>
        </row>
        <row r="7">
          <cell r="B7">
            <v>2020</v>
          </cell>
          <cell r="C7">
            <v>27330.534985999999</v>
          </cell>
          <cell r="D7">
            <v>74.532499999999999</v>
          </cell>
          <cell r="E7">
            <v>1644.022667</v>
          </cell>
          <cell r="F7">
            <v>48.842579999999998</v>
          </cell>
          <cell r="G7">
            <v>0</v>
          </cell>
          <cell r="H7">
            <v>256.47839999999997</v>
          </cell>
        </row>
        <row r="8">
          <cell r="B8">
            <v>2021</v>
          </cell>
          <cell r="C8">
            <v>28179.534986000002</v>
          </cell>
          <cell r="D8">
            <v>74.532499999999999</v>
          </cell>
          <cell r="E8">
            <v>2369.4242243999997</v>
          </cell>
          <cell r="F8">
            <v>48.842579999999998</v>
          </cell>
          <cell r="G8">
            <v>0</v>
          </cell>
          <cell r="H8">
            <v>256.47839999999997</v>
          </cell>
        </row>
        <row r="9">
          <cell r="B9">
            <v>2022</v>
          </cell>
          <cell r="C9">
            <v>29359.834986000002</v>
          </cell>
          <cell r="D9">
            <v>74.532499999999999</v>
          </cell>
          <cell r="E9">
            <v>3400.6951572600001</v>
          </cell>
          <cell r="F9">
            <v>48.842579999999998</v>
          </cell>
          <cell r="G9">
            <v>0</v>
          </cell>
          <cell r="H9">
            <v>256.47839999999997</v>
          </cell>
        </row>
        <row r="10">
          <cell r="B10">
            <v>2023</v>
          </cell>
          <cell r="C10">
            <v>33533.634985999997</v>
          </cell>
          <cell r="D10">
            <v>74.532499999999999</v>
          </cell>
          <cell r="E10">
            <v>3240.1298087099995</v>
          </cell>
          <cell r="F10">
            <v>48.842579999999998</v>
          </cell>
          <cell r="G10">
            <v>298.08</v>
          </cell>
          <cell r="H10">
            <v>256.47839999999997</v>
          </cell>
        </row>
        <row r="11">
          <cell r="B11">
            <v>2024</v>
          </cell>
          <cell r="C11">
            <v>39688.134985999997</v>
          </cell>
          <cell r="D11">
            <v>74.532499999999999</v>
          </cell>
          <cell r="E11">
            <v>1071.9397243000001</v>
          </cell>
          <cell r="F11">
            <v>48.842579999999998</v>
          </cell>
          <cell r="G11">
            <v>1182.6000000000004</v>
          </cell>
          <cell r="H11">
            <v>256.47839999999997</v>
          </cell>
        </row>
        <row r="12">
          <cell r="B12">
            <v>2025</v>
          </cell>
          <cell r="C12">
            <v>43943.834985999994</v>
          </cell>
          <cell r="D12">
            <v>74.532499999999999</v>
          </cell>
          <cell r="E12">
            <v>1823.3361701000003</v>
          </cell>
          <cell r="F12">
            <v>48.842579999999998</v>
          </cell>
          <cell r="G12">
            <v>1182.6000000000004</v>
          </cell>
          <cell r="H12">
            <v>256.47839999999997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98"/>
  <sheetViews>
    <sheetView topLeftCell="AJ1" workbookViewId="0">
      <selection activeCell="BN75" sqref="BN75:BN93"/>
    </sheetView>
  </sheetViews>
  <sheetFormatPr defaultRowHeight="14.4" x14ac:dyDescent="0.3"/>
  <sheetData>
    <row r="1" spans="1:69" x14ac:dyDescent="0.3">
      <c r="C1">
        <v>2018</v>
      </c>
      <c r="Q1">
        <v>2016</v>
      </c>
      <c r="AD1">
        <v>2014</v>
      </c>
      <c r="AS1">
        <v>2012</v>
      </c>
      <c r="BG1">
        <v>2010</v>
      </c>
    </row>
    <row r="2" spans="1:69" ht="24" x14ac:dyDescent="0.3">
      <c r="A2" s="1" t="s">
        <v>0</v>
      </c>
      <c r="B2" s="2"/>
      <c r="C2" s="3" t="s">
        <v>155</v>
      </c>
      <c r="D2" s="3" t="s">
        <v>156</v>
      </c>
      <c r="E2" s="3" t="s">
        <v>157</v>
      </c>
      <c r="F2" s="4" t="s">
        <v>158</v>
      </c>
      <c r="G2" s="4" t="s">
        <v>1</v>
      </c>
      <c r="H2" s="4" t="s">
        <v>2</v>
      </c>
      <c r="I2" s="4" t="s">
        <v>159</v>
      </c>
      <c r="J2" s="4" t="s">
        <v>160</v>
      </c>
      <c r="K2" s="4" t="s">
        <v>161</v>
      </c>
      <c r="L2" s="4" t="s">
        <v>162</v>
      </c>
      <c r="M2" s="4" t="s">
        <v>3</v>
      </c>
      <c r="O2" s="1" t="s">
        <v>0</v>
      </c>
      <c r="P2" s="2"/>
      <c r="Q2" s="3" t="s">
        <v>155</v>
      </c>
      <c r="R2" s="3" t="s">
        <v>156</v>
      </c>
      <c r="S2" s="3" t="s">
        <v>157</v>
      </c>
      <c r="T2" s="4" t="s">
        <v>158</v>
      </c>
      <c r="U2" s="4" t="s">
        <v>1</v>
      </c>
      <c r="V2" s="4" t="s">
        <v>2</v>
      </c>
      <c r="W2" s="4" t="s">
        <v>159</v>
      </c>
      <c r="X2" s="4" t="s">
        <v>160</v>
      </c>
      <c r="Y2" s="4" t="s">
        <v>161</v>
      </c>
      <c r="Z2" s="4" t="s">
        <v>162</v>
      </c>
      <c r="AA2" s="4" t="s">
        <v>3</v>
      </c>
      <c r="AC2" s="1" t="s">
        <v>0</v>
      </c>
      <c r="AD2" s="2"/>
      <c r="AE2" s="3" t="s">
        <v>155</v>
      </c>
      <c r="AF2" s="3" t="s">
        <v>156</v>
      </c>
      <c r="AG2" s="3" t="s">
        <v>157</v>
      </c>
      <c r="AH2" s="4" t="s">
        <v>158</v>
      </c>
      <c r="AI2" s="4" t="s">
        <v>1</v>
      </c>
      <c r="AJ2" s="4" t="s">
        <v>2</v>
      </c>
      <c r="AK2" s="4" t="s">
        <v>159</v>
      </c>
      <c r="AL2" s="4" t="s">
        <v>160</v>
      </c>
      <c r="AM2" s="4" t="s">
        <v>161</v>
      </c>
      <c r="AN2" s="4" t="s">
        <v>162</v>
      </c>
      <c r="AO2" s="4" t="s">
        <v>3</v>
      </c>
      <c r="AQ2" s="1" t="s">
        <v>0</v>
      </c>
      <c r="AR2" s="2"/>
      <c r="AS2" s="3" t="s">
        <v>155</v>
      </c>
      <c r="AT2" s="3" t="s">
        <v>156</v>
      </c>
      <c r="AU2" s="3" t="s">
        <v>157</v>
      </c>
      <c r="AV2" s="4" t="s">
        <v>158</v>
      </c>
      <c r="AW2" s="4" t="s">
        <v>1</v>
      </c>
      <c r="AX2" s="4" t="s">
        <v>2</v>
      </c>
      <c r="AY2" s="4" t="s">
        <v>159</v>
      </c>
      <c r="AZ2" s="4" t="s">
        <v>160</v>
      </c>
      <c r="BA2" s="4" t="s">
        <v>161</v>
      </c>
      <c r="BB2" s="4" t="s">
        <v>162</v>
      </c>
      <c r="BC2" s="4" t="s">
        <v>3</v>
      </c>
      <c r="BE2" s="1" t="s">
        <v>0</v>
      </c>
      <c r="BF2" s="2"/>
      <c r="BG2" s="3" t="s">
        <v>155</v>
      </c>
      <c r="BH2" s="3" t="s">
        <v>156</v>
      </c>
      <c r="BI2" s="3" t="s">
        <v>157</v>
      </c>
      <c r="BJ2" s="4" t="s">
        <v>158</v>
      </c>
      <c r="BK2" s="4" t="s">
        <v>1</v>
      </c>
      <c r="BL2" s="4" t="s">
        <v>2</v>
      </c>
      <c r="BM2" s="4" t="s">
        <v>159</v>
      </c>
      <c r="BN2" s="4" t="s">
        <v>160</v>
      </c>
      <c r="BO2" s="4" t="s">
        <v>161</v>
      </c>
      <c r="BP2" s="4" t="s">
        <v>162</v>
      </c>
      <c r="BQ2" s="4" t="s">
        <v>3</v>
      </c>
    </row>
    <row r="3" spans="1:69" x14ac:dyDescent="0.3">
      <c r="A3" s="5"/>
      <c r="B3" s="6"/>
      <c r="C3" s="618" t="s">
        <v>163</v>
      </c>
      <c r="D3" s="619"/>
      <c r="E3" s="619"/>
      <c r="F3" s="7"/>
      <c r="G3" s="7"/>
      <c r="H3" s="7"/>
      <c r="I3" s="7"/>
      <c r="J3" s="618" t="s">
        <v>4</v>
      </c>
      <c r="K3" s="619"/>
      <c r="L3" s="619"/>
      <c r="M3" s="620"/>
      <c r="O3" s="5"/>
      <c r="P3" s="6"/>
      <c r="Q3" s="618" t="s">
        <v>163</v>
      </c>
      <c r="R3" s="619"/>
      <c r="S3" s="619"/>
      <c r="T3" s="7"/>
      <c r="U3" s="7"/>
      <c r="V3" s="7"/>
      <c r="W3" s="7"/>
      <c r="X3" s="618" t="s">
        <v>4</v>
      </c>
      <c r="Y3" s="619"/>
      <c r="Z3" s="619"/>
      <c r="AA3" s="620"/>
      <c r="AC3" s="5"/>
      <c r="AD3" s="6"/>
      <c r="AE3" s="618" t="s">
        <v>163</v>
      </c>
      <c r="AF3" s="619"/>
      <c r="AG3" s="619"/>
      <c r="AH3" s="7"/>
      <c r="AI3" s="7"/>
      <c r="AJ3" s="7"/>
      <c r="AK3" s="7"/>
      <c r="AL3" s="618" t="s">
        <v>4</v>
      </c>
      <c r="AM3" s="619"/>
      <c r="AN3" s="619"/>
      <c r="AO3" s="620"/>
      <c r="AQ3" s="5"/>
      <c r="AR3" s="6"/>
      <c r="AS3" s="618" t="s">
        <v>163</v>
      </c>
      <c r="AT3" s="619"/>
      <c r="AU3" s="619"/>
      <c r="AV3" s="7"/>
      <c r="AW3" s="7"/>
      <c r="AX3" s="7"/>
      <c r="AY3" s="7"/>
      <c r="AZ3" s="618" t="s">
        <v>4</v>
      </c>
      <c r="BA3" s="619"/>
      <c r="BB3" s="619"/>
      <c r="BC3" s="620"/>
      <c r="BE3" s="5"/>
      <c r="BF3" s="6"/>
      <c r="BG3" s="618" t="s">
        <v>163</v>
      </c>
      <c r="BH3" s="619"/>
      <c r="BI3" s="619"/>
      <c r="BJ3" s="7"/>
      <c r="BK3" s="7"/>
      <c r="BL3" s="7"/>
      <c r="BM3" s="7"/>
      <c r="BN3" s="618" t="s">
        <v>4</v>
      </c>
      <c r="BO3" s="619"/>
      <c r="BP3" s="619"/>
      <c r="BQ3" s="620"/>
    </row>
    <row r="4" spans="1:69" x14ac:dyDescent="0.3">
      <c r="A4" s="8">
        <v>1</v>
      </c>
      <c r="B4" s="9" t="s">
        <v>5</v>
      </c>
      <c r="C4" s="10">
        <v>37258.998712929562</v>
      </c>
      <c r="D4" s="10">
        <v>32.107067755156585</v>
      </c>
      <c r="E4" s="10">
        <v>1.1353297279805992</v>
      </c>
      <c r="F4" s="10">
        <v>991.00464606871367</v>
      </c>
      <c r="G4" s="10">
        <v>4196.2612890814707</v>
      </c>
      <c r="H4" s="10">
        <v>1152.7110959698568</v>
      </c>
      <c r="I4" s="10">
        <v>925.18394073193383</v>
      </c>
      <c r="J4" s="10">
        <v>37258.998712929562</v>
      </c>
      <c r="K4" s="10">
        <v>802.67669387891465</v>
      </c>
      <c r="L4" s="10">
        <v>338.32825893821854</v>
      </c>
      <c r="M4" s="10">
        <v>38400.003665746699</v>
      </c>
      <c r="O4" s="8">
        <v>1</v>
      </c>
      <c r="P4" s="9" t="s">
        <v>5</v>
      </c>
      <c r="Q4" s="10">
        <v>36745.607689464006</v>
      </c>
      <c r="R4" s="10">
        <v>33.603073129600013</v>
      </c>
      <c r="S4" s="10">
        <v>1.0747089762797919</v>
      </c>
      <c r="T4" s="10">
        <v>1053.4278682877418</v>
      </c>
      <c r="U4" s="10">
        <v>4495.1271713486367</v>
      </c>
      <c r="V4" s="10">
        <v>1240.0022656131589</v>
      </c>
      <c r="W4" s="10">
        <v>848.34379167897669</v>
      </c>
      <c r="X4" s="10">
        <v>36745.607689464006</v>
      </c>
      <c r="Y4" s="10">
        <v>840.07682824000028</v>
      </c>
      <c r="Z4" s="10">
        <v>320.26327493137796</v>
      </c>
      <c r="AA4" s="10">
        <v>37905.947792635387</v>
      </c>
      <c r="AC4" s="8">
        <v>1</v>
      </c>
      <c r="AD4" s="9" t="s">
        <v>5</v>
      </c>
      <c r="AE4" s="10">
        <v>38645.608142601806</v>
      </c>
      <c r="AF4" s="10">
        <v>33.878496295053218</v>
      </c>
      <c r="AG4" s="10">
        <v>1.0381393200398135</v>
      </c>
      <c r="AH4" s="10">
        <v>1055.910910304186</v>
      </c>
      <c r="AI4" s="10">
        <v>4535.9440128761153</v>
      </c>
      <c r="AJ4" s="10">
        <v>1255.2438303300612</v>
      </c>
      <c r="AK4" s="10">
        <v>826.59218549487753</v>
      </c>
      <c r="AL4" s="10">
        <v>38645.608142601806</v>
      </c>
      <c r="AM4" s="10">
        <v>846.96240737633048</v>
      </c>
      <c r="AN4" s="10">
        <v>309.36551737186443</v>
      </c>
      <c r="AO4" s="10">
        <v>39801.936067350005</v>
      </c>
      <c r="AQ4" s="8">
        <v>1</v>
      </c>
      <c r="AR4" s="9" t="s">
        <v>5</v>
      </c>
      <c r="AS4" s="10">
        <v>34376.808644757686</v>
      </c>
      <c r="AT4" s="10">
        <v>31.068197831934558</v>
      </c>
      <c r="AU4" s="10">
        <v>0.90938351997752032</v>
      </c>
      <c r="AV4" s="10">
        <v>960.58186831500552</v>
      </c>
      <c r="AW4" s="10">
        <v>4149.8440134809871</v>
      </c>
      <c r="AX4" s="10">
        <v>1147.9969238705546</v>
      </c>
      <c r="AY4" s="10">
        <v>736.14886995824759</v>
      </c>
      <c r="AZ4" s="10">
        <v>34376.808644757686</v>
      </c>
      <c r="BA4" s="10">
        <v>776.70494579836395</v>
      </c>
      <c r="BB4" s="10">
        <v>270.99628895330108</v>
      </c>
      <c r="BC4" s="10">
        <v>35424.509879509351</v>
      </c>
      <c r="BE4" s="8">
        <v>1</v>
      </c>
      <c r="BF4" s="9" t="s">
        <v>5</v>
      </c>
      <c r="BG4" s="10">
        <v>32620.454741143272</v>
      </c>
      <c r="BH4" s="10">
        <v>29.911530037217133</v>
      </c>
      <c r="BI4" s="10">
        <v>0.83240532648313159</v>
      </c>
      <c r="BJ4" s="10">
        <v>947.73855974146466</v>
      </c>
      <c r="BK4" s="10">
        <v>4121.8258983229289</v>
      </c>
      <c r="BL4" s="10">
        <v>1143.0715889441972</v>
      </c>
      <c r="BM4" s="10">
        <v>641.42980733821764</v>
      </c>
      <c r="BN4" s="10">
        <v>32620.454741143272</v>
      </c>
      <c r="BO4" s="10">
        <v>747.78825093042838</v>
      </c>
      <c r="BP4" s="10">
        <v>248.05678729197322</v>
      </c>
      <c r="BQ4" s="10">
        <v>33616.299779365669</v>
      </c>
    </row>
    <row r="5" spans="1:69" ht="60" x14ac:dyDescent="0.3">
      <c r="A5" s="11" t="s">
        <v>164</v>
      </c>
      <c r="B5" s="12" t="s">
        <v>6</v>
      </c>
      <c r="C5" s="13">
        <v>36037.426529007993</v>
      </c>
      <c r="D5" s="13">
        <v>8.3121447893612856</v>
      </c>
      <c r="E5" s="13">
        <v>1.116139824753801</v>
      </c>
      <c r="F5" s="13">
        <v>125.47624557826646</v>
      </c>
      <c r="G5" s="13">
        <v>301.38348687445779</v>
      </c>
      <c r="H5" s="13">
        <v>39.888866767853067</v>
      </c>
      <c r="I5" s="13">
        <v>917.27047822766224</v>
      </c>
      <c r="J5" s="13">
        <v>36037.426529007993</v>
      </c>
      <c r="K5" s="13">
        <v>207.80361973403214</v>
      </c>
      <c r="L5" s="13">
        <v>332.6096677766327</v>
      </c>
      <c r="M5" s="13">
        <v>36577.839816518659</v>
      </c>
      <c r="O5" s="11" t="s">
        <v>164</v>
      </c>
      <c r="P5" s="12" t="s">
        <v>6</v>
      </c>
      <c r="Q5" s="13">
        <v>35445.94684345102</v>
      </c>
      <c r="R5" s="13">
        <v>8.2417001583256528</v>
      </c>
      <c r="S5" s="13">
        <v>1.054303001751554</v>
      </c>
      <c r="T5" s="13">
        <v>118.57453035249004</v>
      </c>
      <c r="U5" s="13">
        <v>288.28715064000318</v>
      </c>
      <c r="V5" s="13">
        <v>38.047973982120801</v>
      </c>
      <c r="W5" s="13">
        <v>839.79647146406967</v>
      </c>
      <c r="X5" s="13">
        <v>35445.94684345102</v>
      </c>
      <c r="Y5" s="13">
        <v>206.04250395814131</v>
      </c>
      <c r="Z5" s="13">
        <v>314.18229452196312</v>
      </c>
      <c r="AA5" s="13">
        <v>35966.17164193112</v>
      </c>
      <c r="AC5" s="11" t="s">
        <v>164</v>
      </c>
      <c r="AD5" s="12" t="s">
        <v>6</v>
      </c>
      <c r="AE5" s="13">
        <v>37327.409794014136</v>
      </c>
      <c r="AF5" s="13">
        <v>8.2087764337098097</v>
      </c>
      <c r="AG5" s="13">
        <v>1.017479573446971</v>
      </c>
      <c r="AH5" s="13">
        <v>107.09407206805288</v>
      </c>
      <c r="AI5" s="13">
        <v>266.26824081351504</v>
      </c>
      <c r="AJ5" s="13">
        <v>35.336466883604196</v>
      </c>
      <c r="AK5" s="13">
        <v>817.9171904372771</v>
      </c>
      <c r="AL5" s="13">
        <v>37327.409794014136</v>
      </c>
      <c r="AM5" s="13">
        <v>205.21941084274525</v>
      </c>
      <c r="AN5" s="13">
        <v>303.20891288719736</v>
      </c>
      <c r="AO5" s="13">
        <v>37835.838117744075</v>
      </c>
      <c r="AQ5" s="11" t="s">
        <v>164</v>
      </c>
      <c r="AR5" s="12" t="s">
        <v>6</v>
      </c>
      <c r="AS5" s="13">
        <v>33183.384403380027</v>
      </c>
      <c r="AT5" s="13">
        <v>7.8326998671536154</v>
      </c>
      <c r="AU5" s="13">
        <v>0.89064499732467173</v>
      </c>
      <c r="AV5" s="13">
        <v>93.110241243223967</v>
      </c>
      <c r="AW5" s="13">
        <v>246.2216916579697</v>
      </c>
      <c r="AX5" s="13">
        <v>32.676260492549744</v>
      </c>
      <c r="AY5" s="13">
        <v>728.2176267833604</v>
      </c>
      <c r="AZ5" s="13">
        <v>33183.384403380027</v>
      </c>
      <c r="BA5" s="13">
        <v>195.8174966788404</v>
      </c>
      <c r="BB5" s="13">
        <v>265.41220920275219</v>
      </c>
      <c r="BC5" s="13">
        <v>33644.614109261624</v>
      </c>
      <c r="BE5" s="11" t="s">
        <v>164</v>
      </c>
      <c r="BF5" s="12" t="s">
        <v>6</v>
      </c>
      <c r="BG5" s="13">
        <v>31470.81530857207</v>
      </c>
      <c r="BH5" s="13">
        <v>7.621047124128542</v>
      </c>
      <c r="BI5" s="13">
        <v>0.8143660106839623</v>
      </c>
      <c r="BJ5" s="13">
        <v>82.109823432007758</v>
      </c>
      <c r="BK5" s="13">
        <v>226.49658493037325</v>
      </c>
      <c r="BL5" s="13">
        <v>30.120356546324125</v>
      </c>
      <c r="BM5" s="13">
        <v>633.5154307753802</v>
      </c>
      <c r="BN5" s="13">
        <v>31470.81530857207</v>
      </c>
      <c r="BO5" s="13">
        <v>190.52617810321354</v>
      </c>
      <c r="BP5" s="13">
        <v>242.68107118382076</v>
      </c>
      <c r="BQ5" s="13">
        <v>31904.022557859105</v>
      </c>
    </row>
    <row r="6" spans="1:69" ht="36" x14ac:dyDescent="0.3">
      <c r="A6" s="11" t="s">
        <v>165</v>
      </c>
      <c r="B6" s="12" t="s">
        <v>7</v>
      </c>
      <c r="C6" s="10">
        <v>6913.3901438289313</v>
      </c>
      <c r="D6" s="10">
        <v>0.27342622019478618</v>
      </c>
      <c r="E6" s="10">
        <v>5.0527278589826807E-2</v>
      </c>
      <c r="F6" s="10">
        <v>8.6475540511020519</v>
      </c>
      <c r="G6" s="10">
        <v>1.3694898982917447</v>
      </c>
      <c r="H6" s="10">
        <v>0.15566623230194337</v>
      </c>
      <c r="I6" s="10">
        <v>22.24265370109508</v>
      </c>
      <c r="J6" s="10">
        <v>6913.3901438289313</v>
      </c>
      <c r="K6" s="10">
        <v>6.8356555048696546</v>
      </c>
      <c r="L6" s="10">
        <v>15.057129019768389</v>
      </c>
      <c r="M6" s="10">
        <v>6935.2829283535693</v>
      </c>
      <c r="O6" s="11" t="s">
        <v>165</v>
      </c>
      <c r="P6" s="12" t="s">
        <v>7</v>
      </c>
      <c r="Q6" s="10">
        <v>8861.5700878195203</v>
      </c>
      <c r="R6" s="10">
        <v>0.32384750417175123</v>
      </c>
      <c r="S6" s="10">
        <v>6.1307545279863054E-2</v>
      </c>
      <c r="T6" s="10">
        <v>11.351707445762573</v>
      </c>
      <c r="U6" s="10">
        <v>1.9182928742708287</v>
      </c>
      <c r="V6" s="10">
        <v>0.20373178778168435</v>
      </c>
      <c r="W6" s="10">
        <v>28.110140552885703</v>
      </c>
      <c r="X6" s="10">
        <v>8861.5700878195203</v>
      </c>
      <c r="Y6" s="10">
        <v>8.0961876042937817</v>
      </c>
      <c r="Z6" s="10">
        <v>18.269648493399192</v>
      </c>
      <c r="AA6" s="10">
        <v>8887.9359239172118</v>
      </c>
      <c r="AC6" s="11" t="s">
        <v>165</v>
      </c>
      <c r="AD6" s="12" t="s">
        <v>7</v>
      </c>
      <c r="AE6" s="10">
        <v>10017.427311273817</v>
      </c>
      <c r="AF6" s="10">
        <v>0.35749015045100047</v>
      </c>
      <c r="AG6" s="10">
        <v>6.8404875595012404E-2</v>
      </c>
      <c r="AH6" s="10">
        <v>13.20545605632805</v>
      </c>
      <c r="AI6" s="10">
        <v>2.1746072515731196</v>
      </c>
      <c r="AJ6" s="10">
        <v>0.23486845238273002</v>
      </c>
      <c r="AK6" s="10">
        <v>34.262848435087363</v>
      </c>
      <c r="AL6" s="10">
        <v>10017.427311273817</v>
      </c>
      <c r="AM6" s="10">
        <v>8.9372537612750111</v>
      </c>
      <c r="AN6" s="10">
        <v>20.384652927313695</v>
      </c>
      <c r="AO6" s="10">
        <v>10046.749217962406</v>
      </c>
      <c r="AQ6" s="11" t="s">
        <v>165</v>
      </c>
      <c r="AR6" s="12" t="s">
        <v>7</v>
      </c>
      <c r="AS6" s="10">
        <v>8656.2034549218861</v>
      </c>
      <c r="AT6" s="10">
        <v>0.30768264019362618</v>
      </c>
      <c r="AU6" s="10">
        <v>5.8789863857174038E-2</v>
      </c>
      <c r="AV6" s="10">
        <v>10.979290618800869</v>
      </c>
      <c r="AW6" s="10">
        <v>1.7549923422343678</v>
      </c>
      <c r="AX6" s="10">
        <v>0.19628287768763766</v>
      </c>
      <c r="AY6" s="10">
        <v>28.833964519778213</v>
      </c>
      <c r="AZ6" s="10">
        <v>8656.2034549218861</v>
      </c>
      <c r="BA6" s="10">
        <v>7.6920660048406546</v>
      </c>
      <c r="BB6" s="10">
        <v>17.519379429437862</v>
      </c>
      <c r="BC6" s="10">
        <v>8681.4149003561633</v>
      </c>
      <c r="BE6" s="11" t="s">
        <v>165</v>
      </c>
      <c r="BF6" s="12" t="s">
        <v>7</v>
      </c>
      <c r="BG6" s="10">
        <v>9469.6912140233471</v>
      </c>
      <c r="BH6" s="10">
        <v>0.3465072046026717</v>
      </c>
      <c r="BI6" s="10">
        <v>6.688329239548961E-2</v>
      </c>
      <c r="BJ6" s="10">
        <v>10.619731314272341</v>
      </c>
      <c r="BK6" s="10">
        <v>1.8772613403589922</v>
      </c>
      <c r="BL6" s="10">
        <v>0.18090981519723526</v>
      </c>
      <c r="BM6" s="10">
        <v>24.032579602521935</v>
      </c>
      <c r="BN6" s="10">
        <v>9469.6912140233471</v>
      </c>
      <c r="BO6" s="10">
        <v>8.6626801150667934</v>
      </c>
      <c r="BP6" s="10">
        <v>19.931221133855903</v>
      </c>
      <c r="BQ6" s="10">
        <v>9498.2851152722706</v>
      </c>
    </row>
    <row r="7" spans="1:69" ht="79.8" x14ac:dyDescent="0.3">
      <c r="A7" s="14" t="s">
        <v>8</v>
      </c>
      <c r="B7" s="15" t="s">
        <v>9</v>
      </c>
      <c r="C7" s="16">
        <v>2969.7921487272388</v>
      </c>
      <c r="D7" s="16">
        <v>0.13131725587826709</v>
      </c>
      <c r="E7" s="16">
        <v>2.3398429582354566E-2</v>
      </c>
      <c r="F7" s="16">
        <v>5.0985768492836261</v>
      </c>
      <c r="G7" s="16">
        <v>0.86923585433110451</v>
      </c>
      <c r="H7" s="16">
        <v>9.3596268338550628E-2</v>
      </c>
      <c r="I7" s="16">
        <v>14.097956103734546</v>
      </c>
      <c r="J7" s="16">
        <v>2969.7921487272388</v>
      </c>
      <c r="K7" s="16">
        <v>3.2829313969566774</v>
      </c>
      <c r="L7" s="16">
        <v>6.972732015541661</v>
      </c>
      <c r="M7" s="16">
        <v>2980.0478121397373</v>
      </c>
      <c r="O7" s="14" t="s">
        <v>8</v>
      </c>
      <c r="P7" s="15" t="s">
        <v>9</v>
      </c>
      <c r="Q7" s="16">
        <v>5010.5921418966573</v>
      </c>
      <c r="R7" s="16">
        <v>0.18564595334709083</v>
      </c>
      <c r="S7" s="16">
        <v>3.4976137904402127E-2</v>
      </c>
      <c r="T7" s="16">
        <v>8.0674261276425234</v>
      </c>
      <c r="U7" s="16">
        <v>1.4455664686331078</v>
      </c>
      <c r="V7" s="16">
        <v>0.14586071819517238</v>
      </c>
      <c r="W7" s="16">
        <v>20.903139430746457</v>
      </c>
      <c r="X7" s="16">
        <v>5010.5921418966573</v>
      </c>
      <c r="Y7" s="16">
        <v>4.6411488336772706</v>
      </c>
      <c r="Z7" s="16">
        <v>10.422889095511835</v>
      </c>
      <c r="AA7" s="16">
        <v>5025.6561798258463</v>
      </c>
      <c r="AC7" s="14" t="s">
        <v>8</v>
      </c>
      <c r="AD7" s="15" t="s">
        <v>9</v>
      </c>
      <c r="AE7" s="16">
        <v>6510.1390728157348</v>
      </c>
      <c r="AF7" s="16">
        <v>0.23325645791340424</v>
      </c>
      <c r="AG7" s="16">
        <v>4.4858270552799256E-2</v>
      </c>
      <c r="AH7" s="16">
        <v>10.595206600368673</v>
      </c>
      <c r="AI7" s="16">
        <v>1.8001740429998903</v>
      </c>
      <c r="AJ7" s="16">
        <v>0.18847294764891262</v>
      </c>
      <c r="AK7" s="16">
        <v>28.587059187144341</v>
      </c>
      <c r="AL7" s="16">
        <v>6510.1390728157348</v>
      </c>
      <c r="AM7" s="16">
        <v>5.831411447835106</v>
      </c>
      <c r="AN7" s="16">
        <v>13.367764624734178</v>
      </c>
      <c r="AO7" s="16">
        <v>6529.3382488883044</v>
      </c>
      <c r="AQ7" s="14" t="s">
        <v>8</v>
      </c>
      <c r="AR7" s="15" t="s">
        <v>9</v>
      </c>
      <c r="AS7" s="16">
        <v>5155.9109119770856</v>
      </c>
      <c r="AT7" s="16">
        <v>0.18492150725014228</v>
      </c>
      <c r="AU7" s="16">
        <v>3.5606979845325605E-2</v>
      </c>
      <c r="AV7" s="16">
        <v>8.5733980849496234</v>
      </c>
      <c r="AW7" s="16">
        <v>1.4092545120073858</v>
      </c>
      <c r="AX7" s="16">
        <v>0.15236061789941269</v>
      </c>
      <c r="AY7" s="16">
        <v>23.858918623655555</v>
      </c>
      <c r="AZ7" s="16">
        <v>5155.9109119770856</v>
      </c>
      <c r="BA7" s="16">
        <v>4.6230376812535567</v>
      </c>
      <c r="BB7" s="16">
        <v>10.61087999390703</v>
      </c>
      <c r="BC7" s="16">
        <v>5171.1448296522467</v>
      </c>
      <c r="BE7" s="14" t="s">
        <v>8</v>
      </c>
      <c r="BF7" s="15" t="s">
        <v>9</v>
      </c>
      <c r="BG7" s="16">
        <v>6066.2670368909785</v>
      </c>
      <c r="BH7" s="16">
        <v>0.22645119193432908</v>
      </c>
      <c r="BI7" s="16">
        <v>4.4140183052989335E-2</v>
      </c>
      <c r="BJ7" s="16">
        <v>8.3746374640349579</v>
      </c>
      <c r="BK7" s="16">
        <v>1.5397815419834815</v>
      </c>
      <c r="BL7" s="16">
        <v>0.14054225199003043</v>
      </c>
      <c r="BM7" s="16">
        <v>19.62648594109702</v>
      </c>
      <c r="BN7" s="16">
        <v>6066.2670368909785</v>
      </c>
      <c r="BO7" s="16">
        <v>5.661279798358227</v>
      </c>
      <c r="BP7" s="16">
        <v>13.153774549790821</v>
      </c>
      <c r="BQ7" s="16">
        <v>6085.0820912391273</v>
      </c>
    </row>
    <row r="8" spans="1:69" ht="45.6" x14ac:dyDescent="0.3">
      <c r="A8" s="17" t="s">
        <v>10</v>
      </c>
      <c r="B8" s="18" t="s">
        <v>11</v>
      </c>
      <c r="C8" s="19">
        <v>2969.7921487272388</v>
      </c>
      <c r="D8" s="19">
        <v>0.13131725587826709</v>
      </c>
      <c r="E8" s="19">
        <v>2.3398429582354566E-2</v>
      </c>
      <c r="F8" s="19">
        <v>5.0985768492836261</v>
      </c>
      <c r="G8" s="19">
        <v>0.86923585433110451</v>
      </c>
      <c r="H8" s="19">
        <v>9.3596268338550628E-2</v>
      </c>
      <c r="I8" s="19">
        <v>14.097956103734546</v>
      </c>
      <c r="J8" s="19">
        <v>2969.7921487272388</v>
      </c>
      <c r="K8" s="19">
        <v>3.2829313969566774</v>
      </c>
      <c r="L8" s="19">
        <v>6.972732015541661</v>
      </c>
      <c r="M8" s="19">
        <v>2980.0478121397373</v>
      </c>
      <c r="O8" s="17" t="s">
        <v>10</v>
      </c>
      <c r="P8" s="18" t="s">
        <v>11</v>
      </c>
      <c r="Q8" s="19">
        <v>5010.5921418966573</v>
      </c>
      <c r="R8" s="19">
        <v>0.18564595334709083</v>
      </c>
      <c r="S8" s="19">
        <v>3.4976137904402127E-2</v>
      </c>
      <c r="T8" s="19">
        <v>8.0674261276425234</v>
      </c>
      <c r="U8" s="19">
        <v>1.4455664686331078</v>
      </c>
      <c r="V8" s="19">
        <v>0.14586071819517238</v>
      </c>
      <c r="W8" s="19">
        <v>20.903139430746457</v>
      </c>
      <c r="X8" s="19">
        <v>5010.5921418966573</v>
      </c>
      <c r="Y8" s="19">
        <v>4.6411488336772706</v>
      </c>
      <c r="Z8" s="19">
        <v>10.422889095511835</v>
      </c>
      <c r="AA8" s="19">
        <v>5025.6561798258463</v>
      </c>
      <c r="AC8" s="17" t="s">
        <v>10</v>
      </c>
      <c r="AD8" s="18" t="s">
        <v>11</v>
      </c>
      <c r="AE8" s="19">
        <v>6510.1390728157348</v>
      </c>
      <c r="AF8" s="19">
        <v>0.23325645791340424</v>
      </c>
      <c r="AG8" s="19">
        <v>4.4858270552799256E-2</v>
      </c>
      <c r="AH8" s="19">
        <v>10.595206600368673</v>
      </c>
      <c r="AI8" s="19">
        <v>1.8001740429998903</v>
      </c>
      <c r="AJ8" s="19">
        <v>0.18847294764891262</v>
      </c>
      <c r="AK8" s="19">
        <v>28.587059187144341</v>
      </c>
      <c r="AL8" s="19">
        <v>6510.1390728157348</v>
      </c>
      <c r="AM8" s="19">
        <v>5.831411447835106</v>
      </c>
      <c r="AN8" s="19">
        <v>13.367764624734178</v>
      </c>
      <c r="AO8" s="19">
        <v>6529.3382488883044</v>
      </c>
      <c r="AQ8" s="17" t="s">
        <v>10</v>
      </c>
      <c r="AR8" s="18" t="s">
        <v>11</v>
      </c>
      <c r="AS8" s="19">
        <v>5155.9109119770856</v>
      </c>
      <c r="AT8" s="19">
        <v>0.18492150725014228</v>
      </c>
      <c r="AU8" s="19">
        <v>3.5606979845325605E-2</v>
      </c>
      <c r="AV8" s="19">
        <v>8.5733980849496234</v>
      </c>
      <c r="AW8" s="19">
        <v>1.4092545120073858</v>
      </c>
      <c r="AX8" s="19">
        <v>0.15236061789941269</v>
      </c>
      <c r="AY8" s="19">
        <v>23.858918623655555</v>
      </c>
      <c r="AZ8" s="19">
        <v>5155.9109119770856</v>
      </c>
      <c r="BA8" s="19">
        <v>4.6230376812535567</v>
      </c>
      <c r="BB8" s="19">
        <v>10.61087999390703</v>
      </c>
      <c r="BC8" s="19">
        <v>5171.1448296522467</v>
      </c>
      <c r="BE8" s="17" t="s">
        <v>10</v>
      </c>
      <c r="BF8" s="18" t="s">
        <v>11</v>
      </c>
      <c r="BG8" s="19">
        <v>6066.2670368909785</v>
      </c>
      <c r="BH8" s="19">
        <v>0.22645119193432908</v>
      </c>
      <c r="BI8" s="19">
        <v>4.4140183052989335E-2</v>
      </c>
      <c r="BJ8" s="19">
        <v>8.3746374640349579</v>
      </c>
      <c r="BK8" s="19">
        <v>1.5397815419834815</v>
      </c>
      <c r="BL8" s="19">
        <v>0.14054225199003043</v>
      </c>
      <c r="BM8" s="19">
        <v>19.62648594109702</v>
      </c>
      <c r="BN8" s="19">
        <v>6066.2670368909785</v>
      </c>
      <c r="BO8" s="19">
        <v>5.661279798358227</v>
      </c>
      <c r="BP8" s="19">
        <v>13.153774549790821</v>
      </c>
      <c r="BQ8" s="19">
        <v>6085.0820912391273</v>
      </c>
    </row>
    <row r="9" spans="1:69" ht="68.400000000000006" x14ac:dyDescent="0.3">
      <c r="A9" s="14" t="s">
        <v>12</v>
      </c>
      <c r="B9" s="15" t="s">
        <v>13</v>
      </c>
      <c r="C9" s="13" t="s">
        <v>14</v>
      </c>
      <c r="D9" s="13" t="s">
        <v>14</v>
      </c>
      <c r="E9" s="13" t="s">
        <v>14</v>
      </c>
      <c r="F9" s="13" t="s">
        <v>14</v>
      </c>
      <c r="G9" s="13" t="s">
        <v>14</v>
      </c>
      <c r="H9" s="13" t="s">
        <v>14</v>
      </c>
      <c r="I9" s="13" t="s">
        <v>14</v>
      </c>
      <c r="J9" s="13">
        <v>0</v>
      </c>
      <c r="K9" s="13">
        <v>0</v>
      </c>
      <c r="L9" s="13">
        <v>0</v>
      </c>
      <c r="M9" s="13">
        <v>0</v>
      </c>
      <c r="O9" s="14" t="s">
        <v>12</v>
      </c>
      <c r="P9" s="15" t="s">
        <v>13</v>
      </c>
      <c r="Q9" s="13" t="s">
        <v>14</v>
      </c>
      <c r="R9" s="13" t="s">
        <v>14</v>
      </c>
      <c r="S9" s="13" t="s">
        <v>14</v>
      </c>
      <c r="T9" s="13" t="s">
        <v>14</v>
      </c>
      <c r="U9" s="13" t="s">
        <v>14</v>
      </c>
      <c r="V9" s="13" t="s">
        <v>14</v>
      </c>
      <c r="W9" s="13" t="s">
        <v>14</v>
      </c>
      <c r="X9" s="13">
        <v>0</v>
      </c>
      <c r="Y9" s="13">
        <v>0</v>
      </c>
      <c r="Z9" s="13">
        <v>0</v>
      </c>
      <c r="AA9" s="13">
        <v>0</v>
      </c>
      <c r="AC9" s="14" t="s">
        <v>12</v>
      </c>
      <c r="AD9" s="15" t="s">
        <v>13</v>
      </c>
      <c r="AE9" s="13" t="s">
        <v>14</v>
      </c>
      <c r="AF9" s="13" t="s">
        <v>14</v>
      </c>
      <c r="AG9" s="13" t="s">
        <v>14</v>
      </c>
      <c r="AH9" s="13" t="s">
        <v>14</v>
      </c>
      <c r="AI9" s="13" t="s">
        <v>14</v>
      </c>
      <c r="AJ9" s="13" t="s">
        <v>14</v>
      </c>
      <c r="AK9" s="13" t="s">
        <v>14</v>
      </c>
      <c r="AL9" s="13">
        <v>0</v>
      </c>
      <c r="AM9" s="13">
        <v>0</v>
      </c>
      <c r="AN9" s="13">
        <v>0</v>
      </c>
      <c r="AO9" s="13">
        <v>0</v>
      </c>
      <c r="AQ9" s="14" t="s">
        <v>12</v>
      </c>
      <c r="AR9" s="15" t="s">
        <v>13</v>
      </c>
      <c r="AS9" s="13" t="s">
        <v>14</v>
      </c>
      <c r="AT9" s="13" t="s">
        <v>14</v>
      </c>
      <c r="AU9" s="13" t="s">
        <v>14</v>
      </c>
      <c r="AV9" s="13" t="s">
        <v>14</v>
      </c>
      <c r="AW9" s="13" t="s">
        <v>14</v>
      </c>
      <c r="AX9" s="13" t="s">
        <v>14</v>
      </c>
      <c r="AY9" s="13" t="s">
        <v>14</v>
      </c>
      <c r="AZ9" s="13">
        <v>0</v>
      </c>
      <c r="BA9" s="13">
        <v>0</v>
      </c>
      <c r="BB9" s="13">
        <v>0</v>
      </c>
      <c r="BC9" s="13">
        <v>0</v>
      </c>
      <c r="BE9" s="14" t="s">
        <v>12</v>
      </c>
      <c r="BF9" s="15" t="s">
        <v>13</v>
      </c>
      <c r="BG9" s="13" t="s">
        <v>14</v>
      </c>
      <c r="BH9" s="13" t="s">
        <v>14</v>
      </c>
      <c r="BI9" s="13" t="s">
        <v>14</v>
      </c>
      <c r="BJ9" s="13" t="s">
        <v>14</v>
      </c>
      <c r="BK9" s="13" t="s">
        <v>14</v>
      </c>
      <c r="BL9" s="13" t="s">
        <v>14</v>
      </c>
      <c r="BM9" s="13" t="s">
        <v>14</v>
      </c>
      <c r="BN9" s="13">
        <v>0</v>
      </c>
      <c r="BO9" s="13">
        <v>0</v>
      </c>
      <c r="BP9" s="13">
        <v>0</v>
      </c>
      <c r="BQ9" s="13">
        <v>0</v>
      </c>
    </row>
    <row r="10" spans="1:69" ht="45.6" x14ac:dyDescent="0.3">
      <c r="A10" s="14" t="s">
        <v>15</v>
      </c>
      <c r="B10" s="15" t="s">
        <v>16</v>
      </c>
      <c r="C10" s="13" t="s">
        <v>17</v>
      </c>
      <c r="D10" s="13" t="s">
        <v>17</v>
      </c>
      <c r="E10" s="13" t="s">
        <v>17</v>
      </c>
      <c r="F10" s="13" t="s">
        <v>17</v>
      </c>
      <c r="G10" s="13" t="s">
        <v>17</v>
      </c>
      <c r="H10" s="13" t="s">
        <v>17</v>
      </c>
      <c r="I10" s="13" t="s">
        <v>17</v>
      </c>
      <c r="J10" s="13">
        <v>0</v>
      </c>
      <c r="K10" s="13">
        <v>0</v>
      </c>
      <c r="L10" s="13">
        <v>0</v>
      </c>
      <c r="M10" s="13">
        <v>0</v>
      </c>
      <c r="O10" s="14" t="s">
        <v>15</v>
      </c>
      <c r="P10" s="15" t="s">
        <v>16</v>
      </c>
      <c r="Q10" s="13" t="s">
        <v>17</v>
      </c>
      <c r="R10" s="13" t="s">
        <v>17</v>
      </c>
      <c r="S10" s="13" t="s">
        <v>17</v>
      </c>
      <c r="T10" s="13" t="s">
        <v>17</v>
      </c>
      <c r="U10" s="13" t="s">
        <v>17</v>
      </c>
      <c r="V10" s="13" t="s">
        <v>17</v>
      </c>
      <c r="W10" s="13" t="s">
        <v>17</v>
      </c>
      <c r="X10" s="13">
        <v>0</v>
      </c>
      <c r="Y10" s="13">
        <v>0</v>
      </c>
      <c r="Z10" s="13">
        <v>0</v>
      </c>
      <c r="AA10" s="13">
        <v>0</v>
      </c>
      <c r="AC10" s="14" t="s">
        <v>15</v>
      </c>
      <c r="AD10" s="15" t="s">
        <v>16</v>
      </c>
      <c r="AE10" s="13" t="s">
        <v>17</v>
      </c>
      <c r="AF10" s="13" t="s">
        <v>17</v>
      </c>
      <c r="AG10" s="13" t="s">
        <v>17</v>
      </c>
      <c r="AH10" s="13" t="s">
        <v>17</v>
      </c>
      <c r="AI10" s="13" t="s">
        <v>17</v>
      </c>
      <c r="AJ10" s="13" t="s">
        <v>17</v>
      </c>
      <c r="AK10" s="13" t="s">
        <v>17</v>
      </c>
      <c r="AL10" s="13">
        <v>0</v>
      </c>
      <c r="AM10" s="13">
        <v>0</v>
      </c>
      <c r="AN10" s="13">
        <v>0</v>
      </c>
      <c r="AO10" s="13">
        <v>0</v>
      </c>
      <c r="AQ10" s="14" t="s">
        <v>15</v>
      </c>
      <c r="AR10" s="15" t="s">
        <v>16</v>
      </c>
      <c r="AS10" s="13" t="s">
        <v>17</v>
      </c>
      <c r="AT10" s="13" t="s">
        <v>17</v>
      </c>
      <c r="AU10" s="13" t="s">
        <v>17</v>
      </c>
      <c r="AV10" s="13" t="s">
        <v>17</v>
      </c>
      <c r="AW10" s="13" t="s">
        <v>17</v>
      </c>
      <c r="AX10" s="13" t="s">
        <v>17</v>
      </c>
      <c r="AY10" s="13" t="s">
        <v>17</v>
      </c>
      <c r="AZ10" s="13">
        <v>0</v>
      </c>
      <c r="BA10" s="13">
        <v>0</v>
      </c>
      <c r="BB10" s="13">
        <v>0</v>
      </c>
      <c r="BC10" s="13">
        <v>0</v>
      </c>
      <c r="BE10" s="14" t="s">
        <v>15</v>
      </c>
      <c r="BF10" s="15" t="s">
        <v>16</v>
      </c>
      <c r="BG10" s="13" t="s">
        <v>17</v>
      </c>
      <c r="BH10" s="13" t="s">
        <v>17</v>
      </c>
      <c r="BI10" s="13" t="s">
        <v>17</v>
      </c>
      <c r="BJ10" s="13" t="s">
        <v>17</v>
      </c>
      <c r="BK10" s="13" t="s">
        <v>17</v>
      </c>
      <c r="BL10" s="13" t="s">
        <v>17</v>
      </c>
      <c r="BM10" s="13" t="s">
        <v>17</v>
      </c>
      <c r="BN10" s="13">
        <v>0</v>
      </c>
      <c r="BO10" s="13">
        <v>0</v>
      </c>
      <c r="BP10" s="13">
        <v>0</v>
      </c>
      <c r="BQ10" s="13">
        <v>0</v>
      </c>
    </row>
    <row r="11" spans="1:69" ht="34.200000000000003" x14ac:dyDescent="0.3">
      <c r="A11" s="17" t="s">
        <v>18</v>
      </c>
      <c r="B11" s="18" t="s">
        <v>19</v>
      </c>
      <c r="C11" s="19">
        <v>1195.4713411097205</v>
      </c>
      <c r="D11" s="19">
        <v>4.3987488189745093E-2</v>
      </c>
      <c r="E11" s="19">
        <v>8.5517625177287428E-3</v>
      </c>
      <c r="F11" s="19"/>
      <c r="G11" s="19"/>
      <c r="H11" s="19"/>
      <c r="I11" s="19"/>
      <c r="J11" s="19">
        <v>1195.4713411097205</v>
      </c>
      <c r="K11" s="19">
        <v>1.0996872047436272</v>
      </c>
      <c r="L11" s="19">
        <v>2.5484252302831654</v>
      </c>
      <c r="M11" s="19">
        <v>1199.1194535447471</v>
      </c>
      <c r="O11" s="17" t="s">
        <v>18</v>
      </c>
      <c r="P11" s="18" t="s">
        <v>19</v>
      </c>
      <c r="Q11" s="19">
        <v>1289.2733701026762</v>
      </c>
      <c r="R11" s="19">
        <v>4.7815636162354125E-2</v>
      </c>
      <c r="S11" s="19">
        <v>9.3180994824102904E-3</v>
      </c>
      <c r="T11" s="19"/>
      <c r="U11" s="19"/>
      <c r="V11" s="19"/>
      <c r="W11" s="19"/>
      <c r="X11" s="19">
        <v>1289.2733701026762</v>
      </c>
      <c r="Y11" s="19">
        <v>1.1953909040588531</v>
      </c>
      <c r="Z11" s="19">
        <v>2.7767936457582665</v>
      </c>
      <c r="AA11" s="19">
        <v>1293.2455546524932</v>
      </c>
      <c r="AC11" s="17" t="s">
        <v>18</v>
      </c>
      <c r="AD11" s="18" t="s">
        <v>19</v>
      </c>
      <c r="AE11" s="19">
        <v>1472.6753767548728</v>
      </c>
      <c r="AF11" s="19">
        <v>5.2971617517000608E-2</v>
      </c>
      <c r="AG11" s="19">
        <v>1.0182319907930294E-2</v>
      </c>
      <c r="AH11" s="19"/>
      <c r="AI11" s="19"/>
      <c r="AJ11" s="19"/>
      <c r="AK11" s="19"/>
      <c r="AL11" s="19">
        <v>1472.6753767548728</v>
      </c>
      <c r="AM11" s="19">
        <v>1.3242904379250151</v>
      </c>
      <c r="AN11" s="19">
        <v>3.0343313325632275</v>
      </c>
      <c r="AO11" s="19">
        <v>1477.0339985253611</v>
      </c>
      <c r="AQ11" s="17" t="s">
        <v>18</v>
      </c>
      <c r="AR11" s="18" t="s">
        <v>19</v>
      </c>
      <c r="AS11" s="19">
        <v>1513.5153154985946</v>
      </c>
      <c r="AT11" s="19">
        <v>5.4592127220412616E-2</v>
      </c>
      <c r="AU11" s="19">
        <v>1.0516326339642385E-2</v>
      </c>
      <c r="AV11" s="19"/>
      <c r="AW11" s="19"/>
      <c r="AX11" s="19"/>
      <c r="AY11" s="19"/>
      <c r="AZ11" s="19">
        <v>1513.5153154985946</v>
      </c>
      <c r="BA11" s="19">
        <v>1.3648031805103154</v>
      </c>
      <c r="BB11" s="19">
        <v>3.1338652492134309</v>
      </c>
      <c r="BC11" s="19">
        <v>1518.0139839283183</v>
      </c>
      <c r="BE11" s="17" t="s">
        <v>18</v>
      </c>
      <c r="BF11" s="18" t="s">
        <v>19</v>
      </c>
      <c r="BG11" s="19">
        <v>1443.7646935448088</v>
      </c>
      <c r="BH11" s="19">
        <v>5.2209685295329891E-2</v>
      </c>
      <c r="BI11" s="19">
        <v>1.0067468441107676E-2</v>
      </c>
      <c r="BJ11" s="19"/>
      <c r="BK11" s="19"/>
      <c r="BL11" s="19"/>
      <c r="BM11" s="19"/>
      <c r="BN11" s="19">
        <v>1443.7646935448088</v>
      </c>
      <c r="BO11" s="19">
        <v>1.3052421323832473</v>
      </c>
      <c r="BP11" s="19">
        <v>3.0001055954500875</v>
      </c>
      <c r="BQ11" s="19">
        <v>1448.0700412726421</v>
      </c>
    </row>
    <row r="12" spans="1:69" ht="91.2" x14ac:dyDescent="0.3">
      <c r="A12" s="14" t="s">
        <v>20</v>
      </c>
      <c r="B12" s="15" t="s">
        <v>21</v>
      </c>
      <c r="C12" s="10">
        <v>2748.1266539919716</v>
      </c>
      <c r="D12" s="10">
        <v>9.8121476126773979E-2</v>
      </c>
      <c r="E12" s="10">
        <v>1.8577086489743502E-2</v>
      </c>
      <c r="F12" s="10">
        <v>3.5489772018184258</v>
      </c>
      <c r="G12" s="10">
        <v>0.50025404396064022</v>
      </c>
      <c r="H12" s="10">
        <v>6.2069963963392746E-2</v>
      </c>
      <c r="I12" s="10">
        <v>8.1446975973605333</v>
      </c>
      <c r="J12" s="10">
        <v>2748.1266539919716</v>
      </c>
      <c r="K12" s="10">
        <v>2.4530369031693495</v>
      </c>
      <c r="L12" s="10">
        <v>5.5359717739435634</v>
      </c>
      <c r="M12" s="10">
        <v>2756.1156626690845</v>
      </c>
      <c r="O12" s="14" t="s">
        <v>20</v>
      </c>
      <c r="P12" s="15" t="s">
        <v>21</v>
      </c>
      <c r="Q12" s="10">
        <v>2561.7045758201875</v>
      </c>
      <c r="R12" s="10">
        <v>9.0385914662306305E-2</v>
      </c>
      <c r="S12" s="10">
        <v>1.7013307893050642E-2</v>
      </c>
      <c r="T12" s="10">
        <v>3.2842813181200499</v>
      </c>
      <c r="U12" s="10">
        <v>0.47272640563772106</v>
      </c>
      <c r="V12" s="10">
        <v>5.7871069586511975E-2</v>
      </c>
      <c r="W12" s="10">
        <v>7.2070011221392463</v>
      </c>
      <c r="X12" s="10">
        <v>2561.7045758201875</v>
      </c>
      <c r="Y12" s="10">
        <v>2.2596478665576578</v>
      </c>
      <c r="Z12" s="10">
        <v>5.0699657521290913</v>
      </c>
      <c r="AA12" s="10">
        <v>2569.0341894388744</v>
      </c>
      <c r="AC12" s="14" t="s">
        <v>20</v>
      </c>
      <c r="AD12" s="15" t="s">
        <v>21</v>
      </c>
      <c r="AE12" s="10">
        <v>2034.6128617032105</v>
      </c>
      <c r="AF12" s="10">
        <v>7.1262075020595617E-2</v>
      </c>
      <c r="AG12" s="10">
        <v>1.3364285134282845E-2</v>
      </c>
      <c r="AH12" s="10">
        <v>2.6102494559593761</v>
      </c>
      <c r="AI12" s="10">
        <v>0.3744332085732292</v>
      </c>
      <c r="AJ12" s="10">
        <v>4.6395504733817414E-2</v>
      </c>
      <c r="AK12" s="10">
        <v>5.675789247943019</v>
      </c>
      <c r="AL12" s="10">
        <v>2034.6128617032105</v>
      </c>
      <c r="AM12" s="10">
        <v>1.7815518755148905</v>
      </c>
      <c r="AN12" s="10">
        <v>3.9825569700162879</v>
      </c>
      <c r="AO12" s="10">
        <v>2040.3769705487416</v>
      </c>
      <c r="AQ12" s="14" t="s">
        <v>20</v>
      </c>
      <c r="AR12" s="15" t="s">
        <v>21</v>
      </c>
      <c r="AS12" s="10">
        <v>1986.7772274462066</v>
      </c>
      <c r="AT12" s="10">
        <v>6.8169005723071274E-2</v>
      </c>
      <c r="AU12" s="10">
        <v>1.2666557672206053E-2</v>
      </c>
      <c r="AV12" s="10">
        <v>2.4058925338512451</v>
      </c>
      <c r="AW12" s="10">
        <v>0.34573783022698201</v>
      </c>
      <c r="AX12" s="10">
        <v>4.3922259788224984E-2</v>
      </c>
      <c r="AY12" s="10">
        <v>4.9750458961226602</v>
      </c>
      <c r="AZ12" s="10">
        <v>1986.7772274462066</v>
      </c>
      <c r="BA12" s="10">
        <v>1.7042251430767819</v>
      </c>
      <c r="BB12" s="10">
        <v>3.774634186317404</v>
      </c>
      <c r="BC12" s="10">
        <v>1992.2560867756008</v>
      </c>
      <c r="BE12" s="14" t="s">
        <v>20</v>
      </c>
      <c r="BF12" s="15" t="s">
        <v>21</v>
      </c>
      <c r="BG12" s="10">
        <v>1959.6594835875596</v>
      </c>
      <c r="BH12" s="10">
        <v>6.7846327373012688E-2</v>
      </c>
      <c r="BI12" s="10">
        <v>1.26756409013926E-2</v>
      </c>
      <c r="BJ12" s="10">
        <v>2.2450938502373829</v>
      </c>
      <c r="BK12" s="10">
        <v>0.33747979837551062</v>
      </c>
      <c r="BL12" s="10">
        <v>4.0367563207204846E-2</v>
      </c>
      <c r="BM12" s="10">
        <v>4.406093661424916</v>
      </c>
      <c r="BN12" s="10">
        <v>1959.6594835875596</v>
      </c>
      <c r="BO12" s="10">
        <v>1.6961581843253173</v>
      </c>
      <c r="BP12" s="10">
        <v>3.7773409886149949</v>
      </c>
      <c r="BQ12" s="10">
        <v>1965.1329827604998</v>
      </c>
    </row>
    <row r="13" spans="1:69" ht="45.6" x14ac:dyDescent="0.3">
      <c r="A13" s="14" t="s">
        <v>22</v>
      </c>
      <c r="B13" s="15" t="s">
        <v>23</v>
      </c>
      <c r="C13" s="13" t="s">
        <v>14</v>
      </c>
      <c r="D13" s="13" t="s">
        <v>14</v>
      </c>
      <c r="E13" s="13" t="s">
        <v>14</v>
      </c>
      <c r="F13" s="13" t="s">
        <v>14</v>
      </c>
      <c r="G13" s="13" t="s">
        <v>14</v>
      </c>
      <c r="H13" s="13" t="s">
        <v>14</v>
      </c>
      <c r="I13" s="13" t="s">
        <v>14</v>
      </c>
      <c r="J13" s="13">
        <v>0</v>
      </c>
      <c r="K13" s="13">
        <v>0</v>
      </c>
      <c r="L13" s="13">
        <v>0</v>
      </c>
      <c r="M13" s="13">
        <v>0</v>
      </c>
      <c r="O13" s="14" t="s">
        <v>22</v>
      </c>
      <c r="P13" s="15" t="s">
        <v>23</v>
      </c>
      <c r="Q13" s="13" t="s">
        <v>14</v>
      </c>
      <c r="R13" s="13" t="s">
        <v>14</v>
      </c>
      <c r="S13" s="13" t="s">
        <v>14</v>
      </c>
      <c r="T13" s="13" t="s">
        <v>14</v>
      </c>
      <c r="U13" s="13" t="s">
        <v>14</v>
      </c>
      <c r="V13" s="13" t="s">
        <v>14</v>
      </c>
      <c r="W13" s="13" t="s">
        <v>14</v>
      </c>
      <c r="X13" s="13">
        <v>0</v>
      </c>
      <c r="Y13" s="13">
        <v>0</v>
      </c>
      <c r="Z13" s="13">
        <v>0</v>
      </c>
      <c r="AA13" s="13">
        <v>0</v>
      </c>
      <c r="AC13" s="14" t="s">
        <v>22</v>
      </c>
      <c r="AD13" s="15" t="s">
        <v>23</v>
      </c>
      <c r="AE13" s="13" t="s">
        <v>14</v>
      </c>
      <c r="AF13" s="13" t="s">
        <v>14</v>
      </c>
      <c r="AG13" s="13" t="s">
        <v>14</v>
      </c>
      <c r="AH13" s="13" t="s">
        <v>14</v>
      </c>
      <c r="AI13" s="13" t="s">
        <v>14</v>
      </c>
      <c r="AJ13" s="13" t="s">
        <v>14</v>
      </c>
      <c r="AK13" s="13" t="s">
        <v>14</v>
      </c>
      <c r="AL13" s="13">
        <v>0</v>
      </c>
      <c r="AM13" s="13">
        <v>0</v>
      </c>
      <c r="AN13" s="13">
        <v>0</v>
      </c>
      <c r="AO13" s="13">
        <v>0</v>
      </c>
      <c r="AQ13" s="14" t="s">
        <v>22</v>
      </c>
      <c r="AR13" s="15" t="s">
        <v>23</v>
      </c>
      <c r="AS13" s="13" t="s">
        <v>14</v>
      </c>
      <c r="AT13" s="13" t="s">
        <v>14</v>
      </c>
      <c r="AU13" s="13" t="s">
        <v>14</v>
      </c>
      <c r="AV13" s="13" t="s">
        <v>14</v>
      </c>
      <c r="AW13" s="13" t="s">
        <v>14</v>
      </c>
      <c r="AX13" s="13" t="s">
        <v>14</v>
      </c>
      <c r="AY13" s="13" t="s">
        <v>14</v>
      </c>
      <c r="AZ13" s="13">
        <v>0</v>
      </c>
      <c r="BA13" s="13">
        <v>0</v>
      </c>
      <c r="BB13" s="13">
        <v>0</v>
      </c>
      <c r="BC13" s="13">
        <v>0</v>
      </c>
      <c r="BE13" s="14" t="s">
        <v>22</v>
      </c>
      <c r="BF13" s="15" t="s">
        <v>23</v>
      </c>
      <c r="BG13" s="13" t="s">
        <v>14</v>
      </c>
      <c r="BH13" s="13" t="s">
        <v>14</v>
      </c>
      <c r="BI13" s="13" t="s">
        <v>14</v>
      </c>
      <c r="BJ13" s="13" t="s">
        <v>14</v>
      </c>
      <c r="BK13" s="13" t="s">
        <v>14</v>
      </c>
      <c r="BL13" s="13" t="s">
        <v>14</v>
      </c>
      <c r="BM13" s="13" t="s">
        <v>14</v>
      </c>
      <c r="BN13" s="13">
        <v>0</v>
      </c>
      <c r="BO13" s="13">
        <v>0</v>
      </c>
      <c r="BP13" s="13">
        <v>0</v>
      </c>
      <c r="BQ13" s="13">
        <v>0</v>
      </c>
    </row>
    <row r="14" spans="1:69" ht="45.6" x14ac:dyDescent="0.3">
      <c r="A14" s="17" t="s">
        <v>24</v>
      </c>
      <c r="B14" s="18" t="s">
        <v>25</v>
      </c>
      <c r="C14" s="19">
        <v>2748.1266539919716</v>
      </c>
      <c r="D14" s="19">
        <v>9.8121476126773979E-2</v>
      </c>
      <c r="E14" s="19">
        <v>1.8577086489743502E-2</v>
      </c>
      <c r="F14" s="19">
        <v>3.5489772018184258</v>
      </c>
      <c r="G14" s="19">
        <v>0.50025404396064022</v>
      </c>
      <c r="H14" s="19">
        <v>6.2069963963392746E-2</v>
      </c>
      <c r="I14" s="19">
        <v>8.1446975973605333</v>
      </c>
      <c r="J14" s="19">
        <v>2748.1266539919716</v>
      </c>
      <c r="K14" s="19">
        <v>2.4530369031693495</v>
      </c>
      <c r="L14" s="19">
        <v>5.5359717739435634</v>
      </c>
      <c r="M14" s="19">
        <v>2756.1156626690845</v>
      </c>
      <c r="O14" s="17" t="s">
        <v>24</v>
      </c>
      <c r="P14" s="18" t="s">
        <v>25</v>
      </c>
      <c r="Q14" s="19">
        <v>2561.7045758201875</v>
      </c>
      <c r="R14" s="19">
        <v>9.0385914662306305E-2</v>
      </c>
      <c r="S14" s="19">
        <v>1.7013307893050642E-2</v>
      </c>
      <c r="T14" s="19">
        <v>3.2842813181200499</v>
      </c>
      <c r="U14" s="19">
        <v>0.47272640563772106</v>
      </c>
      <c r="V14" s="19">
        <v>5.7871069586511975E-2</v>
      </c>
      <c r="W14" s="19">
        <v>7.2070011221392463</v>
      </c>
      <c r="X14" s="19">
        <v>2561.7045758201875</v>
      </c>
      <c r="Y14" s="19">
        <v>2.2596478665576578</v>
      </c>
      <c r="Z14" s="19">
        <v>5.0699657521290913</v>
      </c>
      <c r="AA14" s="19">
        <v>2569.0341894388744</v>
      </c>
      <c r="AC14" s="17" t="s">
        <v>24</v>
      </c>
      <c r="AD14" s="18" t="s">
        <v>25</v>
      </c>
      <c r="AE14" s="19">
        <v>2034.6128617032105</v>
      </c>
      <c r="AF14" s="19">
        <v>7.1262075020595617E-2</v>
      </c>
      <c r="AG14" s="19">
        <v>1.3364285134282845E-2</v>
      </c>
      <c r="AH14" s="19">
        <v>2.6102494559593761</v>
      </c>
      <c r="AI14" s="19">
        <v>0.3744332085732292</v>
      </c>
      <c r="AJ14" s="19">
        <v>4.6395504733817414E-2</v>
      </c>
      <c r="AK14" s="19">
        <v>5.675789247943019</v>
      </c>
      <c r="AL14" s="19">
        <v>2034.6128617032105</v>
      </c>
      <c r="AM14" s="19">
        <v>1.7815518755148905</v>
      </c>
      <c r="AN14" s="19">
        <v>3.9825569700162879</v>
      </c>
      <c r="AO14" s="19">
        <v>2040.3769705487416</v>
      </c>
      <c r="AQ14" s="17" t="s">
        <v>24</v>
      </c>
      <c r="AR14" s="18" t="s">
        <v>25</v>
      </c>
      <c r="AS14" s="19">
        <v>1986.7772274462066</v>
      </c>
      <c r="AT14" s="19">
        <v>6.8169005723071274E-2</v>
      </c>
      <c r="AU14" s="19">
        <v>1.2666557672206053E-2</v>
      </c>
      <c r="AV14" s="19">
        <v>2.4058925338512451</v>
      </c>
      <c r="AW14" s="19">
        <v>0.34573783022698201</v>
      </c>
      <c r="AX14" s="19">
        <v>4.3922259788224984E-2</v>
      </c>
      <c r="AY14" s="19">
        <v>4.9750458961226602</v>
      </c>
      <c r="AZ14" s="19">
        <v>1986.7772274462066</v>
      </c>
      <c r="BA14" s="19">
        <v>1.7042251430767819</v>
      </c>
      <c r="BB14" s="19">
        <v>3.774634186317404</v>
      </c>
      <c r="BC14" s="19">
        <v>1992.2560867756008</v>
      </c>
      <c r="BE14" s="17" t="s">
        <v>24</v>
      </c>
      <c r="BF14" s="18" t="s">
        <v>25</v>
      </c>
      <c r="BG14" s="19">
        <v>1959.6594835875596</v>
      </c>
      <c r="BH14" s="19">
        <v>6.7846327373012688E-2</v>
      </c>
      <c r="BI14" s="19">
        <v>1.26756409013926E-2</v>
      </c>
      <c r="BJ14" s="19">
        <v>2.2450938502373829</v>
      </c>
      <c r="BK14" s="19">
        <v>0.33747979837551062</v>
      </c>
      <c r="BL14" s="19">
        <v>4.0367563207204846E-2</v>
      </c>
      <c r="BM14" s="19">
        <v>4.406093661424916</v>
      </c>
      <c r="BN14" s="19">
        <v>1959.6594835875596</v>
      </c>
      <c r="BO14" s="19">
        <v>1.6961581843253173</v>
      </c>
      <c r="BP14" s="19">
        <v>3.7773409886149949</v>
      </c>
      <c r="BQ14" s="19">
        <v>1965.1329827604998</v>
      </c>
    </row>
    <row r="15" spans="1:69" ht="72" x14ac:dyDescent="0.3">
      <c r="A15" s="14" t="s">
        <v>166</v>
      </c>
      <c r="B15" s="12" t="s">
        <v>26</v>
      </c>
      <c r="C15" s="10">
        <v>2527.9158370943251</v>
      </c>
      <c r="D15" s="10">
        <v>0.51107504732805664</v>
      </c>
      <c r="E15" s="10">
        <v>7.3547406089617726E-2</v>
      </c>
      <c r="F15" s="10">
        <v>0.60625206533522824</v>
      </c>
      <c r="G15" s="10">
        <v>0.27514284273903522</v>
      </c>
      <c r="H15" s="10">
        <v>0.13330523762842245</v>
      </c>
      <c r="I15" s="10">
        <v>5.9348123841434168E-2</v>
      </c>
      <c r="J15" s="10">
        <v>2527.9158370943251</v>
      </c>
      <c r="K15" s="10">
        <v>12.776876183201416</v>
      </c>
      <c r="L15" s="10">
        <v>21.917127014706082</v>
      </c>
      <c r="M15" s="10">
        <v>2562.6098402922325</v>
      </c>
      <c r="O15" s="14" t="s">
        <v>166</v>
      </c>
      <c r="P15" s="12" t="s">
        <v>26</v>
      </c>
      <c r="Q15" s="10">
        <v>2360.9611973734536</v>
      </c>
      <c r="R15" s="10">
        <v>0.5201891403298865</v>
      </c>
      <c r="S15" s="10">
        <v>7.4364956672333948E-2</v>
      </c>
      <c r="T15" s="10">
        <v>0.53985071134454121</v>
      </c>
      <c r="U15" s="10">
        <v>0.22793958572093181</v>
      </c>
      <c r="V15" s="10">
        <v>8.372827673798669E-2</v>
      </c>
      <c r="W15" s="10">
        <v>0.10912902841017451</v>
      </c>
      <c r="X15" s="10">
        <v>2360.9611973734536</v>
      </c>
      <c r="Y15" s="10">
        <v>13.004728508247162</v>
      </c>
      <c r="Z15" s="10">
        <v>22.160757088355517</v>
      </c>
      <c r="AA15" s="10">
        <v>2396.1266829700567</v>
      </c>
      <c r="AC15" s="14" t="s">
        <v>166</v>
      </c>
      <c r="AD15" s="12" t="s">
        <v>26</v>
      </c>
      <c r="AE15" s="10">
        <v>3900.3388485214591</v>
      </c>
      <c r="AF15" s="10">
        <v>0.57074799646723506</v>
      </c>
      <c r="AG15" s="10">
        <v>8.5167380097917175E-2</v>
      </c>
      <c r="AH15" s="10">
        <v>0.73935497917515069</v>
      </c>
      <c r="AI15" s="10">
        <v>0.22119480052721238</v>
      </c>
      <c r="AJ15" s="10">
        <v>0.10238521140424711</v>
      </c>
      <c r="AK15" s="10">
        <v>7.0171165269984584E-2</v>
      </c>
      <c r="AL15" s="10">
        <v>3900.3388485214591</v>
      </c>
      <c r="AM15" s="10">
        <v>14.268699911680876</v>
      </c>
      <c r="AN15" s="10">
        <v>25.37987926917932</v>
      </c>
      <c r="AO15" s="10">
        <v>3939.9874277023191</v>
      </c>
      <c r="AQ15" s="14" t="s">
        <v>166</v>
      </c>
      <c r="AR15" s="12" t="s">
        <v>26</v>
      </c>
      <c r="AS15" s="10">
        <v>3164.0840783302488</v>
      </c>
      <c r="AT15" s="10">
        <v>0.44696380082817339</v>
      </c>
      <c r="AU15" s="10">
        <v>6.7211794003011083E-2</v>
      </c>
      <c r="AV15" s="10">
        <v>0.41707671526926565</v>
      </c>
      <c r="AW15" s="10">
        <v>0.17403266420774177</v>
      </c>
      <c r="AX15" s="10">
        <v>8.3679939987780977E-2</v>
      </c>
      <c r="AY15" s="10">
        <v>4.0534707537028238E-2</v>
      </c>
      <c r="AZ15" s="10">
        <v>3164.0840783302488</v>
      </c>
      <c r="BA15" s="10">
        <v>11.174095020704335</v>
      </c>
      <c r="BB15" s="10">
        <v>20.029114612897303</v>
      </c>
      <c r="BC15" s="10">
        <v>3195.2872879638508</v>
      </c>
      <c r="BE15" s="14" t="s">
        <v>166</v>
      </c>
      <c r="BF15" s="12" t="s">
        <v>26</v>
      </c>
      <c r="BG15" s="10">
        <v>2783.0751347019941</v>
      </c>
      <c r="BH15" s="10">
        <v>0.38339991164812803</v>
      </c>
      <c r="BI15" s="10">
        <v>5.7895425205507015E-2</v>
      </c>
      <c r="BJ15" s="10">
        <v>0.52756224609507707</v>
      </c>
      <c r="BK15" s="10">
        <v>0.11984176758218509</v>
      </c>
      <c r="BL15" s="10">
        <v>5.2830343369682613E-2</v>
      </c>
      <c r="BM15" s="10">
        <v>4.9840224330798877E-2</v>
      </c>
      <c r="BN15" s="10">
        <v>2783.0751347019941</v>
      </c>
      <c r="BO15" s="10">
        <v>9.5849977912032003</v>
      </c>
      <c r="BP15" s="10">
        <v>17.252836711241091</v>
      </c>
      <c r="BQ15" s="10">
        <v>2809.912969204438</v>
      </c>
    </row>
    <row r="16" spans="1:69" ht="22.8" x14ac:dyDescent="0.3">
      <c r="A16" s="14" t="s">
        <v>27</v>
      </c>
      <c r="B16" s="15" t="s">
        <v>28</v>
      </c>
      <c r="C16" s="13" t="s">
        <v>29</v>
      </c>
      <c r="D16" s="13" t="s">
        <v>29</v>
      </c>
      <c r="E16" s="13" t="s">
        <v>29</v>
      </c>
      <c r="F16" s="13" t="s">
        <v>29</v>
      </c>
      <c r="G16" s="13" t="s">
        <v>29</v>
      </c>
      <c r="H16" s="13" t="s">
        <v>29</v>
      </c>
      <c r="I16" s="13" t="s">
        <v>29</v>
      </c>
      <c r="J16" s="13">
        <v>0</v>
      </c>
      <c r="K16" s="13">
        <v>0</v>
      </c>
      <c r="L16" s="13">
        <v>0</v>
      </c>
      <c r="M16" s="13">
        <v>0</v>
      </c>
      <c r="O16" s="14" t="s">
        <v>27</v>
      </c>
      <c r="P16" s="15" t="s">
        <v>28</v>
      </c>
      <c r="Q16" s="13" t="s">
        <v>29</v>
      </c>
      <c r="R16" s="13" t="s">
        <v>29</v>
      </c>
      <c r="S16" s="13" t="s">
        <v>29</v>
      </c>
      <c r="T16" s="13" t="s">
        <v>29</v>
      </c>
      <c r="U16" s="13" t="s">
        <v>29</v>
      </c>
      <c r="V16" s="13" t="s">
        <v>29</v>
      </c>
      <c r="W16" s="13" t="s">
        <v>29</v>
      </c>
      <c r="X16" s="13">
        <v>0</v>
      </c>
      <c r="Y16" s="13">
        <v>0</v>
      </c>
      <c r="Z16" s="13">
        <v>0</v>
      </c>
      <c r="AA16" s="13">
        <v>0</v>
      </c>
      <c r="AC16" s="14" t="s">
        <v>27</v>
      </c>
      <c r="AD16" s="15" t="s">
        <v>28</v>
      </c>
      <c r="AE16" s="13" t="s">
        <v>29</v>
      </c>
      <c r="AF16" s="13" t="s">
        <v>29</v>
      </c>
      <c r="AG16" s="13" t="s">
        <v>29</v>
      </c>
      <c r="AH16" s="13" t="s">
        <v>29</v>
      </c>
      <c r="AI16" s="13" t="s">
        <v>29</v>
      </c>
      <c r="AJ16" s="13" t="s">
        <v>29</v>
      </c>
      <c r="AK16" s="13" t="s">
        <v>29</v>
      </c>
      <c r="AL16" s="13">
        <v>0</v>
      </c>
      <c r="AM16" s="13">
        <v>0</v>
      </c>
      <c r="AN16" s="13">
        <v>0</v>
      </c>
      <c r="AO16" s="13">
        <v>0</v>
      </c>
      <c r="AQ16" s="14" t="s">
        <v>27</v>
      </c>
      <c r="AR16" s="15" t="s">
        <v>28</v>
      </c>
      <c r="AS16" s="13" t="s">
        <v>29</v>
      </c>
      <c r="AT16" s="13" t="s">
        <v>29</v>
      </c>
      <c r="AU16" s="13" t="s">
        <v>29</v>
      </c>
      <c r="AV16" s="13" t="s">
        <v>29</v>
      </c>
      <c r="AW16" s="13" t="s">
        <v>29</v>
      </c>
      <c r="AX16" s="13" t="s">
        <v>29</v>
      </c>
      <c r="AY16" s="13" t="s">
        <v>29</v>
      </c>
      <c r="AZ16" s="13">
        <v>0</v>
      </c>
      <c r="BA16" s="13">
        <v>0</v>
      </c>
      <c r="BB16" s="13">
        <v>0</v>
      </c>
      <c r="BC16" s="13">
        <v>0</v>
      </c>
      <c r="BE16" s="14" t="s">
        <v>27</v>
      </c>
      <c r="BF16" s="15" t="s">
        <v>28</v>
      </c>
      <c r="BG16" s="13" t="s">
        <v>29</v>
      </c>
      <c r="BH16" s="13" t="s">
        <v>29</v>
      </c>
      <c r="BI16" s="13" t="s">
        <v>29</v>
      </c>
      <c r="BJ16" s="13" t="s">
        <v>29</v>
      </c>
      <c r="BK16" s="13" t="s">
        <v>29</v>
      </c>
      <c r="BL16" s="13" t="s">
        <v>29</v>
      </c>
      <c r="BM16" s="13" t="s">
        <v>29</v>
      </c>
      <c r="BN16" s="13">
        <v>0</v>
      </c>
      <c r="BO16" s="13">
        <v>0</v>
      </c>
      <c r="BP16" s="13">
        <v>0</v>
      </c>
      <c r="BQ16" s="13">
        <v>0</v>
      </c>
    </row>
    <row r="17" spans="1:69" ht="22.8" x14ac:dyDescent="0.3">
      <c r="A17" s="14" t="s">
        <v>30</v>
      </c>
      <c r="B17" s="15" t="s">
        <v>31</v>
      </c>
      <c r="C17" s="13" t="s">
        <v>29</v>
      </c>
      <c r="D17" s="13" t="s">
        <v>29</v>
      </c>
      <c r="E17" s="13" t="s">
        <v>29</v>
      </c>
      <c r="F17" s="13" t="s">
        <v>29</v>
      </c>
      <c r="G17" s="13" t="s">
        <v>29</v>
      </c>
      <c r="H17" s="13" t="s">
        <v>29</v>
      </c>
      <c r="I17" s="13" t="s">
        <v>29</v>
      </c>
      <c r="J17" s="13">
        <v>0</v>
      </c>
      <c r="K17" s="13">
        <v>0</v>
      </c>
      <c r="L17" s="13">
        <v>0</v>
      </c>
      <c r="M17" s="13">
        <v>0</v>
      </c>
      <c r="O17" s="14" t="s">
        <v>30</v>
      </c>
      <c r="P17" s="15" t="s">
        <v>31</v>
      </c>
      <c r="Q17" s="13" t="s">
        <v>29</v>
      </c>
      <c r="R17" s="13" t="s">
        <v>29</v>
      </c>
      <c r="S17" s="13" t="s">
        <v>29</v>
      </c>
      <c r="T17" s="13" t="s">
        <v>29</v>
      </c>
      <c r="U17" s="13" t="s">
        <v>29</v>
      </c>
      <c r="V17" s="13" t="s">
        <v>29</v>
      </c>
      <c r="W17" s="13" t="s">
        <v>29</v>
      </c>
      <c r="X17" s="13">
        <v>0</v>
      </c>
      <c r="Y17" s="13">
        <v>0</v>
      </c>
      <c r="Z17" s="13">
        <v>0</v>
      </c>
      <c r="AA17" s="13">
        <v>0</v>
      </c>
      <c r="AC17" s="14" t="s">
        <v>30</v>
      </c>
      <c r="AD17" s="15" t="s">
        <v>31</v>
      </c>
      <c r="AE17" s="13" t="s">
        <v>29</v>
      </c>
      <c r="AF17" s="13" t="s">
        <v>29</v>
      </c>
      <c r="AG17" s="13" t="s">
        <v>29</v>
      </c>
      <c r="AH17" s="13" t="s">
        <v>29</v>
      </c>
      <c r="AI17" s="13" t="s">
        <v>29</v>
      </c>
      <c r="AJ17" s="13" t="s">
        <v>29</v>
      </c>
      <c r="AK17" s="13" t="s">
        <v>29</v>
      </c>
      <c r="AL17" s="13">
        <v>0</v>
      </c>
      <c r="AM17" s="13">
        <v>0</v>
      </c>
      <c r="AN17" s="13">
        <v>0</v>
      </c>
      <c r="AO17" s="13">
        <v>0</v>
      </c>
      <c r="AQ17" s="14" t="s">
        <v>30</v>
      </c>
      <c r="AR17" s="15" t="s">
        <v>31</v>
      </c>
      <c r="AS17" s="13" t="s">
        <v>29</v>
      </c>
      <c r="AT17" s="13" t="s">
        <v>29</v>
      </c>
      <c r="AU17" s="13" t="s">
        <v>29</v>
      </c>
      <c r="AV17" s="13" t="s">
        <v>29</v>
      </c>
      <c r="AW17" s="13" t="s">
        <v>29</v>
      </c>
      <c r="AX17" s="13" t="s">
        <v>29</v>
      </c>
      <c r="AY17" s="13" t="s">
        <v>29</v>
      </c>
      <c r="AZ17" s="13">
        <v>0</v>
      </c>
      <c r="BA17" s="13">
        <v>0</v>
      </c>
      <c r="BB17" s="13">
        <v>0</v>
      </c>
      <c r="BC17" s="13">
        <v>0</v>
      </c>
      <c r="BE17" s="14" t="s">
        <v>30</v>
      </c>
      <c r="BF17" s="15" t="s">
        <v>31</v>
      </c>
      <c r="BG17" s="13" t="s">
        <v>29</v>
      </c>
      <c r="BH17" s="13" t="s">
        <v>29</v>
      </c>
      <c r="BI17" s="13" t="s">
        <v>29</v>
      </c>
      <c r="BJ17" s="13" t="s">
        <v>29</v>
      </c>
      <c r="BK17" s="13" t="s">
        <v>29</v>
      </c>
      <c r="BL17" s="13" t="s">
        <v>29</v>
      </c>
      <c r="BM17" s="13" t="s">
        <v>29</v>
      </c>
      <c r="BN17" s="13">
        <v>0</v>
      </c>
      <c r="BO17" s="13">
        <v>0</v>
      </c>
      <c r="BP17" s="13">
        <v>0</v>
      </c>
      <c r="BQ17" s="13">
        <v>0</v>
      </c>
    </row>
    <row r="18" spans="1:69" ht="22.8" x14ac:dyDescent="0.3">
      <c r="A18" s="14" t="s">
        <v>32</v>
      </c>
      <c r="B18" s="15" t="s">
        <v>33</v>
      </c>
      <c r="C18" s="13" t="s">
        <v>29</v>
      </c>
      <c r="D18" s="13" t="s">
        <v>29</v>
      </c>
      <c r="E18" s="13" t="s">
        <v>29</v>
      </c>
      <c r="F18" s="13" t="s">
        <v>29</v>
      </c>
      <c r="G18" s="13" t="s">
        <v>29</v>
      </c>
      <c r="H18" s="13" t="s">
        <v>29</v>
      </c>
      <c r="I18" s="13" t="s">
        <v>29</v>
      </c>
      <c r="J18" s="13">
        <v>0</v>
      </c>
      <c r="K18" s="13">
        <v>0</v>
      </c>
      <c r="L18" s="13">
        <v>0</v>
      </c>
      <c r="M18" s="13">
        <v>0</v>
      </c>
      <c r="O18" s="14" t="s">
        <v>32</v>
      </c>
      <c r="P18" s="15" t="s">
        <v>33</v>
      </c>
      <c r="Q18" s="13" t="s">
        <v>29</v>
      </c>
      <c r="R18" s="13" t="s">
        <v>29</v>
      </c>
      <c r="S18" s="13" t="s">
        <v>29</v>
      </c>
      <c r="T18" s="13" t="s">
        <v>29</v>
      </c>
      <c r="U18" s="13" t="s">
        <v>29</v>
      </c>
      <c r="V18" s="13" t="s">
        <v>29</v>
      </c>
      <c r="W18" s="13" t="s">
        <v>29</v>
      </c>
      <c r="X18" s="13">
        <v>0</v>
      </c>
      <c r="Y18" s="13">
        <v>0</v>
      </c>
      <c r="Z18" s="13">
        <v>0</v>
      </c>
      <c r="AA18" s="13">
        <v>0</v>
      </c>
      <c r="AC18" s="14" t="s">
        <v>32</v>
      </c>
      <c r="AD18" s="15" t="s">
        <v>33</v>
      </c>
      <c r="AE18" s="13" t="s">
        <v>29</v>
      </c>
      <c r="AF18" s="13" t="s">
        <v>29</v>
      </c>
      <c r="AG18" s="13" t="s">
        <v>29</v>
      </c>
      <c r="AH18" s="13" t="s">
        <v>29</v>
      </c>
      <c r="AI18" s="13" t="s">
        <v>29</v>
      </c>
      <c r="AJ18" s="13" t="s">
        <v>29</v>
      </c>
      <c r="AK18" s="13" t="s">
        <v>29</v>
      </c>
      <c r="AL18" s="13">
        <v>0</v>
      </c>
      <c r="AM18" s="13">
        <v>0</v>
      </c>
      <c r="AN18" s="13">
        <v>0</v>
      </c>
      <c r="AO18" s="13">
        <v>0</v>
      </c>
      <c r="AQ18" s="14" t="s">
        <v>32</v>
      </c>
      <c r="AR18" s="15" t="s">
        <v>33</v>
      </c>
      <c r="AS18" s="13" t="s">
        <v>29</v>
      </c>
      <c r="AT18" s="13" t="s">
        <v>29</v>
      </c>
      <c r="AU18" s="13" t="s">
        <v>29</v>
      </c>
      <c r="AV18" s="13" t="s">
        <v>29</v>
      </c>
      <c r="AW18" s="13" t="s">
        <v>29</v>
      </c>
      <c r="AX18" s="13" t="s">
        <v>29</v>
      </c>
      <c r="AY18" s="13" t="s">
        <v>29</v>
      </c>
      <c r="AZ18" s="13">
        <v>0</v>
      </c>
      <c r="BA18" s="13">
        <v>0</v>
      </c>
      <c r="BB18" s="13">
        <v>0</v>
      </c>
      <c r="BC18" s="13">
        <v>0</v>
      </c>
      <c r="BE18" s="14" t="s">
        <v>32</v>
      </c>
      <c r="BF18" s="15" t="s">
        <v>33</v>
      </c>
      <c r="BG18" s="13" t="s">
        <v>29</v>
      </c>
      <c r="BH18" s="13" t="s">
        <v>29</v>
      </c>
      <c r="BI18" s="13" t="s">
        <v>29</v>
      </c>
      <c r="BJ18" s="13" t="s">
        <v>29</v>
      </c>
      <c r="BK18" s="13" t="s">
        <v>29</v>
      </c>
      <c r="BL18" s="13" t="s">
        <v>29</v>
      </c>
      <c r="BM18" s="13" t="s">
        <v>29</v>
      </c>
      <c r="BN18" s="13">
        <v>0</v>
      </c>
      <c r="BO18" s="13">
        <v>0</v>
      </c>
      <c r="BP18" s="13">
        <v>0</v>
      </c>
      <c r="BQ18" s="13">
        <v>0</v>
      </c>
    </row>
    <row r="19" spans="1:69" ht="34.200000000000003" x14ac:dyDescent="0.3">
      <c r="A19" s="14" t="s">
        <v>34</v>
      </c>
      <c r="B19" s="15" t="s">
        <v>35</v>
      </c>
      <c r="C19" s="13" t="s">
        <v>29</v>
      </c>
      <c r="D19" s="13" t="s">
        <v>29</v>
      </c>
      <c r="E19" s="13" t="s">
        <v>29</v>
      </c>
      <c r="F19" s="13" t="s">
        <v>29</v>
      </c>
      <c r="G19" s="13" t="s">
        <v>29</v>
      </c>
      <c r="H19" s="13" t="s">
        <v>29</v>
      </c>
      <c r="I19" s="13" t="s">
        <v>29</v>
      </c>
      <c r="J19" s="13">
        <v>0</v>
      </c>
      <c r="K19" s="13">
        <v>0</v>
      </c>
      <c r="L19" s="13">
        <v>0</v>
      </c>
      <c r="M19" s="13">
        <v>0</v>
      </c>
      <c r="O19" s="14" t="s">
        <v>34</v>
      </c>
      <c r="P19" s="15" t="s">
        <v>35</v>
      </c>
      <c r="Q19" s="13" t="s">
        <v>29</v>
      </c>
      <c r="R19" s="13" t="s">
        <v>29</v>
      </c>
      <c r="S19" s="13" t="s">
        <v>29</v>
      </c>
      <c r="T19" s="13" t="s">
        <v>29</v>
      </c>
      <c r="U19" s="13" t="s">
        <v>29</v>
      </c>
      <c r="V19" s="13" t="s">
        <v>29</v>
      </c>
      <c r="W19" s="13" t="s">
        <v>29</v>
      </c>
      <c r="X19" s="13">
        <v>0</v>
      </c>
      <c r="Y19" s="13">
        <v>0</v>
      </c>
      <c r="Z19" s="13">
        <v>0</v>
      </c>
      <c r="AA19" s="13">
        <v>0</v>
      </c>
      <c r="AC19" s="14" t="s">
        <v>34</v>
      </c>
      <c r="AD19" s="15" t="s">
        <v>35</v>
      </c>
      <c r="AE19" s="13" t="s">
        <v>29</v>
      </c>
      <c r="AF19" s="13" t="s">
        <v>29</v>
      </c>
      <c r="AG19" s="13" t="s">
        <v>29</v>
      </c>
      <c r="AH19" s="13" t="s">
        <v>29</v>
      </c>
      <c r="AI19" s="13" t="s">
        <v>29</v>
      </c>
      <c r="AJ19" s="13" t="s">
        <v>29</v>
      </c>
      <c r="AK19" s="13" t="s">
        <v>29</v>
      </c>
      <c r="AL19" s="13">
        <v>0</v>
      </c>
      <c r="AM19" s="13">
        <v>0</v>
      </c>
      <c r="AN19" s="13">
        <v>0</v>
      </c>
      <c r="AO19" s="13">
        <v>0</v>
      </c>
      <c r="AQ19" s="14" t="s">
        <v>34</v>
      </c>
      <c r="AR19" s="15" t="s">
        <v>35</v>
      </c>
      <c r="AS19" s="13" t="s">
        <v>29</v>
      </c>
      <c r="AT19" s="13" t="s">
        <v>29</v>
      </c>
      <c r="AU19" s="13" t="s">
        <v>29</v>
      </c>
      <c r="AV19" s="13" t="s">
        <v>29</v>
      </c>
      <c r="AW19" s="13" t="s">
        <v>29</v>
      </c>
      <c r="AX19" s="13" t="s">
        <v>29</v>
      </c>
      <c r="AY19" s="13" t="s">
        <v>29</v>
      </c>
      <c r="AZ19" s="13">
        <v>0</v>
      </c>
      <c r="BA19" s="13">
        <v>0</v>
      </c>
      <c r="BB19" s="13">
        <v>0</v>
      </c>
      <c r="BC19" s="13">
        <v>0</v>
      </c>
      <c r="BE19" s="14" t="s">
        <v>34</v>
      </c>
      <c r="BF19" s="15" t="s">
        <v>35</v>
      </c>
      <c r="BG19" s="13" t="s">
        <v>29</v>
      </c>
      <c r="BH19" s="13" t="s">
        <v>29</v>
      </c>
      <c r="BI19" s="13" t="s">
        <v>29</v>
      </c>
      <c r="BJ19" s="13" t="s">
        <v>29</v>
      </c>
      <c r="BK19" s="13" t="s">
        <v>29</v>
      </c>
      <c r="BL19" s="13" t="s">
        <v>29</v>
      </c>
      <c r="BM19" s="13" t="s">
        <v>29</v>
      </c>
      <c r="BN19" s="13">
        <v>0</v>
      </c>
      <c r="BO19" s="13">
        <v>0</v>
      </c>
      <c r="BP19" s="13">
        <v>0</v>
      </c>
      <c r="BQ19" s="13">
        <v>0</v>
      </c>
    </row>
    <row r="20" spans="1:69" ht="57" x14ac:dyDescent="0.3">
      <c r="A20" s="14" t="s">
        <v>36</v>
      </c>
      <c r="B20" s="15" t="s">
        <v>37</v>
      </c>
      <c r="C20" s="13" t="s">
        <v>29</v>
      </c>
      <c r="D20" s="13" t="s">
        <v>29</v>
      </c>
      <c r="E20" s="13" t="s">
        <v>29</v>
      </c>
      <c r="F20" s="13" t="s">
        <v>29</v>
      </c>
      <c r="G20" s="13" t="s">
        <v>29</v>
      </c>
      <c r="H20" s="13" t="s">
        <v>29</v>
      </c>
      <c r="I20" s="13" t="s">
        <v>29</v>
      </c>
      <c r="J20" s="13">
        <v>0</v>
      </c>
      <c r="K20" s="13">
        <v>0</v>
      </c>
      <c r="L20" s="13">
        <v>0</v>
      </c>
      <c r="M20" s="13">
        <v>0</v>
      </c>
      <c r="O20" s="14" t="s">
        <v>36</v>
      </c>
      <c r="P20" s="15" t="s">
        <v>37</v>
      </c>
      <c r="Q20" s="13" t="s">
        <v>29</v>
      </c>
      <c r="R20" s="13" t="s">
        <v>29</v>
      </c>
      <c r="S20" s="13" t="s">
        <v>29</v>
      </c>
      <c r="T20" s="13" t="s">
        <v>29</v>
      </c>
      <c r="U20" s="13" t="s">
        <v>29</v>
      </c>
      <c r="V20" s="13" t="s">
        <v>29</v>
      </c>
      <c r="W20" s="13" t="s">
        <v>29</v>
      </c>
      <c r="X20" s="13">
        <v>0</v>
      </c>
      <c r="Y20" s="13">
        <v>0</v>
      </c>
      <c r="Z20" s="13">
        <v>0</v>
      </c>
      <c r="AA20" s="13">
        <v>0</v>
      </c>
      <c r="AC20" s="14" t="s">
        <v>36</v>
      </c>
      <c r="AD20" s="15" t="s">
        <v>37</v>
      </c>
      <c r="AE20" s="13" t="s">
        <v>29</v>
      </c>
      <c r="AF20" s="13" t="s">
        <v>29</v>
      </c>
      <c r="AG20" s="13" t="s">
        <v>29</v>
      </c>
      <c r="AH20" s="13" t="s">
        <v>29</v>
      </c>
      <c r="AI20" s="13" t="s">
        <v>29</v>
      </c>
      <c r="AJ20" s="13" t="s">
        <v>29</v>
      </c>
      <c r="AK20" s="13" t="s">
        <v>29</v>
      </c>
      <c r="AL20" s="13">
        <v>0</v>
      </c>
      <c r="AM20" s="13">
        <v>0</v>
      </c>
      <c r="AN20" s="13">
        <v>0</v>
      </c>
      <c r="AO20" s="13">
        <v>0</v>
      </c>
      <c r="AQ20" s="14" t="s">
        <v>36</v>
      </c>
      <c r="AR20" s="15" t="s">
        <v>37</v>
      </c>
      <c r="AS20" s="13" t="s">
        <v>29</v>
      </c>
      <c r="AT20" s="13" t="s">
        <v>29</v>
      </c>
      <c r="AU20" s="13" t="s">
        <v>29</v>
      </c>
      <c r="AV20" s="13" t="s">
        <v>29</v>
      </c>
      <c r="AW20" s="13" t="s">
        <v>29</v>
      </c>
      <c r="AX20" s="13" t="s">
        <v>29</v>
      </c>
      <c r="AY20" s="13" t="s">
        <v>29</v>
      </c>
      <c r="AZ20" s="13">
        <v>0</v>
      </c>
      <c r="BA20" s="13">
        <v>0</v>
      </c>
      <c r="BB20" s="13">
        <v>0</v>
      </c>
      <c r="BC20" s="13">
        <v>0</v>
      </c>
      <c r="BE20" s="14" t="s">
        <v>36</v>
      </c>
      <c r="BF20" s="15" t="s">
        <v>37</v>
      </c>
      <c r="BG20" s="13" t="s">
        <v>29</v>
      </c>
      <c r="BH20" s="13" t="s">
        <v>29</v>
      </c>
      <c r="BI20" s="13" t="s">
        <v>29</v>
      </c>
      <c r="BJ20" s="13" t="s">
        <v>29</v>
      </c>
      <c r="BK20" s="13" t="s">
        <v>29</v>
      </c>
      <c r="BL20" s="13" t="s">
        <v>29</v>
      </c>
      <c r="BM20" s="13" t="s">
        <v>29</v>
      </c>
      <c r="BN20" s="13">
        <v>0</v>
      </c>
      <c r="BO20" s="13">
        <v>0</v>
      </c>
      <c r="BP20" s="13">
        <v>0</v>
      </c>
      <c r="BQ20" s="13">
        <v>0</v>
      </c>
    </row>
    <row r="21" spans="1:69" ht="34.200000000000003" x14ac:dyDescent="0.3">
      <c r="A21" s="17" t="s">
        <v>38</v>
      </c>
      <c r="B21" s="18" t="s">
        <v>39</v>
      </c>
      <c r="C21" s="19">
        <v>224.14402957705624</v>
      </c>
      <c r="D21" s="19">
        <v>3.7921941266036083E-2</v>
      </c>
      <c r="E21" s="19">
        <v>5.4875403028628511E-3</v>
      </c>
      <c r="F21" s="19">
        <v>0.60625206533522824</v>
      </c>
      <c r="G21" s="19">
        <v>0.27514284273903522</v>
      </c>
      <c r="H21" s="19">
        <v>0.13330523762842245</v>
      </c>
      <c r="I21" s="19">
        <v>5.9348123841434168E-2</v>
      </c>
      <c r="J21" s="19">
        <v>224.14402957705624</v>
      </c>
      <c r="K21" s="19">
        <v>0.94804853165090208</v>
      </c>
      <c r="L21" s="19">
        <v>1.6352870102531296</v>
      </c>
      <c r="M21" s="19">
        <v>226.72736511896028</v>
      </c>
      <c r="O21" s="17" t="s">
        <v>38</v>
      </c>
      <c r="P21" s="18" t="s">
        <v>39</v>
      </c>
      <c r="Q21" s="19">
        <v>231.95653469833636</v>
      </c>
      <c r="R21" s="19">
        <v>3.1950534845344394E-2</v>
      </c>
      <c r="S21" s="19">
        <v>4.7191417194019595E-3</v>
      </c>
      <c r="T21" s="19">
        <v>0.53985071134454121</v>
      </c>
      <c r="U21" s="19">
        <v>0.22793958572093181</v>
      </c>
      <c r="V21" s="19">
        <v>8.372827673798669E-2</v>
      </c>
      <c r="W21" s="19">
        <v>0.10912902841017451</v>
      </c>
      <c r="X21" s="19">
        <v>231.95653469833636</v>
      </c>
      <c r="Y21" s="19">
        <v>0.79876337113360985</v>
      </c>
      <c r="Z21" s="19">
        <v>1.406304232381784</v>
      </c>
      <c r="AA21" s="19">
        <v>234.16160230185176</v>
      </c>
      <c r="AC21" s="17" t="s">
        <v>38</v>
      </c>
      <c r="AD21" s="18" t="s">
        <v>39</v>
      </c>
      <c r="AE21" s="19">
        <v>388.26764617652708</v>
      </c>
      <c r="AF21" s="19">
        <v>5.0716535333850746E-2</v>
      </c>
      <c r="AG21" s="19">
        <v>7.5506881429219502E-3</v>
      </c>
      <c r="AH21" s="19">
        <v>0.73935497917515069</v>
      </c>
      <c r="AI21" s="19">
        <v>0.22119480052721238</v>
      </c>
      <c r="AJ21" s="19">
        <v>0.10238521140424711</v>
      </c>
      <c r="AK21" s="19">
        <v>7.0171165269984584E-2</v>
      </c>
      <c r="AL21" s="19">
        <v>388.26764617652708</v>
      </c>
      <c r="AM21" s="19">
        <v>1.2679133833462686</v>
      </c>
      <c r="AN21" s="19">
        <v>2.2501050665907409</v>
      </c>
      <c r="AO21" s="19">
        <v>391.7856646264641</v>
      </c>
      <c r="AQ21" s="17" t="s">
        <v>38</v>
      </c>
      <c r="AR21" s="18" t="s">
        <v>39</v>
      </c>
      <c r="AS21" s="19">
        <v>401.37634226714562</v>
      </c>
      <c r="AT21" s="19">
        <v>3.4186836159178766E-2</v>
      </c>
      <c r="AU21" s="19">
        <v>5.4985567093887387E-3</v>
      </c>
      <c r="AV21" s="19">
        <v>0.41707671526926565</v>
      </c>
      <c r="AW21" s="19">
        <v>0.17403266420774177</v>
      </c>
      <c r="AX21" s="19">
        <v>8.3679939987780977E-2</v>
      </c>
      <c r="AY21" s="19">
        <v>4.0534707537028238E-2</v>
      </c>
      <c r="AZ21" s="19">
        <v>401.37634226714562</v>
      </c>
      <c r="BA21" s="19">
        <v>0.8546709039794691</v>
      </c>
      <c r="BB21" s="19">
        <v>1.6385698993978441</v>
      </c>
      <c r="BC21" s="19">
        <v>403.86958307052294</v>
      </c>
      <c r="BE21" s="17" t="s">
        <v>38</v>
      </c>
      <c r="BF21" s="18" t="s">
        <v>39</v>
      </c>
      <c r="BG21" s="19">
        <v>363.724134434098</v>
      </c>
      <c r="BH21" s="19">
        <v>3.3339881159440407E-2</v>
      </c>
      <c r="BI21" s="19">
        <v>5.2573744276597657E-3</v>
      </c>
      <c r="BJ21" s="19">
        <v>0.52756224609507707</v>
      </c>
      <c r="BK21" s="19">
        <v>0.11984176758218509</v>
      </c>
      <c r="BL21" s="19">
        <v>5.2830343369682613E-2</v>
      </c>
      <c r="BM21" s="19">
        <v>4.9840224330798877E-2</v>
      </c>
      <c r="BN21" s="19">
        <v>363.724134434098</v>
      </c>
      <c r="BO21" s="19">
        <v>0.83349702898601019</v>
      </c>
      <c r="BP21" s="19">
        <v>1.5666975794426101</v>
      </c>
      <c r="BQ21" s="19">
        <v>366.12432904252665</v>
      </c>
    </row>
    <row r="22" spans="1:69" ht="22.8" x14ac:dyDescent="0.3">
      <c r="A22" s="14" t="s">
        <v>40</v>
      </c>
      <c r="B22" s="15" t="s">
        <v>41</v>
      </c>
      <c r="C22" s="13" t="s">
        <v>29</v>
      </c>
      <c r="D22" s="13" t="s">
        <v>29</v>
      </c>
      <c r="E22" s="13" t="s">
        <v>29</v>
      </c>
      <c r="F22" s="13" t="s">
        <v>29</v>
      </c>
      <c r="G22" s="13" t="s">
        <v>29</v>
      </c>
      <c r="H22" s="13" t="s">
        <v>29</v>
      </c>
      <c r="I22" s="13" t="s">
        <v>29</v>
      </c>
      <c r="J22" s="13">
        <v>0</v>
      </c>
      <c r="K22" s="13">
        <v>0</v>
      </c>
      <c r="L22" s="13">
        <v>0</v>
      </c>
      <c r="M22" s="13">
        <v>0</v>
      </c>
      <c r="O22" s="14" t="s">
        <v>40</v>
      </c>
      <c r="P22" s="15" t="s">
        <v>41</v>
      </c>
      <c r="Q22" s="13" t="s">
        <v>29</v>
      </c>
      <c r="R22" s="13" t="s">
        <v>29</v>
      </c>
      <c r="S22" s="13" t="s">
        <v>29</v>
      </c>
      <c r="T22" s="13" t="s">
        <v>29</v>
      </c>
      <c r="U22" s="13" t="s">
        <v>29</v>
      </c>
      <c r="V22" s="13" t="s">
        <v>29</v>
      </c>
      <c r="W22" s="13" t="s">
        <v>29</v>
      </c>
      <c r="X22" s="13">
        <v>0</v>
      </c>
      <c r="Y22" s="13">
        <v>0</v>
      </c>
      <c r="Z22" s="13">
        <v>0</v>
      </c>
      <c r="AA22" s="13">
        <v>0</v>
      </c>
      <c r="AC22" s="14" t="s">
        <v>40</v>
      </c>
      <c r="AD22" s="15" t="s">
        <v>41</v>
      </c>
      <c r="AE22" s="13" t="s">
        <v>29</v>
      </c>
      <c r="AF22" s="13" t="s">
        <v>29</v>
      </c>
      <c r="AG22" s="13" t="s">
        <v>29</v>
      </c>
      <c r="AH22" s="13" t="s">
        <v>29</v>
      </c>
      <c r="AI22" s="13" t="s">
        <v>29</v>
      </c>
      <c r="AJ22" s="13" t="s">
        <v>29</v>
      </c>
      <c r="AK22" s="13" t="s">
        <v>29</v>
      </c>
      <c r="AL22" s="13">
        <v>0</v>
      </c>
      <c r="AM22" s="13">
        <v>0</v>
      </c>
      <c r="AN22" s="13">
        <v>0</v>
      </c>
      <c r="AO22" s="13">
        <v>0</v>
      </c>
      <c r="AQ22" s="14" t="s">
        <v>40</v>
      </c>
      <c r="AR22" s="15" t="s">
        <v>41</v>
      </c>
      <c r="AS22" s="13" t="s">
        <v>29</v>
      </c>
      <c r="AT22" s="13" t="s">
        <v>29</v>
      </c>
      <c r="AU22" s="13" t="s">
        <v>29</v>
      </c>
      <c r="AV22" s="13" t="s">
        <v>29</v>
      </c>
      <c r="AW22" s="13" t="s">
        <v>29</v>
      </c>
      <c r="AX22" s="13" t="s">
        <v>29</v>
      </c>
      <c r="AY22" s="13" t="s">
        <v>29</v>
      </c>
      <c r="AZ22" s="13">
        <v>0</v>
      </c>
      <c r="BA22" s="13">
        <v>0</v>
      </c>
      <c r="BB22" s="13">
        <v>0</v>
      </c>
      <c r="BC22" s="13">
        <v>0</v>
      </c>
      <c r="BE22" s="14" t="s">
        <v>40</v>
      </c>
      <c r="BF22" s="15" t="s">
        <v>41</v>
      </c>
      <c r="BG22" s="13" t="s">
        <v>29</v>
      </c>
      <c r="BH22" s="13" t="s">
        <v>29</v>
      </c>
      <c r="BI22" s="13" t="s">
        <v>29</v>
      </c>
      <c r="BJ22" s="13" t="s">
        <v>29</v>
      </c>
      <c r="BK22" s="13" t="s">
        <v>29</v>
      </c>
      <c r="BL22" s="13" t="s">
        <v>29</v>
      </c>
      <c r="BM22" s="13" t="s">
        <v>29</v>
      </c>
      <c r="BN22" s="13">
        <v>0</v>
      </c>
      <c r="BO22" s="13">
        <v>0</v>
      </c>
      <c r="BP22" s="13">
        <v>0</v>
      </c>
      <c r="BQ22" s="13">
        <v>0</v>
      </c>
    </row>
    <row r="23" spans="1:69" x14ac:dyDescent="0.3">
      <c r="A23" s="14" t="s">
        <v>42</v>
      </c>
      <c r="B23" s="15" t="s">
        <v>43</v>
      </c>
      <c r="C23" s="13" t="s">
        <v>29</v>
      </c>
      <c r="D23" s="13" t="s">
        <v>29</v>
      </c>
      <c r="E23" s="13" t="s">
        <v>29</v>
      </c>
      <c r="F23" s="13" t="s">
        <v>29</v>
      </c>
      <c r="G23" s="13" t="s">
        <v>29</v>
      </c>
      <c r="H23" s="13" t="s">
        <v>29</v>
      </c>
      <c r="I23" s="13" t="s">
        <v>29</v>
      </c>
      <c r="J23" s="13">
        <v>0</v>
      </c>
      <c r="K23" s="13">
        <v>0</v>
      </c>
      <c r="L23" s="13">
        <v>0</v>
      </c>
      <c r="M23" s="13">
        <v>0</v>
      </c>
      <c r="O23" s="14" t="s">
        <v>42</v>
      </c>
      <c r="P23" s="15" t="s">
        <v>43</v>
      </c>
      <c r="Q23" s="13" t="s">
        <v>29</v>
      </c>
      <c r="R23" s="13" t="s">
        <v>29</v>
      </c>
      <c r="S23" s="13" t="s">
        <v>29</v>
      </c>
      <c r="T23" s="13" t="s">
        <v>29</v>
      </c>
      <c r="U23" s="13" t="s">
        <v>29</v>
      </c>
      <c r="V23" s="13" t="s">
        <v>29</v>
      </c>
      <c r="W23" s="13" t="s">
        <v>29</v>
      </c>
      <c r="X23" s="13">
        <v>0</v>
      </c>
      <c r="Y23" s="13">
        <v>0</v>
      </c>
      <c r="Z23" s="13">
        <v>0</v>
      </c>
      <c r="AA23" s="13">
        <v>0</v>
      </c>
      <c r="AC23" s="14" t="s">
        <v>42</v>
      </c>
      <c r="AD23" s="15" t="s">
        <v>43</v>
      </c>
      <c r="AE23" s="13" t="s">
        <v>29</v>
      </c>
      <c r="AF23" s="13" t="s">
        <v>29</v>
      </c>
      <c r="AG23" s="13" t="s">
        <v>29</v>
      </c>
      <c r="AH23" s="13" t="s">
        <v>29</v>
      </c>
      <c r="AI23" s="13" t="s">
        <v>29</v>
      </c>
      <c r="AJ23" s="13" t="s">
        <v>29</v>
      </c>
      <c r="AK23" s="13" t="s">
        <v>29</v>
      </c>
      <c r="AL23" s="13">
        <v>0</v>
      </c>
      <c r="AM23" s="13">
        <v>0</v>
      </c>
      <c r="AN23" s="13">
        <v>0</v>
      </c>
      <c r="AO23" s="13">
        <v>0</v>
      </c>
      <c r="AQ23" s="14" t="s">
        <v>42</v>
      </c>
      <c r="AR23" s="15" t="s">
        <v>43</v>
      </c>
      <c r="AS23" s="13" t="s">
        <v>29</v>
      </c>
      <c r="AT23" s="13" t="s">
        <v>29</v>
      </c>
      <c r="AU23" s="13" t="s">
        <v>29</v>
      </c>
      <c r="AV23" s="13" t="s">
        <v>29</v>
      </c>
      <c r="AW23" s="13" t="s">
        <v>29</v>
      </c>
      <c r="AX23" s="13" t="s">
        <v>29</v>
      </c>
      <c r="AY23" s="13" t="s">
        <v>29</v>
      </c>
      <c r="AZ23" s="13">
        <v>0</v>
      </c>
      <c r="BA23" s="13">
        <v>0</v>
      </c>
      <c r="BB23" s="13">
        <v>0</v>
      </c>
      <c r="BC23" s="13">
        <v>0</v>
      </c>
      <c r="BE23" s="14" t="s">
        <v>42</v>
      </c>
      <c r="BF23" s="15" t="s">
        <v>43</v>
      </c>
      <c r="BG23" s="13" t="s">
        <v>29</v>
      </c>
      <c r="BH23" s="13" t="s">
        <v>29</v>
      </c>
      <c r="BI23" s="13" t="s">
        <v>29</v>
      </c>
      <c r="BJ23" s="13" t="s">
        <v>29</v>
      </c>
      <c r="BK23" s="13" t="s">
        <v>29</v>
      </c>
      <c r="BL23" s="13" t="s">
        <v>29</v>
      </c>
      <c r="BM23" s="13" t="s">
        <v>29</v>
      </c>
      <c r="BN23" s="13">
        <v>0</v>
      </c>
      <c r="BO23" s="13">
        <v>0</v>
      </c>
      <c r="BP23" s="13">
        <v>0</v>
      </c>
      <c r="BQ23" s="13">
        <v>0</v>
      </c>
    </row>
    <row r="24" spans="1:69" ht="79.8" x14ac:dyDescent="0.3">
      <c r="A24" s="14" t="s">
        <v>44</v>
      </c>
      <c r="B24" s="15" t="s">
        <v>45</v>
      </c>
      <c r="C24" s="13" t="s">
        <v>29</v>
      </c>
      <c r="D24" s="13" t="s">
        <v>29</v>
      </c>
      <c r="E24" s="13" t="s">
        <v>29</v>
      </c>
      <c r="F24" s="13" t="s">
        <v>29</v>
      </c>
      <c r="G24" s="13" t="s">
        <v>29</v>
      </c>
      <c r="H24" s="13" t="s">
        <v>29</v>
      </c>
      <c r="I24" s="13" t="s">
        <v>29</v>
      </c>
      <c r="J24" s="13">
        <v>0</v>
      </c>
      <c r="K24" s="13">
        <v>0</v>
      </c>
      <c r="L24" s="13">
        <v>0</v>
      </c>
      <c r="M24" s="13">
        <v>0</v>
      </c>
      <c r="O24" s="14" t="s">
        <v>44</v>
      </c>
      <c r="P24" s="15" t="s">
        <v>45</v>
      </c>
      <c r="Q24" s="13" t="s">
        <v>29</v>
      </c>
      <c r="R24" s="13" t="s">
        <v>29</v>
      </c>
      <c r="S24" s="13" t="s">
        <v>29</v>
      </c>
      <c r="T24" s="13" t="s">
        <v>29</v>
      </c>
      <c r="U24" s="13" t="s">
        <v>29</v>
      </c>
      <c r="V24" s="13" t="s">
        <v>29</v>
      </c>
      <c r="W24" s="13" t="s">
        <v>29</v>
      </c>
      <c r="X24" s="13">
        <v>0</v>
      </c>
      <c r="Y24" s="13">
        <v>0</v>
      </c>
      <c r="Z24" s="13">
        <v>0</v>
      </c>
      <c r="AA24" s="13">
        <v>0</v>
      </c>
      <c r="AC24" s="14" t="s">
        <v>44</v>
      </c>
      <c r="AD24" s="15" t="s">
        <v>45</v>
      </c>
      <c r="AE24" s="13" t="s">
        <v>29</v>
      </c>
      <c r="AF24" s="13" t="s">
        <v>29</v>
      </c>
      <c r="AG24" s="13" t="s">
        <v>29</v>
      </c>
      <c r="AH24" s="13" t="s">
        <v>29</v>
      </c>
      <c r="AI24" s="13" t="s">
        <v>29</v>
      </c>
      <c r="AJ24" s="13" t="s">
        <v>29</v>
      </c>
      <c r="AK24" s="13" t="s">
        <v>29</v>
      </c>
      <c r="AL24" s="13">
        <v>0</v>
      </c>
      <c r="AM24" s="13">
        <v>0</v>
      </c>
      <c r="AN24" s="13">
        <v>0</v>
      </c>
      <c r="AO24" s="13">
        <v>0</v>
      </c>
      <c r="AQ24" s="14" t="s">
        <v>44</v>
      </c>
      <c r="AR24" s="15" t="s">
        <v>45</v>
      </c>
      <c r="AS24" s="13" t="s">
        <v>29</v>
      </c>
      <c r="AT24" s="13" t="s">
        <v>29</v>
      </c>
      <c r="AU24" s="13" t="s">
        <v>29</v>
      </c>
      <c r="AV24" s="13" t="s">
        <v>29</v>
      </c>
      <c r="AW24" s="13" t="s">
        <v>29</v>
      </c>
      <c r="AX24" s="13" t="s">
        <v>29</v>
      </c>
      <c r="AY24" s="13" t="s">
        <v>29</v>
      </c>
      <c r="AZ24" s="13">
        <v>0</v>
      </c>
      <c r="BA24" s="13">
        <v>0</v>
      </c>
      <c r="BB24" s="13">
        <v>0</v>
      </c>
      <c r="BC24" s="13">
        <v>0</v>
      </c>
      <c r="BE24" s="14" t="s">
        <v>44</v>
      </c>
      <c r="BF24" s="15" t="s">
        <v>45</v>
      </c>
      <c r="BG24" s="13" t="s">
        <v>29</v>
      </c>
      <c r="BH24" s="13" t="s">
        <v>29</v>
      </c>
      <c r="BI24" s="13" t="s">
        <v>29</v>
      </c>
      <c r="BJ24" s="13" t="s">
        <v>29</v>
      </c>
      <c r="BK24" s="13" t="s">
        <v>29</v>
      </c>
      <c r="BL24" s="13" t="s">
        <v>29</v>
      </c>
      <c r="BM24" s="13" t="s">
        <v>29</v>
      </c>
      <c r="BN24" s="13">
        <v>0</v>
      </c>
      <c r="BO24" s="13">
        <v>0</v>
      </c>
      <c r="BP24" s="13">
        <v>0</v>
      </c>
      <c r="BQ24" s="13">
        <v>0</v>
      </c>
    </row>
    <row r="25" spans="1:69" ht="34.200000000000003" x14ac:dyDescent="0.3">
      <c r="A25" s="14" t="s">
        <v>46</v>
      </c>
      <c r="B25" s="15" t="s">
        <v>47</v>
      </c>
      <c r="C25" s="13" t="s">
        <v>29</v>
      </c>
      <c r="D25" s="13" t="s">
        <v>29</v>
      </c>
      <c r="E25" s="13" t="s">
        <v>29</v>
      </c>
      <c r="F25" s="13" t="s">
        <v>29</v>
      </c>
      <c r="G25" s="13" t="s">
        <v>29</v>
      </c>
      <c r="H25" s="13" t="s">
        <v>29</v>
      </c>
      <c r="I25" s="13" t="s">
        <v>29</v>
      </c>
      <c r="J25" s="13">
        <v>0</v>
      </c>
      <c r="K25" s="13">
        <v>0</v>
      </c>
      <c r="L25" s="13">
        <v>0</v>
      </c>
      <c r="M25" s="13">
        <v>0</v>
      </c>
      <c r="O25" s="14" t="s">
        <v>46</v>
      </c>
      <c r="P25" s="15" t="s">
        <v>47</v>
      </c>
      <c r="Q25" s="13" t="s">
        <v>29</v>
      </c>
      <c r="R25" s="13" t="s">
        <v>29</v>
      </c>
      <c r="S25" s="13" t="s">
        <v>29</v>
      </c>
      <c r="T25" s="13" t="s">
        <v>29</v>
      </c>
      <c r="U25" s="13" t="s">
        <v>29</v>
      </c>
      <c r="V25" s="13" t="s">
        <v>29</v>
      </c>
      <c r="W25" s="13" t="s">
        <v>29</v>
      </c>
      <c r="X25" s="13">
        <v>0</v>
      </c>
      <c r="Y25" s="13">
        <v>0</v>
      </c>
      <c r="Z25" s="13">
        <v>0</v>
      </c>
      <c r="AA25" s="13">
        <v>0</v>
      </c>
      <c r="AC25" s="14" t="s">
        <v>46</v>
      </c>
      <c r="AD25" s="15" t="s">
        <v>47</v>
      </c>
      <c r="AE25" s="13" t="s">
        <v>29</v>
      </c>
      <c r="AF25" s="13" t="s">
        <v>29</v>
      </c>
      <c r="AG25" s="13" t="s">
        <v>29</v>
      </c>
      <c r="AH25" s="13" t="s">
        <v>29</v>
      </c>
      <c r="AI25" s="13" t="s">
        <v>29</v>
      </c>
      <c r="AJ25" s="13" t="s">
        <v>29</v>
      </c>
      <c r="AK25" s="13" t="s">
        <v>29</v>
      </c>
      <c r="AL25" s="13">
        <v>0</v>
      </c>
      <c r="AM25" s="13">
        <v>0</v>
      </c>
      <c r="AN25" s="13">
        <v>0</v>
      </c>
      <c r="AO25" s="13">
        <v>0</v>
      </c>
      <c r="AQ25" s="14" t="s">
        <v>46</v>
      </c>
      <c r="AR25" s="15" t="s">
        <v>47</v>
      </c>
      <c r="AS25" s="13" t="s">
        <v>29</v>
      </c>
      <c r="AT25" s="13" t="s">
        <v>29</v>
      </c>
      <c r="AU25" s="13" t="s">
        <v>29</v>
      </c>
      <c r="AV25" s="13" t="s">
        <v>29</v>
      </c>
      <c r="AW25" s="13" t="s">
        <v>29</v>
      </c>
      <c r="AX25" s="13" t="s">
        <v>29</v>
      </c>
      <c r="AY25" s="13" t="s">
        <v>29</v>
      </c>
      <c r="AZ25" s="13">
        <v>0</v>
      </c>
      <c r="BA25" s="13">
        <v>0</v>
      </c>
      <c r="BB25" s="13">
        <v>0</v>
      </c>
      <c r="BC25" s="13">
        <v>0</v>
      </c>
      <c r="BE25" s="14" t="s">
        <v>46</v>
      </c>
      <c r="BF25" s="15" t="s">
        <v>47</v>
      </c>
      <c r="BG25" s="13" t="s">
        <v>29</v>
      </c>
      <c r="BH25" s="13" t="s">
        <v>29</v>
      </c>
      <c r="BI25" s="13" t="s">
        <v>29</v>
      </c>
      <c r="BJ25" s="13" t="s">
        <v>29</v>
      </c>
      <c r="BK25" s="13" t="s">
        <v>29</v>
      </c>
      <c r="BL25" s="13" t="s">
        <v>29</v>
      </c>
      <c r="BM25" s="13" t="s">
        <v>29</v>
      </c>
      <c r="BN25" s="13">
        <v>0</v>
      </c>
      <c r="BO25" s="13">
        <v>0</v>
      </c>
      <c r="BP25" s="13">
        <v>0</v>
      </c>
      <c r="BQ25" s="13">
        <v>0</v>
      </c>
    </row>
    <row r="26" spans="1:69" ht="22.8" x14ac:dyDescent="0.3">
      <c r="A26" s="14" t="s">
        <v>48</v>
      </c>
      <c r="B26" s="15" t="s">
        <v>49</v>
      </c>
      <c r="C26" s="13" t="s">
        <v>29</v>
      </c>
      <c r="D26" s="13" t="s">
        <v>29</v>
      </c>
      <c r="E26" s="13" t="s">
        <v>29</v>
      </c>
      <c r="F26" s="13" t="s">
        <v>29</v>
      </c>
      <c r="G26" s="13" t="s">
        <v>29</v>
      </c>
      <c r="H26" s="13" t="s">
        <v>29</v>
      </c>
      <c r="I26" s="13" t="s">
        <v>29</v>
      </c>
      <c r="J26" s="13">
        <v>0</v>
      </c>
      <c r="K26" s="13">
        <v>0</v>
      </c>
      <c r="L26" s="13">
        <v>0</v>
      </c>
      <c r="M26" s="13">
        <v>0</v>
      </c>
      <c r="O26" s="14" t="s">
        <v>48</v>
      </c>
      <c r="P26" s="15" t="s">
        <v>49</v>
      </c>
      <c r="Q26" s="13" t="s">
        <v>29</v>
      </c>
      <c r="R26" s="13" t="s">
        <v>29</v>
      </c>
      <c r="S26" s="13" t="s">
        <v>29</v>
      </c>
      <c r="T26" s="13" t="s">
        <v>29</v>
      </c>
      <c r="U26" s="13" t="s">
        <v>29</v>
      </c>
      <c r="V26" s="13" t="s">
        <v>29</v>
      </c>
      <c r="W26" s="13" t="s">
        <v>29</v>
      </c>
      <c r="X26" s="13">
        <v>0</v>
      </c>
      <c r="Y26" s="13">
        <v>0</v>
      </c>
      <c r="Z26" s="13">
        <v>0</v>
      </c>
      <c r="AA26" s="13">
        <v>0</v>
      </c>
      <c r="AC26" s="14" t="s">
        <v>48</v>
      </c>
      <c r="AD26" s="15" t="s">
        <v>49</v>
      </c>
      <c r="AE26" s="13" t="s">
        <v>29</v>
      </c>
      <c r="AF26" s="13" t="s">
        <v>29</v>
      </c>
      <c r="AG26" s="13" t="s">
        <v>29</v>
      </c>
      <c r="AH26" s="13" t="s">
        <v>29</v>
      </c>
      <c r="AI26" s="13" t="s">
        <v>29</v>
      </c>
      <c r="AJ26" s="13" t="s">
        <v>29</v>
      </c>
      <c r="AK26" s="13" t="s">
        <v>29</v>
      </c>
      <c r="AL26" s="13">
        <v>0</v>
      </c>
      <c r="AM26" s="13">
        <v>0</v>
      </c>
      <c r="AN26" s="13">
        <v>0</v>
      </c>
      <c r="AO26" s="13">
        <v>0</v>
      </c>
      <c r="AQ26" s="14" t="s">
        <v>48</v>
      </c>
      <c r="AR26" s="15" t="s">
        <v>49</v>
      </c>
      <c r="AS26" s="13" t="s">
        <v>29</v>
      </c>
      <c r="AT26" s="13" t="s">
        <v>29</v>
      </c>
      <c r="AU26" s="13" t="s">
        <v>29</v>
      </c>
      <c r="AV26" s="13" t="s">
        <v>29</v>
      </c>
      <c r="AW26" s="13" t="s">
        <v>29</v>
      </c>
      <c r="AX26" s="13" t="s">
        <v>29</v>
      </c>
      <c r="AY26" s="13" t="s">
        <v>29</v>
      </c>
      <c r="AZ26" s="13">
        <v>0</v>
      </c>
      <c r="BA26" s="13">
        <v>0</v>
      </c>
      <c r="BB26" s="13">
        <v>0</v>
      </c>
      <c r="BC26" s="13">
        <v>0</v>
      </c>
      <c r="BE26" s="14" t="s">
        <v>48</v>
      </c>
      <c r="BF26" s="15" t="s">
        <v>49</v>
      </c>
      <c r="BG26" s="13" t="s">
        <v>29</v>
      </c>
      <c r="BH26" s="13" t="s">
        <v>29</v>
      </c>
      <c r="BI26" s="13" t="s">
        <v>29</v>
      </c>
      <c r="BJ26" s="13" t="s">
        <v>29</v>
      </c>
      <c r="BK26" s="13" t="s">
        <v>29</v>
      </c>
      <c r="BL26" s="13" t="s">
        <v>29</v>
      </c>
      <c r="BM26" s="13" t="s">
        <v>29</v>
      </c>
      <c r="BN26" s="13">
        <v>0</v>
      </c>
      <c r="BO26" s="13">
        <v>0</v>
      </c>
      <c r="BP26" s="13">
        <v>0</v>
      </c>
      <c r="BQ26" s="13">
        <v>0</v>
      </c>
    </row>
    <row r="27" spans="1:69" ht="22.8" x14ac:dyDescent="0.3">
      <c r="A27" s="14" t="s">
        <v>50</v>
      </c>
      <c r="B27" s="15" t="s">
        <v>51</v>
      </c>
      <c r="C27" s="13" t="s">
        <v>29</v>
      </c>
      <c r="D27" s="13" t="s">
        <v>29</v>
      </c>
      <c r="E27" s="13" t="s">
        <v>29</v>
      </c>
      <c r="F27" s="13" t="s">
        <v>29</v>
      </c>
      <c r="G27" s="13" t="s">
        <v>29</v>
      </c>
      <c r="H27" s="13" t="s">
        <v>29</v>
      </c>
      <c r="I27" s="13" t="s">
        <v>29</v>
      </c>
      <c r="J27" s="13">
        <v>0</v>
      </c>
      <c r="K27" s="13">
        <v>0</v>
      </c>
      <c r="L27" s="13">
        <v>0</v>
      </c>
      <c r="M27" s="13">
        <v>0</v>
      </c>
      <c r="O27" s="14" t="s">
        <v>50</v>
      </c>
      <c r="P27" s="15" t="s">
        <v>51</v>
      </c>
      <c r="Q27" s="13" t="s">
        <v>29</v>
      </c>
      <c r="R27" s="13" t="s">
        <v>29</v>
      </c>
      <c r="S27" s="13" t="s">
        <v>29</v>
      </c>
      <c r="T27" s="13" t="s">
        <v>29</v>
      </c>
      <c r="U27" s="13" t="s">
        <v>29</v>
      </c>
      <c r="V27" s="13" t="s">
        <v>29</v>
      </c>
      <c r="W27" s="13" t="s">
        <v>29</v>
      </c>
      <c r="X27" s="13">
        <v>0</v>
      </c>
      <c r="Y27" s="13">
        <v>0</v>
      </c>
      <c r="Z27" s="13">
        <v>0</v>
      </c>
      <c r="AA27" s="13">
        <v>0</v>
      </c>
      <c r="AC27" s="14" t="s">
        <v>50</v>
      </c>
      <c r="AD27" s="15" t="s">
        <v>51</v>
      </c>
      <c r="AE27" s="13" t="s">
        <v>29</v>
      </c>
      <c r="AF27" s="13" t="s">
        <v>29</v>
      </c>
      <c r="AG27" s="13" t="s">
        <v>29</v>
      </c>
      <c r="AH27" s="13" t="s">
        <v>29</v>
      </c>
      <c r="AI27" s="13" t="s">
        <v>29</v>
      </c>
      <c r="AJ27" s="13" t="s">
        <v>29</v>
      </c>
      <c r="AK27" s="13" t="s">
        <v>29</v>
      </c>
      <c r="AL27" s="13">
        <v>0</v>
      </c>
      <c r="AM27" s="13">
        <v>0</v>
      </c>
      <c r="AN27" s="13">
        <v>0</v>
      </c>
      <c r="AO27" s="13">
        <v>0</v>
      </c>
      <c r="AQ27" s="14" t="s">
        <v>50</v>
      </c>
      <c r="AR27" s="15" t="s">
        <v>51</v>
      </c>
      <c r="AS27" s="13" t="s">
        <v>29</v>
      </c>
      <c r="AT27" s="13" t="s">
        <v>29</v>
      </c>
      <c r="AU27" s="13" t="s">
        <v>29</v>
      </c>
      <c r="AV27" s="13" t="s">
        <v>29</v>
      </c>
      <c r="AW27" s="13" t="s">
        <v>29</v>
      </c>
      <c r="AX27" s="13" t="s">
        <v>29</v>
      </c>
      <c r="AY27" s="13" t="s">
        <v>29</v>
      </c>
      <c r="AZ27" s="13">
        <v>0</v>
      </c>
      <c r="BA27" s="13">
        <v>0</v>
      </c>
      <c r="BB27" s="13">
        <v>0</v>
      </c>
      <c r="BC27" s="13">
        <v>0</v>
      </c>
      <c r="BE27" s="14" t="s">
        <v>50</v>
      </c>
      <c r="BF27" s="15" t="s">
        <v>51</v>
      </c>
      <c r="BG27" s="13" t="s">
        <v>29</v>
      </c>
      <c r="BH27" s="13" t="s">
        <v>29</v>
      </c>
      <c r="BI27" s="13" t="s">
        <v>29</v>
      </c>
      <c r="BJ27" s="13" t="s">
        <v>29</v>
      </c>
      <c r="BK27" s="13" t="s">
        <v>29</v>
      </c>
      <c r="BL27" s="13" t="s">
        <v>29</v>
      </c>
      <c r="BM27" s="13" t="s">
        <v>29</v>
      </c>
      <c r="BN27" s="13">
        <v>0</v>
      </c>
      <c r="BO27" s="13">
        <v>0</v>
      </c>
      <c r="BP27" s="13">
        <v>0</v>
      </c>
      <c r="BQ27" s="13">
        <v>0</v>
      </c>
    </row>
    <row r="28" spans="1:69" ht="45.6" x14ac:dyDescent="0.3">
      <c r="A28" s="17" t="s">
        <v>52</v>
      </c>
      <c r="B28" s="18" t="s">
        <v>53</v>
      </c>
      <c r="C28" s="19">
        <v>2303.7718075172688</v>
      </c>
      <c r="D28" s="19">
        <v>0.47315310606202055</v>
      </c>
      <c r="E28" s="19">
        <v>6.8059865786754881E-2</v>
      </c>
      <c r="F28" s="19"/>
      <c r="G28" s="19"/>
      <c r="H28" s="19"/>
      <c r="I28" s="19"/>
      <c r="J28" s="19">
        <v>2303.7718075172688</v>
      </c>
      <c r="K28" s="19">
        <v>11.828827651550514</v>
      </c>
      <c r="L28" s="19">
        <v>20.281840004452956</v>
      </c>
      <c r="M28" s="19">
        <v>2335.8824751732723</v>
      </c>
      <c r="O28" s="17" t="s">
        <v>52</v>
      </c>
      <c r="P28" s="18" t="s">
        <v>53</v>
      </c>
      <c r="Q28" s="19">
        <v>2129.0046626751173</v>
      </c>
      <c r="R28" s="19">
        <v>0.48823860548454207</v>
      </c>
      <c r="S28" s="19">
        <v>6.9645814952931984E-2</v>
      </c>
      <c r="T28" s="19"/>
      <c r="U28" s="19"/>
      <c r="V28" s="19"/>
      <c r="W28" s="19"/>
      <c r="X28" s="19">
        <v>2129.0046626751173</v>
      </c>
      <c r="Y28" s="19">
        <v>12.205965137113552</v>
      </c>
      <c r="Z28" s="19">
        <v>20.754452855973732</v>
      </c>
      <c r="AA28" s="19">
        <v>2161.9650806682048</v>
      </c>
      <c r="AC28" s="17" t="s">
        <v>52</v>
      </c>
      <c r="AD28" s="18" t="s">
        <v>53</v>
      </c>
      <c r="AE28" s="19">
        <v>3512.0712023449319</v>
      </c>
      <c r="AF28" s="19">
        <v>0.52003146113338428</v>
      </c>
      <c r="AG28" s="19">
        <v>7.7616691954995223E-2</v>
      </c>
      <c r="AH28" s="19"/>
      <c r="AI28" s="19"/>
      <c r="AJ28" s="19"/>
      <c r="AK28" s="19"/>
      <c r="AL28" s="19">
        <v>3512.0712023449319</v>
      </c>
      <c r="AM28" s="19">
        <v>13.000786528334608</v>
      </c>
      <c r="AN28" s="19">
        <v>23.129774202588578</v>
      </c>
      <c r="AO28" s="19">
        <v>3548.2017630758551</v>
      </c>
      <c r="AQ28" s="17" t="s">
        <v>52</v>
      </c>
      <c r="AR28" s="18" t="s">
        <v>53</v>
      </c>
      <c r="AS28" s="19">
        <v>2762.7077360631033</v>
      </c>
      <c r="AT28" s="19">
        <v>0.41277696466899461</v>
      </c>
      <c r="AU28" s="19">
        <v>6.1713237293622339E-2</v>
      </c>
      <c r="AV28" s="19"/>
      <c r="AW28" s="19"/>
      <c r="AX28" s="19"/>
      <c r="AY28" s="19"/>
      <c r="AZ28" s="19">
        <v>2762.7077360631033</v>
      </c>
      <c r="BA28" s="19">
        <v>10.319424116724866</v>
      </c>
      <c r="BB28" s="19">
        <v>18.390544713499455</v>
      </c>
      <c r="BC28" s="19">
        <v>2791.4177048933275</v>
      </c>
      <c r="BE28" s="17" t="s">
        <v>52</v>
      </c>
      <c r="BF28" s="18" t="s">
        <v>53</v>
      </c>
      <c r="BG28" s="19">
        <v>2419.3510002678959</v>
      </c>
      <c r="BH28" s="19">
        <v>0.35006003048868761</v>
      </c>
      <c r="BI28" s="19">
        <v>5.2638050777847251E-2</v>
      </c>
      <c r="BJ28" s="19"/>
      <c r="BK28" s="19"/>
      <c r="BL28" s="19"/>
      <c r="BM28" s="19"/>
      <c r="BN28" s="19">
        <v>2419.3510002678959</v>
      </c>
      <c r="BO28" s="19">
        <v>8.7515007622171908</v>
      </c>
      <c r="BP28" s="19">
        <v>15.68613913179848</v>
      </c>
      <c r="BQ28" s="19">
        <v>2443.7886401619116</v>
      </c>
    </row>
    <row r="29" spans="1:69" ht="24" x14ac:dyDescent="0.3">
      <c r="A29" s="11" t="s">
        <v>167</v>
      </c>
      <c r="B29" s="12" t="s">
        <v>54</v>
      </c>
      <c r="C29" s="13">
        <v>19456.181336816284</v>
      </c>
      <c r="D29" s="13">
        <v>4.5745251059694523</v>
      </c>
      <c r="E29" s="13">
        <v>0.91942072998263347</v>
      </c>
      <c r="F29" s="13">
        <v>94.551762445884194</v>
      </c>
      <c r="G29" s="13">
        <v>259.25650318598139</v>
      </c>
      <c r="H29" s="13">
        <v>33.429145376580031</v>
      </c>
      <c r="I29" s="13">
        <v>667.78171834730654</v>
      </c>
      <c r="J29" s="13">
        <v>19456.181336816284</v>
      </c>
      <c r="K29" s="13">
        <v>114.3631276492363</v>
      </c>
      <c r="L29" s="13">
        <v>273.98737753482476</v>
      </c>
      <c r="M29" s="13">
        <v>19844.531842000346</v>
      </c>
      <c r="O29" s="11" t="s">
        <v>167</v>
      </c>
      <c r="P29" s="12" t="s">
        <v>54</v>
      </c>
      <c r="Q29" s="13">
        <v>18080.930054170862</v>
      </c>
      <c r="R29" s="13">
        <v>4.3144126886580372</v>
      </c>
      <c r="S29" s="13">
        <v>0.85068399923326021</v>
      </c>
      <c r="T29" s="13">
        <v>88.412503132786952</v>
      </c>
      <c r="U29" s="13">
        <v>244.55264090401033</v>
      </c>
      <c r="V29" s="13">
        <v>31.480086102713184</v>
      </c>
      <c r="W29" s="13">
        <v>618.94628773500858</v>
      </c>
      <c r="X29" s="13">
        <v>18080.930054170862</v>
      </c>
      <c r="Y29" s="13">
        <v>107.86031721645092</v>
      </c>
      <c r="Z29" s="13">
        <v>253.50383177151156</v>
      </c>
      <c r="AA29" s="13">
        <v>18442.294203158825</v>
      </c>
      <c r="AC29" s="11" t="s">
        <v>167</v>
      </c>
      <c r="AD29" s="12" t="s">
        <v>54</v>
      </c>
      <c r="AE29" s="13">
        <v>16608.623549627348</v>
      </c>
      <c r="AF29" s="13">
        <v>3.8192880113913348</v>
      </c>
      <c r="AG29" s="13">
        <v>0.78534693225272656</v>
      </c>
      <c r="AH29" s="13">
        <v>72.478228217157195</v>
      </c>
      <c r="AI29" s="13">
        <v>216.68861531348219</v>
      </c>
      <c r="AJ29" s="13">
        <v>27.836882568775298</v>
      </c>
      <c r="AK29" s="13">
        <v>569.19317619826984</v>
      </c>
      <c r="AL29" s="13">
        <v>16608.623549627348</v>
      </c>
      <c r="AM29" s="13">
        <v>95.482200284783374</v>
      </c>
      <c r="AN29" s="13">
        <v>234.03338581131251</v>
      </c>
      <c r="AO29" s="13">
        <v>16938.139135723442</v>
      </c>
      <c r="AQ29" s="11" t="s">
        <v>167</v>
      </c>
      <c r="AR29" s="12" t="s">
        <v>54</v>
      </c>
      <c r="AS29" s="13">
        <v>14509.435865686442</v>
      </c>
      <c r="AT29" s="13">
        <v>3.4380825096160907</v>
      </c>
      <c r="AU29" s="13">
        <v>0.68223351720447245</v>
      </c>
      <c r="AV29" s="13">
        <v>63.178892221321888</v>
      </c>
      <c r="AW29" s="13">
        <v>195.31375702686131</v>
      </c>
      <c r="AX29" s="13">
        <v>24.985850017361301</v>
      </c>
      <c r="AY29" s="13">
        <v>497.73765385020829</v>
      </c>
      <c r="AZ29" s="13">
        <v>14509.435865686442</v>
      </c>
      <c r="BA29" s="13">
        <v>85.952062740402269</v>
      </c>
      <c r="BB29" s="13">
        <v>203.3055881269328</v>
      </c>
      <c r="BC29" s="13">
        <v>14798.693516553776</v>
      </c>
      <c r="BE29" s="11" t="s">
        <v>167</v>
      </c>
      <c r="BF29" s="12" t="s">
        <v>54</v>
      </c>
      <c r="BG29" s="13">
        <v>12997.722717686001</v>
      </c>
      <c r="BH29" s="13">
        <v>3.0358228427309957</v>
      </c>
      <c r="BI29" s="13">
        <v>0.6084647121089497</v>
      </c>
      <c r="BJ29" s="13">
        <v>53.889618266546854</v>
      </c>
      <c r="BK29" s="13">
        <v>172.5271570209739</v>
      </c>
      <c r="BL29" s="13">
        <v>22.035348909440309</v>
      </c>
      <c r="BM29" s="13">
        <v>441.45586227696373</v>
      </c>
      <c r="BN29" s="13">
        <v>12997.722717686001</v>
      </c>
      <c r="BO29" s="13">
        <v>75.89557106827489</v>
      </c>
      <c r="BP29" s="13">
        <v>181.32248420846702</v>
      </c>
      <c r="BQ29" s="13">
        <v>13254.940772962744</v>
      </c>
    </row>
    <row r="30" spans="1:69" ht="22.8" x14ac:dyDescent="0.3">
      <c r="A30" s="14" t="s">
        <v>55</v>
      </c>
      <c r="B30" s="15" t="s">
        <v>56</v>
      </c>
      <c r="C30" s="10">
        <v>287.18835660682998</v>
      </c>
      <c r="D30" s="10">
        <v>9.4892879307499994E-5</v>
      </c>
      <c r="E30" s="10">
        <v>8.0412037830699997E-3</v>
      </c>
      <c r="F30" s="10">
        <v>9.4059434662923644E-2</v>
      </c>
      <c r="G30" s="10">
        <v>1.1287132159550837E-4</v>
      </c>
      <c r="H30" s="10">
        <v>2.1445551103146589E-9</v>
      </c>
      <c r="I30" s="10">
        <v>4.0206018915349999E-3</v>
      </c>
      <c r="J30" s="10">
        <v>287.18835660682998</v>
      </c>
      <c r="K30" s="10">
        <v>2.3723219826874997E-3</v>
      </c>
      <c r="L30" s="10">
        <v>2.39627872735486</v>
      </c>
      <c r="M30" s="10">
        <v>289.58700765616754</v>
      </c>
      <c r="O30" s="14" t="s">
        <v>55</v>
      </c>
      <c r="P30" s="15" t="s">
        <v>56</v>
      </c>
      <c r="Q30" s="10">
        <v>303.47151168157598</v>
      </c>
      <c r="R30" s="10">
        <v>8.8338504555999988E-5</v>
      </c>
      <c r="S30" s="10">
        <v>8.4961266348320009E-3</v>
      </c>
      <c r="T30" s="10">
        <v>9.9391316553331249E-2</v>
      </c>
      <c r="U30" s="10">
        <v>1.192695798639975E-4</v>
      </c>
      <c r="V30" s="10">
        <v>2.2661220174159522E-9</v>
      </c>
      <c r="W30" s="10">
        <v>4.2480633174160004E-3</v>
      </c>
      <c r="X30" s="10">
        <v>303.47151168157598</v>
      </c>
      <c r="Y30" s="10">
        <v>2.2084626138999999E-3</v>
      </c>
      <c r="Z30" s="10">
        <v>2.5318457371799363</v>
      </c>
      <c r="AA30" s="10">
        <v>306.00556588136982</v>
      </c>
      <c r="AC30" s="14" t="s">
        <v>55</v>
      </c>
      <c r="AD30" s="15" t="s">
        <v>56</v>
      </c>
      <c r="AE30" s="10">
        <v>504.33885330373295</v>
      </c>
      <c r="AF30" s="10">
        <v>9.5813911425000005E-5</v>
      </c>
      <c r="AG30" s="10">
        <v>1.4115420840223998E-2</v>
      </c>
      <c r="AH30" s="10">
        <v>0.16517337162662449</v>
      </c>
      <c r="AI30" s="10">
        <v>1.982080459519494E-4</v>
      </c>
      <c r="AJ30" s="10">
        <v>3.7659528730870388E-9</v>
      </c>
      <c r="AK30" s="10">
        <v>7.057710420111999E-3</v>
      </c>
      <c r="AL30" s="10">
        <v>504.33885330373295</v>
      </c>
      <c r="AM30" s="10">
        <v>2.3953477856250003E-3</v>
      </c>
      <c r="AN30" s="10">
        <v>4.2063954103867518</v>
      </c>
      <c r="AO30" s="10">
        <v>508.54764406190532</v>
      </c>
      <c r="AQ30" s="14" t="s">
        <v>55</v>
      </c>
      <c r="AR30" s="15" t="s">
        <v>56</v>
      </c>
      <c r="AS30" s="10">
        <v>459.73300875995147</v>
      </c>
      <c r="AT30" s="10">
        <v>7.9088264779999994E-5</v>
      </c>
      <c r="AU30" s="10">
        <v>1.2866301358162E-2</v>
      </c>
      <c r="AV30" s="10">
        <v>0.15056395115901938</v>
      </c>
      <c r="AW30" s="10">
        <v>1.8067674139082328E-4</v>
      </c>
      <c r="AX30" s="10">
        <v>3.4328580864256426E-9</v>
      </c>
      <c r="AY30" s="10">
        <v>6.4331506790810001E-3</v>
      </c>
      <c r="AZ30" s="10">
        <v>459.73300875995147</v>
      </c>
      <c r="BA30" s="10">
        <v>1.9772066194999999E-3</v>
      </c>
      <c r="BB30" s="10">
        <v>3.8341578047322762</v>
      </c>
      <c r="BC30" s="10">
        <v>463.56914377130323</v>
      </c>
      <c r="BE30" s="14" t="s">
        <v>55</v>
      </c>
      <c r="BF30" s="15" t="s">
        <v>56</v>
      </c>
      <c r="BG30" s="10">
        <v>592.51331017422365</v>
      </c>
      <c r="BH30" s="10">
        <v>6.5928782813499999E-5</v>
      </c>
      <c r="BI30" s="10">
        <v>1.6579331371263332E-2</v>
      </c>
      <c r="BJ30" s="10">
        <v>0.19404643568801494</v>
      </c>
      <c r="BK30" s="10">
        <v>2.3285572282561793E-4</v>
      </c>
      <c r="BL30" s="10">
        <v>4.4242587336867404E-9</v>
      </c>
      <c r="BM30" s="10">
        <v>8.2896656856316659E-3</v>
      </c>
      <c r="BN30" s="10">
        <v>592.51331017422365</v>
      </c>
      <c r="BO30" s="10">
        <v>1.6482195703374999E-3</v>
      </c>
      <c r="BP30" s="10">
        <v>4.940640748636473</v>
      </c>
      <c r="BQ30" s="10">
        <v>597.45559914243051</v>
      </c>
    </row>
    <row r="31" spans="1:69" ht="102.6" x14ac:dyDescent="0.3">
      <c r="A31" s="17" t="s">
        <v>57</v>
      </c>
      <c r="B31" s="18" t="s">
        <v>168</v>
      </c>
      <c r="C31" s="19">
        <v>811.22033118626496</v>
      </c>
      <c r="D31" s="19">
        <v>5.6728694488549997E-3</v>
      </c>
      <c r="E31" s="19">
        <v>2.2691477795419999E-2</v>
      </c>
      <c r="F31" s="19">
        <v>1.0626547108016153</v>
      </c>
      <c r="G31" s="19">
        <v>1.2751856529619383E-3</v>
      </c>
      <c r="H31" s="19">
        <v>2.4228527406276828E-8</v>
      </c>
      <c r="I31" s="19">
        <v>1.1345738897709999E-2</v>
      </c>
      <c r="J31" s="19">
        <v>811.22033118626496</v>
      </c>
      <c r="K31" s="19">
        <v>0.14182173622137501</v>
      </c>
      <c r="L31" s="19">
        <v>6.76206038303516</v>
      </c>
      <c r="M31" s="19">
        <v>818.12421330552149</v>
      </c>
      <c r="O31" s="17" t="s">
        <v>57</v>
      </c>
      <c r="P31" s="18" t="s">
        <v>168</v>
      </c>
      <c r="Q31" s="19">
        <v>722.37809613969989</v>
      </c>
      <c r="R31" s="19">
        <v>5.0515950778999997E-3</v>
      </c>
      <c r="S31" s="19">
        <v>2.0206380311599999E-2</v>
      </c>
      <c r="T31" s="19">
        <v>0.94627619320169165</v>
      </c>
      <c r="U31" s="19">
        <v>1.1355314318420302E-3</v>
      </c>
      <c r="V31" s="19">
        <v>2.1575097204998574E-8</v>
      </c>
      <c r="W31" s="19">
        <v>1.0103190155799999E-2</v>
      </c>
      <c r="X31" s="19">
        <v>722.37809613969989</v>
      </c>
      <c r="Y31" s="19">
        <v>0.12628987694749999</v>
      </c>
      <c r="Z31" s="19">
        <v>6.0215013328567997</v>
      </c>
      <c r="AA31" s="19">
        <v>728.52588734950416</v>
      </c>
      <c r="AC31" s="17" t="s">
        <v>57</v>
      </c>
      <c r="AD31" s="18" t="s">
        <v>168</v>
      </c>
      <c r="AE31" s="19">
        <v>634.62583752167598</v>
      </c>
      <c r="AF31" s="19">
        <v>4.437942919732E-3</v>
      </c>
      <c r="AG31" s="19">
        <v>1.7751771678928E-2</v>
      </c>
      <c r="AH31" s="19">
        <v>0.83132548570701759</v>
      </c>
      <c r="AI31" s="19">
        <v>9.9759058284842124E-4</v>
      </c>
      <c r="AJ31" s="19">
        <v>1.8954221074120002E-8</v>
      </c>
      <c r="AK31" s="19">
        <v>8.8758858394640001E-3</v>
      </c>
      <c r="AL31" s="19">
        <v>634.62583752167598</v>
      </c>
      <c r="AM31" s="19">
        <v>0.11094857299330001</v>
      </c>
      <c r="AN31" s="19">
        <v>5.2900279603205442</v>
      </c>
      <c r="AO31" s="19">
        <v>640.02681405498981</v>
      </c>
      <c r="AQ31" s="17" t="s">
        <v>57</v>
      </c>
      <c r="AR31" s="18" t="s">
        <v>168</v>
      </c>
      <c r="AS31" s="19">
        <v>558.01458705892901</v>
      </c>
      <c r="AT31" s="19">
        <v>3.9021999095030001E-3</v>
      </c>
      <c r="AU31" s="19">
        <v>1.5608799638012E-2</v>
      </c>
      <c r="AV31" s="19">
        <v>0.73096889567235845</v>
      </c>
      <c r="AW31" s="19">
        <v>8.7716267480683022E-4</v>
      </c>
      <c r="AX31" s="19">
        <v>1.6666090821329773E-8</v>
      </c>
      <c r="AY31" s="19">
        <v>7.8043998190060002E-3</v>
      </c>
      <c r="AZ31" s="19">
        <v>558.01458705892901</v>
      </c>
      <c r="BA31" s="19">
        <v>9.7554997737575005E-2</v>
      </c>
      <c r="BB31" s="19">
        <v>4.6514222921275765</v>
      </c>
      <c r="BC31" s="19">
        <v>562.76356434879415</v>
      </c>
      <c r="BE31" s="17" t="s">
        <v>57</v>
      </c>
      <c r="BF31" s="18" t="s">
        <v>168</v>
      </c>
      <c r="BG31" s="19">
        <v>446.49449936307883</v>
      </c>
      <c r="BH31" s="19">
        <v>3.1223391563851666E-3</v>
      </c>
      <c r="BI31" s="19">
        <v>1.2489356625540666E-2</v>
      </c>
      <c r="BJ31" s="19">
        <v>0.58488361898099561</v>
      </c>
      <c r="BK31" s="19">
        <v>7.0186034277719476E-4</v>
      </c>
      <c r="BL31" s="19">
        <v>1.33353465127667E-8</v>
      </c>
      <c r="BM31" s="19">
        <v>6.2446783127703331E-3</v>
      </c>
      <c r="BN31" s="19">
        <v>446.49449936307883</v>
      </c>
      <c r="BO31" s="19">
        <v>7.8058478909629164E-2</v>
      </c>
      <c r="BP31" s="19">
        <v>3.7218282744111186</v>
      </c>
      <c r="BQ31" s="19">
        <v>450.29438611639955</v>
      </c>
    </row>
    <row r="32" spans="1:69" ht="34.200000000000003" x14ac:dyDescent="0.3">
      <c r="A32" s="17" t="s">
        <v>58</v>
      </c>
      <c r="B32" s="18" t="s">
        <v>59</v>
      </c>
      <c r="C32" s="19">
        <v>287.18835660682998</v>
      </c>
      <c r="D32" s="19">
        <v>9.4892879307499994E-5</v>
      </c>
      <c r="E32" s="19">
        <v>8.0412037830699997E-3</v>
      </c>
      <c r="F32" s="19">
        <v>9.4059434662923644E-2</v>
      </c>
      <c r="G32" s="19">
        <v>1.1287132159550837E-4</v>
      </c>
      <c r="H32" s="19">
        <v>2.1445551103146589E-9</v>
      </c>
      <c r="I32" s="19">
        <v>4.0206018915349999E-3</v>
      </c>
      <c r="J32" s="19">
        <v>287.18835660682998</v>
      </c>
      <c r="K32" s="19">
        <v>2.3723219826874997E-3</v>
      </c>
      <c r="L32" s="19">
        <v>2.39627872735486</v>
      </c>
      <c r="M32" s="19">
        <v>289.58700765616754</v>
      </c>
      <c r="O32" s="17" t="s">
        <v>58</v>
      </c>
      <c r="P32" s="18" t="s">
        <v>59</v>
      </c>
      <c r="Q32" s="19">
        <v>303.47151168157598</v>
      </c>
      <c r="R32" s="19">
        <v>8.8338504555999988E-5</v>
      </c>
      <c r="S32" s="19">
        <v>8.4961266348320009E-3</v>
      </c>
      <c r="T32" s="19">
        <v>9.9391316553331249E-2</v>
      </c>
      <c r="U32" s="19">
        <v>1.192695798639975E-4</v>
      </c>
      <c r="V32" s="19">
        <v>2.2661220174159522E-9</v>
      </c>
      <c r="W32" s="19">
        <v>4.2480633174160004E-3</v>
      </c>
      <c r="X32" s="19">
        <v>303.47151168157598</v>
      </c>
      <c r="Y32" s="19">
        <v>2.2084626138999999E-3</v>
      </c>
      <c r="Z32" s="19">
        <v>2.5318457371799363</v>
      </c>
      <c r="AA32" s="19">
        <v>306.00556588136982</v>
      </c>
      <c r="AC32" s="17" t="s">
        <v>58</v>
      </c>
      <c r="AD32" s="18" t="s">
        <v>59</v>
      </c>
      <c r="AE32" s="19">
        <v>504.33885330373295</v>
      </c>
      <c r="AF32" s="19">
        <v>9.5813911425000005E-5</v>
      </c>
      <c r="AG32" s="19">
        <v>1.4115420840223998E-2</v>
      </c>
      <c r="AH32" s="19">
        <v>0.16517337162662449</v>
      </c>
      <c r="AI32" s="19">
        <v>1.982080459519494E-4</v>
      </c>
      <c r="AJ32" s="19">
        <v>3.7659528730870388E-9</v>
      </c>
      <c r="AK32" s="19">
        <v>7.057710420111999E-3</v>
      </c>
      <c r="AL32" s="19">
        <v>504.33885330373295</v>
      </c>
      <c r="AM32" s="19">
        <v>2.3953477856250003E-3</v>
      </c>
      <c r="AN32" s="19">
        <v>4.2063954103867518</v>
      </c>
      <c r="AO32" s="19">
        <v>508.54764406190532</v>
      </c>
      <c r="AQ32" s="17" t="s">
        <v>58</v>
      </c>
      <c r="AR32" s="18" t="s">
        <v>59</v>
      </c>
      <c r="AS32" s="19">
        <v>459.73300875995147</v>
      </c>
      <c r="AT32" s="19">
        <v>7.9088264779999994E-5</v>
      </c>
      <c r="AU32" s="19">
        <v>1.2866301358162E-2</v>
      </c>
      <c r="AV32" s="19">
        <v>0.15056395115901938</v>
      </c>
      <c r="AW32" s="19">
        <v>1.8067674139082328E-4</v>
      </c>
      <c r="AX32" s="19">
        <v>3.4328580864256426E-9</v>
      </c>
      <c r="AY32" s="19">
        <v>6.4331506790810001E-3</v>
      </c>
      <c r="AZ32" s="19">
        <v>459.73300875995147</v>
      </c>
      <c r="BA32" s="19">
        <v>1.9772066194999999E-3</v>
      </c>
      <c r="BB32" s="19">
        <v>3.8341578047322762</v>
      </c>
      <c r="BC32" s="19">
        <v>463.56914377130323</v>
      </c>
      <c r="BE32" s="17" t="s">
        <v>58</v>
      </c>
      <c r="BF32" s="18" t="s">
        <v>59</v>
      </c>
      <c r="BG32" s="19">
        <v>592.51331017422365</v>
      </c>
      <c r="BH32" s="19">
        <v>6.5928782813499999E-5</v>
      </c>
      <c r="BI32" s="19">
        <v>1.6579331371263332E-2</v>
      </c>
      <c r="BJ32" s="19">
        <v>0.19404643568801494</v>
      </c>
      <c r="BK32" s="19">
        <v>2.3285572282561793E-4</v>
      </c>
      <c r="BL32" s="19">
        <v>4.4242587336867404E-9</v>
      </c>
      <c r="BM32" s="19">
        <v>8.2896656856316659E-3</v>
      </c>
      <c r="BN32" s="19">
        <v>592.51331017422365</v>
      </c>
      <c r="BO32" s="19">
        <v>1.6482195703374999E-3</v>
      </c>
      <c r="BP32" s="19">
        <v>4.940640748636473</v>
      </c>
      <c r="BQ32" s="19">
        <v>597.45559914243051</v>
      </c>
    </row>
    <row r="33" spans="1:69" ht="22.8" x14ac:dyDescent="0.3">
      <c r="A33" s="17" t="s">
        <v>60</v>
      </c>
      <c r="B33" s="18" t="s">
        <v>61</v>
      </c>
      <c r="C33" s="19">
        <v>17839.303045125424</v>
      </c>
      <c r="D33" s="19">
        <v>4.4716883712143423</v>
      </c>
      <c r="E33" s="19">
        <v>0.8845012537807746</v>
      </c>
      <c r="F33" s="19">
        <v>70.170299253154553</v>
      </c>
      <c r="G33" s="19">
        <v>256.53213266919926</v>
      </c>
      <c r="H33" s="19">
        <v>32.503476845222259</v>
      </c>
      <c r="I33" s="19">
        <v>666.96636525138024</v>
      </c>
      <c r="J33" s="19">
        <v>17839.303045125424</v>
      </c>
      <c r="K33" s="19">
        <v>111.79220928035856</v>
      </c>
      <c r="L33" s="19">
        <v>263.58137362667082</v>
      </c>
      <c r="M33" s="19">
        <v>18214.676628032455</v>
      </c>
      <c r="O33" s="17" t="s">
        <v>60</v>
      </c>
      <c r="P33" s="18" t="s">
        <v>61</v>
      </c>
      <c r="Q33" s="19">
        <v>16482.866608774675</v>
      </c>
      <c r="R33" s="19">
        <v>4.2138609284477697</v>
      </c>
      <c r="S33" s="19">
        <v>0.81586390972328193</v>
      </c>
      <c r="T33" s="19">
        <v>64.475457449992732</v>
      </c>
      <c r="U33" s="19">
        <v>241.90244078158076</v>
      </c>
      <c r="V33" s="19">
        <v>30.574593566006065</v>
      </c>
      <c r="W33" s="19">
        <v>618.16034074817514</v>
      </c>
      <c r="X33" s="19">
        <v>16482.866608774675</v>
      </c>
      <c r="Y33" s="19">
        <v>105.34652321119424</v>
      </c>
      <c r="Z33" s="19">
        <v>243.12744509753801</v>
      </c>
      <c r="AA33" s="19">
        <v>16831.340577083411</v>
      </c>
      <c r="AC33" s="17" t="s">
        <v>60</v>
      </c>
      <c r="AD33" s="18" t="s">
        <v>61</v>
      </c>
      <c r="AE33" s="19">
        <v>15269.809825540255</v>
      </c>
      <c r="AF33" s="19">
        <v>3.7629758539105822</v>
      </c>
      <c r="AG33" s="19">
        <v>0.75745909882031759</v>
      </c>
      <c r="AH33" s="19">
        <v>60.44604775117913</v>
      </c>
      <c r="AI33" s="19">
        <v>215.1554336196977</v>
      </c>
      <c r="AJ33" s="19">
        <v>27.356614194572973</v>
      </c>
      <c r="AK33" s="19">
        <v>568.51674461616585</v>
      </c>
      <c r="AL33" s="19">
        <v>15269.809825540255</v>
      </c>
      <c r="AM33" s="19">
        <v>94.074396347764548</v>
      </c>
      <c r="AN33" s="19">
        <v>225.72281144845465</v>
      </c>
      <c r="AO33" s="19">
        <v>15589.607033336475</v>
      </c>
      <c r="AQ33" s="17" t="s">
        <v>60</v>
      </c>
      <c r="AR33" s="18" t="s">
        <v>61</v>
      </c>
      <c r="AS33" s="19">
        <v>13278.351443377262</v>
      </c>
      <c r="AT33" s="19">
        <v>3.3856397629450337</v>
      </c>
      <c r="AU33" s="19">
        <v>0.65685330018685795</v>
      </c>
      <c r="AV33" s="19">
        <v>52.054602866249702</v>
      </c>
      <c r="AW33" s="19">
        <v>193.89734117031378</v>
      </c>
      <c r="AX33" s="19">
        <v>24.542337018789404</v>
      </c>
      <c r="AY33" s="19">
        <v>497.11270875593885</v>
      </c>
      <c r="AZ33" s="19">
        <v>13278.351443377262</v>
      </c>
      <c r="BA33" s="19">
        <v>84.640994073625848</v>
      </c>
      <c r="BB33" s="19">
        <v>195.74228345568366</v>
      </c>
      <c r="BC33" s="19">
        <v>13558.734720906572</v>
      </c>
      <c r="BE33" s="17" t="s">
        <v>60</v>
      </c>
      <c r="BF33" s="18" t="s">
        <v>61</v>
      </c>
      <c r="BG33" s="19">
        <v>11788.445125843404</v>
      </c>
      <c r="BH33" s="19">
        <v>2.9973252508785784</v>
      </c>
      <c r="BI33" s="19">
        <v>0.58308540309628887</v>
      </c>
      <c r="BJ33" s="19">
        <v>46.27902739870175</v>
      </c>
      <c r="BK33" s="19">
        <v>171.47305571686027</v>
      </c>
      <c r="BL33" s="19">
        <v>21.721993422412638</v>
      </c>
      <c r="BM33" s="19">
        <v>440.88801442820306</v>
      </c>
      <c r="BN33" s="19">
        <v>11788.445125843404</v>
      </c>
      <c r="BO33" s="19">
        <v>74.933131271964456</v>
      </c>
      <c r="BP33" s="19">
        <v>173.75945012269409</v>
      </c>
      <c r="BQ33" s="19">
        <v>12037.137707238062</v>
      </c>
    </row>
    <row r="34" spans="1:69" x14ac:dyDescent="0.3">
      <c r="A34" s="14" t="s">
        <v>62</v>
      </c>
      <c r="B34" s="20" t="s">
        <v>169</v>
      </c>
      <c r="C34" s="13" t="s">
        <v>29</v>
      </c>
      <c r="D34" s="13" t="s">
        <v>29</v>
      </c>
      <c r="E34" s="13" t="s">
        <v>29</v>
      </c>
      <c r="F34" s="13" t="s">
        <v>29</v>
      </c>
      <c r="G34" s="13" t="s">
        <v>29</v>
      </c>
      <c r="H34" s="13" t="s">
        <v>29</v>
      </c>
      <c r="I34" s="13" t="s">
        <v>29</v>
      </c>
      <c r="J34" s="13">
        <v>0</v>
      </c>
      <c r="K34" s="13">
        <v>0</v>
      </c>
      <c r="L34" s="13">
        <v>0</v>
      </c>
      <c r="M34" s="13">
        <v>0</v>
      </c>
      <c r="O34" s="14" t="s">
        <v>62</v>
      </c>
      <c r="P34" s="20" t="s">
        <v>169</v>
      </c>
      <c r="Q34" s="13" t="s">
        <v>29</v>
      </c>
      <c r="R34" s="13" t="s">
        <v>29</v>
      </c>
      <c r="S34" s="13" t="s">
        <v>29</v>
      </c>
      <c r="T34" s="13" t="s">
        <v>29</v>
      </c>
      <c r="U34" s="13" t="s">
        <v>29</v>
      </c>
      <c r="V34" s="13" t="s">
        <v>29</v>
      </c>
      <c r="W34" s="13" t="s">
        <v>29</v>
      </c>
      <c r="X34" s="13">
        <v>0</v>
      </c>
      <c r="Y34" s="13">
        <v>0</v>
      </c>
      <c r="Z34" s="13">
        <v>0</v>
      </c>
      <c r="AA34" s="13">
        <v>0</v>
      </c>
      <c r="AC34" s="14" t="s">
        <v>62</v>
      </c>
      <c r="AD34" s="20" t="s">
        <v>169</v>
      </c>
      <c r="AE34" s="13" t="s">
        <v>29</v>
      </c>
      <c r="AF34" s="13" t="s">
        <v>29</v>
      </c>
      <c r="AG34" s="13" t="s">
        <v>29</v>
      </c>
      <c r="AH34" s="13" t="s">
        <v>29</v>
      </c>
      <c r="AI34" s="13" t="s">
        <v>29</v>
      </c>
      <c r="AJ34" s="13" t="s">
        <v>29</v>
      </c>
      <c r="AK34" s="13" t="s">
        <v>29</v>
      </c>
      <c r="AL34" s="13">
        <v>0</v>
      </c>
      <c r="AM34" s="13">
        <v>0</v>
      </c>
      <c r="AN34" s="13">
        <v>0</v>
      </c>
      <c r="AO34" s="13">
        <v>0</v>
      </c>
      <c r="AQ34" s="14" t="s">
        <v>62</v>
      </c>
      <c r="AR34" s="20" t="s">
        <v>169</v>
      </c>
      <c r="AS34" s="13" t="s">
        <v>29</v>
      </c>
      <c r="AT34" s="13" t="s">
        <v>29</v>
      </c>
      <c r="AU34" s="13" t="s">
        <v>29</v>
      </c>
      <c r="AV34" s="13" t="s">
        <v>29</v>
      </c>
      <c r="AW34" s="13" t="s">
        <v>29</v>
      </c>
      <c r="AX34" s="13" t="s">
        <v>29</v>
      </c>
      <c r="AY34" s="13" t="s">
        <v>29</v>
      </c>
      <c r="AZ34" s="13">
        <v>0</v>
      </c>
      <c r="BA34" s="13">
        <v>0</v>
      </c>
      <c r="BB34" s="13">
        <v>0</v>
      </c>
      <c r="BC34" s="13">
        <v>0</v>
      </c>
      <c r="BE34" s="14" t="s">
        <v>62</v>
      </c>
      <c r="BF34" s="20" t="s">
        <v>169</v>
      </c>
      <c r="BG34" s="13" t="s">
        <v>29</v>
      </c>
      <c r="BH34" s="13" t="s">
        <v>29</v>
      </c>
      <c r="BI34" s="13" t="s">
        <v>29</v>
      </c>
      <c r="BJ34" s="13" t="s">
        <v>29</v>
      </c>
      <c r="BK34" s="13" t="s">
        <v>29</v>
      </c>
      <c r="BL34" s="13" t="s">
        <v>29</v>
      </c>
      <c r="BM34" s="13" t="s">
        <v>29</v>
      </c>
      <c r="BN34" s="13">
        <v>0</v>
      </c>
      <c r="BO34" s="13">
        <v>0</v>
      </c>
      <c r="BP34" s="13">
        <v>0</v>
      </c>
      <c r="BQ34" s="13">
        <v>0</v>
      </c>
    </row>
    <row r="35" spans="1:69" ht="57.6" x14ac:dyDescent="0.3">
      <c r="A35" s="14" t="s">
        <v>63</v>
      </c>
      <c r="B35" s="20" t="s">
        <v>170</v>
      </c>
      <c r="C35" s="13" t="s">
        <v>29</v>
      </c>
      <c r="D35" s="13" t="s">
        <v>29</v>
      </c>
      <c r="E35" s="13" t="s">
        <v>29</v>
      </c>
      <c r="F35" s="13" t="s">
        <v>29</v>
      </c>
      <c r="G35" s="13" t="s">
        <v>29</v>
      </c>
      <c r="H35" s="13" t="s">
        <v>29</v>
      </c>
      <c r="I35" s="13" t="s">
        <v>29</v>
      </c>
      <c r="J35" s="13">
        <v>0</v>
      </c>
      <c r="K35" s="13">
        <v>0</v>
      </c>
      <c r="L35" s="13">
        <v>0</v>
      </c>
      <c r="M35" s="13">
        <v>0</v>
      </c>
      <c r="O35" s="14" t="s">
        <v>63</v>
      </c>
      <c r="P35" s="20" t="s">
        <v>170</v>
      </c>
      <c r="Q35" s="13" t="s">
        <v>29</v>
      </c>
      <c r="R35" s="13" t="s">
        <v>29</v>
      </c>
      <c r="S35" s="13" t="s">
        <v>29</v>
      </c>
      <c r="T35" s="13" t="s">
        <v>29</v>
      </c>
      <c r="U35" s="13" t="s">
        <v>29</v>
      </c>
      <c r="V35" s="13" t="s">
        <v>29</v>
      </c>
      <c r="W35" s="13" t="s">
        <v>29</v>
      </c>
      <c r="X35" s="13">
        <v>0</v>
      </c>
      <c r="Y35" s="13">
        <v>0</v>
      </c>
      <c r="Z35" s="13">
        <v>0</v>
      </c>
      <c r="AA35" s="13">
        <v>0</v>
      </c>
      <c r="AC35" s="14" t="s">
        <v>63</v>
      </c>
      <c r="AD35" s="20" t="s">
        <v>170</v>
      </c>
      <c r="AE35" s="13" t="s">
        <v>29</v>
      </c>
      <c r="AF35" s="13" t="s">
        <v>29</v>
      </c>
      <c r="AG35" s="13" t="s">
        <v>29</v>
      </c>
      <c r="AH35" s="13" t="s">
        <v>29</v>
      </c>
      <c r="AI35" s="13" t="s">
        <v>29</v>
      </c>
      <c r="AJ35" s="13" t="s">
        <v>29</v>
      </c>
      <c r="AK35" s="13" t="s">
        <v>29</v>
      </c>
      <c r="AL35" s="13">
        <v>0</v>
      </c>
      <c r="AM35" s="13">
        <v>0</v>
      </c>
      <c r="AN35" s="13">
        <v>0</v>
      </c>
      <c r="AO35" s="13">
        <v>0</v>
      </c>
      <c r="AQ35" s="14" t="s">
        <v>63</v>
      </c>
      <c r="AR35" s="20" t="s">
        <v>170</v>
      </c>
      <c r="AS35" s="13" t="s">
        <v>29</v>
      </c>
      <c r="AT35" s="13" t="s">
        <v>29</v>
      </c>
      <c r="AU35" s="13" t="s">
        <v>29</v>
      </c>
      <c r="AV35" s="13" t="s">
        <v>29</v>
      </c>
      <c r="AW35" s="13" t="s">
        <v>29</v>
      </c>
      <c r="AX35" s="13" t="s">
        <v>29</v>
      </c>
      <c r="AY35" s="13" t="s">
        <v>29</v>
      </c>
      <c r="AZ35" s="13">
        <v>0</v>
      </c>
      <c r="BA35" s="13">
        <v>0</v>
      </c>
      <c r="BB35" s="13">
        <v>0</v>
      </c>
      <c r="BC35" s="13">
        <v>0</v>
      </c>
      <c r="BE35" s="14" t="s">
        <v>63</v>
      </c>
      <c r="BF35" s="20" t="s">
        <v>170</v>
      </c>
      <c r="BG35" s="13" t="s">
        <v>29</v>
      </c>
      <c r="BH35" s="13" t="s">
        <v>29</v>
      </c>
      <c r="BI35" s="13" t="s">
        <v>29</v>
      </c>
      <c r="BJ35" s="13" t="s">
        <v>29</v>
      </c>
      <c r="BK35" s="13" t="s">
        <v>29</v>
      </c>
      <c r="BL35" s="13" t="s">
        <v>29</v>
      </c>
      <c r="BM35" s="13" t="s">
        <v>29</v>
      </c>
      <c r="BN35" s="13">
        <v>0</v>
      </c>
      <c r="BO35" s="13">
        <v>0</v>
      </c>
      <c r="BP35" s="13">
        <v>0</v>
      </c>
      <c r="BQ35" s="13">
        <v>0</v>
      </c>
    </row>
    <row r="36" spans="1:69" ht="57.6" x14ac:dyDescent="0.3">
      <c r="A36" s="14" t="s">
        <v>64</v>
      </c>
      <c r="B36" s="20" t="s">
        <v>171</v>
      </c>
      <c r="C36" s="13" t="s">
        <v>29</v>
      </c>
      <c r="D36" s="13" t="s">
        <v>29</v>
      </c>
      <c r="E36" s="13" t="s">
        <v>29</v>
      </c>
      <c r="F36" s="13" t="s">
        <v>29</v>
      </c>
      <c r="G36" s="13" t="s">
        <v>29</v>
      </c>
      <c r="H36" s="13" t="s">
        <v>29</v>
      </c>
      <c r="I36" s="13" t="s">
        <v>29</v>
      </c>
      <c r="J36" s="13">
        <v>0</v>
      </c>
      <c r="K36" s="13">
        <v>0</v>
      </c>
      <c r="L36" s="13">
        <v>0</v>
      </c>
      <c r="M36" s="13">
        <v>0</v>
      </c>
      <c r="O36" s="14" t="s">
        <v>64</v>
      </c>
      <c r="P36" s="20" t="s">
        <v>171</v>
      </c>
      <c r="Q36" s="13" t="s">
        <v>29</v>
      </c>
      <c r="R36" s="13" t="s">
        <v>29</v>
      </c>
      <c r="S36" s="13" t="s">
        <v>29</v>
      </c>
      <c r="T36" s="13" t="s">
        <v>29</v>
      </c>
      <c r="U36" s="13" t="s">
        <v>29</v>
      </c>
      <c r="V36" s="13" t="s">
        <v>29</v>
      </c>
      <c r="W36" s="13" t="s">
        <v>29</v>
      </c>
      <c r="X36" s="13">
        <v>0</v>
      </c>
      <c r="Y36" s="13">
        <v>0</v>
      </c>
      <c r="Z36" s="13">
        <v>0</v>
      </c>
      <c r="AA36" s="13">
        <v>0</v>
      </c>
      <c r="AC36" s="14" t="s">
        <v>64</v>
      </c>
      <c r="AD36" s="20" t="s">
        <v>171</v>
      </c>
      <c r="AE36" s="13" t="s">
        <v>29</v>
      </c>
      <c r="AF36" s="13" t="s">
        <v>29</v>
      </c>
      <c r="AG36" s="13" t="s">
        <v>29</v>
      </c>
      <c r="AH36" s="13" t="s">
        <v>29</v>
      </c>
      <c r="AI36" s="13" t="s">
        <v>29</v>
      </c>
      <c r="AJ36" s="13" t="s">
        <v>29</v>
      </c>
      <c r="AK36" s="13" t="s">
        <v>29</v>
      </c>
      <c r="AL36" s="13">
        <v>0</v>
      </c>
      <c r="AM36" s="13">
        <v>0</v>
      </c>
      <c r="AN36" s="13">
        <v>0</v>
      </c>
      <c r="AO36" s="13">
        <v>0</v>
      </c>
      <c r="AQ36" s="14" t="s">
        <v>64</v>
      </c>
      <c r="AR36" s="20" t="s">
        <v>171</v>
      </c>
      <c r="AS36" s="13" t="s">
        <v>29</v>
      </c>
      <c r="AT36" s="13" t="s">
        <v>29</v>
      </c>
      <c r="AU36" s="13" t="s">
        <v>29</v>
      </c>
      <c r="AV36" s="13" t="s">
        <v>29</v>
      </c>
      <c r="AW36" s="13" t="s">
        <v>29</v>
      </c>
      <c r="AX36" s="13" t="s">
        <v>29</v>
      </c>
      <c r="AY36" s="13" t="s">
        <v>29</v>
      </c>
      <c r="AZ36" s="13">
        <v>0</v>
      </c>
      <c r="BA36" s="13">
        <v>0</v>
      </c>
      <c r="BB36" s="13">
        <v>0</v>
      </c>
      <c r="BC36" s="13">
        <v>0</v>
      </c>
      <c r="BE36" s="14" t="s">
        <v>64</v>
      </c>
      <c r="BF36" s="20" t="s">
        <v>171</v>
      </c>
      <c r="BG36" s="13" t="s">
        <v>29</v>
      </c>
      <c r="BH36" s="13" t="s">
        <v>29</v>
      </c>
      <c r="BI36" s="13" t="s">
        <v>29</v>
      </c>
      <c r="BJ36" s="13" t="s">
        <v>29</v>
      </c>
      <c r="BK36" s="13" t="s">
        <v>29</v>
      </c>
      <c r="BL36" s="13" t="s">
        <v>29</v>
      </c>
      <c r="BM36" s="13" t="s">
        <v>29</v>
      </c>
      <c r="BN36" s="13">
        <v>0</v>
      </c>
      <c r="BO36" s="13">
        <v>0</v>
      </c>
      <c r="BP36" s="13">
        <v>0</v>
      </c>
      <c r="BQ36" s="13">
        <v>0</v>
      </c>
    </row>
    <row r="37" spans="1:69" ht="28.8" x14ac:dyDescent="0.3">
      <c r="A37" s="14" t="s">
        <v>65</v>
      </c>
      <c r="B37" s="20" t="s">
        <v>172</v>
      </c>
      <c r="C37" s="13" t="s">
        <v>29</v>
      </c>
      <c r="D37" s="13" t="s">
        <v>29</v>
      </c>
      <c r="E37" s="13" t="s">
        <v>29</v>
      </c>
      <c r="F37" s="13" t="s">
        <v>29</v>
      </c>
      <c r="G37" s="13" t="s">
        <v>29</v>
      </c>
      <c r="H37" s="13" t="s">
        <v>29</v>
      </c>
      <c r="I37" s="13" t="s">
        <v>29</v>
      </c>
      <c r="J37" s="13">
        <v>0</v>
      </c>
      <c r="K37" s="13">
        <v>0</v>
      </c>
      <c r="L37" s="13">
        <v>0</v>
      </c>
      <c r="M37" s="13">
        <v>0</v>
      </c>
      <c r="O37" s="14" t="s">
        <v>65</v>
      </c>
      <c r="P37" s="20" t="s">
        <v>172</v>
      </c>
      <c r="Q37" s="13" t="s">
        <v>29</v>
      </c>
      <c r="R37" s="13" t="s">
        <v>29</v>
      </c>
      <c r="S37" s="13" t="s">
        <v>29</v>
      </c>
      <c r="T37" s="13" t="s">
        <v>29</v>
      </c>
      <c r="U37" s="13" t="s">
        <v>29</v>
      </c>
      <c r="V37" s="13" t="s">
        <v>29</v>
      </c>
      <c r="W37" s="13" t="s">
        <v>29</v>
      </c>
      <c r="X37" s="13">
        <v>0</v>
      </c>
      <c r="Y37" s="13">
        <v>0</v>
      </c>
      <c r="Z37" s="13">
        <v>0</v>
      </c>
      <c r="AA37" s="13">
        <v>0</v>
      </c>
      <c r="AC37" s="14" t="s">
        <v>65</v>
      </c>
      <c r="AD37" s="20" t="s">
        <v>172</v>
      </c>
      <c r="AE37" s="13" t="s">
        <v>29</v>
      </c>
      <c r="AF37" s="13" t="s">
        <v>29</v>
      </c>
      <c r="AG37" s="13" t="s">
        <v>29</v>
      </c>
      <c r="AH37" s="13" t="s">
        <v>29</v>
      </c>
      <c r="AI37" s="13" t="s">
        <v>29</v>
      </c>
      <c r="AJ37" s="13" t="s">
        <v>29</v>
      </c>
      <c r="AK37" s="13" t="s">
        <v>29</v>
      </c>
      <c r="AL37" s="13">
        <v>0</v>
      </c>
      <c r="AM37" s="13">
        <v>0</v>
      </c>
      <c r="AN37" s="13">
        <v>0</v>
      </c>
      <c r="AO37" s="13">
        <v>0</v>
      </c>
      <c r="AQ37" s="14" t="s">
        <v>65</v>
      </c>
      <c r="AR37" s="20" t="s">
        <v>172</v>
      </c>
      <c r="AS37" s="13" t="s">
        <v>29</v>
      </c>
      <c r="AT37" s="13" t="s">
        <v>29</v>
      </c>
      <c r="AU37" s="13" t="s">
        <v>29</v>
      </c>
      <c r="AV37" s="13" t="s">
        <v>29</v>
      </c>
      <c r="AW37" s="13" t="s">
        <v>29</v>
      </c>
      <c r="AX37" s="13" t="s">
        <v>29</v>
      </c>
      <c r="AY37" s="13" t="s">
        <v>29</v>
      </c>
      <c r="AZ37" s="13">
        <v>0</v>
      </c>
      <c r="BA37" s="13">
        <v>0</v>
      </c>
      <c r="BB37" s="13">
        <v>0</v>
      </c>
      <c r="BC37" s="13">
        <v>0</v>
      </c>
      <c r="BE37" s="14" t="s">
        <v>65</v>
      </c>
      <c r="BF37" s="20" t="s">
        <v>172</v>
      </c>
      <c r="BG37" s="13" t="s">
        <v>29</v>
      </c>
      <c r="BH37" s="13" t="s">
        <v>29</v>
      </c>
      <c r="BI37" s="13" t="s">
        <v>29</v>
      </c>
      <c r="BJ37" s="13" t="s">
        <v>29</v>
      </c>
      <c r="BK37" s="13" t="s">
        <v>29</v>
      </c>
      <c r="BL37" s="13" t="s">
        <v>29</v>
      </c>
      <c r="BM37" s="13" t="s">
        <v>29</v>
      </c>
      <c r="BN37" s="13">
        <v>0</v>
      </c>
      <c r="BO37" s="13">
        <v>0</v>
      </c>
      <c r="BP37" s="13">
        <v>0</v>
      </c>
      <c r="BQ37" s="13">
        <v>0</v>
      </c>
    </row>
    <row r="38" spans="1:69" ht="57.6" x14ac:dyDescent="0.3">
      <c r="A38" s="14" t="s">
        <v>66</v>
      </c>
      <c r="B38" s="20" t="s">
        <v>173</v>
      </c>
      <c r="C38" s="13" t="s">
        <v>29</v>
      </c>
      <c r="D38" s="13" t="s">
        <v>29</v>
      </c>
      <c r="E38" s="13" t="s">
        <v>29</v>
      </c>
      <c r="F38" s="13" t="s">
        <v>29</v>
      </c>
      <c r="G38" s="13" t="s">
        <v>29</v>
      </c>
      <c r="H38" s="13" t="s">
        <v>29</v>
      </c>
      <c r="I38" s="13" t="s">
        <v>29</v>
      </c>
      <c r="J38" s="13">
        <v>0</v>
      </c>
      <c r="K38" s="13">
        <v>0</v>
      </c>
      <c r="L38" s="13">
        <v>0</v>
      </c>
      <c r="M38" s="13">
        <v>0</v>
      </c>
      <c r="O38" s="14" t="s">
        <v>66</v>
      </c>
      <c r="P38" s="20" t="s">
        <v>173</v>
      </c>
      <c r="Q38" s="13" t="s">
        <v>29</v>
      </c>
      <c r="R38" s="13" t="s">
        <v>29</v>
      </c>
      <c r="S38" s="13" t="s">
        <v>29</v>
      </c>
      <c r="T38" s="13" t="s">
        <v>29</v>
      </c>
      <c r="U38" s="13" t="s">
        <v>29</v>
      </c>
      <c r="V38" s="13" t="s">
        <v>29</v>
      </c>
      <c r="W38" s="13" t="s">
        <v>29</v>
      </c>
      <c r="X38" s="13">
        <v>0</v>
      </c>
      <c r="Y38" s="13">
        <v>0</v>
      </c>
      <c r="Z38" s="13">
        <v>0</v>
      </c>
      <c r="AA38" s="13">
        <v>0</v>
      </c>
      <c r="AC38" s="14" t="s">
        <v>66</v>
      </c>
      <c r="AD38" s="20" t="s">
        <v>173</v>
      </c>
      <c r="AE38" s="13" t="s">
        <v>29</v>
      </c>
      <c r="AF38" s="13" t="s">
        <v>29</v>
      </c>
      <c r="AG38" s="13" t="s">
        <v>29</v>
      </c>
      <c r="AH38" s="13" t="s">
        <v>29</v>
      </c>
      <c r="AI38" s="13" t="s">
        <v>29</v>
      </c>
      <c r="AJ38" s="13" t="s">
        <v>29</v>
      </c>
      <c r="AK38" s="13" t="s">
        <v>29</v>
      </c>
      <c r="AL38" s="13">
        <v>0</v>
      </c>
      <c r="AM38" s="13">
        <v>0</v>
      </c>
      <c r="AN38" s="13">
        <v>0</v>
      </c>
      <c r="AO38" s="13">
        <v>0</v>
      </c>
      <c r="AQ38" s="14" t="s">
        <v>66</v>
      </c>
      <c r="AR38" s="20" t="s">
        <v>173</v>
      </c>
      <c r="AS38" s="13" t="s">
        <v>29</v>
      </c>
      <c r="AT38" s="13" t="s">
        <v>29</v>
      </c>
      <c r="AU38" s="13" t="s">
        <v>29</v>
      </c>
      <c r="AV38" s="13" t="s">
        <v>29</v>
      </c>
      <c r="AW38" s="13" t="s">
        <v>29</v>
      </c>
      <c r="AX38" s="13" t="s">
        <v>29</v>
      </c>
      <c r="AY38" s="13" t="s">
        <v>29</v>
      </c>
      <c r="AZ38" s="13">
        <v>0</v>
      </c>
      <c r="BA38" s="13">
        <v>0</v>
      </c>
      <c r="BB38" s="13">
        <v>0</v>
      </c>
      <c r="BC38" s="13">
        <v>0</v>
      </c>
      <c r="BE38" s="14" t="s">
        <v>66</v>
      </c>
      <c r="BF38" s="20" t="s">
        <v>173</v>
      </c>
      <c r="BG38" s="13" t="s">
        <v>29</v>
      </c>
      <c r="BH38" s="13" t="s">
        <v>29</v>
      </c>
      <c r="BI38" s="13" t="s">
        <v>29</v>
      </c>
      <c r="BJ38" s="13" t="s">
        <v>29</v>
      </c>
      <c r="BK38" s="13" t="s">
        <v>29</v>
      </c>
      <c r="BL38" s="13" t="s">
        <v>29</v>
      </c>
      <c r="BM38" s="13" t="s">
        <v>29</v>
      </c>
      <c r="BN38" s="13">
        <v>0</v>
      </c>
      <c r="BO38" s="13">
        <v>0</v>
      </c>
      <c r="BP38" s="13">
        <v>0</v>
      </c>
      <c r="BQ38" s="13">
        <v>0</v>
      </c>
    </row>
    <row r="39" spans="1:69" ht="57.6" x14ac:dyDescent="0.3">
      <c r="A39" s="14" t="s">
        <v>67</v>
      </c>
      <c r="B39" s="20" t="s">
        <v>174</v>
      </c>
      <c r="C39" s="13" t="s">
        <v>29</v>
      </c>
      <c r="D39" s="13" t="s">
        <v>29</v>
      </c>
      <c r="E39" s="13" t="s">
        <v>29</v>
      </c>
      <c r="F39" s="13" t="s">
        <v>29</v>
      </c>
      <c r="G39" s="13" t="s">
        <v>29</v>
      </c>
      <c r="H39" s="13" t="s">
        <v>29</v>
      </c>
      <c r="I39" s="13" t="s">
        <v>29</v>
      </c>
      <c r="J39" s="13">
        <v>0</v>
      </c>
      <c r="K39" s="13">
        <v>0</v>
      </c>
      <c r="L39" s="13">
        <v>0</v>
      </c>
      <c r="M39" s="13">
        <v>0</v>
      </c>
      <c r="O39" s="14" t="s">
        <v>67</v>
      </c>
      <c r="P39" s="20" t="s">
        <v>174</v>
      </c>
      <c r="Q39" s="13" t="s">
        <v>29</v>
      </c>
      <c r="R39" s="13" t="s">
        <v>29</v>
      </c>
      <c r="S39" s="13" t="s">
        <v>29</v>
      </c>
      <c r="T39" s="13" t="s">
        <v>29</v>
      </c>
      <c r="U39" s="13" t="s">
        <v>29</v>
      </c>
      <c r="V39" s="13" t="s">
        <v>29</v>
      </c>
      <c r="W39" s="13" t="s">
        <v>29</v>
      </c>
      <c r="X39" s="13">
        <v>0</v>
      </c>
      <c r="Y39" s="13">
        <v>0</v>
      </c>
      <c r="Z39" s="13">
        <v>0</v>
      </c>
      <c r="AA39" s="13">
        <v>0</v>
      </c>
      <c r="AC39" s="14" t="s">
        <v>67</v>
      </c>
      <c r="AD39" s="20" t="s">
        <v>174</v>
      </c>
      <c r="AE39" s="13" t="s">
        <v>29</v>
      </c>
      <c r="AF39" s="13" t="s">
        <v>29</v>
      </c>
      <c r="AG39" s="13" t="s">
        <v>29</v>
      </c>
      <c r="AH39" s="13" t="s">
        <v>29</v>
      </c>
      <c r="AI39" s="13" t="s">
        <v>29</v>
      </c>
      <c r="AJ39" s="13" t="s">
        <v>29</v>
      </c>
      <c r="AK39" s="13" t="s">
        <v>29</v>
      </c>
      <c r="AL39" s="13">
        <v>0</v>
      </c>
      <c r="AM39" s="13">
        <v>0</v>
      </c>
      <c r="AN39" s="13">
        <v>0</v>
      </c>
      <c r="AO39" s="13">
        <v>0</v>
      </c>
      <c r="AQ39" s="14" t="s">
        <v>67</v>
      </c>
      <c r="AR39" s="20" t="s">
        <v>174</v>
      </c>
      <c r="AS39" s="13" t="s">
        <v>29</v>
      </c>
      <c r="AT39" s="13" t="s">
        <v>29</v>
      </c>
      <c r="AU39" s="13" t="s">
        <v>29</v>
      </c>
      <c r="AV39" s="13" t="s">
        <v>29</v>
      </c>
      <c r="AW39" s="13" t="s">
        <v>29</v>
      </c>
      <c r="AX39" s="13" t="s">
        <v>29</v>
      </c>
      <c r="AY39" s="13" t="s">
        <v>29</v>
      </c>
      <c r="AZ39" s="13">
        <v>0</v>
      </c>
      <c r="BA39" s="13">
        <v>0</v>
      </c>
      <c r="BB39" s="13">
        <v>0</v>
      </c>
      <c r="BC39" s="13">
        <v>0</v>
      </c>
      <c r="BE39" s="14" t="s">
        <v>67</v>
      </c>
      <c r="BF39" s="20" t="s">
        <v>174</v>
      </c>
      <c r="BG39" s="13" t="s">
        <v>29</v>
      </c>
      <c r="BH39" s="13" t="s">
        <v>29</v>
      </c>
      <c r="BI39" s="13" t="s">
        <v>29</v>
      </c>
      <c r="BJ39" s="13" t="s">
        <v>29</v>
      </c>
      <c r="BK39" s="13" t="s">
        <v>29</v>
      </c>
      <c r="BL39" s="13" t="s">
        <v>29</v>
      </c>
      <c r="BM39" s="13" t="s">
        <v>29</v>
      </c>
      <c r="BN39" s="13">
        <v>0</v>
      </c>
      <c r="BO39" s="13">
        <v>0</v>
      </c>
      <c r="BP39" s="13">
        <v>0</v>
      </c>
      <c r="BQ39" s="13">
        <v>0</v>
      </c>
    </row>
    <row r="40" spans="1:69" ht="38.4" x14ac:dyDescent="0.3">
      <c r="A40" s="14" t="s">
        <v>68</v>
      </c>
      <c r="B40" s="20" t="s">
        <v>175</v>
      </c>
      <c r="C40" s="13" t="s">
        <v>29</v>
      </c>
      <c r="D40" s="13" t="s">
        <v>29</v>
      </c>
      <c r="E40" s="13" t="s">
        <v>29</v>
      </c>
      <c r="F40" s="13" t="s">
        <v>29</v>
      </c>
      <c r="G40" s="13" t="s">
        <v>29</v>
      </c>
      <c r="H40" s="13" t="s">
        <v>29</v>
      </c>
      <c r="I40" s="13" t="s">
        <v>29</v>
      </c>
      <c r="J40" s="13">
        <v>0</v>
      </c>
      <c r="K40" s="13">
        <v>0</v>
      </c>
      <c r="L40" s="13">
        <v>0</v>
      </c>
      <c r="M40" s="13">
        <v>0</v>
      </c>
      <c r="O40" s="14" t="s">
        <v>68</v>
      </c>
      <c r="P40" s="20" t="s">
        <v>175</v>
      </c>
      <c r="Q40" s="13" t="s">
        <v>29</v>
      </c>
      <c r="R40" s="13" t="s">
        <v>29</v>
      </c>
      <c r="S40" s="13" t="s">
        <v>29</v>
      </c>
      <c r="T40" s="13" t="s">
        <v>29</v>
      </c>
      <c r="U40" s="13" t="s">
        <v>29</v>
      </c>
      <c r="V40" s="13" t="s">
        <v>29</v>
      </c>
      <c r="W40" s="13" t="s">
        <v>29</v>
      </c>
      <c r="X40" s="13">
        <v>0</v>
      </c>
      <c r="Y40" s="13">
        <v>0</v>
      </c>
      <c r="Z40" s="13">
        <v>0</v>
      </c>
      <c r="AA40" s="13">
        <v>0</v>
      </c>
      <c r="AC40" s="14" t="s">
        <v>68</v>
      </c>
      <c r="AD40" s="20" t="s">
        <v>175</v>
      </c>
      <c r="AE40" s="13" t="s">
        <v>29</v>
      </c>
      <c r="AF40" s="13" t="s">
        <v>29</v>
      </c>
      <c r="AG40" s="13" t="s">
        <v>29</v>
      </c>
      <c r="AH40" s="13" t="s">
        <v>29</v>
      </c>
      <c r="AI40" s="13" t="s">
        <v>29</v>
      </c>
      <c r="AJ40" s="13" t="s">
        <v>29</v>
      </c>
      <c r="AK40" s="13" t="s">
        <v>29</v>
      </c>
      <c r="AL40" s="13">
        <v>0</v>
      </c>
      <c r="AM40" s="13">
        <v>0</v>
      </c>
      <c r="AN40" s="13">
        <v>0</v>
      </c>
      <c r="AO40" s="13">
        <v>0</v>
      </c>
      <c r="AQ40" s="14" t="s">
        <v>68</v>
      </c>
      <c r="AR40" s="20" t="s">
        <v>175</v>
      </c>
      <c r="AS40" s="13" t="s">
        <v>29</v>
      </c>
      <c r="AT40" s="13" t="s">
        <v>29</v>
      </c>
      <c r="AU40" s="13" t="s">
        <v>29</v>
      </c>
      <c r="AV40" s="13" t="s">
        <v>29</v>
      </c>
      <c r="AW40" s="13" t="s">
        <v>29</v>
      </c>
      <c r="AX40" s="13" t="s">
        <v>29</v>
      </c>
      <c r="AY40" s="13" t="s">
        <v>29</v>
      </c>
      <c r="AZ40" s="13">
        <v>0</v>
      </c>
      <c r="BA40" s="13">
        <v>0</v>
      </c>
      <c r="BB40" s="13">
        <v>0</v>
      </c>
      <c r="BC40" s="13">
        <v>0</v>
      </c>
      <c r="BE40" s="14" t="s">
        <v>68</v>
      </c>
      <c r="BF40" s="20" t="s">
        <v>175</v>
      </c>
      <c r="BG40" s="13" t="s">
        <v>29</v>
      </c>
      <c r="BH40" s="13" t="s">
        <v>29</v>
      </c>
      <c r="BI40" s="13" t="s">
        <v>29</v>
      </c>
      <c r="BJ40" s="13" t="s">
        <v>29</v>
      </c>
      <c r="BK40" s="13" t="s">
        <v>29</v>
      </c>
      <c r="BL40" s="13" t="s">
        <v>29</v>
      </c>
      <c r="BM40" s="13" t="s">
        <v>29</v>
      </c>
      <c r="BN40" s="13">
        <v>0</v>
      </c>
      <c r="BO40" s="13">
        <v>0</v>
      </c>
      <c r="BP40" s="13">
        <v>0</v>
      </c>
      <c r="BQ40" s="13">
        <v>0</v>
      </c>
    </row>
    <row r="41" spans="1:69" x14ac:dyDescent="0.3">
      <c r="A41" s="14" t="s">
        <v>69</v>
      </c>
      <c r="B41" s="20" t="s">
        <v>176</v>
      </c>
      <c r="C41" s="13" t="s">
        <v>29</v>
      </c>
      <c r="D41" s="13" t="s">
        <v>29</v>
      </c>
      <c r="E41" s="13" t="s">
        <v>29</v>
      </c>
      <c r="F41" s="13" t="s">
        <v>29</v>
      </c>
      <c r="G41" s="13" t="s">
        <v>29</v>
      </c>
      <c r="H41" s="13" t="s">
        <v>29</v>
      </c>
      <c r="I41" s="13" t="s">
        <v>29</v>
      </c>
      <c r="J41" s="13">
        <v>0</v>
      </c>
      <c r="K41" s="13">
        <v>0</v>
      </c>
      <c r="L41" s="13">
        <v>0</v>
      </c>
      <c r="M41" s="13">
        <v>0</v>
      </c>
      <c r="O41" s="14" t="s">
        <v>69</v>
      </c>
      <c r="P41" s="20" t="s">
        <v>176</v>
      </c>
      <c r="Q41" s="13" t="s">
        <v>29</v>
      </c>
      <c r="R41" s="13" t="s">
        <v>29</v>
      </c>
      <c r="S41" s="13" t="s">
        <v>29</v>
      </c>
      <c r="T41" s="13" t="s">
        <v>29</v>
      </c>
      <c r="U41" s="13" t="s">
        <v>29</v>
      </c>
      <c r="V41" s="13" t="s">
        <v>29</v>
      </c>
      <c r="W41" s="13" t="s">
        <v>29</v>
      </c>
      <c r="X41" s="13">
        <v>0</v>
      </c>
      <c r="Y41" s="13">
        <v>0</v>
      </c>
      <c r="Z41" s="13">
        <v>0</v>
      </c>
      <c r="AA41" s="13">
        <v>0</v>
      </c>
      <c r="AC41" s="14" t="s">
        <v>69</v>
      </c>
      <c r="AD41" s="20" t="s">
        <v>176</v>
      </c>
      <c r="AE41" s="13" t="s">
        <v>29</v>
      </c>
      <c r="AF41" s="13" t="s">
        <v>29</v>
      </c>
      <c r="AG41" s="13" t="s">
        <v>29</v>
      </c>
      <c r="AH41" s="13" t="s">
        <v>29</v>
      </c>
      <c r="AI41" s="13" t="s">
        <v>29</v>
      </c>
      <c r="AJ41" s="13" t="s">
        <v>29</v>
      </c>
      <c r="AK41" s="13" t="s">
        <v>29</v>
      </c>
      <c r="AL41" s="13">
        <v>0</v>
      </c>
      <c r="AM41" s="13">
        <v>0</v>
      </c>
      <c r="AN41" s="13">
        <v>0</v>
      </c>
      <c r="AO41" s="13">
        <v>0</v>
      </c>
      <c r="AQ41" s="14" t="s">
        <v>69</v>
      </c>
      <c r="AR41" s="20" t="s">
        <v>176</v>
      </c>
      <c r="AS41" s="13" t="s">
        <v>29</v>
      </c>
      <c r="AT41" s="13" t="s">
        <v>29</v>
      </c>
      <c r="AU41" s="13" t="s">
        <v>29</v>
      </c>
      <c r="AV41" s="13" t="s">
        <v>29</v>
      </c>
      <c r="AW41" s="13" t="s">
        <v>29</v>
      </c>
      <c r="AX41" s="13" t="s">
        <v>29</v>
      </c>
      <c r="AY41" s="13" t="s">
        <v>29</v>
      </c>
      <c r="AZ41" s="13">
        <v>0</v>
      </c>
      <c r="BA41" s="13">
        <v>0</v>
      </c>
      <c r="BB41" s="13">
        <v>0</v>
      </c>
      <c r="BC41" s="13">
        <v>0</v>
      </c>
      <c r="BE41" s="14" t="s">
        <v>69</v>
      </c>
      <c r="BF41" s="20" t="s">
        <v>176</v>
      </c>
      <c r="BG41" s="13" t="s">
        <v>29</v>
      </c>
      <c r="BH41" s="13" t="s">
        <v>29</v>
      </c>
      <c r="BI41" s="13" t="s">
        <v>29</v>
      </c>
      <c r="BJ41" s="13" t="s">
        <v>29</v>
      </c>
      <c r="BK41" s="13" t="s">
        <v>29</v>
      </c>
      <c r="BL41" s="13" t="s">
        <v>29</v>
      </c>
      <c r="BM41" s="13" t="s">
        <v>29</v>
      </c>
      <c r="BN41" s="13">
        <v>0</v>
      </c>
      <c r="BO41" s="13">
        <v>0</v>
      </c>
      <c r="BP41" s="13">
        <v>0</v>
      </c>
      <c r="BQ41" s="13">
        <v>0</v>
      </c>
    </row>
    <row r="42" spans="1:69" ht="48" x14ac:dyDescent="0.3">
      <c r="A42" s="14" t="s">
        <v>70</v>
      </c>
      <c r="B42" s="20" t="s">
        <v>177</v>
      </c>
      <c r="C42" s="13" t="s">
        <v>29</v>
      </c>
      <c r="D42" s="13" t="s">
        <v>29</v>
      </c>
      <c r="E42" s="13" t="s">
        <v>29</v>
      </c>
      <c r="F42" s="13" t="s">
        <v>29</v>
      </c>
      <c r="G42" s="13" t="s">
        <v>29</v>
      </c>
      <c r="H42" s="13" t="s">
        <v>29</v>
      </c>
      <c r="I42" s="13" t="s">
        <v>29</v>
      </c>
      <c r="J42" s="13">
        <v>0</v>
      </c>
      <c r="K42" s="13">
        <v>0</v>
      </c>
      <c r="L42" s="13">
        <v>0</v>
      </c>
      <c r="M42" s="13">
        <v>0</v>
      </c>
      <c r="O42" s="14" t="s">
        <v>70</v>
      </c>
      <c r="P42" s="20" t="s">
        <v>177</v>
      </c>
      <c r="Q42" s="13" t="s">
        <v>29</v>
      </c>
      <c r="R42" s="13" t="s">
        <v>29</v>
      </c>
      <c r="S42" s="13" t="s">
        <v>29</v>
      </c>
      <c r="T42" s="13" t="s">
        <v>29</v>
      </c>
      <c r="U42" s="13" t="s">
        <v>29</v>
      </c>
      <c r="V42" s="13" t="s">
        <v>29</v>
      </c>
      <c r="W42" s="13" t="s">
        <v>29</v>
      </c>
      <c r="X42" s="13">
        <v>0</v>
      </c>
      <c r="Y42" s="13">
        <v>0</v>
      </c>
      <c r="Z42" s="13">
        <v>0</v>
      </c>
      <c r="AA42" s="13">
        <v>0</v>
      </c>
      <c r="AC42" s="14" t="s">
        <v>70</v>
      </c>
      <c r="AD42" s="20" t="s">
        <v>177</v>
      </c>
      <c r="AE42" s="13" t="s">
        <v>29</v>
      </c>
      <c r="AF42" s="13" t="s">
        <v>29</v>
      </c>
      <c r="AG42" s="13" t="s">
        <v>29</v>
      </c>
      <c r="AH42" s="13" t="s">
        <v>29</v>
      </c>
      <c r="AI42" s="13" t="s">
        <v>29</v>
      </c>
      <c r="AJ42" s="13" t="s">
        <v>29</v>
      </c>
      <c r="AK42" s="13" t="s">
        <v>29</v>
      </c>
      <c r="AL42" s="13">
        <v>0</v>
      </c>
      <c r="AM42" s="13">
        <v>0</v>
      </c>
      <c r="AN42" s="13">
        <v>0</v>
      </c>
      <c r="AO42" s="13">
        <v>0</v>
      </c>
      <c r="AQ42" s="14" t="s">
        <v>70</v>
      </c>
      <c r="AR42" s="20" t="s">
        <v>177</v>
      </c>
      <c r="AS42" s="13" t="s">
        <v>29</v>
      </c>
      <c r="AT42" s="13" t="s">
        <v>29</v>
      </c>
      <c r="AU42" s="13" t="s">
        <v>29</v>
      </c>
      <c r="AV42" s="13" t="s">
        <v>29</v>
      </c>
      <c r="AW42" s="13" t="s">
        <v>29</v>
      </c>
      <c r="AX42" s="13" t="s">
        <v>29</v>
      </c>
      <c r="AY42" s="13" t="s">
        <v>29</v>
      </c>
      <c r="AZ42" s="13">
        <v>0</v>
      </c>
      <c r="BA42" s="13">
        <v>0</v>
      </c>
      <c r="BB42" s="13">
        <v>0</v>
      </c>
      <c r="BC42" s="13">
        <v>0</v>
      </c>
      <c r="BE42" s="14" t="s">
        <v>70</v>
      </c>
      <c r="BF42" s="20" t="s">
        <v>177</v>
      </c>
      <c r="BG42" s="13" t="s">
        <v>29</v>
      </c>
      <c r="BH42" s="13" t="s">
        <v>29</v>
      </c>
      <c r="BI42" s="13" t="s">
        <v>29</v>
      </c>
      <c r="BJ42" s="13" t="s">
        <v>29</v>
      </c>
      <c r="BK42" s="13" t="s">
        <v>29</v>
      </c>
      <c r="BL42" s="13" t="s">
        <v>29</v>
      </c>
      <c r="BM42" s="13" t="s">
        <v>29</v>
      </c>
      <c r="BN42" s="13">
        <v>0</v>
      </c>
      <c r="BO42" s="13">
        <v>0</v>
      </c>
      <c r="BP42" s="13">
        <v>0</v>
      </c>
      <c r="BQ42" s="13">
        <v>0</v>
      </c>
    </row>
    <row r="43" spans="1:69" ht="28.8" x14ac:dyDescent="0.3">
      <c r="A43" s="14" t="s">
        <v>71</v>
      </c>
      <c r="B43" s="20" t="s">
        <v>178</v>
      </c>
      <c r="C43" s="13" t="s">
        <v>29</v>
      </c>
      <c r="D43" s="13" t="s">
        <v>29</v>
      </c>
      <c r="E43" s="13" t="s">
        <v>29</v>
      </c>
      <c r="F43" s="13" t="s">
        <v>29</v>
      </c>
      <c r="G43" s="13" t="s">
        <v>29</v>
      </c>
      <c r="H43" s="13" t="s">
        <v>29</v>
      </c>
      <c r="I43" s="13" t="s">
        <v>29</v>
      </c>
      <c r="J43" s="13">
        <v>0</v>
      </c>
      <c r="K43" s="13">
        <v>0</v>
      </c>
      <c r="L43" s="13">
        <v>0</v>
      </c>
      <c r="M43" s="13">
        <v>0</v>
      </c>
      <c r="O43" s="14" t="s">
        <v>71</v>
      </c>
      <c r="P43" s="20" t="s">
        <v>178</v>
      </c>
      <c r="Q43" s="13" t="s">
        <v>29</v>
      </c>
      <c r="R43" s="13" t="s">
        <v>29</v>
      </c>
      <c r="S43" s="13" t="s">
        <v>29</v>
      </c>
      <c r="T43" s="13" t="s">
        <v>29</v>
      </c>
      <c r="U43" s="13" t="s">
        <v>29</v>
      </c>
      <c r="V43" s="13" t="s">
        <v>29</v>
      </c>
      <c r="W43" s="13" t="s">
        <v>29</v>
      </c>
      <c r="X43" s="13">
        <v>0</v>
      </c>
      <c r="Y43" s="13">
        <v>0</v>
      </c>
      <c r="Z43" s="13">
        <v>0</v>
      </c>
      <c r="AA43" s="13">
        <v>0</v>
      </c>
      <c r="AC43" s="14" t="s">
        <v>71</v>
      </c>
      <c r="AD43" s="20" t="s">
        <v>178</v>
      </c>
      <c r="AE43" s="13" t="s">
        <v>29</v>
      </c>
      <c r="AF43" s="13" t="s">
        <v>29</v>
      </c>
      <c r="AG43" s="13" t="s">
        <v>29</v>
      </c>
      <c r="AH43" s="13" t="s">
        <v>29</v>
      </c>
      <c r="AI43" s="13" t="s">
        <v>29</v>
      </c>
      <c r="AJ43" s="13" t="s">
        <v>29</v>
      </c>
      <c r="AK43" s="13" t="s">
        <v>29</v>
      </c>
      <c r="AL43" s="13">
        <v>0</v>
      </c>
      <c r="AM43" s="13">
        <v>0</v>
      </c>
      <c r="AN43" s="13">
        <v>0</v>
      </c>
      <c r="AO43" s="13">
        <v>0</v>
      </c>
      <c r="AQ43" s="14" t="s">
        <v>71</v>
      </c>
      <c r="AR43" s="20" t="s">
        <v>178</v>
      </c>
      <c r="AS43" s="13" t="s">
        <v>29</v>
      </c>
      <c r="AT43" s="13" t="s">
        <v>29</v>
      </c>
      <c r="AU43" s="13" t="s">
        <v>29</v>
      </c>
      <c r="AV43" s="13" t="s">
        <v>29</v>
      </c>
      <c r="AW43" s="13" t="s">
        <v>29</v>
      </c>
      <c r="AX43" s="13" t="s">
        <v>29</v>
      </c>
      <c r="AY43" s="13" t="s">
        <v>29</v>
      </c>
      <c r="AZ43" s="13">
        <v>0</v>
      </c>
      <c r="BA43" s="13">
        <v>0</v>
      </c>
      <c r="BB43" s="13">
        <v>0</v>
      </c>
      <c r="BC43" s="13">
        <v>0</v>
      </c>
      <c r="BE43" s="14" t="s">
        <v>71</v>
      </c>
      <c r="BF43" s="20" t="s">
        <v>178</v>
      </c>
      <c r="BG43" s="13" t="s">
        <v>29</v>
      </c>
      <c r="BH43" s="13" t="s">
        <v>29</v>
      </c>
      <c r="BI43" s="13" t="s">
        <v>29</v>
      </c>
      <c r="BJ43" s="13" t="s">
        <v>29</v>
      </c>
      <c r="BK43" s="13" t="s">
        <v>29</v>
      </c>
      <c r="BL43" s="13" t="s">
        <v>29</v>
      </c>
      <c r="BM43" s="13" t="s">
        <v>29</v>
      </c>
      <c r="BN43" s="13">
        <v>0</v>
      </c>
      <c r="BO43" s="13">
        <v>0</v>
      </c>
      <c r="BP43" s="13">
        <v>0</v>
      </c>
      <c r="BQ43" s="13">
        <v>0</v>
      </c>
    </row>
    <row r="44" spans="1:69" x14ac:dyDescent="0.3">
      <c r="A44" s="14" t="s">
        <v>72</v>
      </c>
      <c r="B44" s="20" t="s">
        <v>179</v>
      </c>
      <c r="C44" s="13" t="s">
        <v>29</v>
      </c>
      <c r="D44" s="13" t="s">
        <v>29</v>
      </c>
      <c r="E44" s="13" t="s">
        <v>29</v>
      </c>
      <c r="F44" s="13" t="s">
        <v>29</v>
      </c>
      <c r="G44" s="13" t="s">
        <v>29</v>
      </c>
      <c r="H44" s="13" t="s">
        <v>29</v>
      </c>
      <c r="I44" s="13" t="s">
        <v>29</v>
      </c>
      <c r="J44" s="13">
        <v>0</v>
      </c>
      <c r="K44" s="13">
        <v>0</v>
      </c>
      <c r="L44" s="13">
        <v>0</v>
      </c>
      <c r="M44" s="13">
        <v>0</v>
      </c>
      <c r="O44" s="14" t="s">
        <v>72</v>
      </c>
      <c r="P44" s="20" t="s">
        <v>179</v>
      </c>
      <c r="Q44" s="13" t="s">
        <v>29</v>
      </c>
      <c r="R44" s="13" t="s">
        <v>29</v>
      </c>
      <c r="S44" s="13" t="s">
        <v>29</v>
      </c>
      <c r="T44" s="13" t="s">
        <v>29</v>
      </c>
      <c r="U44" s="13" t="s">
        <v>29</v>
      </c>
      <c r="V44" s="13" t="s">
        <v>29</v>
      </c>
      <c r="W44" s="13" t="s">
        <v>29</v>
      </c>
      <c r="X44" s="13">
        <v>0</v>
      </c>
      <c r="Y44" s="13">
        <v>0</v>
      </c>
      <c r="Z44" s="13">
        <v>0</v>
      </c>
      <c r="AA44" s="13">
        <v>0</v>
      </c>
      <c r="AC44" s="14" t="s">
        <v>72</v>
      </c>
      <c r="AD44" s="20" t="s">
        <v>179</v>
      </c>
      <c r="AE44" s="13" t="s">
        <v>29</v>
      </c>
      <c r="AF44" s="13" t="s">
        <v>29</v>
      </c>
      <c r="AG44" s="13" t="s">
        <v>29</v>
      </c>
      <c r="AH44" s="13" t="s">
        <v>29</v>
      </c>
      <c r="AI44" s="13" t="s">
        <v>29</v>
      </c>
      <c r="AJ44" s="13" t="s">
        <v>29</v>
      </c>
      <c r="AK44" s="13" t="s">
        <v>29</v>
      </c>
      <c r="AL44" s="13">
        <v>0</v>
      </c>
      <c r="AM44" s="13">
        <v>0</v>
      </c>
      <c r="AN44" s="13">
        <v>0</v>
      </c>
      <c r="AO44" s="13">
        <v>0</v>
      </c>
      <c r="AQ44" s="14" t="s">
        <v>72</v>
      </c>
      <c r="AR44" s="20" t="s">
        <v>179</v>
      </c>
      <c r="AS44" s="13" t="s">
        <v>29</v>
      </c>
      <c r="AT44" s="13" t="s">
        <v>29</v>
      </c>
      <c r="AU44" s="13" t="s">
        <v>29</v>
      </c>
      <c r="AV44" s="13" t="s">
        <v>29</v>
      </c>
      <c r="AW44" s="13" t="s">
        <v>29</v>
      </c>
      <c r="AX44" s="13" t="s">
        <v>29</v>
      </c>
      <c r="AY44" s="13" t="s">
        <v>29</v>
      </c>
      <c r="AZ44" s="13">
        <v>0</v>
      </c>
      <c r="BA44" s="13">
        <v>0</v>
      </c>
      <c r="BB44" s="13">
        <v>0</v>
      </c>
      <c r="BC44" s="13">
        <v>0</v>
      </c>
      <c r="BE44" s="14" t="s">
        <v>72</v>
      </c>
      <c r="BF44" s="20" t="s">
        <v>179</v>
      </c>
      <c r="BG44" s="13" t="s">
        <v>29</v>
      </c>
      <c r="BH44" s="13" t="s">
        <v>29</v>
      </c>
      <c r="BI44" s="13" t="s">
        <v>29</v>
      </c>
      <c r="BJ44" s="13" t="s">
        <v>29</v>
      </c>
      <c r="BK44" s="13" t="s">
        <v>29</v>
      </c>
      <c r="BL44" s="13" t="s">
        <v>29</v>
      </c>
      <c r="BM44" s="13" t="s">
        <v>29</v>
      </c>
      <c r="BN44" s="13">
        <v>0</v>
      </c>
      <c r="BO44" s="13">
        <v>0</v>
      </c>
      <c r="BP44" s="13">
        <v>0</v>
      </c>
      <c r="BQ44" s="13">
        <v>0</v>
      </c>
    </row>
    <row r="45" spans="1:69" ht="34.200000000000003" x14ac:dyDescent="0.3">
      <c r="A45" s="14" t="s">
        <v>73</v>
      </c>
      <c r="B45" s="15" t="s">
        <v>74</v>
      </c>
      <c r="C45" s="10">
        <v>881.938460178176</v>
      </c>
      <c r="D45" s="10">
        <v>8.4416406340774186E-2</v>
      </c>
      <c r="E45" s="10">
        <v>2.3213185311783135E-2</v>
      </c>
      <c r="F45" s="10">
        <v>22.418209333493838</v>
      </c>
      <c r="G45" s="10">
        <v>2.1561691438746635</v>
      </c>
      <c r="H45" s="10">
        <v>0.80349895897969348</v>
      </c>
      <c r="I45" s="10">
        <v>0.23713551393720872</v>
      </c>
      <c r="J45" s="10">
        <v>881.938460178176</v>
      </c>
      <c r="K45" s="10">
        <v>2.1104101585193549</v>
      </c>
      <c r="L45" s="10">
        <v>6.9175292229113738</v>
      </c>
      <c r="M45" s="10">
        <v>890.96639955960677</v>
      </c>
      <c r="O45" s="14" t="s">
        <v>73</v>
      </c>
      <c r="P45" s="15" t="s">
        <v>74</v>
      </c>
      <c r="Q45" s="10">
        <v>866.93834783546117</v>
      </c>
      <c r="R45" s="10">
        <v>8.2960546430985022E-2</v>
      </c>
      <c r="S45" s="10">
        <v>2.2823387820201001E-2</v>
      </c>
      <c r="T45" s="10">
        <v>22.052361088218795</v>
      </c>
      <c r="U45" s="10">
        <v>2.1074917193331912</v>
      </c>
      <c r="V45" s="10">
        <v>0.78880669927615232</v>
      </c>
      <c r="W45" s="10">
        <v>0.23327549824127908</v>
      </c>
      <c r="X45" s="10">
        <v>866.93834783546117</v>
      </c>
      <c r="Y45" s="10">
        <v>2.0740136607746256</v>
      </c>
      <c r="Z45" s="10">
        <v>6.8013695704198982</v>
      </c>
      <c r="AA45" s="10">
        <v>875.81373106665569</v>
      </c>
      <c r="AC45" s="14" t="s">
        <v>73</v>
      </c>
      <c r="AD45" s="15" t="s">
        <v>74</v>
      </c>
      <c r="AE45" s="10">
        <v>395.1432508112029</v>
      </c>
      <c r="AF45" s="10">
        <v>3.8235513283973337E-2</v>
      </c>
      <c r="AG45" s="10">
        <v>1.0176246535114066E-2</v>
      </c>
      <c r="AH45" s="10">
        <v>10.032962405245303</v>
      </c>
      <c r="AI45" s="10">
        <v>0.97557774689255039</v>
      </c>
      <c r="AJ45" s="10">
        <v>0.36039616853401352</v>
      </c>
      <c r="AK45" s="10">
        <v>0.10597452274278361</v>
      </c>
      <c r="AL45" s="10">
        <v>395.1432508112029</v>
      </c>
      <c r="AM45" s="10">
        <v>0.95588783209933337</v>
      </c>
      <c r="AN45" s="10">
        <v>3.0325214674639915</v>
      </c>
      <c r="AO45" s="10">
        <v>399.13166011076623</v>
      </c>
      <c r="AQ45" s="14" t="s">
        <v>73</v>
      </c>
      <c r="AR45" s="15" t="s">
        <v>74</v>
      </c>
      <c r="AS45" s="10">
        <v>365.35866703552739</v>
      </c>
      <c r="AT45" s="10">
        <v>3.5747311345689169E-2</v>
      </c>
      <c r="AU45" s="10">
        <v>9.1906462473348681E-3</v>
      </c>
      <c r="AV45" s="10">
        <v>9.2788580037331805</v>
      </c>
      <c r="AW45" s="10">
        <v>0.90112842092791201</v>
      </c>
      <c r="AX45" s="10">
        <v>0.33273734806845245</v>
      </c>
      <c r="AY45" s="10">
        <v>9.7866402358588483E-2</v>
      </c>
      <c r="AZ45" s="10">
        <v>365.35866703552739</v>
      </c>
      <c r="BA45" s="10">
        <v>0.89368278364222919</v>
      </c>
      <c r="BB45" s="10">
        <v>2.7388125817057909</v>
      </c>
      <c r="BC45" s="10">
        <v>368.99116240087545</v>
      </c>
      <c r="BE45" s="14" t="s">
        <v>73</v>
      </c>
      <c r="BF45" s="15" t="s">
        <v>74</v>
      </c>
      <c r="BG45" s="10">
        <v>228.0191844294462</v>
      </c>
      <c r="BH45" s="10">
        <v>2.2521222527764999E-2</v>
      </c>
      <c r="BI45" s="10">
        <v>5.6178895330298E-3</v>
      </c>
      <c r="BJ45" s="10">
        <v>5.7936794968895216</v>
      </c>
      <c r="BK45" s="10">
        <v>0.56064479159379732</v>
      </c>
      <c r="BL45" s="10">
        <v>0.20728587899115575</v>
      </c>
      <c r="BM45" s="10">
        <v>6.1031046097422013E-2</v>
      </c>
      <c r="BN45" s="10">
        <v>228.0191844294462</v>
      </c>
      <c r="BO45" s="10">
        <v>0.56303056319412492</v>
      </c>
      <c r="BP45" s="10">
        <v>1.6741310808428804</v>
      </c>
      <c r="BQ45" s="10">
        <v>230.2563460734832</v>
      </c>
    </row>
    <row r="46" spans="1:69" ht="125.4" x14ac:dyDescent="0.3">
      <c r="A46" s="17" t="s">
        <v>75</v>
      </c>
      <c r="B46" s="18" t="s">
        <v>180</v>
      </c>
      <c r="C46" s="19">
        <v>2181.7309204050775</v>
      </c>
      <c r="D46" s="19">
        <v>0.19811706511125071</v>
      </c>
      <c r="E46" s="19">
        <v>5.6561371271797695E-2</v>
      </c>
      <c r="F46" s="19">
        <v>55.750841490374178</v>
      </c>
      <c r="G46" s="19">
        <v>5.2341081434136472</v>
      </c>
      <c r="H46" s="19">
        <v>1.9088598816386209</v>
      </c>
      <c r="I46" s="19">
        <v>0.5654993207316662</v>
      </c>
      <c r="J46" s="19">
        <v>2181.7309204050775</v>
      </c>
      <c r="K46" s="19">
        <v>4.9529266277812676</v>
      </c>
      <c r="L46" s="19">
        <v>16.855288638995713</v>
      </c>
      <c r="M46" s="19">
        <v>2203.5391356718546</v>
      </c>
      <c r="O46" s="17" t="s">
        <v>75</v>
      </c>
      <c r="P46" s="18" t="s">
        <v>180</v>
      </c>
      <c r="Q46" s="19">
        <v>1046.0873430083889</v>
      </c>
      <c r="R46" s="19">
        <v>9.4963876766150035E-2</v>
      </c>
      <c r="S46" s="19">
        <v>2.7088490295854844E-2</v>
      </c>
      <c r="T46" s="19">
        <v>26.716213566292737</v>
      </c>
      <c r="U46" s="19">
        <v>2.522346443303519</v>
      </c>
      <c r="V46" s="19">
        <v>0.91574535629257636</v>
      </c>
      <c r="W46" s="19">
        <v>0.27076908727038951</v>
      </c>
      <c r="X46" s="19">
        <v>1046.0873430083889</v>
      </c>
      <c r="Y46" s="19">
        <v>2.3740969191537511</v>
      </c>
      <c r="Z46" s="19">
        <v>8.0723701081647441</v>
      </c>
      <c r="AA46" s="19">
        <v>1056.5338100357073</v>
      </c>
      <c r="AC46" s="17" t="s">
        <v>75</v>
      </c>
      <c r="AD46" s="18" t="s">
        <v>180</v>
      </c>
      <c r="AE46" s="19">
        <v>1487.1487400797728</v>
      </c>
      <c r="AF46" s="19">
        <v>0.13473352070952813</v>
      </c>
      <c r="AG46" s="19">
        <v>3.8465493258990728E-2</v>
      </c>
      <c r="AH46" s="19">
        <v>38.009766765855531</v>
      </c>
      <c r="AI46" s="19">
        <v>3.5667235913522881</v>
      </c>
      <c r="AJ46" s="19">
        <v>1.2982454611669083</v>
      </c>
      <c r="AK46" s="19">
        <v>0.38457657984450661</v>
      </c>
      <c r="AL46" s="19">
        <v>1487.1487400797728</v>
      </c>
      <c r="AM46" s="19">
        <v>3.368338017738203</v>
      </c>
      <c r="AN46" s="19">
        <v>11.462716991179237</v>
      </c>
      <c r="AO46" s="19">
        <v>1501.97979508869</v>
      </c>
      <c r="AQ46" s="17" t="s">
        <v>75</v>
      </c>
      <c r="AR46" s="18" t="s">
        <v>180</v>
      </c>
      <c r="AS46" s="19">
        <v>1732.3559826334915</v>
      </c>
      <c r="AT46" s="19">
        <v>0.15688780157552482</v>
      </c>
      <c r="AU46" s="19">
        <v>4.4805431657726116E-2</v>
      </c>
      <c r="AV46" s="19">
        <v>44.288753846759619</v>
      </c>
      <c r="AW46" s="19">
        <v>4.1462739881676915</v>
      </c>
      <c r="AX46" s="19">
        <v>1.5112390988857247</v>
      </c>
      <c r="AY46" s="19">
        <v>0.4480026364202202</v>
      </c>
      <c r="AZ46" s="19">
        <v>1732.3559826334915</v>
      </c>
      <c r="BA46" s="19">
        <v>3.9221950393881202</v>
      </c>
      <c r="BB46" s="19">
        <v>13.352018634002382</v>
      </c>
      <c r="BC46" s="19">
        <v>1749.630196306882</v>
      </c>
      <c r="BE46" s="17" t="s">
        <v>75</v>
      </c>
      <c r="BF46" s="18" t="s">
        <v>180</v>
      </c>
      <c r="BG46" s="19">
        <v>1781.7748552597695</v>
      </c>
      <c r="BH46" s="19">
        <v>0.16143764308877145</v>
      </c>
      <c r="BI46" s="19">
        <v>4.6105508278482331E-2</v>
      </c>
      <c r="BJ46" s="19">
        <v>45.550719932368125</v>
      </c>
      <c r="BK46" s="19">
        <v>4.264444931699396</v>
      </c>
      <c r="BL46" s="19">
        <v>1.5550241437973653</v>
      </c>
      <c r="BM46" s="19">
        <v>0.46100372316240756</v>
      </c>
      <c r="BN46" s="19">
        <v>1781.7748552597695</v>
      </c>
      <c r="BO46" s="19">
        <v>4.0359410772192863</v>
      </c>
      <c r="BP46" s="19">
        <v>13.739441466987735</v>
      </c>
      <c r="BQ46" s="19">
        <v>1799.5502378039766</v>
      </c>
    </row>
    <row r="47" spans="1:69" ht="45.6" x14ac:dyDescent="0.3">
      <c r="A47" s="17" t="s">
        <v>76</v>
      </c>
      <c r="B47" s="18" t="s">
        <v>77</v>
      </c>
      <c r="C47" s="19">
        <v>881.938460178176</v>
      </c>
      <c r="D47" s="19">
        <v>8.4416406340774186E-2</v>
      </c>
      <c r="E47" s="19">
        <v>2.3213185311783135E-2</v>
      </c>
      <c r="F47" s="19">
        <v>22.418209333493838</v>
      </c>
      <c r="G47" s="19">
        <v>2.1561691438746635</v>
      </c>
      <c r="H47" s="19">
        <v>0.80349895897969348</v>
      </c>
      <c r="I47" s="19">
        <v>0.23713551393720872</v>
      </c>
      <c r="J47" s="19">
        <v>881.938460178176</v>
      </c>
      <c r="K47" s="19">
        <v>2.1104101585193549</v>
      </c>
      <c r="L47" s="19">
        <v>6.9175292229113738</v>
      </c>
      <c r="M47" s="19">
        <v>890.96639955960677</v>
      </c>
      <c r="O47" s="17" t="s">
        <v>76</v>
      </c>
      <c r="P47" s="18" t="s">
        <v>77</v>
      </c>
      <c r="Q47" s="19">
        <v>866.93834783546117</v>
      </c>
      <c r="R47" s="19">
        <v>8.2960546430985022E-2</v>
      </c>
      <c r="S47" s="19">
        <v>2.2823387820201001E-2</v>
      </c>
      <c r="T47" s="19">
        <v>22.052361088218795</v>
      </c>
      <c r="U47" s="19">
        <v>2.1074917193331912</v>
      </c>
      <c r="V47" s="19">
        <v>0.78880669927615232</v>
      </c>
      <c r="W47" s="19">
        <v>0.23327549824127908</v>
      </c>
      <c r="X47" s="19">
        <v>866.93834783546117</v>
      </c>
      <c r="Y47" s="19">
        <v>2.0740136607746256</v>
      </c>
      <c r="Z47" s="19">
        <v>6.8013695704198982</v>
      </c>
      <c r="AA47" s="19">
        <v>875.81373106665569</v>
      </c>
      <c r="AC47" s="17" t="s">
        <v>76</v>
      </c>
      <c r="AD47" s="18" t="s">
        <v>77</v>
      </c>
      <c r="AE47" s="19">
        <v>395.1432508112029</v>
      </c>
      <c r="AF47" s="19">
        <v>3.8235513283973337E-2</v>
      </c>
      <c r="AG47" s="19">
        <v>1.0176246535114066E-2</v>
      </c>
      <c r="AH47" s="19">
        <v>10.032962405245303</v>
      </c>
      <c r="AI47" s="19">
        <v>0.97557774689255039</v>
      </c>
      <c r="AJ47" s="19">
        <v>0.36039616853401352</v>
      </c>
      <c r="AK47" s="19">
        <v>0.10597452274278361</v>
      </c>
      <c r="AL47" s="19">
        <v>395.1432508112029</v>
      </c>
      <c r="AM47" s="19">
        <v>0.95588783209933337</v>
      </c>
      <c r="AN47" s="19">
        <v>3.0325214674639915</v>
      </c>
      <c r="AO47" s="19">
        <v>399.13166011076623</v>
      </c>
      <c r="AQ47" s="17" t="s">
        <v>76</v>
      </c>
      <c r="AR47" s="18" t="s">
        <v>77</v>
      </c>
      <c r="AS47" s="19">
        <v>365.35866703552739</v>
      </c>
      <c r="AT47" s="19">
        <v>3.5747311345689169E-2</v>
      </c>
      <c r="AU47" s="19">
        <v>9.1906462473348681E-3</v>
      </c>
      <c r="AV47" s="19">
        <v>9.2788580037331805</v>
      </c>
      <c r="AW47" s="19">
        <v>0.90112842092791201</v>
      </c>
      <c r="AX47" s="19">
        <v>0.33273734806845245</v>
      </c>
      <c r="AY47" s="19">
        <v>9.7866402358588483E-2</v>
      </c>
      <c r="AZ47" s="19">
        <v>365.35866703552739</v>
      </c>
      <c r="BA47" s="19">
        <v>0.89368278364222919</v>
      </c>
      <c r="BB47" s="19">
        <v>2.7388125817057909</v>
      </c>
      <c r="BC47" s="19">
        <v>368.99116240087545</v>
      </c>
      <c r="BE47" s="17" t="s">
        <v>76</v>
      </c>
      <c r="BF47" s="18" t="s">
        <v>77</v>
      </c>
      <c r="BG47" s="19">
        <v>228.0191844294462</v>
      </c>
      <c r="BH47" s="19">
        <v>2.2521222527764999E-2</v>
      </c>
      <c r="BI47" s="19">
        <v>5.6178895330298E-3</v>
      </c>
      <c r="BJ47" s="19">
        <v>5.7936794968895216</v>
      </c>
      <c r="BK47" s="19">
        <v>0.56064479159379732</v>
      </c>
      <c r="BL47" s="19">
        <v>0.20728587899115575</v>
      </c>
      <c r="BM47" s="19">
        <v>6.1031046097422013E-2</v>
      </c>
      <c r="BN47" s="19">
        <v>228.0191844294462</v>
      </c>
      <c r="BO47" s="19">
        <v>0.56303056319412492</v>
      </c>
      <c r="BP47" s="19">
        <v>1.6741310808428804</v>
      </c>
      <c r="BQ47" s="19">
        <v>230.2563460734832</v>
      </c>
    </row>
    <row r="48" spans="1:69" ht="34.200000000000003" x14ac:dyDescent="0.3">
      <c r="A48" s="14" t="s">
        <v>78</v>
      </c>
      <c r="B48" s="15" t="s">
        <v>79</v>
      </c>
      <c r="C48" s="10">
        <v>447.75147490585817</v>
      </c>
      <c r="D48" s="10">
        <v>1.83254355350283E-2</v>
      </c>
      <c r="E48" s="10">
        <v>3.66508710700566E-3</v>
      </c>
      <c r="F48" s="10">
        <v>1.8691944245728866</v>
      </c>
      <c r="G48" s="10">
        <v>0.56808850158587731</v>
      </c>
      <c r="H48" s="10">
        <v>0.122169570233522</v>
      </c>
      <c r="I48" s="10">
        <v>0.57419698009755349</v>
      </c>
      <c r="J48" s="10">
        <v>447.75147490585817</v>
      </c>
      <c r="K48" s="10">
        <v>0.45813588837570751</v>
      </c>
      <c r="L48" s="10">
        <v>1.0921959578876868</v>
      </c>
      <c r="M48" s="10">
        <v>449.30180675212154</v>
      </c>
      <c r="O48" s="14" t="s">
        <v>78</v>
      </c>
      <c r="P48" s="15" t="s">
        <v>79</v>
      </c>
      <c r="Q48" s="10">
        <v>427.65358587914955</v>
      </c>
      <c r="R48" s="10">
        <v>1.7502875274726448E-2</v>
      </c>
      <c r="S48" s="10">
        <v>3.5005750549452898E-3</v>
      </c>
      <c r="T48" s="10">
        <v>1.7852932780220978</v>
      </c>
      <c r="U48" s="10">
        <v>0.54258913351651994</v>
      </c>
      <c r="V48" s="10">
        <v>0.11668583516484299</v>
      </c>
      <c r="W48" s="10">
        <v>0.54842342527476207</v>
      </c>
      <c r="X48" s="10">
        <v>427.65358587914955</v>
      </c>
      <c r="Y48" s="10">
        <v>0.43757188186816121</v>
      </c>
      <c r="Z48" s="10">
        <v>1.0431713663736963</v>
      </c>
      <c r="AA48" s="10">
        <v>429.13432912739142</v>
      </c>
      <c r="AC48" s="14" t="s">
        <v>78</v>
      </c>
      <c r="AD48" s="15" t="s">
        <v>79</v>
      </c>
      <c r="AE48" s="10">
        <v>439.33161997215677</v>
      </c>
      <c r="AF48" s="10">
        <v>1.7980830285354302E-2</v>
      </c>
      <c r="AG48" s="10">
        <v>3.5961660570708607E-3</v>
      </c>
      <c r="AH48" s="10">
        <v>1.834044689106139</v>
      </c>
      <c r="AI48" s="10">
        <v>0.55740573884598343</v>
      </c>
      <c r="AJ48" s="10">
        <v>0.11987220190236202</v>
      </c>
      <c r="AK48" s="10">
        <v>0.56339934894110144</v>
      </c>
      <c r="AL48" s="10">
        <v>439.33161997215677</v>
      </c>
      <c r="AM48" s="10">
        <v>0.44952075713385758</v>
      </c>
      <c r="AN48" s="10">
        <v>1.0716574850071166</v>
      </c>
      <c r="AO48" s="10">
        <v>440.85279821429776</v>
      </c>
      <c r="AQ48" s="14" t="s">
        <v>78</v>
      </c>
      <c r="AR48" s="15" t="s">
        <v>79</v>
      </c>
      <c r="AS48" s="10">
        <v>405.99274651370297</v>
      </c>
      <c r="AT48" s="10">
        <v>1.6616347060588114E-2</v>
      </c>
      <c r="AU48" s="10">
        <v>3.3232694121176232E-3</v>
      </c>
      <c r="AV48" s="10">
        <v>1.6948674001799879</v>
      </c>
      <c r="AW48" s="10">
        <v>0.51510675887823165</v>
      </c>
      <c r="AX48" s="10">
        <v>0.11077564707058744</v>
      </c>
      <c r="AY48" s="10">
        <v>0.52064554123176099</v>
      </c>
      <c r="AZ48" s="10">
        <v>405.99274651370297</v>
      </c>
      <c r="BA48" s="10">
        <v>0.41540867651470287</v>
      </c>
      <c r="BB48" s="10">
        <v>0.99033428481105168</v>
      </c>
      <c r="BC48" s="10">
        <v>407.39848947502873</v>
      </c>
      <c r="BE48" s="14" t="s">
        <v>78</v>
      </c>
      <c r="BF48" s="15" t="s">
        <v>79</v>
      </c>
      <c r="BG48" s="10">
        <v>388.74509723892919</v>
      </c>
      <c r="BH48" s="10">
        <v>1.5910440541838849E-2</v>
      </c>
      <c r="BI48" s="10">
        <v>3.1820881083677701E-3</v>
      </c>
      <c r="BJ48" s="10">
        <v>1.6228649352675626</v>
      </c>
      <c r="BK48" s="10">
        <v>0.49322365679700436</v>
      </c>
      <c r="BL48" s="10">
        <v>0.10606960361225901</v>
      </c>
      <c r="BM48" s="10">
        <v>0.4985271369776173</v>
      </c>
      <c r="BN48" s="10">
        <v>388.74509723892919</v>
      </c>
      <c r="BO48" s="10">
        <v>0.39776101354597126</v>
      </c>
      <c r="BP48" s="10">
        <v>0.94826225629359551</v>
      </c>
      <c r="BQ48" s="10">
        <v>390.09112050876877</v>
      </c>
    </row>
    <row r="49" spans="1:69" ht="34.200000000000003" x14ac:dyDescent="0.3">
      <c r="A49" s="17" t="s">
        <v>80</v>
      </c>
      <c r="B49" s="18" t="s">
        <v>81</v>
      </c>
      <c r="C49" s="19">
        <v>447.75147490585817</v>
      </c>
      <c r="D49" s="19">
        <v>1.83254355350283E-2</v>
      </c>
      <c r="E49" s="19">
        <v>3.66508710700566E-3</v>
      </c>
      <c r="F49" s="19">
        <v>1.8691944245728866</v>
      </c>
      <c r="G49" s="19">
        <v>0.56808850158587731</v>
      </c>
      <c r="H49" s="19">
        <v>0.122169570233522</v>
      </c>
      <c r="I49" s="19">
        <v>0.57419698009755349</v>
      </c>
      <c r="J49" s="19">
        <v>447.75147490585817</v>
      </c>
      <c r="K49" s="19">
        <v>0.45813588837570751</v>
      </c>
      <c r="L49" s="19">
        <v>1.0921959578876868</v>
      </c>
      <c r="M49" s="19">
        <v>449.30180675212154</v>
      </c>
      <c r="O49" s="17" t="s">
        <v>80</v>
      </c>
      <c r="P49" s="18" t="s">
        <v>81</v>
      </c>
      <c r="Q49" s="19">
        <v>427.65358587914955</v>
      </c>
      <c r="R49" s="19">
        <v>1.7502875274726448E-2</v>
      </c>
      <c r="S49" s="19">
        <v>3.5005750549452898E-3</v>
      </c>
      <c r="T49" s="19">
        <v>1.7852932780220978</v>
      </c>
      <c r="U49" s="19">
        <v>0.54258913351651994</v>
      </c>
      <c r="V49" s="19">
        <v>0.11668583516484299</v>
      </c>
      <c r="W49" s="19">
        <v>0.54842342527476207</v>
      </c>
      <c r="X49" s="19">
        <v>427.65358587914955</v>
      </c>
      <c r="Y49" s="19">
        <v>0.43757188186816121</v>
      </c>
      <c r="Z49" s="19">
        <v>1.0431713663736963</v>
      </c>
      <c r="AA49" s="19">
        <v>429.13432912739142</v>
      </c>
      <c r="AC49" s="17" t="s">
        <v>80</v>
      </c>
      <c r="AD49" s="18" t="s">
        <v>81</v>
      </c>
      <c r="AE49" s="19">
        <v>439.33161997215677</v>
      </c>
      <c r="AF49" s="19">
        <v>1.7980830285354302E-2</v>
      </c>
      <c r="AG49" s="19">
        <v>3.5961660570708607E-3</v>
      </c>
      <c r="AH49" s="19">
        <v>1.834044689106139</v>
      </c>
      <c r="AI49" s="19">
        <v>0.55740573884598343</v>
      </c>
      <c r="AJ49" s="19">
        <v>0.11987220190236202</v>
      </c>
      <c r="AK49" s="19">
        <v>0.56339934894110144</v>
      </c>
      <c r="AL49" s="19">
        <v>439.33161997215677</v>
      </c>
      <c r="AM49" s="19">
        <v>0.44952075713385758</v>
      </c>
      <c r="AN49" s="19">
        <v>1.0716574850071166</v>
      </c>
      <c r="AO49" s="19">
        <v>440.85279821429776</v>
      </c>
      <c r="AQ49" s="17" t="s">
        <v>80</v>
      </c>
      <c r="AR49" s="18" t="s">
        <v>81</v>
      </c>
      <c r="AS49" s="19">
        <v>405.99274651370297</v>
      </c>
      <c r="AT49" s="19">
        <v>1.6616347060588114E-2</v>
      </c>
      <c r="AU49" s="19">
        <v>3.3232694121176232E-3</v>
      </c>
      <c r="AV49" s="19">
        <v>1.6948674001799879</v>
      </c>
      <c r="AW49" s="19">
        <v>0.51510675887823165</v>
      </c>
      <c r="AX49" s="19">
        <v>0.11077564707058744</v>
      </c>
      <c r="AY49" s="19">
        <v>0.52064554123176099</v>
      </c>
      <c r="AZ49" s="19">
        <v>405.99274651370297</v>
      </c>
      <c r="BA49" s="19">
        <v>0.41540867651470287</v>
      </c>
      <c r="BB49" s="19">
        <v>0.99033428481105168</v>
      </c>
      <c r="BC49" s="19">
        <v>407.39848947502873</v>
      </c>
      <c r="BE49" s="17" t="s">
        <v>80</v>
      </c>
      <c r="BF49" s="18" t="s">
        <v>81</v>
      </c>
      <c r="BG49" s="19">
        <v>388.74509723892919</v>
      </c>
      <c r="BH49" s="19">
        <v>1.5910440541838849E-2</v>
      </c>
      <c r="BI49" s="19">
        <v>3.1820881083677701E-3</v>
      </c>
      <c r="BJ49" s="19">
        <v>1.6228649352675626</v>
      </c>
      <c r="BK49" s="19">
        <v>0.49322365679700436</v>
      </c>
      <c r="BL49" s="19">
        <v>0.10606960361225901</v>
      </c>
      <c r="BM49" s="19">
        <v>0.4985271369776173</v>
      </c>
      <c r="BN49" s="19">
        <v>388.74509723892919</v>
      </c>
      <c r="BO49" s="19">
        <v>0.39776101354597126</v>
      </c>
      <c r="BP49" s="19">
        <v>0.94826225629359551</v>
      </c>
      <c r="BQ49" s="19">
        <v>390.09112050876877</v>
      </c>
    </row>
    <row r="50" spans="1:69" x14ac:dyDescent="0.3">
      <c r="A50" s="14" t="s">
        <v>82</v>
      </c>
      <c r="B50" s="20" t="s">
        <v>181</v>
      </c>
      <c r="C50" s="13" t="s">
        <v>29</v>
      </c>
      <c r="D50" s="13" t="s">
        <v>29</v>
      </c>
      <c r="E50" s="13" t="s">
        <v>29</v>
      </c>
      <c r="F50" s="13" t="s">
        <v>29</v>
      </c>
      <c r="G50" s="13" t="s">
        <v>29</v>
      </c>
      <c r="H50" s="13" t="s">
        <v>29</v>
      </c>
      <c r="I50" s="13" t="s">
        <v>29</v>
      </c>
      <c r="J50" s="13">
        <v>0</v>
      </c>
      <c r="K50" s="13">
        <v>0</v>
      </c>
      <c r="L50" s="13">
        <v>0</v>
      </c>
      <c r="M50" s="13">
        <v>0</v>
      </c>
      <c r="O50" s="14" t="s">
        <v>82</v>
      </c>
      <c r="P50" s="20" t="s">
        <v>181</v>
      </c>
      <c r="Q50" s="13" t="s">
        <v>29</v>
      </c>
      <c r="R50" s="13" t="s">
        <v>29</v>
      </c>
      <c r="S50" s="13" t="s">
        <v>29</v>
      </c>
      <c r="T50" s="13" t="s">
        <v>29</v>
      </c>
      <c r="U50" s="13" t="s">
        <v>29</v>
      </c>
      <c r="V50" s="13" t="s">
        <v>29</v>
      </c>
      <c r="W50" s="13" t="s">
        <v>29</v>
      </c>
      <c r="X50" s="13">
        <v>0</v>
      </c>
      <c r="Y50" s="13">
        <v>0</v>
      </c>
      <c r="Z50" s="13">
        <v>0</v>
      </c>
      <c r="AA50" s="13">
        <v>0</v>
      </c>
      <c r="AC50" s="14" t="s">
        <v>82</v>
      </c>
      <c r="AD50" s="20" t="s">
        <v>181</v>
      </c>
      <c r="AE50" s="13" t="s">
        <v>29</v>
      </c>
      <c r="AF50" s="13" t="s">
        <v>29</v>
      </c>
      <c r="AG50" s="13" t="s">
        <v>29</v>
      </c>
      <c r="AH50" s="13" t="s">
        <v>29</v>
      </c>
      <c r="AI50" s="13" t="s">
        <v>29</v>
      </c>
      <c r="AJ50" s="13" t="s">
        <v>29</v>
      </c>
      <c r="AK50" s="13" t="s">
        <v>29</v>
      </c>
      <c r="AL50" s="13">
        <v>0</v>
      </c>
      <c r="AM50" s="13">
        <v>0</v>
      </c>
      <c r="AN50" s="13">
        <v>0</v>
      </c>
      <c r="AO50" s="13">
        <v>0</v>
      </c>
      <c r="AQ50" s="14" t="s">
        <v>82</v>
      </c>
      <c r="AR50" s="20" t="s">
        <v>181</v>
      </c>
      <c r="AS50" s="13" t="s">
        <v>29</v>
      </c>
      <c r="AT50" s="13" t="s">
        <v>29</v>
      </c>
      <c r="AU50" s="13" t="s">
        <v>29</v>
      </c>
      <c r="AV50" s="13" t="s">
        <v>29</v>
      </c>
      <c r="AW50" s="13" t="s">
        <v>29</v>
      </c>
      <c r="AX50" s="13" t="s">
        <v>29</v>
      </c>
      <c r="AY50" s="13" t="s">
        <v>29</v>
      </c>
      <c r="AZ50" s="13">
        <v>0</v>
      </c>
      <c r="BA50" s="13">
        <v>0</v>
      </c>
      <c r="BB50" s="13">
        <v>0</v>
      </c>
      <c r="BC50" s="13">
        <v>0</v>
      </c>
      <c r="BE50" s="14" t="s">
        <v>82</v>
      </c>
      <c r="BF50" s="20" t="s">
        <v>181</v>
      </c>
      <c r="BG50" s="13" t="s">
        <v>29</v>
      </c>
      <c r="BH50" s="13" t="s">
        <v>29</v>
      </c>
      <c r="BI50" s="13" t="s">
        <v>29</v>
      </c>
      <c r="BJ50" s="13" t="s">
        <v>29</v>
      </c>
      <c r="BK50" s="13" t="s">
        <v>29</v>
      </c>
      <c r="BL50" s="13" t="s">
        <v>29</v>
      </c>
      <c r="BM50" s="13" t="s">
        <v>29</v>
      </c>
      <c r="BN50" s="13">
        <v>0</v>
      </c>
      <c r="BO50" s="13">
        <v>0</v>
      </c>
      <c r="BP50" s="13">
        <v>0</v>
      </c>
      <c r="BQ50" s="13">
        <v>0</v>
      </c>
    </row>
    <row r="51" spans="1:69" ht="24" x14ac:dyDescent="0.3">
      <c r="A51" s="11" t="s">
        <v>182</v>
      </c>
      <c r="B51" s="12" t="s">
        <v>83</v>
      </c>
      <c r="C51" s="10">
        <v>4022.481520299481</v>
      </c>
      <c r="D51" s="10">
        <v>2.828823198496023</v>
      </c>
      <c r="E51" s="10">
        <v>4.8362825974629188E-2</v>
      </c>
      <c r="F51" s="10">
        <v>9.0139726134172875</v>
      </c>
      <c r="G51" s="10">
        <v>36.635705491775454</v>
      </c>
      <c r="H51" s="10">
        <v>5.3435143394781131</v>
      </c>
      <c r="I51" s="10">
        <v>223.29875082065578</v>
      </c>
      <c r="J51" s="10">
        <v>4022.481520299481</v>
      </c>
      <c r="K51" s="10">
        <v>70.720579962400578</v>
      </c>
      <c r="L51" s="10">
        <v>14.412122140439498</v>
      </c>
      <c r="M51" s="10">
        <v>4107.6142224023215</v>
      </c>
      <c r="O51" s="11" t="s">
        <v>182</v>
      </c>
      <c r="P51" s="12" t="s">
        <v>83</v>
      </c>
      <c r="Q51" s="10">
        <v>3814.6981915130341</v>
      </c>
      <c r="R51" s="10">
        <v>2.9895063813182143</v>
      </c>
      <c r="S51" s="10">
        <v>4.9593507861591127E-2</v>
      </c>
      <c r="T51" s="10">
        <v>8.2703952224206727</v>
      </c>
      <c r="U51" s="10">
        <v>38.549039148104683</v>
      </c>
      <c r="V51" s="10">
        <v>5.6268282174908739</v>
      </c>
      <c r="W51" s="10">
        <v>189.55899603999896</v>
      </c>
      <c r="X51" s="10">
        <v>3814.6981915130341</v>
      </c>
      <c r="Y51" s="10">
        <v>74.737659532955362</v>
      </c>
      <c r="Z51" s="10">
        <v>14.778865342754155</v>
      </c>
      <c r="AA51" s="10">
        <v>3904.2147163887435</v>
      </c>
      <c r="AC51" s="11" t="s">
        <v>182</v>
      </c>
      <c r="AD51" s="12" t="s">
        <v>83</v>
      </c>
      <c r="AE51" s="10">
        <v>3877.5887321931577</v>
      </c>
      <c r="AF51" s="10">
        <v>3.3400553454968813</v>
      </c>
      <c r="AG51" s="10">
        <v>5.4606239745164833E-2</v>
      </c>
      <c r="AH51" s="10">
        <v>8.5094539190816256</v>
      </c>
      <c r="AI51" s="10">
        <v>43.48765731277922</v>
      </c>
      <c r="AJ51" s="10">
        <v>6.3674562133745463</v>
      </c>
      <c r="AK51" s="10">
        <v>210.65508478161323</v>
      </c>
      <c r="AL51" s="10">
        <v>3877.5887321931577</v>
      </c>
      <c r="AM51" s="10">
        <v>83.501383637422038</v>
      </c>
      <c r="AN51" s="10">
        <v>16.272659444059119</v>
      </c>
      <c r="AO51" s="10">
        <v>3977.3627752746388</v>
      </c>
      <c r="AQ51" s="11" t="s">
        <v>182</v>
      </c>
      <c r="AR51" s="12" t="s">
        <v>83</v>
      </c>
      <c r="AS51" s="10">
        <v>3640.0152325777212</v>
      </c>
      <c r="AT51" s="10">
        <v>3.5081699103692281</v>
      </c>
      <c r="AU51" s="10">
        <v>5.6342173844897828E-2</v>
      </c>
      <c r="AV51" s="10">
        <v>8.0282360751534778</v>
      </c>
      <c r="AW51" s="10">
        <v>45.785683016891468</v>
      </c>
      <c r="AX51" s="10">
        <v>6.7237322579915526</v>
      </c>
      <c r="AY51" s="10">
        <v>198.37791132808587</v>
      </c>
      <c r="AZ51" s="10">
        <v>3640.0152325777212</v>
      </c>
      <c r="BA51" s="10">
        <v>87.704247759230697</v>
      </c>
      <c r="BB51" s="10">
        <v>16.789967805779554</v>
      </c>
      <c r="BC51" s="10">
        <v>3744.5094481427318</v>
      </c>
      <c r="BE51" s="11" t="s">
        <v>182</v>
      </c>
      <c r="BF51" s="12" t="s">
        <v>83</v>
      </c>
      <c r="BG51" s="10">
        <v>3317.3503710304135</v>
      </c>
      <c r="BH51" s="10">
        <v>3.7394077698361432</v>
      </c>
      <c r="BI51" s="10">
        <v>5.8399926085688204E-2</v>
      </c>
      <c r="BJ51" s="10">
        <v>7.149655174923506</v>
      </c>
      <c r="BK51" s="10">
        <v>48.95643314130848</v>
      </c>
      <c r="BL51" s="10">
        <v>7.2026886266718</v>
      </c>
      <c r="BM51" s="10">
        <v>164.92882806883188</v>
      </c>
      <c r="BN51" s="10">
        <v>3317.3503710304135</v>
      </c>
      <c r="BO51" s="10">
        <v>93.485194245903585</v>
      </c>
      <c r="BP51" s="10">
        <v>17.403177973535087</v>
      </c>
      <c r="BQ51" s="10">
        <v>3428.2387432498522</v>
      </c>
    </row>
    <row r="52" spans="1:69" ht="34.200000000000003" x14ac:dyDescent="0.3">
      <c r="A52" s="17" t="s">
        <v>84</v>
      </c>
      <c r="B52" s="18" t="s">
        <v>85</v>
      </c>
      <c r="C52" s="19">
        <v>1276.5506851038112</v>
      </c>
      <c r="D52" s="19">
        <v>0.16335908132165972</v>
      </c>
      <c r="E52" s="19">
        <v>9.3230376236527156E-3</v>
      </c>
      <c r="F52" s="19">
        <v>5.3344946123064796</v>
      </c>
      <c r="G52" s="19">
        <v>1.6212679704068713</v>
      </c>
      <c r="H52" s="19">
        <v>0.34865977858212283</v>
      </c>
      <c r="I52" s="19">
        <v>1.6387009593359774</v>
      </c>
      <c r="J52" s="19">
        <v>1276.5506851038112</v>
      </c>
      <c r="K52" s="19">
        <v>4.0839770330414931</v>
      </c>
      <c r="L52" s="19">
        <v>2.7782652118485092</v>
      </c>
      <c r="M52" s="19">
        <v>1283.4129273487013</v>
      </c>
      <c r="O52" s="17" t="s">
        <v>84</v>
      </c>
      <c r="P52" s="18" t="s">
        <v>85</v>
      </c>
      <c r="Q52" s="19">
        <v>1191.4294003452533</v>
      </c>
      <c r="R52" s="19">
        <v>0.15260161316445622</v>
      </c>
      <c r="S52" s="19">
        <v>8.7136610295359251E-3</v>
      </c>
      <c r="T52" s="19">
        <v>4.9553223556277528</v>
      </c>
      <c r="U52" s="19">
        <v>1.506029343377062</v>
      </c>
      <c r="V52" s="19">
        <v>0.32387727814560469</v>
      </c>
      <c r="W52" s="19">
        <v>1.5222232072843422</v>
      </c>
      <c r="X52" s="19">
        <v>1191.4294003452533</v>
      </c>
      <c r="Y52" s="19">
        <v>3.8150403291114054</v>
      </c>
      <c r="Z52" s="19">
        <v>2.5966709868017057</v>
      </c>
      <c r="AA52" s="19">
        <v>1197.8411116611662</v>
      </c>
      <c r="AC52" s="17" t="s">
        <v>84</v>
      </c>
      <c r="AD52" s="18" t="s">
        <v>85</v>
      </c>
      <c r="AE52" s="19">
        <v>1198.352695456801</v>
      </c>
      <c r="AF52" s="19">
        <v>0.15356594169059756</v>
      </c>
      <c r="AG52" s="19">
        <v>8.7710839831968736E-3</v>
      </c>
      <c r="AH52" s="19">
        <v>4.9671192667314692</v>
      </c>
      <c r="AI52" s="19">
        <v>1.5096146791046621</v>
      </c>
      <c r="AJ52" s="19">
        <v>0.32464831808702416</v>
      </c>
      <c r="AK52" s="19">
        <v>1.5258470950090133</v>
      </c>
      <c r="AL52" s="19">
        <v>1198.352695456801</v>
      </c>
      <c r="AM52" s="19">
        <v>3.839148542264939</v>
      </c>
      <c r="AN52" s="19">
        <v>2.6137830269926683</v>
      </c>
      <c r="AO52" s="19">
        <v>1204.8056270260586</v>
      </c>
      <c r="AQ52" s="17" t="s">
        <v>84</v>
      </c>
      <c r="AR52" s="18" t="s">
        <v>85</v>
      </c>
      <c r="AS52" s="19">
        <v>1146.1693649854931</v>
      </c>
      <c r="AT52" s="19">
        <v>0.14682904349429268</v>
      </c>
      <c r="AU52" s="19">
        <v>8.3859097824324682E-3</v>
      </c>
      <c r="AV52" s="19">
        <v>4.7708055043657556</v>
      </c>
      <c r="AW52" s="19">
        <v>1.4499506925033177</v>
      </c>
      <c r="AX52" s="19">
        <v>0.31181735322651993</v>
      </c>
      <c r="AY52" s="19">
        <v>1.465541560164644</v>
      </c>
      <c r="AZ52" s="19">
        <v>1146.1693649854931</v>
      </c>
      <c r="BA52" s="19">
        <v>3.6707260873573171</v>
      </c>
      <c r="BB52" s="19">
        <v>2.4990011151648757</v>
      </c>
      <c r="BC52" s="19">
        <v>1152.3390921880152</v>
      </c>
      <c r="BE52" s="17" t="s">
        <v>84</v>
      </c>
      <c r="BF52" s="18" t="s">
        <v>85</v>
      </c>
      <c r="BG52" s="19">
        <v>1035.8281981836869</v>
      </c>
      <c r="BH52" s="19">
        <v>0.13284519289634666</v>
      </c>
      <c r="BI52" s="19">
        <v>7.5953735721471637E-3</v>
      </c>
      <c r="BJ52" s="19">
        <v>4.3069353227925458</v>
      </c>
      <c r="BK52" s="19">
        <v>1.3089705392800877</v>
      </c>
      <c r="BL52" s="19">
        <v>0.28149904070539516</v>
      </c>
      <c r="BM52" s="19">
        <v>1.3230454913153573</v>
      </c>
      <c r="BN52" s="19">
        <v>1035.8281981836869</v>
      </c>
      <c r="BO52" s="19">
        <v>3.3211298224086665</v>
      </c>
      <c r="BP52" s="19">
        <v>2.2634213244998547</v>
      </c>
      <c r="BQ52" s="19">
        <v>1041.4127493305955</v>
      </c>
    </row>
    <row r="53" spans="1:69" ht="22.8" x14ac:dyDescent="0.3">
      <c r="A53" s="17" t="s">
        <v>86</v>
      </c>
      <c r="B53" s="18" t="s">
        <v>87</v>
      </c>
      <c r="C53" s="19">
        <v>2349.1990262698546</v>
      </c>
      <c r="D53" s="19">
        <v>2.612539267734137</v>
      </c>
      <c r="E53" s="19">
        <v>3.6074930792682744E-2</v>
      </c>
      <c r="F53" s="19">
        <v>1.8988430510282051</v>
      </c>
      <c r="G53" s="19">
        <v>34.473264154186616</v>
      </c>
      <c r="H53" s="19">
        <v>4.8784731916095456</v>
      </c>
      <c r="I53" s="19">
        <v>2.6936904949079614</v>
      </c>
      <c r="J53" s="19">
        <v>2349.1990262698546</v>
      </c>
      <c r="K53" s="19">
        <v>65.313481693353424</v>
      </c>
      <c r="L53" s="19">
        <v>10.750329376219458</v>
      </c>
      <c r="M53" s="19">
        <v>2425.2628373394273</v>
      </c>
      <c r="O53" s="17" t="s">
        <v>86</v>
      </c>
      <c r="P53" s="18" t="s">
        <v>87</v>
      </c>
      <c r="Q53" s="19">
        <v>2293.1255835270044</v>
      </c>
      <c r="R53" s="19">
        <v>2.7925480128881381</v>
      </c>
      <c r="S53" s="19">
        <v>3.8378377499598E-2</v>
      </c>
      <c r="T53" s="19">
        <v>1.8354051283027486</v>
      </c>
      <c r="U53" s="19">
        <v>36.593306864598254</v>
      </c>
      <c r="V53" s="19">
        <v>5.2062406296400292</v>
      </c>
      <c r="W53" s="19">
        <v>2.6128324848498528</v>
      </c>
      <c r="X53" s="19">
        <v>2293.1255835270044</v>
      </c>
      <c r="Y53" s="19">
        <v>69.813700322203459</v>
      </c>
      <c r="Z53" s="19">
        <v>11.436756494880203</v>
      </c>
      <c r="AA53" s="19">
        <v>2374.3760403440883</v>
      </c>
      <c r="AC53" s="17" t="s">
        <v>86</v>
      </c>
      <c r="AD53" s="18" t="s">
        <v>87</v>
      </c>
      <c r="AE53" s="19">
        <v>2305.0761590248976</v>
      </c>
      <c r="AF53" s="19">
        <v>3.1365800388023337</v>
      </c>
      <c r="AG53" s="19">
        <v>4.3039454868648963E-2</v>
      </c>
      <c r="AH53" s="19">
        <v>1.8629794129370172</v>
      </c>
      <c r="AI53" s="19">
        <v>41.467650355029384</v>
      </c>
      <c r="AJ53" s="19">
        <v>5.9330461149337221</v>
      </c>
      <c r="AK53" s="19">
        <v>2.6651438930245517</v>
      </c>
      <c r="AL53" s="19">
        <v>2305.0761590248976</v>
      </c>
      <c r="AM53" s="19">
        <v>78.414500970058342</v>
      </c>
      <c r="AN53" s="19">
        <v>12.825757550857391</v>
      </c>
      <c r="AO53" s="19">
        <v>2396.3164175458132</v>
      </c>
      <c r="AQ53" s="17" t="s">
        <v>86</v>
      </c>
      <c r="AR53" s="18" t="s">
        <v>87</v>
      </c>
      <c r="AS53" s="19">
        <v>2155.0375334988389</v>
      </c>
      <c r="AT53" s="19">
        <v>3.3154159858257257</v>
      </c>
      <c r="AU53" s="19">
        <v>4.5345227497736756E-2</v>
      </c>
      <c r="AV53" s="19">
        <v>1.7416201425405371</v>
      </c>
      <c r="AW53" s="19">
        <v>43.875044841293423</v>
      </c>
      <c r="AX53" s="19">
        <v>6.3128423277554129</v>
      </c>
      <c r="AY53" s="19">
        <v>2.5057624717546227</v>
      </c>
      <c r="AZ53" s="19">
        <v>2155.0375334988389</v>
      </c>
      <c r="BA53" s="19">
        <v>82.885399645643147</v>
      </c>
      <c r="BB53" s="19">
        <v>13.512877794325554</v>
      </c>
      <c r="BC53" s="19">
        <v>2251.4358109388077</v>
      </c>
      <c r="BE53" s="17" t="s">
        <v>86</v>
      </c>
      <c r="BF53" s="18" t="s">
        <v>87</v>
      </c>
      <c r="BG53" s="19">
        <v>2008.1401836125467</v>
      </c>
      <c r="BH53" s="19">
        <v>3.5690754589992566</v>
      </c>
      <c r="BI53" s="19">
        <v>4.865090548565864E-2</v>
      </c>
      <c r="BJ53" s="19">
        <v>1.6224953060096865</v>
      </c>
      <c r="BK53" s="19">
        <v>47.276610043893491</v>
      </c>
      <c r="BL53" s="19">
        <v>6.841436347657825</v>
      </c>
      <c r="BM53" s="19">
        <v>2.3519782321591585</v>
      </c>
      <c r="BN53" s="19">
        <v>2008.1401836125467</v>
      </c>
      <c r="BO53" s="19">
        <v>89.226886474981413</v>
      </c>
      <c r="BP53" s="19">
        <v>14.497969834726275</v>
      </c>
      <c r="BQ53" s="19">
        <v>2111.8650399222543</v>
      </c>
    </row>
    <row r="54" spans="1:69" ht="45.6" x14ac:dyDescent="0.3">
      <c r="A54" s="17" t="s">
        <v>88</v>
      </c>
      <c r="B54" s="21" t="s">
        <v>89</v>
      </c>
      <c r="C54" s="19">
        <v>396.73180892581524</v>
      </c>
      <c r="D54" s="19">
        <v>5.2924849440226143E-2</v>
      </c>
      <c r="E54" s="19">
        <v>2.9648575582937224E-3</v>
      </c>
      <c r="F54" s="19">
        <v>1.7806349500826022</v>
      </c>
      <c r="G54" s="19">
        <v>0.54117336718196718</v>
      </c>
      <c r="H54" s="19">
        <v>0.11638136928644456</v>
      </c>
      <c r="I54" s="19">
        <v>218.96635936641184</v>
      </c>
      <c r="J54" s="19">
        <v>396.73180892581524</v>
      </c>
      <c r="K54" s="19">
        <v>1.3231212360056537</v>
      </c>
      <c r="L54" s="19">
        <v>0.88352755237152925</v>
      </c>
      <c r="M54" s="19">
        <v>398.9384577141924</v>
      </c>
      <c r="O54" s="17" t="s">
        <v>88</v>
      </c>
      <c r="P54" s="21" t="s">
        <v>89</v>
      </c>
      <c r="Q54" s="19">
        <v>330.1432076407765</v>
      </c>
      <c r="R54" s="19">
        <v>4.4356755265619982E-2</v>
      </c>
      <c r="S54" s="19">
        <v>2.501469332457199E-3</v>
      </c>
      <c r="T54" s="19">
        <v>1.4796677384901717</v>
      </c>
      <c r="U54" s="19">
        <v>0.44970294012936596</v>
      </c>
      <c r="V54" s="19">
        <v>9.6710309705239972E-2</v>
      </c>
      <c r="W54" s="19">
        <v>185.42394034786477</v>
      </c>
      <c r="X54" s="19">
        <v>330.1432076407765</v>
      </c>
      <c r="Y54" s="19">
        <v>1.1089188816404996</v>
      </c>
      <c r="Z54" s="19">
        <v>0.7454378610722453</v>
      </c>
      <c r="AA54" s="19">
        <v>331.99756438348919</v>
      </c>
      <c r="AC54" s="17" t="s">
        <v>88</v>
      </c>
      <c r="AD54" s="21" t="s">
        <v>89</v>
      </c>
      <c r="AE54" s="19">
        <v>374.15987771145893</v>
      </c>
      <c r="AF54" s="19">
        <v>4.990936500394999E-2</v>
      </c>
      <c r="AG54" s="19">
        <v>2.7957008933189994E-3</v>
      </c>
      <c r="AH54" s="19">
        <v>1.6793552394131397</v>
      </c>
      <c r="AI54" s="19">
        <v>0.51039227864516989</v>
      </c>
      <c r="AJ54" s="19">
        <v>0.10976178035379996</v>
      </c>
      <c r="AK54" s="19">
        <v>206.46409379357965</v>
      </c>
      <c r="AL54" s="19">
        <v>374.15987771145893</v>
      </c>
      <c r="AM54" s="19">
        <v>1.2477341250987497</v>
      </c>
      <c r="AN54" s="19">
        <v>0.83311886620906184</v>
      </c>
      <c r="AO54" s="19">
        <v>376.24073070276677</v>
      </c>
      <c r="AQ54" s="17" t="s">
        <v>88</v>
      </c>
      <c r="AR54" s="21" t="s">
        <v>89</v>
      </c>
      <c r="AS54" s="19">
        <v>338.80833409338936</v>
      </c>
      <c r="AT54" s="19">
        <v>4.5924881049209998E-2</v>
      </c>
      <c r="AU54" s="19">
        <v>2.6110365647285996E-3</v>
      </c>
      <c r="AV54" s="19">
        <v>1.5158104282471858</v>
      </c>
      <c r="AW54" s="19">
        <v>0.46068748309473295</v>
      </c>
      <c r="AX54" s="19">
        <v>9.9072577009619994E-2</v>
      </c>
      <c r="AY54" s="19">
        <v>194.40660729616661</v>
      </c>
      <c r="AZ54" s="19">
        <v>338.80833409338936</v>
      </c>
      <c r="BA54" s="19">
        <v>1.1481220262302498</v>
      </c>
      <c r="BB54" s="19">
        <v>0.7780888962891227</v>
      </c>
      <c r="BC54" s="19">
        <v>340.73454501590874</v>
      </c>
      <c r="BE54" s="17" t="s">
        <v>88</v>
      </c>
      <c r="BF54" s="21" t="s">
        <v>89</v>
      </c>
      <c r="BG54" s="19">
        <v>273.38198923417968</v>
      </c>
      <c r="BH54" s="19">
        <v>3.7487117940539993E-2</v>
      </c>
      <c r="BI54" s="19">
        <v>2.1536470278823994E-3</v>
      </c>
      <c r="BJ54" s="19">
        <v>1.220224546121274</v>
      </c>
      <c r="BK54" s="19">
        <v>0.37085255813489693</v>
      </c>
      <c r="BL54" s="19">
        <v>7.9753238308579985E-2</v>
      </c>
      <c r="BM54" s="19">
        <v>161.25380434535737</v>
      </c>
      <c r="BN54" s="19">
        <v>273.38198923417968</v>
      </c>
      <c r="BO54" s="19">
        <v>0.93717794851349989</v>
      </c>
      <c r="BP54" s="19">
        <v>0.64178681430895501</v>
      </c>
      <c r="BQ54" s="19">
        <v>274.96095399700215</v>
      </c>
    </row>
    <row r="55" spans="1:69" ht="36" x14ac:dyDescent="0.3">
      <c r="A55" s="22" t="s">
        <v>183</v>
      </c>
      <c r="B55" s="23" t="s">
        <v>90</v>
      </c>
      <c r="C55" s="19">
        <v>3117.4576909689708</v>
      </c>
      <c r="D55" s="19">
        <v>0.12429521737296803</v>
      </c>
      <c r="E55" s="19">
        <v>2.4281584117093795E-2</v>
      </c>
      <c r="F55" s="19">
        <v>12.656704402527701</v>
      </c>
      <c r="G55" s="19">
        <v>3.8466454556701843</v>
      </c>
      <c r="H55" s="19">
        <v>0.82723558186455581</v>
      </c>
      <c r="I55" s="19">
        <v>3.8880072347634114</v>
      </c>
      <c r="J55" s="19">
        <v>3117.4576909689708</v>
      </c>
      <c r="K55" s="19">
        <v>3.1073804343242006</v>
      </c>
      <c r="L55" s="19">
        <v>7.2359120668939507</v>
      </c>
      <c r="M55" s="19">
        <v>3127.8009834701888</v>
      </c>
      <c r="O55" s="22" t="s">
        <v>183</v>
      </c>
      <c r="P55" s="23" t="s">
        <v>90</v>
      </c>
      <c r="Q55" s="19">
        <v>2327.7873125741557</v>
      </c>
      <c r="R55" s="19">
        <v>9.3744443847763051E-2</v>
      </c>
      <c r="S55" s="19">
        <v>1.8352992704505609E-2</v>
      </c>
      <c r="T55" s="19">
        <v>10.0000738401753</v>
      </c>
      <c r="U55" s="19">
        <v>3.0392381278964153</v>
      </c>
      <c r="V55" s="19">
        <v>0.65359959739707851</v>
      </c>
      <c r="W55" s="19">
        <v>3.0719181077662689</v>
      </c>
      <c r="X55" s="19">
        <v>2327.7873125741557</v>
      </c>
      <c r="Y55" s="19">
        <v>2.3436110961940764</v>
      </c>
      <c r="Z55" s="19">
        <v>5.4691918259426711</v>
      </c>
      <c r="AA55" s="19">
        <v>2335.6001154962923</v>
      </c>
      <c r="AC55" s="22" t="s">
        <v>183</v>
      </c>
      <c r="AD55" s="23" t="s">
        <v>90</v>
      </c>
      <c r="AE55" s="19">
        <v>2923.4313523983565</v>
      </c>
      <c r="AF55" s="19">
        <v>0.12119492990335939</v>
      </c>
      <c r="AG55" s="19">
        <v>2.3954145756149878E-2</v>
      </c>
      <c r="AH55" s="19">
        <v>12.161578896310854</v>
      </c>
      <c r="AI55" s="19">
        <v>3.6961661351532991</v>
      </c>
      <c r="AJ55" s="19">
        <v>0.7948744376673762</v>
      </c>
      <c r="AK55" s="19">
        <v>3.7359098570366682</v>
      </c>
      <c r="AL55" s="19">
        <v>2923.4313523983565</v>
      </c>
      <c r="AM55" s="19">
        <v>3.0298732475839847</v>
      </c>
      <c r="AN55" s="19">
        <v>7.1383354353326638</v>
      </c>
      <c r="AO55" s="19">
        <v>2933.5995610812729</v>
      </c>
      <c r="AQ55" s="22" t="s">
        <v>183</v>
      </c>
      <c r="AR55" s="23" t="s">
        <v>90</v>
      </c>
      <c r="AS55" s="19">
        <v>3213.6457718637266</v>
      </c>
      <c r="AT55" s="19">
        <v>0.13180100614649654</v>
      </c>
      <c r="AU55" s="19">
        <v>2.6067648415116308E-2</v>
      </c>
      <c r="AV55" s="19">
        <v>10.50674561267847</v>
      </c>
      <c r="AW55" s="19">
        <v>3.1932266077748288</v>
      </c>
      <c r="AX55" s="19">
        <v>0.68671539952146854</v>
      </c>
      <c r="AY55" s="19">
        <v>3.2275623777509028</v>
      </c>
      <c r="AZ55" s="19">
        <v>3213.6457718637266</v>
      </c>
      <c r="BA55" s="19">
        <v>3.2950251536624133</v>
      </c>
      <c r="BB55" s="19">
        <v>7.7681592277046603</v>
      </c>
      <c r="BC55" s="19">
        <v>3224.7089562450933</v>
      </c>
      <c r="BE55" s="22" t="s">
        <v>183</v>
      </c>
      <c r="BF55" s="23" t="s">
        <v>90</v>
      </c>
      <c r="BG55" s="19">
        <v>2902.9758711303152</v>
      </c>
      <c r="BH55" s="19">
        <v>0.11590939531060357</v>
      </c>
      <c r="BI55" s="19">
        <v>2.2722654888327712E-2</v>
      </c>
      <c r="BJ55" s="19">
        <v>9.9232564301699728</v>
      </c>
      <c r="BK55" s="19">
        <v>3.0158916601496975</v>
      </c>
      <c r="BL55" s="19">
        <v>0.64857885164509632</v>
      </c>
      <c r="BM55" s="19">
        <v>3.0483206027319527</v>
      </c>
      <c r="BN55" s="19">
        <v>2902.9758711303152</v>
      </c>
      <c r="BO55" s="19">
        <v>2.8977348827650893</v>
      </c>
      <c r="BP55" s="19">
        <v>6.771351156721658</v>
      </c>
      <c r="BQ55" s="19">
        <v>2912.6449571698022</v>
      </c>
    </row>
    <row r="56" spans="1:69" x14ac:dyDescent="0.3">
      <c r="A56" s="24" t="s">
        <v>184</v>
      </c>
      <c r="B56" s="25" t="s">
        <v>185</v>
      </c>
      <c r="C56" s="13" t="s">
        <v>29</v>
      </c>
      <c r="D56" s="13" t="s">
        <v>29</v>
      </c>
      <c r="E56" s="13" t="s">
        <v>29</v>
      </c>
      <c r="F56" s="13" t="s">
        <v>29</v>
      </c>
      <c r="G56" s="13" t="s">
        <v>29</v>
      </c>
      <c r="H56" s="13" t="s">
        <v>29</v>
      </c>
      <c r="I56" s="13" t="s">
        <v>29</v>
      </c>
      <c r="J56" s="13">
        <v>0</v>
      </c>
      <c r="K56" s="13">
        <v>0</v>
      </c>
      <c r="L56" s="13">
        <v>0</v>
      </c>
      <c r="M56" s="13">
        <v>0</v>
      </c>
      <c r="O56" s="24" t="s">
        <v>184</v>
      </c>
      <c r="P56" s="25" t="s">
        <v>185</v>
      </c>
      <c r="Q56" s="13" t="s">
        <v>29</v>
      </c>
      <c r="R56" s="13" t="s">
        <v>29</v>
      </c>
      <c r="S56" s="13" t="s">
        <v>29</v>
      </c>
      <c r="T56" s="13" t="s">
        <v>29</v>
      </c>
      <c r="U56" s="13" t="s">
        <v>29</v>
      </c>
      <c r="V56" s="13" t="s">
        <v>29</v>
      </c>
      <c r="W56" s="13" t="s">
        <v>29</v>
      </c>
      <c r="X56" s="13">
        <v>0</v>
      </c>
      <c r="Y56" s="13">
        <v>0</v>
      </c>
      <c r="Z56" s="13">
        <v>0</v>
      </c>
      <c r="AA56" s="13">
        <v>0</v>
      </c>
      <c r="AC56" s="24" t="s">
        <v>184</v>
      </c>
      <c r="AD56" s="25" t="s">
        <v>185</v>
      </c>
      <c r="AE56" s="13" t="s">
        <v>29</v>
      </c>
      <c r="AF56" s="13" t="s">
        <v>29</v>
      </c>
      <c r="AG56" s="13" t="s">
        <v>29</v>
      </c>
      <c r="AH56" s="13" t="s">
        <v>29</v>
      </c>
      <c r="AI56" s="13" t="s">
        <v>29</v>
      </c>
      <c r="AJ56" s="13" t="s">
        <v>29</v>
      </c>
      <c r="AK56" s="13" t="s">
        <v>29</v>
      </c>
      <c r="AL56" s="13">
        <v>0</v>
      </c>
      <c r="AM56" s="13">
        <v>0</v>
      </c>
      <c r="AN56" s="13">
        <v>0</v>
      </c>
      <c r="AO56" s="13">
        <v>0</v>
      </c>
      <c r="AQ56" s="24" t="s">
        <v>184</v>
      </c>
      <c r="AR56" s="25" t="s">
        <v>185</v>
      </c>
      <c r="AS56" s="13" t="s">
        <v>29</v>
      </c>
      <c r="AT56" s="13" t="s">
        <v>29</v>
      </c>
      <c r="AU56" s="13" t="s">
        <v>29</v>
      </c>
      <c r="AV56" s="13" t="s">
        <v>29</v>
      </c>
      <c r="AW56" s="13" t="s">
        <v>29</v>
      </c>
      <c r="AX56" s="13" t="s">
        <v>29</v>
      </c>
      <c r="AY56" s="13" t="s">
        <v>29</v>
      </c>
      <c r="AZ56" s="13">
        <v>0</v>
      </c>
      <c r="BA56" s="13">
        <v>0</v>
      </c>
      <c r="BB56" s="13">
        <v>0</v>
      </c>
      <c r="BC56" s="13">
        <v>0</v>
      </c>
      <c r="BE56" s="24" t="s">
        <v>184</v>
      </c>
      <c r="BF56" s="25" t="s">
        <v>185</v>
      </c>
      <c r="BG56" s="13" t="s">
        <v>29</v>
      </c>
      <c r="BH56" s="13" t="s">
        <v>29</v>
      </c>
      <c r="BI56" s="13" t="s">
        <v>29</v>
      </c>
      <c r="BJ56" s="13" t="s">
        <v>29</v>
      </c>
      <c r="BK56" s="13" t="s">
        <v>29</v>
      </c>
      <c r="BL56" s="13" t="s">
        <v>29</v>
      </c>
      <c r="BM56" s="13" t="s">
        <v>29</v>
      </c>
      <c r="BN56" s="13">
        <v>0</v>
      </c>
      <c r="BO56" s="13">
        <v>0</v>
      </c>
      <c r="BP56" s="13">
        <v>0</v>
      </c>
      <c r="BQ56" s="13">
        <v>0</v>
      </c>
    </row>
    <row r="57" spans="1:69" x14ac:dyDescent="0.3">
      <c r="A57" s="24" t="s">
        <v>186</v>
      </c>
      <c r="B57" s="25" t="s">
        <v>187</v>
      </c>
      <c r="C57" s="13" t="s">
        <v>29</v>
      </c>
      <c r="D57" s="13" t="s">
        <v>29</v>
      </c>
      <c r="E57" s="13" t="s">
        <v>29</v>
      </c>
      <c r="F57" s="13" t="s">
        <v>29</v>
      </c>
      <c r="G57" s="13" t="s">
        <v>29</v>
      </c>
      <c r="H57" s="13" t="s">
        <v>29</v>
      </c>
      <c r="I57" s="13" t="s">
        <v>29</v>
      </c>
      <c r="J57" s="13">
        <v>0</v>
      </c>
      <c r="K57" s="13">
        <v>0</v>
      </c>
      <c r="L57" s="13">
        <v>0</v>
      </c>
      <c r="M57" s="13">
        <v>0</v>
      </c>
      <c r="O57" s="24" t="s">
        <v>186</v>
      </c>
      <c r="P57" s="25" t="s">
        <v>187</v>
      </c>
      <c r="Q57" s="13" t="s">
        <v>29</v>
      </c>
      <c r="R57" s="13" t="s">
        <v>29</v>
      </c>
      <c r="S57" s="13" t="s">
        <v>29</v>
      </c>
      <c r="T57" s="13" t="s">
        <v>29</v>
      </c>
      <c r="U57" s="13" t="s">
        <v>29</v>
      </c>
      <c r="V57" s="13" t="s">
        <v>29</v>
      </c>
      <c r="W57" s="13" t="s">
        <v>29</v>
      </c>
      <c r="X57" s="13">
        <v>0</v>
      </c>
      <c r="Y57" s="13">
        <v>0</v>
      </c>
      <c r="Z57" s="13">
        <v>0</v>
      </c>
      <c r="AA57" s="13">
        <v>0</v>
      </c>
      <c r="AC57" s="24" t="s">
        <v>186</v>
      </c>
      <c r="AD57" s="25" t="s">
        <v>187</v>
      </c>
      <c r="AE57" s="13" t="s">
        <v>29</v>
      </c>
      <c r="AF57" s="13" t="s">
        <v>29</v>
      </c>
      <c r="AG57" s="13" t="s">
        <v>29</v>
      </c>
      <c r="AH57" s="13" t="s">
        <v>29</v>
      </c>
      <c r="AI57" s="13" t="s">
        <v>29</v>
      </c>
      <c r="AJ57" s="13" t="s">
        <v>29</v>
      </c>
      <c r="AK57" s="13" t="s">
        <v>29</v>
      </c>
      <c r="AL57" s="13">
        <v>0</v>
      </c>
      <c r="AM57" s="13">
        <v>0</v>
      </c>
      <c r="AN57" s="13">
        <v>0</v>
      </c>
      <c r="AO57" s="13">
        <v>0</v>
      </c>
      <c r="AQ57" s="24" t="s">
        <v>186</v>
      </c>
      <c r="AR57" s="25" t="s">
        <v>187</v>
      </c>
      <c r="AS57" s="13" t="s">
        <v>29</v>
      </c>
      <c r="AT57" s="13" t="s">
        <v>29</v>
      </c>
      <c r="AU57" s="13" t="s">
        <v>29</v>
      </c>
      <c r="AV57" s="13" t="s">
        <v>29</v>
      </c>
      <c r="AW57" s="13" t="s">
        <v>29</v>
      </c>
      <c r="AX57" s="13" t="s">
        <v>29</v>
      </c>
      <c r="AY57" s="13" t="s">
        <v>29</v>
      </c>
      <c r="AZ57" s="13">
        <v>0</v>
      </c>
      <c r="BA57" s="13">
        <v>0</v>
      </c>
      <c r="BB57" s="13">
        <v>0</v>
      </c>
      <c r="BC57" s="13">
        <v>0</v>
      </c>
      <c r="BE57" s="24" t="s">
        <v>186</v>
      </c>
      <c r="BF57" s="25" t="s">
        <v>187</v>
      </c>
      <c r="BG57" s="13" t="s">
        <v>29</v>
      </c>
      <c r="BH57" s="13" t="s">
        <v>29</v>
      </c>
      <c r="BI57" s="13" t="s">
        <v>29</v>
      </c>
      <c r="BJ57" s="13" t="s">
        <v>29</v>
      </c>
      <c r="BK57" s="13" t="s">
        <v>29</v>
      </c>
      <c r="BL57" s="13" t="s">
        <v>29</v>
      </c>
      <c r="BM57" s="13" t="s">
        <v>29</v>
      </c>
      <c r="BN57" s="13">
        <v>0</v>
      </c>
      <c r="BO57" s="13">
        <v>0</v>
      </c>
      <c r="BP57" s="13">
        <v>0</v>
      </c>
      <c r="BQ57" s="13">
        <v>0</v>
      </c>
    </row>
    <row r="58" spans="1:69" ht="40.799999999999997" x14ac:dyDescent="0.3">
      <c r="A58" s="24" t="s">
        <v>188</v>
      </c>
      <c r="B58" s="25" t="s">
        <v>189</v>
      </c>
      <c r="C58" s="13" t="s">
        <v>29</v>
      </c>
      <c r="D58" s="13" t="s">
        <v>29</v>
      </c>
      <c r="E58" s="13" t="s">
        <v>29</v>
      </c>
      <c r="F58" s="13" t="s">
        <v>29</v>
      </c>
      <c r="G58" s="13" t="s">
        <v>29</v>
      </c>
      <c r="H58" s="13" t="s">
        <v>29</v>
      </c>
      <c r="I58" s="13" t="s">
        <v>29</v>
      </c>
      <c r="J58" s="13">
        <v>0</v>
      </c>
      <c r="K58" s="13">
        <v>0</v>
      </c>
      <c r="L58" s="13">
        <v>0</v>
      </c>
      <c r="M58" s="13">
        <v>0</v>
      </c>
      <c r="O58" s="24" t="s">
        <v>188</v>
      </c>
      <c r="P58" s="25" t="s">
        <v>189</v>
      </c>
      <c r="Q58" s="13" t="s">
        <v>29</v>
      </c>
      <c r="R58" s="13" t="s">
        <v>29</v>
      </c>
      <c r="S58" s="13" t="s">
        <v>29</v>
      </c>
      <c r="T58" s="13" t="s">
        <v>29</v>
      </c>
      <c r="U58" s="13" t="s">
        <v>29</v>
      </c>
      <c r="V58" s="13" t="s">
        <v>29</v>
      </c>
      <c r="W58" s="13" t="s">
        <v>29</v>
      </c>
      <c r="X58" s="13">
        <v>0</v>
      </c>
      <c r="Y58" s="13">
        <v>0</v>
      </c>
      <c r="Z58" s="13">
        <v>0</v>
      </c>
      <c r="AA58" s="13">
        <v>0</v>
      </c>
      <c r="AC58" s="24" t="s">
        <v>188</v>
      </c>
      <c r="AD58" s="25" t="s">
        <v>189</v>
      </c>
      <c r="AE58" s="13" t="s">
        <v>29</v>
      </c>
      <c r="AF58" s="13" t="s">
        <v>29</v>
      </c>
      <c r="AG58" s="13" t="s">
        <v>29</v>
      </c>
      <c r="AH58" s="13" t="s">
        <v>29</v>
      </c>
      <c r="AI58" s="13" t="s">
        <v>29</v>
      </c>
      <c r="AJ58" s="13" t="s">
        <v>29</v>
      </c>
      <c r="AK58" s="13" t="s">
        <v>29</v>
      </c>
      <c r="AL58" s="13">
        <v>0</v>
      </c>
      <c r="AM58" s="13">
        <v>0</v>
      </c>
      <c r="AN58" s="13">
        <v>0</v>
      </c>
      <c r="AO58" s="13">
        <v>0</v>
      </c>
      <c r="AQ58" s="24" t="s">
        <v>188</v>
      </c>
      <c r="AR58" s="25" t="s">
        <v>189</v>
      </c>
      <c r="AS58" s="13" t="s">
        <v>29</v>
      </c>
      <c r="AT58" s="13" t="s">
        <v>29</v>
      </c>
      <c r="AU58" s="13" t="s">
        <v>29</v>
      </c>
      <c r="AV58" s="13" t="s">
        <v>29</v>
      </c>
      <c r="AW58" s="13" t="s">
        <v>29</v>
      </c>
      <c r="AX58" s="13" t="s">
        <v>29</v>
      </c>
      <c r="AY58" s="13" t="s">
        <v>29</v>
      </c>
      <c r="AZ58" s="13">
        <v>0</v>
      </c>
      <c r="BA58" s="13">
        <v>0</v>
      </c>
      <c r="BB58" s="13">
        <v>0</v>
      </c>
      <c r="BC58" s="13">
        <v>0</v>
      </c>
      <c r="BE58" s="24" t="s">
        <v>188</v>
      </c>
      <c r="BF58" s="25" t="s">
        <v>189</v>
      </c>
      <c r="BG58" s="13" t="s">
        <v>29</v>
      </c>
      <c r="BH58" s="13" t="s">
        <v>29</v>
      </c>
      <c r="BI58" s="13" t="s">
        <v>29</v>
      </c>
      <c r="BJ58" s="13" t="s">
        <v>29</v>
      </c>
      <c r="BK58" s="13" t="s">
        <v>29</v>
      </c>
      <c r="BL58" s="13" t="s">
        <v>29</v>
      </c>
      <c r="BM58" s="13" t="s">
        <v>29</v>
      </c>
      <c r="BN58" s="13">
        <v>0</v>
      </c>
      <c r="BO58" s="13">
        <v>0</v>
      </c>
      <c r="BP58" s="13">
        <v>0</v>
      </c>
      <c r="BQ58" s="13">
        <v>0</v>
      </c>
    </row>
    <row r="59" spans="1:69" ht="51" x14ac:dyDescent="0.3">
      <c r="A59" s="24" t="s">
        <v>190</v>
      </c>
      <c r="B59" s="25" t="s">
        <v>191</v>
      </c>
      <c r="C59" s="13" t="s">
        <v>29</v>
      </c>
      <c r="D59" s="13" t="s">
        <v>29</v>
      </c>
      <c r="E59" s="13" t="s">
        <v>29</v>
      </c>
      <c r="F59" s="13" t="s">
        <v>29</v>
      </c>
      <c r="G59" s="13" t="s">
        <v>29</v>
      </c>
      <c r="H59" s="13" t="s">
        <v>29</v>
      </c>
      <c r="I59" s="13" t="s">
        <v>29</v>
      </c>
      <c r="J59" s="13">
        <v>0</v>
      </c>
      <c r="K59" s="13">
        <v>0</v>
      </c>
      <c r="L59" s="13">
        <v>0</v>
      </c>
      <c r="M59" s="13">
        <v>0</v>
      </c>
      <c r="O59" s="24" t="s">
        <v>190</v>
      </c>
      <c r="P59" s="25" t="s">
        <v>191</v>
      </c>
      <c r="Q59" s="13" t="s">
        <v>29</v>
      </c>
      <c r="R59" s="13" t="s">
        <v>29</v>
      </c>
      <c r="S59" s="13" t="s">
        <v>29</v>
      </c>
      <c r="T59" s="13" t="s">
        <v>29</v>
      </c>
      <c r="U59" s="13" t="s">
        <v>29</v>
      </c>
      <c r="V59" s="13" t="s">
        <v>29</v>
      </c>
      <c r="W59" s="13" t="s">
        <v>29</v>
      </c>
      <c r="X59" s="13">
        <v>0</v>
      </c>
      <c r="Y59" s="13">
        <v>0</v>
      </c>
      <c r="Z59" s="13">
        <v>0</v>
      </c>
      <c r="AA59" s="13">
        <v>0</v>
      </c>
      <c r="AC59" s="24" t="s">
        <v>190</v>
      </c>
      <c r="AD59" s="25" t="s">
        <v>191</v>
      </c>
      <c r="AE59" s="13" t="s">
        <v>29</v>
      </c>
      <c r="AF59" s="13" t="s">
        <v>29</v>
      </c>
      <c r="AG59" s="13" t="s">
        <v>29</v>
      </c>
      <c r="AH59" s="13" t="s">
        <v>29</v>
      </c>
      <c r="AI59" s="13" t="s">
        <v>29</v>
      </c>
      <c r="AJ59" s="13" t="s">
        <v>29</v>
      </c>
      <c r="AK59" s="13" t="s">
        <v>29</v>
      </c>
      <c r="AL59" s="13">
        <v>0</v>
      </c>
      <c r="AM59" s="13">
        <v>0</v>
      </c>
      <c r="AN59" s="13">
        <v>0</v>
      </c>
      <c r="AO59" s="13">
        <v>0</v>
      </c>
      <c r="AQ59" s="24" t="s">
        <v>190</v>
      </c>
      <c r="AR59" s="25" t="s">
        <v>191</v>
      </c>
      <c r="AS59" s="13" t="s">
        <v>29</v>
      </c>
      <c r="AT59" s="13" t="s">
        <v>29</v>
      </c>
      <c r="AU59" s="13" t="s">
        <v>29</v>
      </c>
      <c r="AV59" s="13" t="s">
        <v>29</v>
      </c>
      <c r="AW59" s="13" t="s">
        <v>29</v>
      </c>
      <c r="AX59" s="13" t="s">
        <v>29</v>
      </c>
      <c r="AY59" s="13" t="s">
        <v>29</v>
      </c>
      <c r="AZ59" s="13">
        <v>0</v>
      </c>
      <c r="BA59" s="13">
        <v>0</v>
      </c>
      <c r="BB59" s="13">
        <v>0</v>
      </c>
      <c r="BC59" s="13">
        <v>0</v>
      </c>
      <c r="BE59" s="24" t="s">
        <v>190</v>
      </c>
      <c r="BF59" s="25" t="s">
        <v>191</v>
      </c>
      <c r="BG59" s="13" t="s">
        <v>29</v>
      </c>
      <c r="BH59" s="13" t="s">
        <v>29</v>
      </c>
      <c r="BI59" s="13" t="s">
        <v>29</v>
      </c>
      <c r="BJ59" s="13" t="s">
        <v>29</v>
      </c>
      <c r="BK59" s="13" t="s">
        <v>29</v>
      </c>
      <c r="BL59" s="13" t="s">
        <v>29</v>
      </c>
      <c r="BM59" s="13" t="s">
        <v>29</v>
      </c>
      <c r="BN59" s="13">
        <v>0</v>
      </c>
      <c r="BO59" s="13">
        <v>0</v>
      </c>
      <c r="BP59" s="13">
        <v>0</v>
      </c>
      <c r="BQ59" s="13">
        <v>0</v>
      </c>
    </row>
    <row r="60" spans="1:69" x14ac:dyDescent="0.3">
      <c r="A60" s="24" t="s">
        <v>192</v>
      </c>
      <c r="B60" s="25" t="s">
        <v>193</v>
      </c>
      <c r="C60" s="13" t="s">
        <v>29</v>
      </c>
      <c r="D60" s="13" t="s">
        <v>29</v>
      </c>
      <c r="E60" s="13" t="s">
        <v>29</v>
      </c>
      <c r="F60" s="13" t="s">
        <v>29</v>
      </c>
      <c r="G60" s="13" t="s">
        <v>29</v>
      </c>
      <c r="H60" s="13" t="s">
        <v>29</v>
      </c>
      <c r="I60" s="13" t="s">
        <v>29</v>
      </c>
      <c r="J60" s="13">
        <v>0</v>
      </c>
      <c r="K60" s="13">
        <v>0</v>
      </c>
      <c r="L60" s="13">
        <v>0</v>
      </c>
      <c r="M60" s="13">
        <v>0</v>
      </c>
      <c r="O60" s="24" t="s">
        <v>192</v>
      </c>
      <c r="P60" s="25" t="s">
        <v>193</v>
      </c>
      <c r="Q60" s="13" t="s">
        <v>29</v>
      </c>
      <c r="R60" s="13" t="s">
        <v>29</v>
      </c>
      <c r="S60" s="13" t="s">
        <v>29</v>
      </c>
      <c r="T60" s="13" t="s">
        <v>29</v>
      </c>
      <c r="U60" s="13" t="s">
        <v>29</v>
      </c>
      <c r="V60" s="13" t="s">
        <v>29</v>
      </c>
      <c r="W60" s="13" t="s">
        <v>29</v>
      </c>
      <c r="X60" s="13">
        <v>0</v>
      </c>
      <c r="Y60" s="13">
        <v>0</v>
      </c>
      <c r="Z60" s="13">
        <v>0</v>
      </c>
      <c r="AA60" s="13">
        <v>0</v>
      </c>
      <c r="AC60" s="24" t="s">
        <v>192</v>
      </c>
      <c r="AD60" s="25" t="s">
        <v>193</v>
      </c>
      <c r="AE60" s="13" t="s">
        <v>29</v>
      </c>
      <c r="AF60" s="13" t="s">
        <v>29</v>
      </c>
      <c r="AG60" s="13" t="s">
        <v>29</v>
      </c>
      <c r="AH60" s="13" t="s">
        <v>29</v>
      </c>
      <c r="AI60" s="13" t="s">
        <v>29</v>
      </c>
      <c r="AJ60" s="13" t="s">
        <v>29</v>
      </c>
      <c r="AK60" s="13" t="s">
        <v>29</v>
      </c>
      <c r="AL60" s="13">
        <v>0</v>
      </c>
      <c r="AM60" s="13">
        <v>0</v>
      </c>
      <c r="AN60" s="13">
        <v>0</v>
      </c>
      <c r="AO60" s="13">
        <v>0</v>
      </c>
      <c r="AQ60" s="24" t="s">
        <v>192</v>
      </c>
      <c r="AR60" s="25" t="s">
        <v>193</v>
      </c>
      <c r="AS60" s="13" t="s">
        <v>29</v>
      </c>
      <c r="AT60" s="13" t="s">
        <v>29</v>
      </c>
      <c r="AU60" s="13" t="s">
        <v>29</v>
      </c>
      <c r="AV60" s="13" t="s">
        <v>29</v>
      </c>
      <c r="AW60" s="13" t="s">
        <v>29</v>
      </c>
      <c r="AX60" s="13" t="s">
        <v>29</v>
      </c>
      <c r="AY60" s="13" t="s">
        <v>29</v>
      </c>
      <c r="AZ60" s="13">
        <v>0</v>
      </c>
      <c r="BA60" s="13">
        <v>0</v>
      </c>
      <c r="BB60" s="13">
        <v>0</v>
      </c>
      <c r="BC60" s="13">
        <v>0</v>
      </c>
      <c r="BE60" s="24" t="s">
        <v>192</v>
      </c>
      <c r="BF60" s="25" t="s">
        <v>193</v>
      </c>
      <c r="BG60" s="13" t="s">
        <v>29</v>
      </c>
      <c r="BH60" s="13" t="s">
        <v>29</v>
      </c>
      <c r="BI60" s="13" t="s">
        <v>29</v>
      </c>
      <c r="BJ60" s="13" t="s">
        <v>29</v>
      </c>
      <c r="BK60" s="13" t="s">
        <v>29</v>
      </c>
      <c r="BL60" s="13" t="s">
        <v>29</v>
      </c>
      <c r="BM60" s="13" t="s">
        <v>29</v>
      </c>
      <c r="BN60" s="13">
        <v>0</v>
      </c>
      <c r="BO60" s="13">
        <v>0</v>
      </c>
      <c r="BP60" s="13">
        <v>0</v>
      </c>
      <c r="BQ60" s="13">
        <v>0</v>
      </c>
    </row>
    <row r="61" spans="1:69" ht="30.6" x14ac:dyDescent="0.3">
      <c r="A61" s="24" t="s">
        <v>194</v>
      </c>
      <c r="B61" s="25" t="s">
        <v>195</v>
      </c>
      <c r="C61" s="13" t="s">
        <v>29</v>
      </c>
      <c r="D61" s="13" t="s">
        <v>29</v>
      </c>
      <c r="E61" s="13" t="s">
        <v>29</v>
      </c>
      <c r="F61" s="13" t="s">
        <v>29</v>
      </c>
      <c r="G61" s="13" t="s">
        <v>29</v>
      </c>
      <c r="H61" s="13" t="s">
        <v>29</v>
      </c>
      <c r="I61" s="13" t="s">
        <v>29</v>
      </c>
      <c r="J61" s="13">
        <v>0</v>
      </c>
      <c r="K61" s="13">
        <v>0</v>
      </c>
      <c r="L61" s="13">
        <v>0</v>
      </c>
      <c r="M61" s="13">
        <v>0</v>
      </c>
      <c r="O61" s="24" t="s">
        <v>194</v>
      </c>
      <c r="P61" s="25" t="s">
        <v>195</v>
      </c>
      <c r="Q61" s="13" t="s">
        <v>29</v>
      </c>
      <c r="R61" s="13" t="s">
        <v>29</v>
      </c>
      <c r="S61" s="13" t="s">
        <v>29</v>
      </c>
      <c r="T61" s="13" t="s">
        <v>29</v>
      </c>
      <c r="U61" s="13" t="s">
        <v>29</v>
      </c>
      <c r="V61" s="13" t="s">
        <v>29</v>
      </c>
      <c r="W61" s="13" t="s">
        <v>29</v>
      </c>
      <c r="X61" s="13">
        <v>0</v>
      </c>
      <c r="Y61" s="13">
        <v>0</v>
      </c>
      <c r="Z61" s="13">
        <v>0</v>
      </c>
      <c r="AA61" s="13">
        <v>0</v>
      </c>
      <c r="AC61" s="24" t="s">
        <v>194</v>
      </c>
      <c r="AD61" s="25" t="s">
        <v>195</v>
      </c>
      <c r="AE61" s="13" t="s">
        <v>29</v>
      </c>
      <c r="AF61" s="13" t="s">
        <v>29</v>
      </c>
      <c r="AG61" s="13" t="s">
        <v>29</v>
      </c>
      <c r="AH61" s="13" t="s">
        <v>29</v>
      </c>
      <c r="AI61" s="13" t="s">
        <v>29</v>
      </c>
      <c r="AJ61" s="13" t="s">
        <v>29</v>
      </c>
      <c r="AK61" s="13" t="s">
        <v>29</v>
      </c>
      <c r="AL61" s="13">
        <v>0</v>
      </c>
      <c r="AM61" s="13">
        <v>0</v>
      </c>
      <c r="AN61" s="13">
        <v>0</v>
      </c>
      <c r="AO61" s="13">
        <v>0</v>
      </c>
      <c r="AQ61" s="24" t="s">
        <v>194</v>
      </c>
      <c r="AR61" s="25" t="s">
        <v>195</v>
      </c>
      <c r="AS61" s="13" t="s">
        <v>29</v>
      </c>
      <c r="AT61" s="13" t="s">
        <v>29</v>
      </c>
      <c r="AU61" s="13" t="s">
        <v>29</v>
      </c>
      <c r="AV61" s="13" t="s">
        <v>29</v>
      </c>
      <c r="AW61" s="13" t="s">
        <v>29</v>
      </c>
      <c r="AX61" s="13" t="s">
        <v>29</v>
      </c>
      <c r="AY61" s="13" t="s">
        <v>29</v>
      </c>
      <c r="AZ61" s="13">
        <v>0</v>
      </c>
      <c r="BA61" s="13">
        <v>0</v>
      </c>
      <c r="BB61" s="13">
        <v>0</v>
      </c>
      <c r="BC61" s="13">
        <v>0</v>
      </c>
      <c r="BE61" s="24" t="s">
        <v>194</v>
      </c>
      <c r="BF61" s="25" t="s">
        <v>195</v>
      </c>
      <c r="BG61" s="13" t="s">
        <v>29</v>
      </c>
      <c r="BH61" s="13" t="s">
        <v>29</v>
      </c>
      <c r="BI61" s="13" t="s">
        <v>29</v>
      </c>
      <c r="BJ61" s="13" t="s">
        <v>29</v>
      </c>
      <c r="BK61" s="13" t="s">
        <v>29</v>
      </c>
      <c r="BL61" s="13" t="s">
        <v>29</v>
      </c>
      <c r="BM61" s="13" t="s">
        <v>29</v>
      </c>
      <c r="BN61" s="13">
        <v>0</v>
      </c>
      <c r="BO61" s="13">
        <v>0</v>
      </c>
      <c r="BP61" s="13">
        <v>0</v>
      </c>
      <c r="BQ61" s="13">
        <v>0</v>
      </c>
    </row>
    <row r="62" spans="1:69" ht="96" x14ac:dyDescent="0.3">
      <c r="A62" s="11" t="s">
        <v>196</v>
      </c>
      <c r="B62" s="26" t="s">
        <v>91</v>
      </c>
      <c r="C62" s="10">
        <v>1221.5721839215696</v>
      </c>
      <c r="D62" s="10">
        <v>23.794922965795301</v>
      </c>
      <c r="E62" s="10">
        <v>1.9189903226798144E-2</v>
      </c>
      <c r="F62" s="10">
        <v>865.52840049044721</v>
      </c>
      <c r="G62" s="10">
        <v>3894.8778022070128</v>
      </c>
      <c r="H62" s="10">
        <v>1112.8222292020039</v>
      </c>
      <c r="I62" s="10">
        <v>7.9134625042715925</v>
      </c>
      <c r="J62" s="10">
        <v>1221.5721839215696</v>
      </c>
      <c r="K62" s="10">
        <v>594.87307414488248</v>
      </c>
      <c r="L62" s="10">
        <v>5.7185911615858469</v>
      </c>
      <c r="M62" s="10">
        <v>1822.1638492280379</v>
      </c>
      <c r="O62" s="11" t="s">
        <v>196</v>
      </c>
      <c r="P62" s="26" t="s">
        <v>91</v>
      </c>
      <c r="Q62" s="10">
        <v>1299.6608460129837</v>
      </c>
      <c r="R62" s="10">
        <v>25.36137297127436</v>
      </c>
      <c r="S62" s="10">
        <v>2.0405974528237902E-2</v>
      </c>
      <c r="T62" s="10">
        <v>934.85333793525183</v>
      </c>
      <c r="U62" s="10">
        <v>4206.8400207086333</v>
      </c>
      <c r="V62" s="10">
        <v>1201.9542916310381</v>
      </c>
      <c r="W62" s="10">
        <v>8.5473202149070691</v>
      </c>
      <c r="X62" s="10">
        <v>1299.6608460129837</v>
      </c>
      <c r="Y62" s="10">
        <v>634.03432428185897</v>
      </c>
      <c r="Z62" s="10">
        <v>6.0809804094148943</v>
      </c>
      <c r="AA62" s="10">
        <v>1939.7761507042576</v>
      </c>
      <c r="AC62" s="11" t="s">
        <v>196</v>
      </c>
      <c r="AD62" s="26" t="s">
        <v>91</v>
      </c>
      <c r="AE62" s="10">
        <v>1318.1983485876701</v>
      </c>
      <c r="AF62" s="10">
        <v>25.669719861343406</v>
      </c>
      <c r="AG62" s="10">
        <v>2.0659746592842417E-2</v>
      </c>
      <c r="AH62" s="10">
        <v>948.81683823613321</v>
      </c>
      <c r="AI62" s="10">
        <v>4269.6757720626001</v>
      </c>
      <c r="AJ62" s="10">
        <v>1219.9073634464571</v>
      </c>
      <c r="AK62" s="10">
        <v>8.6749950576003982</v>
      </c>
      <c r="AL62" s="10">
        <v>1318.1983485876701</v>
      </c>
      <c r="AM62" s="10">
        <v>641.74299653358514</v>
      </c>
      <c r="AN62" s="10">
        <v>6.1566044846670405</v>
      </c>
      <c r="AO62" s="10">
        <v>1966.0979496059224</v>
      </c>
      <c r="AQ62" s="11" t="s">
        <v>196</v>
      </c>
      <c r="AR62" s="26" t="s">
        <v>91</v>
      </c>
      <c r="AS62" s="10">
        <v>1193.4242413776569</v>
      </c>
      <c r="AT62" s="10">
        <v>23.235497964780944</v>
      </c>
      <c r="AU62" s="10">
        <v>1.8738522652848606E-2</v>
      </c>
      <c r="AV62" s="10">
        <v>867.47162707178154</v>
      </c>
      <c r="AW62" s="10">
        <v>3903.6223218230175</v>
      </c>
      <c r="AX62" s="10">
        <v>1115.3206633780048</v>
      </c>
      <c r="AY62" s="10">
        <v>7.9312431748871814</v>
      </c>
      <c r="AZ62" s="10">
        <v>1193.4242413776569</v>
      </c>
      <c r="BA62" s="10">
        <v>580.88744911952358</v>
      </c>
      <c r="BB62" s="10">
        <v>5.5840797505488844</v>
      </c>
      <c r="BC62" s="10">
        <v>1779.8957702477294</v>
      </c>
      <c r="BE62" s="11" t="s">
        <v>196</v>
      </c>
      <c r="BF62" s="26" t="s">
        <v>91</v>
      </c>
      <c r="BG62" s="10">
        <v>1149.6394325712035</v>
      </c>
      <c r="BH62" s="10">
        <v>22.290482913088592</v>
      </c>
      <c r="BI62" s="10">
        <v>1.8039315799169287E-2</v>
      </c>
      <c r="BJ62" s="10">
        <v>865.62873630945694</v>
      </c>
      <c r="BK62" s="10">
        <v>3895.3293133925558</v>
      </c>
      <c r="BL62" s="10">
        <v>1112.9512323978731</v>
      </c>
      <c r="BM62" s="10">
        <v>7.9143765628374316</v>
      </c>
      <c r="BN62" s="10">
        <v>1149.6394325712035</v>
      </c>
      <c r="BO62" s="10">
        <v>557.26207282721475</v>
      </c>
      <c r="BP62" s="10">
        <v>5.3757161081524476</v>
      </c>
      <c r="BQ62" s="10">
        <v>1712.2772215065706</v>
      </c>
    </row>
    <row r="63" spans="1:69" ht="24" x14ac:dyDescent="0.3">
      <c r="A63" s="8" t="s">
        <v>92</v>
      </c>
      <c r="B63" s="9" t="s">
        <v>93</v>
      </c>
      <c r="C63" s="13" t="s">
        <v>17</v>
      </c>
      <c r="D63" s="13" t="s">
        <v>17</v>
      </c>
      <c r="E63" s="13" t="s">
        <v>17</v>
      </c>
      <c r="F63" s="13" t="s">
        <v>17</v>
      </c>
      <c r="G63" s="13" t="s">
        <v>17</v>
      </c>
      <c r="H63" s="13" t="s">
        <v>17</v>
      </c>
      <c r="I63" s="13" t="s">
        <v>17</v>
      </c>
      <c r="J63" s="13">
        <v>0</v>
      </c>
      <c r="K63" s="13">
        <v>0</v>
      </c>
      <c r="L63" s="13">
        <v>0</v>
      </c>
      <c r="M63" s="13">
        <v>0</v>
      </c>
      <c r="O63" s="8" t="s">
        <v>92</v>
      </c>
      <c r="P63" s="9" t="s">
        <v>93</v>
      </c>
      <c r="Q63" s="13" t="s">
        <v>17</v>
      </c>
      <c r="R63" s="13" t="s">
        <v>17</v>
      </c>
      <c r="S63" s="13" t="s">
        <v>17</v>
      </c>
      <c r="T63" s="13" t="s">
        <v>17</v>
      </c>
      <c r="U63" s="13" t="s">
        <v>17</v>
      </c>
      <c r="V63" s="13" t="s">
        <v>17</v>
      </c>
      <c r="W63" s="13" t="s">
        <v>17</v>
      </c>
      <c r="X63" s="13">
        <v>0</v>
      </c>
      <c r="Y63" s="13">
        <v>0</v>
      </c>
      <c r="Z63" s="13">
        <v>0</v>
      </c>
      <c r="AA63" s="13">
        <v>0</v>
      </c>
      <c r="AC63" s="8" t="s">
        <v>92</v>
      </c>
      <c r="AD63" s="9" t="s">
        <v>93</v>
      </c>
      <c r="AE63" s="13" t="s">
        <v>17</v>
      </c>
      <c r="AF63" s="13" t="s">
        <v>17</v>
      </c>
      <c r="AG63" s="13" t="s">
        <v>17</v>
      </c>
      <c r="AH63" s="13" t="s">
        <v>17</v>
      </c>
      <c r="AI63" s="13" t="s">
        <v>17</v>
      </c>
      <c r="AJ63" s="13" t="s">
        <v>17</v>
      </c>
      <c r="AK63" s="13" t="s">
        <v>17</v>
      </c>
      <c r="AL63" s="13">
        <v>0</v>
      </c>
      <c r="AM63" s="13">
        <v>0</v>
      </c>
      <c r="AN63" s="13">
        <v>0</v>
      </c>
      <c r="AO63" s="13">
        <v>0</v>
      </c>
      <c r="AQ63" s="8" t="s">
        <v>92</v>
      </c>
      <c r="AR63" s="9" t="s">
        <v>93</v>
      </c>
      <c r="AS63" s="13" t="s">
        <v>17</v>
      </c>
      <c r="AT63" s="13" t="s">
        <v>17</v>
      </c>
      <c r="AU63" s="13" t="s">
        <v>17</v>
      </c>
      <c r="AV63" s="13" t="s">
        <v>17</v>
      </c>
      <c r="AW63" s="13" t="s">
        <v>17</v>
      </c>
      <c r="AX63" s="13" t="s">
        <v>17</v>
      </c>
      <c r="AY63" s="13" t="s">
        <v>17</v>
      </c>
      <c r="AZ63" s="13">
        <v>0</v>
      </c>
      <c r="BA63" s="13">
        <v>0</v>
      </c>
      <c r="BB63" s="13">
        <v>0</v>
      </c>
      <c r="BC63" s="13">
        <v>0</v>
      </c>
      <c r="BE63" s="8" t="s">
        <v>92</v>
      </c>
      <c r="BF63" s="9" t="s">
        <v>93</v>
      </c>
      <c r="BG63" s="13" t="s">
        <v>17</v>
      </c>
      <c r="BH63" s="13" t="s">
        <v>17</v>
      </c>
      <c r="BI63" s="13" t="s">
        <v>17</v>
      </c>
      <c r="BJ63" s="13" t="s">
        <v>17</v>
      </c>
      <c r="BK63" s="13" t="s">
        <v>17</v>
      </c>
      <c r="BL63" s="13" t="s">
        <v>17</v>
      </c>
      <c r="BM63" s="13" t="s">
        <v>17</v>
      </c>
      <c r="BN63" s="13">
        <v>0</v>
      </c>
      <c r="BO63" s="13">
        <v>0</v>
      </c>
      <c r="BP63" s="13">
        <v>0</v>
      </c>
      <c r="BQ63" s="13">
        <v>0</v>
      </c>
    </row>
    <row r="64" spans="1:69" ht="45.6" x14ac:dyDescent="0.3">
      <c r="A64" s="14" t="s">
        <v>94</v>
      </c>
      <c r="B64" s="15" t="s">
        <v>95</v>
      </c>
      <c r="C64" s="13" t="s">
        <v>17</v>
      </c>
      <c r="D64" s="13" t="s">
        <v>17</v>
      </c>
      <c r="E64" s="13" t="s">
        <v>17</v>
      </c>
      <c r="F64" s="13" t="s">
        <v>17</v>
      </c>
      <c r="G64" s="13" t="s">
        <v>17</v>
      </c>
      <c r="H64" s="13" t="s">
        <v>17</v>
      </c>
      <c r="I64" s="13" t="s">
        <v>17</v>
      </c>
      <c r="J64" s="13">
        <v>0</v>
      </c>
      <c r="K64" s="13">
        <v>0</v>
      </c>
      <c r="L64" s="13">
        <v>0</v>
      </c>
      <c r="M64" s="13">
        <v>0</v>
      </c>
      <c r="O64" s="14" t="s">
        <v>94</v>
      </c>
      <c r="P64" s="15" t="s">
        <v>95</v>
      </c>
      <c r="Q64" s="13" t="s">
        <v>17</v>
      </c>
      <c r="R64" s="13" t="s">
        <v>17</v>
      </c>
      <c r="S64" s="13" t="s">
        <v>17</v>
      </c>
      <c r="T64" s="13" t="s">
        <v>17</v>
      </c>
      <c r="U64" s="13" t="s">
        <v>17</v>
      </c>
      <c r="V64" s="13" t="s">
        <v>17</v>
      </c>
      <c r="W64" s="13" t="s">
        <v>17</v>
      </c>
      <c r="X64" s="13">
        <v>0</v>
      </c>
      <c r="Y64" s="13">
        <v>0</v>
      </c>
      <c r="Z64" s="13">
        <v>0</v>
      </c>
      <c r="AA64" s="13">
        <v>0</v>
      </c>
      <c r="AC64" s="14" t="s">
        <v>94</v>
      </c>
      <c r="AD64" s="15" t="s">
        <v>95</v>
      </c>
      <c r="AE64" s="13" t="s">
        <v>17</v>
      </c>
      <c r="AF64" s="13" t="s">
        <v>17</v>
      </c>
      <c r="AG64" s="13" t="s">
        <v>17</v>
      </c>
      <c r="AH64" s="13" t="s">
        <v>17</v>
      </c>
      <c r="AI64" s="13" t="s">
        <v>17</v>
      </c>
      <c r="AJ64" s="13" t="s">
        <v>17</v>
      </c>
      <c r="AK64" s="13" t="s">
        <v>17</v>
      </c>
      <c r="AL64" s="13">
        <v>0</v>
      </c>
      <c r="AM64" s="13">
        <v>0</v>
      </c>
      <c r="AN64" s="13">
        <v>0</v>
      </c>
      <c r="AO64" s="13">
        <v>0</v>
      </c>
      <c r="AQ64" s="14" t="s">
        <v>94</v>
      </c>
      <c r="AR64" s="15" t="s">
        <v>95</v>
      </c>
      <c r="AS64" s="13" t="s">
        <v>17</v>
      </c>
      <c r="AT64" s="13" t="s">
        <v>17</v>
      </c>
      <c r="AU64" s="13" t="s">
        <v>17</v>
      </c>
      <c r="AV64" s="13" t="s">
        <v>17</v>
      </c>
      <c r="AW64" s="13" t="s">
        <v>17</v>
      </c>
      <c r="AX64" s="13" t="s">
        <v>17</v>
      </c>
      <c r="AY64" s="13" t="s">
        <v>17</v>
      </c>
      <c r="AZ64" s="13">
        <v>0</v>
      </c>
      <c r="BA64" s="13">
        <v>0</v>
      </c>
      <c r="BB64" s="13">
        <v>0</v>
      </c>
      <c r="BC64" s="13">
        <v>0</v>
      </c>
      <c r="BE64" s="14" t="s">
        <v>94</v>
      </c>
      <c r="BF64" s="15" t="s">
        <v>95</v>
      </c>
      <c r="BG64" s="13" t="s">
        <v>17</v>
      </c>
      <c r="BH64" s="13" t="s">
        <v>17</v>
      </c>
      <c r="BI64" s="13" t="s">
        <v>17</v>
      </c>
      <c r="BJ64" s="13" t="s">
        <v>17</v>
      </c>
      <c r="BK64" s="13" t="s">
        <v>17</v>
      </c>
      <c r="BL64" s="13" t="s">
        <v>17</v>
      </c>
      <c r="BM64" s="13" t="s">
        <v>17</v>
      </c>
      <c r="BN64" s="13">
        <v>0</v>
      </c>
      <c r="BO64" s="13">
        <v>0</v>
      </c>
      <c r="BP64" s="13">
        <v>0</v>
      </c>
      <c r="BQ64" s="13">
        <v>0</v>
      </c>
    </row>
    <row r="65" spans="1:69" ht="34.200000000000003" x14ac:dyDescent="0.3">
      <c r="A65" s="14" t="s">
        <v>96</v>
      </c>
      <c r="B65" s="15" t="s">
        <v>97</v>
      </c>
      <c r="C65" s="13" t="s">
        <v>17</v>
      </c>
      <c r="D65" s="13" t="s">
        <v>17</v>
      </c>
      <c r="E65" s="13" t="s">
        <v>17</v>
      </c>
      <c r="F65" s="13" t="s">
        <v>17</v>
      </c>
      <c r="G65" s="13" t="s">
        <v>17</v>
      </c>
      <c r="H65" s="13" t="s">
        <v>17</v>
      </c>
      <c r="I65" s="13" t="s">
        <v>17</v>
      </c>
      <c r="J65" s="13">
        <v>0</v>
      </c>
      <c r="K65" s="13">
        <v>0</v>
      </c>
      <c r="L65" s="13">
        <v>0</v>
      </c>
      <c r="M65" s="13">
        <v>0</v>
      </c>
      <c r="O65" s="14" t="s">
        <v>96</v>
      </c>
      <c r="P65" s="15" t="s">
        <v>97</v>
      </c>
      <c r="Q65" s="13" t="s">
        <v>17</v>
      </c>
      <c r="R65" s="13" t="s">
        <v>17</v>
      </c>
      <c r="S65" s="13" t="s">
        <v>17</v>
      </c>
      <c r="T65" s="13" t="s">
        <v>17</v>
      </c>
      <c r="U65" s="13" t="s">
        <v>17</v>
      </c>
      <c r="V65" s="13" t="s">
        <v>17</v>
      </c>
      <c r="W65" s="13" t="s">
        <v>17</v>
      </c>
      <c r="X65" s="13">
        <v>0</v>
      </c>
      <c r="Y65" s="13">
        <v>0</v>
      </c>
      <c r="Z65" s="13">
        <v>0</v>
      </c>
      <c r="AA65" s="13">
        <v>0</v>
      </c>
      <c r="AC65" s="14" t="s">
        <v>96</v>
      </c>
      <c r="AD65" s="15" t="s">
        <v>97</v>
      </c>
      <c r="AE65" s="13" t="s">
        <v>17</v>
      </c>
      <c r="AF65" s="13" t="s">
        <v>17</v>
      </c>
      <c r="AG65" s="13" t="s">
        <v>17</v>
      </c>
      <c r="AH65" s="13" t="s">
        <v>17</v>
      </c>
      <c r="AI65" s="13" t="s">
        <v>17</v>
      </c>
      <c r="AJ65" s="13" t="s">
        <v>17</v>
      </c>
      <c r="AK65" s="13" t="s">
        <v>17</v>
      </c>
      <c r="AL65" s="13">
        <v>0</v>
      </c>
      <c r="AM65" s="13">
        <v>0</v>
      </c>
      <c r="AN65" s="13">
        <v>0</v>
      </c>
      <c r="AO65" s="13">
        <v>0</v>
      </c>
      <c r="AQ65" s="14" t="s">
        <v>96</v>
      </c>
      <c r="AR65" s="15" t="s">
        <v>97</v>
      </c>
      <c r="AS65" s="13" t="s">
        <v>17</v>
      </c>
      <c r="AT65" s="13" t="s">
        <v>17</v>
      </c>
      <c r="AU65" s="13" t="s">
        <v>17</v>
      </c>
      <c r="AV65" s="13" t="s">
        <v>17</v>
      </c>
      <c r="AW65" s="13" t="s">
        <v>17</v>
      </c>
      <c r="AX65" s="13" t="s">
        <v>17</v>
      </c>
      <c r="AY65" s="13" t="s">
        <v>17</v>
      </c>
      <c r="AZ65" s="13">
        <v>0</v>
      </c>
      <c r="BA65" s="13">
        <v>0</v>
      </c>
      <c r="BB65" s="13">
        <v>0</v>
      </c>
      <c r="BC65" s="13">
        <v>0</v>
      </c>
      <c r="BE65" s="14" t="s">
        <v>96</v>
      </c>
      <c r="BF65" s="15" t="s">
        <v>97</v>
      </c>
      <c r="BG65" s="13" t="s">
        <v>17</v>
      </c>
      <c r="BH65" s="13" t="s">
        <v>17</v>
      </c>
      <c r="BI65" s="13" t="s">
        <v>17</v>
      </c>
      <c r="BJ65" s="13" t="s">
        <v>17</v>
      </c>
      <c r="BK65" s="13" t="s">
        <v>17</v>
      </c>
      <c r="BL65" s="13" t="s">
        <v>17</v>
      </c>
      <c r="BM65" s="13" t="s">
        <v>17</v>
      </c>
      <c r="BN65" s="13">
        <v>0</v>
      </c>
      <c r="BO65" s="13">
        <v>0</v>
      </c>
      <c r="BP65" s="13">
        <v>0</v>
      </c>
      <c r="BQ65" s="13">
        <v>0</v>
      </c>
    </row>
    <row r="66" spans="1:69" x14ac:dyDescent="0.3">
      <c r="A66" s="14" t="s">
        <v>98</v>
      </c>
      <c r="B66" s="15" t="s">
        <v>99</v>
      </c>
      <c r="C66" s="13" t="s">
        <v>17</v>
      </c>
      <c r="D66" s="13" t="s">
        <v>17</v>
      </c>
      <c r="E66" s="13" t="s">
        <v>17</v>
      </c>
      <c r="F66" s="13" t="s">
        <v>17</v>
      </c>
      <c r="G66" s="13" t="s">
        <v>17</v>
      </c>
      <c r="H66" s="13" t="s">
        <v>17</v>
      </c>
      <c r="I66" s="13" t="s">
        <v>17</v>
      </c>
      <c r="J66" s="13">
        <v>0</v>
      </c>
      <c r="K66" s="13">
        <v>0</v>
      </c>
      <c r="L66" s="13">
        <v>0</v>
      </c>
      <c r="M66" s="13">
        <v>0</v>
      </c>
      <c r="O66" s="14" t="s">
        <v>98</v>
      </c>
      <c r="P66" s="15" t="s">
        <v>99</v>
      </c>
      <c r="Q66" s="13" t="s">
        <v>17</v>
      </c>
      <c r="R66" s="13" t="s">
        <v>17</v>
      </c>
      <c r="S66" s="13" t="s">
        <v>17</v>
      </c>
      <c r="T66" s="13" t="s">
        <v>17</v>
      </c>
      <c r="U66" s="13" t="s">
        <v>17</v>
      </c>
      <c r="V66" s="13" t="s">
        <v>17</v>
      </c>
      <c r="W66" s="13" t="s">
        <v>17</v>
      </c>
      <c r="X66" s="13">
        <v>0</v>
      </c>
      <c r="Y66" s="13">
        <v>0</v>
      </c>
      <c r="Z66" s="13">
        <v>0</v>
      </c>
      <c r="AA66" s="13">
        <v>0</v>
      </c>
      <c r="AC66" s="14" t="s">
        <v>98</v>
      </c>
      <c r="AD66" s="15" t="s">
        <v>99</v>
      </c>
      <c r="AE66" s="13" t="s">
        <v>17</v>
      </c>
      <c r="AF66" s="13" t="s">
        <v>17</v>
      </c>
      <c r="AG66" s="13" t="s">
        <v>17</v>
      </c>
      <c r="AH66" s="13" t="s">
        <v>17</v>
      </c>
      <c r="AI66" s="13" t="s">
        <v>17</v>
      </c>
      <c r="AJ66" s="13" t="s">
        <v>17</v>
      </c>
      <c r="AK66" s="13" t="s">
        <v>17</v>
      </c>
      <c r="AL66" s="13">
        <v>0</v>
      </c>
      <c r="AM66" s="13">
        <v>0</v>
      </c>
      <c r="AN66" s="13">
        <v>0</v>
      </c>
      <c r="AO66" s="13">
        <v>0</v>
      </c>
      <c r="AQ66" s="14" t="s">
        <v>98</v>
      </c>
      <c r="AR66" s="15" t="s">
        <v>99</v>
      </c>
      <c r="AS66" s="13" t="s">
        <v>17</v>
      </c>
      <c r="AT66" s="13" t="s">
        <v>17</v>
      </c>
      <c r="AU66" s="13" t="s">
        <v>17</v>
      </c>
      <c r="AV66" s="13" t="s">
        <v>17</v>
      </c>
      <c r="AW66" s="13" t="s">
        <v>17</v>
      </c>
      <c r="AX66" s="13" t="s">
        <v>17</v>
      </c>
      <c r="AY66" s="13" t="s">
        <v>17</v>
      </c>
      <c r="AZ66" s="13">
        <v>0</v>
      </c>
      <c r="BA66" s="13">
        <v>0</v>
      </c>
      <c r="BB66" s="13">
        <v>0</v>
      </c>
      <c r="BC66" s="13">
        <v>0</v>
      </c>
      <c r="BE66" s="14" t="s">
        <v>98</v>
      </c>
      <c r="BF66" s="15" t="s">
        <v>99</v>
      </c>
      <c r="BG66" s="13" t="s">
        <v>17</v>
      </c>
      <c r="BH66" s="13" t="s">
        <v>17</v>
      </c>
      <c r="BI66" s="13" t="s">
        <v>17</v>
      </c>
      <c r="BJ66" s="13" t="s">
        <v>17</v>
      </c>
      <c r="BK66" s="13" t="s">
        <v>17</v>
      </c>
      <c r="BL66" s="13" t="s">
        <v>17</v>
      </c>
      <c r="BM66" s="13" t="s">
        <v>17</v>
      </c>
      <c r="BN66" s="13">
        <v>0</v>
      </c>
      <c r="BO66" s="13">
        <v>0</v>
      </c>
      <c r="BP66" s="13">
        <v>0</v>
      </c>
      <c r="BQ66" s="13">
        <v>0</v>
      </c>
    </row>
    <row r="67" spans="1:69" ht="60" x14ac:dyDescent="0.3">
      <c r="A67" s="14" t="s">
        <v>100</v>
      </c>
      <c r="B67" s="27" t="s">
        <v>197</v>
      </c>
      <c r="C67" s="13" t="s">
        <v>17</v>
      </c>
      <c r="D67" s="13" t="s">
        <v>17</v>
      </c>
      <c r="E67" s="13" t="s">
        <v>17</v>
      </c>
      <c r="F67" s="13" t="s">
        <v>17</v>
      </c>
      <c r="G67" s="13" t="s">
        <v>17</v>
      </c>
      <c r="H67" s="13" t="s">
        <v>17</v>
      </c>
      <c r="I67" s="13" t="s">
        <v>17</v>
      </c>
      <c r="J67" s="13">
        <v>0</v>
      </c>
      <c r="K67" s="13">
        <v>0</v>
      </c>
      <c r="L67" s="13">
        <v>0</v>
      </c>
      <c r="M67" s="13">
        <v>0</v>
      </c>
      <c r="O67" s="14" t="s">
        <v>100</v>
      </c>
      <c r="P67" s="27" t="s">
        <v>197</v>
      </c>
      <c r="Q67" s="13" t="s">
        <v>17</v>
      </c>
      <c r="R67" s="13" t="s">
        <v>17</v>
      </c>
      <c r="S67" s="13" t="s">
        <v>17</v>
      </c>
      <c r="T67" s="13" t="s">
        <v>17</v>
      </c>
      <c r="U67" s="13" t="s">
        <v>17</v>
      </c>
      <c r="V67" s="13" t="s">
        <v>17</v>
      </c>
      <c r="W67" s="13" t="s">
        <v>17</v>
      </c>
      <c r="X67" s="13">
        <v>0</v>
      </c>
      <c r="Y67" s="13">
        <v>0</v>
      </c>
      <c r="Z67" s="13">
        <v>0</v>
      </c>
      <c r="AA67" s="13">
        <v>0</v>
      </c>
      <c r="AC67" s="14" t="s">
        <v>100</v>
      </c>
      <c r="AD67" s="27" t="s">
        <v>197</v>
      </c>
      <c r="AE67" s="13" t="s">
        <v>17</v>
      </c>
      <c r="AF67" s="13" t="s">
        <v>17</v>
      </c>
      <c r="AG67" s="13" t="s">
        <v>17</v>
      </c>
      <c r="AH67" s="13" t="s">
        <v>17</v>
      </c>
      <c r="AI67" s="13" t="s">
        <v>17</v>
      </c>
      <c r="AJ67" s="13" t="s">
        <v>17</v>
      </c>
      <c r="AK67" s="13" t="s">
        <v>17</v>
      </c>
      <c r="AL67" s="13">
        <v>0</v>
      </c>
      <c r="AM67" s="13">
        <v>0</v>
      </c>
      <c r="AN67" s="13">
        <v>0</v>
      </c>
      <c r="AO67" s="13">
        <v>0</v>
      </c>
      <c r="AQ67" s="14" t="s">
        <v>100</v>
      </c>
      <c r="AR67" s="27" t="s">
        <v>197</v>
      </c>
      <c r="AS67" s="13" t="s">
        <v>17</v>
      </c>
      <c r="AT67" s="13" t="s">
        <v>17</v>
      </c>
      <c r="AU67" s="13" t="s">
        <v>17</v>
      </c>
      <c r="AV67" s="13" t="s">
        <v>17</v>
      </c>
      <c r="AW67" s="13" t="s">
        <v>17</v>
      </c>
      <c r="AX67" s="13" t="s">
        <v>17</v>
      </c>
      <c r="AY67" s="13" t="s">
        <v>17</v>
      </c>
      <c r="AZ67" s="13">
        <v>0</v>
      </c>
      <c r="BA67" s="13">
        <v>0</v>
      </c>
      <c r="BB67" s="13">
        <v>0</v>
      </c>
      <c r="BC67" s="13">
        <v>0</v>
      </c>
      <c r="BE67" s="14" t="s">
        <v>100</v>
      </c>
      <c r="BF67" s="27" t="s">
        <v>197</v>
      </c>
      <c r="BG67" s="13" t="s">
        <v>17</v>
      </c>
      <c r="BH67" s="13" t="s">
        <v>17</v>
      </c>
      <c r="BI67" s="13" t="s">
        <v>17</v>
      </c>
      <c r="BJ67" s="13" t="s">
        <v>17</v>
      </c>
      <c r="BK67" s="13" t="s">
        <v>17</v>
      </c>
      <c r="BL67" s="13" t="s">
        <v>17</v>
      </c>
      <c r="BM67" s="13" t="s">
        <v>17</v>
      </c>
      <c r="BN67" s="13">
        <v>0</v>
      </c>
      <c r="BO67" s="13">
        <v>0</v>
      </c>
      <c r="BP67" s="13">
        <v>0</v>
      </c>
      <c r="BQ67" s="13">
        <v>0</v>
      </c>
    </row>
    <row r="68" spans="1:69" ht="57" x14ac:dyDescent="0.3">
      <c r="A68" s="14" t="s">
        <v>101</v>
      </c>
      <c r="B68" s="15" t="s">
        <v>102</v>
      </c>
      <c r="C68" s="13" t="s">
        <v>17</v>
      </c>
      <c r="D68" s="13" t="s">
        <v>17</v>
      </c>
      <c r="E68" s="13" t="s">
        <v>17</v>
      </c>
      <c r="F68" s="13" t="s">
        <v>17</v>
      </c>
      <c r="G68" s="13" t="s">
        <v>17</v>
      </c>
      <c r="H68" s="13" t="s">
        <v>17</v>
      </c>
      <c r="I68" s="13" t="s">
        <v>17</v>
      </c>
      <c r="J68" s="13">
        <v>0</v>
      </c>
      <c r="K68" s="13">
        <v>0</v>
      </c>
      <c r="L68" s="13">
        <v>0</v>
      </c>
      <c r="M68" s="13">
        <v>0</v>
      </c>
      <c r="O68" s="14" t="s">
        <v>101</v>
      </c>
      <c r="P68" s="15" t="s">
        <v>102</v>
      </c>
      <c r="Q68" s="13" t="s">
        <v>17</v>
      </c>
      <c r="R68" s="13" t="s">
        <v>17</v>
      </c>
      <c r="S68" s="13" t="s">
        <v>17</v>
      </c>
      <c r="T68" s="13" t="s">
        <v>17</v>
      </c>
      <c r="U68" s="13" t="s">
        <v>17</v>
      </c>
      <c r="V68" s="13" t="s">
        <v>17</v>
      </c>
      <c r="W68" s="13" t="s">
        <v>17</v>
      </c>
      <c r="X68" s="13">
        <v>0</v>
      </c>
      <c r="Y68" s="13">
        <v>0</v>
      </c>
      <c r="Z68" s="13">
        <v>0</v>
      </c>
      <c r="AA68" s="13">
        <v>0</v>
      </c>
      <c r="AC68" s="14" t="s">
        <v>101</v>
      </c>
      <c r="AD68" s="15" t="s">
        <v>102</v>
      </c>
      <c r="AE68" s="13" t="s">
        <v>17</v>
      </c>
      <c r="AF68" s="13" t="s">
        <v>17</v>
      </c>
      <c r="AG68" s="13" t="s">
        <v>17</v>
      </c>
      <c r="AH68" s="13" t="s">
        <v>17</v>
      </c>
      <c r="AI68" s="13" t="s">
        <v>17</v>
      </c>
      <c r="AJ68" s="13" t="s">
        <v>17</v>
      </c>
      <c r="AK68" s="13" t="s">
        <v>17</v>
      </c>
      <c r="AL68" s="13">
        <v>0</v>
      </c>
      <c r="AM68" s="13">
        <v>0</v>
      </c>
      <c r="AN68" s="13">
        <v>0</v>
      </c>
      <c r="AO68" s="13">
        <v>0</v>
      </c>
      <c r="AQ68" s="14" t="s">
        <v>101</v>
      </c>
      <c r="AR68" s="15" t="s">
        <v>102</v>
      </c>
      <c r="AS68" s="13" t="s">
        <v>17</v>
      </c>
      <c r="AT68" s="13" t="s">
        <v>17</v>
      </c>
      <c r="AU68" s="13" t="s">
        <v>17</v>
      </c>
      <c r="AV68" s="13" t="s">
        <v>17</v>
      </c>
      <c r="AW68" s="13" t="s">
        <v>17</v>
      </c>
      <c r="AX68" s="13" t="s">
        <v>17</v>
      </c>
      <c r="AY68" s="13" t="s">
        <v>17</v>
      </c>
      <c r="AZ68" s="13">
        <v>0</v>
      </c>
      <c r="BA68" s="13">
        <v>0</v>
      </c>
      <c r="BB68" s="13">
        <v>0</v>
      </c>
      <c r="BC68" s="13">
        <v>0</v>
      </c>
      <c r="BE68" s="14" t="s">
        <v>101</v>
      </c>
      <c r="BF68" s="15" t="s">
        <v>102</v>
      </c>
      <c r="BG68" s="13" t="s">
        <v>17</v>
      </c>
      <c r="BH68" s="13" t="s">
        <v>17</v>
      </c>
      <c r="BI68" s="13" t="s">
        <v>17</v>
      </c>
      <c r="BJ68" s="13" t="s">
        <v>17</v>
      </c>
      <c r="BK68" s="13" t="s">
        <v>17</v>
      </c>
      <c r="BL68" s="13" t="s">
        <v>17</v>
      </c>
      <c r="BM68" s="13" t="s">
        <v>17</v>
      </c>
      <c r="BN68" s="13">
        <v>0</v>
      </c>
      <c r="BO68" s="13">
        <v>0</v>
      </c>
      <c r="BP68" s="13">
        <v>0</v>
      </c>
      <c r="BQ68" s="13">
        <v>0</v>
      </c>
    </row>
    <row r="69" spans="1:69" ht="79.8" x14ac:dyDescent="0.3">
      <c r="A69" s="14" t="s">
        <v>103</v>
      </c>
      <c r="B69" s="15" t="s">
        <v>198</v>
      </c>
      <c r="C69" s="13" t="s">
        <v>17</v>
      </c>
      <c r="D69" s="13" t="s">
        <v>17</v>
      </c>
      <c r="E69" s="13" t="s">
        <v>17</v>
      </c>
      <c r="F69" s="13" t="s">
        <v>17</v>
      </c>
      <c r="G69" s="13" t="s">
        <v>17</v>
      </c>
      <c r="H69" s="13" t="s">
        <v>17</v>
      </c>
      <c r="I69" s="13" t="s">
        <v>17</v>
      </c>
      <c r="J69" s="13">
        <v>0</v>
      </c>
      <c r="K69" s="13">
        <v>0</v>
      </c>
      <c r="L69" s="13">
        <v>0</v>
      </c>
      <c r="M69" s="13">
        <v>0</v>
      </c>
      <c r="O69" s="14" t="s">
        <v>103</v>
      </c>
      <c r="P69" s="15" t="s">
        <v>198</v>
      </c>
      <c r="Q69" s="13" t="s">
        <v>17</v>
      </c>
      <c r="R69" s="13" t="s">
        <v>17</v>
      </c>
      <c r="S69" s="13" t="s">
        <v>17</v>
      </c>
      <c r="T69" s="13" t="s">
        <v>17</v>
      </c>
      <c r="U69" s="13" t="s">
        <v>17</v>
      </c>
      <c r="V69" s="13" t="s">
        <v>17</v>
      </c>
      <c r="W69" s="13" t="s">
        <v>17</v>
      </c>
      <c r="X69" s="13">
        <v>0</v>
      </c>
      <c r="Y69" s="13">
        <v>0</v>
      </c>
      <c r="Z69" s="13">
        <v>0</v>
      </c>
      <c r="AA69" s="13">
        <v>0</v>
      </c>
      <c r="AC69" s="14" t="s">
        <v>103</v>
      </c>
      <c r="AD69" s="15" t="s">
        <v>198</v>
      </c>
      <c r="AE69" s="13" t="s">
        <v>17</v>
      </c>
      <c r="AF69" s="13" t="s">
        <v>17</v>
      </c>
      <c r="AG69" s="13" t="s">
        <v>17</v>
      </c>
      <c r="AH69" s="13" t="s">
        <v>17</v>
      </c>
      <c r="AI69" s="13" t="s">
        <v>17</v>
      </c>
      <c r="AJ69" s="13" t="s">
        <v>17</v>
      </c>
      <c r="AK69" s="13" t="s">
        <v>17</v>
      </c>
      <c r="AL69" s="13">
        <v>0</v>
      </c>
      <c r="AM69" s="13">
        <v>0</v>
      </c>
      <c r="AN69" s="13">
        <v>0</v>
      </c>
      <c r="AO69" s="13">
        <v>0</v>
      </c>
      <c r="AQ69" s="14" t="s">
        <v>103</v>
      </c>
      <c r="AR69" s="15" t="s">
        <v>198</v>
      </c>
      <c r="AS69" s="13" t="s">
        <v>17</v>
      </c>
      <c r="AT69" s="13" t="s">
        <v>17</v>
      </c>
      <c r="AU69" s="13" t="s">
        <v>17</v>
      </c>
      <c r="AV69" s="13" t="s">
        <v>17</v>
      </c>
      <c r="AW69" s="13" t="s">
        <v>17</v>
      </c>
      <c r="AX69" s="13" t="s">
        <v>17</v>
      </c>
      <c r="AY69" s="13" t="s">
        <v>17</v>
      </c>
      <c r="AZ69" s="13">
        <v>0</v>
      </c>
      <c r="BA69" s="13">
        <v>0</v>
      </c>
      <c r="BB69" s="13">
        <v>0</v>
      </c>
      <c r="BC69" s="13">
        <v>0</v>
      </c>
      <c r="BE69" s="14" t="s">
        <v>103</v>
      </c>
      <c r="BF69" s="15" t="s">
        <v>198</v>
      </c>
      <c r="BG69" s="13" t="s">
        <v>17</v>
      </c>
      <c r="BH69" s="13" t="s">
        <v>17</v>
      </c>
      <c r="BI69" s="13" t="s">
        <v>17</v>
      </c>
      <c r="BJ69" s="13" t="s">
        <v>17</v>
      </c>
      <c r="BK69" s="13" t="s">
        <v>17</v>
      </c>
      <c r="BL69" s="13" t="s">
        <v>17</v>
      </c>
      <c r="BM69" s="13" t="s">
        <v>17</v>
      </c>
      <c r="BN69" s="13">
        <v>0</v>
      </c>
      <c r="BO69" s="13">
        <v>0</v>
      </c>
      <c r="BP69" s="13">
        <v>0</v>
      </c>
      <c r="BQ69" s="13">
        <v>0</v>
      </c>
    </row>
    <row r="70" spans="1:69" ht="22.8" x14ac:dyDescent="0.3">
      <c r="A70" s="14" t="s">
        <v>104</v>
      </c>
      <c r="B70" s="15" t="s">
        <v>105</v>
      </c>
      <c r="C70" s="13" t="s">
        <v>17</v>
      </c>
      <c r="D70" s="13" t="s">
        <v>17</v>
      </c>
      <c r="E70" s="13" t="s">
        <v>17</v>
      </c>
      <c r="F70" s="13" t="s">
        <v>17</v>
      </c>
      <c r="G70" s="13" t="s">
        <v>17</v>
      </c>
      <c r="H70" s="13" t="s">
        <v>17</v>
      </c>
      <c r="I70" s="13" t="s">
        <v>17</v>
      </c>
      <c r="J70" s="13">
        <v>0</v>
      </c>
      <c r="K70" s="13">
        <v>0</v>
      </c>
      <c r="L70" s="13">
        <v>0</v>
      </c>
      <c r="M70" s="13">
        <v>0</v>
      </c>
      <c r="O70" s="14" t="s">
        <v>104</v>
      </c>
      <c r="P70" s="15" t="s">
        <v>105</v>
      </c>
      <c r="Q70" s="13" t="s">
        <v>17</v>
      </c>
      <c r="R70" s="13" t="s">
        <v>17</v>
      </c>
      <c r="S70" s="13" t="s">
        <v>17</v>
      </c>
      <c r="T70" s="13" t="s">
        <v>17</v>
      </c>
      <c r="U70" s="13" t="s">
        <v>17</v>
      </c>
      <c r="V70" s="13" t="s">
        <v>17</v>
      </c>
      <c r="W70" s="13" t="s">
        <v>17</v>
      </c>
      <c r="X70" s="13">
        <v>0</v>
      </c>
      <c r="Y70" s="13">
        <v>0</v>
      </c>
      <c r="Z70" s="13">
        <v>0</v>
      </c>
      <c r="AA70" s="13">
        <v>0</v>
      </c>
      <c r="AC70" s="14" t="s">
        <v>104</v>
      </c>
      <c r="AD70" s="15" t="s">
        <v>105</v>
      </c>
      <c r="AE70" s="13" t="s">
        <v>17</v>
      </c>
      <c r="AF70" s="13" t="s">
        <v>17</v>
      </c>
      <c r="AG70" s="13" t="s">
        <v>17</v>
      </c>
      <c r="AH70" s="13" t="s">
        <v>17</v>
      </c>
      <c r="AI70" s="13" t="s">
        <v>17</v>
      </c>
      <c r="AJ70" s="13" t="s">
        <v>17</v>
      </c>
      <c r="AK70" s="13" t="s">
        <v>17</v>
      </c>
      <c r="AL70" s="13">
        <v>0</v>
      </c>
      <c r="AM70" s="13">
        <v>0</v>
      </c>
      <c r="AN70" s="13">
        <v>0</v>
      </c>
      <c r="AO70" s="13">
        <v>0</v>
      </c>
      <c r="AQ70" s="14" t="s">
        <v>104</v>
      </c>
      <c r="AR70" s="15" t="s">
        <v>105</v>
      </c>
      <c r="AS70" s="13" t="s">
        <v>17</v>
      </c>
      <c r="AT70" s="13" t="s">
        <v>17</v>
      </c>
      <c r="AU70" s="13" t="s">
        <v>17</v>
      </c>
      <c r="AV70" s="13" t="s">
        <v>17</v>
      </c>
      <c r="AW70" s="13" t="s">
        <v>17</v>
      </c>
      <c r="AX70" s="13" t="s">
        <v>17</v>
      </c>
      <c r="AY70" s="13" t="s">
        <v>17</v>
      </c>
      <c r="AZ70" s="13">
        <v>0</v>
      </c>
      <c r="BA70" s="13">
        <v>0</v>
      </c>
      <c r="BB70" s="13">
        <v>0</v>
      </c>
      <c r="BC70" s="13">
        <v>0</v>
      </c>
      <c r="BE70" s="14" t="s">
        <v>104</v>
      </c>
      <c r="BF70" s="15" t="s">
        <v>105</v>
      </c>
      <c r="BG70" s="13" t="s">
        <v>17</v>
      </c>
      <c r="BH70" s="13" t="s">
        <v>17</v>
      </c>
      <c r="BI70" s="13" t="s">
        <v>17</v>
      </c>
      <c r="BJ70" s="13" t="s">
        <v>17</v>
      </c>
      <c r="BK70" s="13" t="s">
        <v>17</v>
      </c>
      <c r="BL70" s="13" t="s">
        <v>17</v>
      </c>
      <c r="BM70" s="13" t="s">
        <v>17</v>
      </c>
      <c r="BN70" s="13">
        <v>0</v>
      </c>
      <c r="BO70" s="13">
        <v>0</v>
      </c>
      <c r="BP70" s="13">
        <v>0</v>
      </c>
      <c r="BQ70" s="13">
        <v>0</v>
      </c>
    </row>
    <row r="71" spans="1:69" x14ac:dyDescent="0.3">
      <c r="A71" s="14" t="s">
        <v>106</v>
      </c>
      <c r="B71" s="15" t="s">
        <v>99</v>
      </c>
      <c r="C71" s="13" t="s">
        <v>17</v>
      </c>
      <c r="D71" s="13" t="s">
        <v>17</v>
      </c>
      <c r="E71" s="13" t="s">
        <v>17</v>
      </c>
      <c r="F71" s="13" t="s">
        <v>17</v>
      </c>
      <c r="G71" s="13" t="s">
        <v>17</v>
      </c>
      <c r="H71" s="13" t="s">
        <v>17</v>
      </c>
      <c r="I71" s="13" t="s">
        <v>17</v>
      </c>
      <c r="J71" s="13">
        <v>0</v>
      </c>
      <c r="K71" s="13">
        <v>0</v>
      </c>
      <c r="L71" s="13">
        <v>0</v>
      </c>
      <c r="M71" s="13">
        <v>0</v>
      </c>
      <c r="O71" s="14" t="s">
        <v>106</v>
      </c>
      <c r="P71" s="15" t="s">
        <v>99</v>
      </c>
      <c r="Q71" s="13" t="s">
        <v>17</v>
      </c>
      <c r="R71" s="13" t="s">
        <v>17</v>
      </c>
      <c r="S71" s="13" t="s">
        <v>17</v>
      </c>
      <c r="T71" s="13" t="s">
        <v>17</v>
      </c>
      <c r="U71" s="13" t="s">
        <v>17</v>
      </c>
      <c r="V71" s="13" t="s">
        <v>17</v>
      </c>
      <c r="W71" s="13" t="s">
        <v>17</v>
      </c>
      <c r="X71" s="13">
        <v>0</v>
      </c>
      <c r="Y71" s="13">
        <v>0</v>
      </c>
      <c r="Z71" s="13">
        <v>0</v>
      </c>
      <c r="AA71" s="13">
        <v>0</v>
      </c>
      <c r="AC71" s="14" t="s">
        <v>106</v>
      </c>
      <c r="AD71" s="15" t="s">
        <v>99</v>
      </c>
      <c r="AE71" s="13" t="s">
        <v>17</v>
      </c>
      <c r="AF71" s="13" t="s">
        <v>17</v>
      </c>
      <c r="AG71" s="13" t="s">
        <v>17</v>
      </c>
      <c r="AH71" s="13" t="s">
        <v>17</v>
      </c>
      <c r="AI71" s="13" t="s">
        <v>17</v>
      </c>
      <c r="AJ71" s="13" t="s">
        <v>17</v>
      </c>
      <c r="AK71" s="13" t="s">
        <v>17</v>
      </c>
      <c r="AL71" s="13">
        <v>0</v>
      </c>
      <c r="AM71" s="13">
        <v>0</v>
      </c>
      <c r="AN71" s="13">
        <v>0</v>
      </c>
      <c r="AO71" s="13">
        <v>0</v>
      </c>
      <c r="AQ71" s="14" t="s">
        <v>106</v>
      </c>
      <c r="AR71" s="15" t="s">
        <v>99</v>
      </c>
      <c r="AS71" s="13" t="s">
        <v>17</v>
      </c>
      <c r="AT71" s="13" t="s">
        <v>17</v>
      </c>
      <c r="AU71" s="13" t="s">
        <v>17</v>
      </c>
      <c r="AV71" s="13" t="s">
        <v>17</v>
      </c>
      <c r="AW71" s="13" t="s">
        <v>17</v>
      </c>
      <c r="AX71" s="13" t="s">
        <v>17</v>
      </c>
      <c r="AY71" s="13" t="s">
        <v>17</v>
      </c>
      <c r="AZ71" s="13">
        <v>0</v>
      </c>
      <c r="BA71" s="13">
        <v>0</v>
      </c>
      <c r="BB71" s="13">
        <v>0</v>
      </c>
      <c r="BC71" s="13">
        <v>0</v>
      </c>
      <c r="BE71" s="14" t="s">
        <v>106</v>
      </c>
      <c r="BF71" s="15" t="s">
        <v>99</v>
      </c>
      <c r="BG71" s="13" t="s">
        <v>17</v>
      </c>
      <c r="BH71" s="13" t="s">
        <v>17</v>
      </c>
      <c r="BI71" s="13" t="s">
        <v>17</v>
      </c>
      <c r="BJ71" s="13" t="s">
        <v>17</v>
      </c>
      <c r="BK71" s="13" t="s">
        <v>17</v>
      </c>
      <c r="BL71" s="13" t="s">
        <v>17</v>
      </c>
      <c r="BM71" s="13" t="s">
        <v>17</v>
      </c>
      <c r="BN71" s="13">
        <v>0</v>
      </c>
      <c r="BO71" s="13">
        <v>0</v>
      </c>
      <c r="BP71" s="13">
        <v>0</v>
      </c>
      <c r="BQ71" s="13">
        <v>0</v>
      </c>
    </row>
    <row r="72" spans="1:69" ht="68.400000000000006" x14ac:dyDescent="0.3">
      <c r="A72" s="14" t="s">
        <v>107</v>
      </c>
      <c r="B72" s="15" t="s">
        <v>108</v>
      </c>
      <c r="C72" s="13" t="s">
        <v>17</v>
      </c>
      <c r="D72" s="13" t="s">
        <v>17</v>
      </c>
      <c r="E72" s="13" t="s">
        <v>17</v>
      </c>
      <c r="F72" s="13" t="s">
        <v>17</v>
      </c>
      <c r="G72" s="13" t="s">
        <v>17</v>
      </c>
      <c r="H72" s="13" t="s">
        <v>17</v>
      </c>
      <c r="I72" s="13" t="s">
        <v>17</v>
      </c>
      <c r="J72" s="13">
        <v>0</v>
      </c>
      <c r="K72" s="13">
        <v>0</v>
      </c>
      <c r="L72" s="13">
        <v>0</v>
      </c>
      <c r="M72" s="13">
        <v>0</v>
      </c>
      <c r="O72" s="14" t="s">
        <v>107</v>
      </c>
      <c r="P72" s="15" t="s">
        <v>108</v>
      </c>
      <c r="Q72" s="13" t="s">
        <v>17</v>
      </c>
      <c r="R72" s="13" t="s">
        <v>17</v>
      </c>
      <c r="S72" s="13" t="s">
        <v>17</v>
      </c>
      <c r="T72" s="13" t="s">
        <v>17</v>
      </c>
      <c r="U72" s="13" t="s">
        <v>17</v>
      </c>
      <c r="V72" s="13" t="s">
        <v>17</v>
      </c>
      <c r="W72" s="13" t="s">
        <v>17</v>
      </c>
      <c r="X72" s="13">
        <v>0</v>
      </c>
      <c r="Y72" s="13">
        <v>0</v>
      </c>
      <c r="Z72" s="13">
        <v>0</v>
      </c>
      <c r="AA72" s="13">
        <v>0</v>
      </c>
      <c r="AC72" s="14" t="s">
        <v>107</v>
      </c>
      <c r="AD72" s="15" t="s">
        <v>108</v>
      </c>
      <c r="AE72" s="13" t="s">
        <v>17</v>
      </c>
      <c r="AF72" s="13" t="s">
        <v>17</v>
      </c>
      <c r="AG72" s="13" t="s">
        <v>17</v>
      </c>
      <c r="AH72" s="13" t="s">
        <v>17</v>
      </c>
      <c r="AI72" s="13" t="s">
        <v>17</v>
      </c>
      <c r="AJ72" s="13" t="s">
        <v>17</v>
      </c>
      <c r="AK72" s="13" t="s">
        <v>17</v>
      </c>
      <c r="AL72" s="13">
        <v>0</v>
      </c>
      <c r="AM72" s="13">
        <v>0</v>
      </c>
      <c r="AN72" s="13">
        <v>0</v>
      </c>
      <c r="AO72" s="13">
        <v>0</v>
      </c>
      <c r="AQ72" s="14" t="s">
        <v>107</v>
      </c>
      <c r="AR72" s="15" t="s">
        <v>108</v>
      </c>
      <c r="AS72" s="13" t="s">
        <v>17</v>
      </c>
      <c r="AT72" s="13" t="s">
        <v>17</v>
      </c>
      <c r="AU72" s="13" t="s">
        <v>17</v>
      </c>
      <c r="AV72" s="13" t="s">
        <v>17</v>
      </c>
      <c r="AW72" s="13" t="s">
        <v>17</v>
      </c>
      <c r="AX72" s="13" t="s">
        <v>17</v>
      </c>
      <c r="AY72" s="13" t="s">
        <v>17</v>
      </c>
      <c r="AZ72" s="13">
        <v>0</v>
      </c>
      <c r="BA72" s="13">
        <v>0</v>
      </c>
      <c r="BB72" s="13">
        <v>0</v>
      </c>
      <c r="BC72" s="13">
        <v>0</v>
      </c>
      <c r="BE72" s="14" t="s">
        <v>107</v>
      </c>
      <c r="BF72" s="15" t="s">
        <v>108</v>
      </c>
      <c r="BG72" s="13" t="s">
        <v>17</v>
      </c>
      <c r="BH72" s="13" t="s">
        <v>17</v>
      </c>
      <c r="BI72" s="13" t="s">
        <v>17</v>
      </c>
      <c r="BJ72" s="13" t="s">
        <v>17</v>
      </c>
      <c r="BK72" s="13" t="s">
        <v>17</v>
      </c>
      <c r="BL72" s="13" t="s">
        <v>17</v>
      </c>
      <c r="BM72" s="13" t="s">
        <v>17</v>
      </c>
      <c r="BN72" s="13">
        <v>0</v>
      </c>
      <c r="BO72" s="13">
        <v>0</v>
      </c>
      <c r="BP72" s="13">
        <v>0</v>
      </c>
      <c r="BQ72" s="13">
        <v>0</v>
      </c>
    </row>
    <row r="73" spans="1:69" ht="91.2" x14ac:dyDescent="0.3">
      <c r="A73" s="14" t="s">
        <v>109</v>
      </c>
      <c r="B73" s="15" t="s">
        <v>110</v>
      </c>
      <c r="C73" s="13" t="s">
        <v>17</v>
      </c>
      <c r="D73" s="13" t="s">
        <v>17</v>
      </c>
      <c r="E73" s="13" t="s">
        <v>17</v>
      </c>
      <c r="F73" s="13" t="s">
        <v>17</v>
      </c>
      <c r="G73" s="13" t="s">
        <v>17</v>
      </c>
      <c r="H73" s="13" t="s">
        <v>17</v>
      </c>
      <c r="I73" s="13" t="s">
        <v>17</v>
      </c>
      <c r="J73" s="13">
        <v>0</v>
      </c>
      <c r="K73" s="13">
        <v>0</v>
      </c>
      <c r="L73" s="13">
        <v>0</v>
      </c>
      <c r="M73" s="13">
        <v>0</v>
      </c>
      <c r="O73" s="14" t="s">
        <v>109</v>
      </c>
      <c r="P73" s="15" t="s">
        <v>110</v>
      </c>
      <c r="Q73" s="13" t="s">
        <v>17</v>
      </c>
      <c r="R73" s="13" t="s">
        <v>17</v>
      </c>
      <c r="S73" s="13" t="s">
        <v>17</v>
      </c>
      <c r="T73" s="13" t="s">
        <v>17</v>
      </c>
      <c r="U73" s="13" t="s">
        <v>17</v>
      </c>
      <c r="V73" s="13" t="s">
        <v>17</v>
      </c>
      <c r="W73" s="13" t="s">
        <v>17</v>
      </c>
      <c r="X73" s="13">
        <v>0</v>
      </c>
      <c r="Y73" s="13">
        <v>0</v>
      </c>
      <c r="Z73" s="13">
        <v>0</v>
      </c>
      <c r="AA73" s="13">
        <v>0</v>
      </c>
      <c r="AC73" s="14" t="s">
        <v>109</v>
      </c>
      <c r="AD73" s="15" t="s">
        <v>110</v>
      </c>
      <c r="AE73" s="13" t="s">
        <v>17</v>
      </c>
      <c r="AF73" s="13" t="s">
        <v>17</v>
      </c>
      <c r="AG73" s="13" t="s">
        <v>17</v>
      </c>
      <c r="AH73" s="13" t="s">
        <v>17</v>
      </c>
      <c r="AI73" s="13" t="s">
        <v>17</v>
      </c>
      <c r="AJ73" s="13" t="s">
        <v>17</v>
      </c>
      <c r="AK73" s="13" t="s">
        <v>17</v>
      </c>
      <c r="AL73" s="13">
        <v>0</v>
      </c>
      <c r="AM73" s="13">
        <v>0</v>
      </c>
      <c r="AN73" s="13">
        <v>0</v>
      </c>
      <c r="AO73" s="13">
        <v>0</v>
      </c>
      <c r="AQ73" s="14" t="s">
        <v>109</v>
      </c>
      <c r="AR73" s="15" t="s">
        <v>110</v>
      </c>
      <c r="AS73" s="13" t="s">
        <v>17</v>
      </c>
      <c r="AT73" s="13" t="s">
        <v>17</v>
      </c>
      <c r="AU73" s="13" t="s">
        <v>17</v>
      </c>
      <c r="AV73" s="13" t="s">
        <v>17</v>
      </c>
      <c r="AW73" s="13" t="s">
        <v>17</v>
      </c>
      <c r="AX73" s="13" t="s">
        <v>17</v>
      </c>
      <c r="AY73" s="13" t="s">
        <v>17</v>
      </c>
      <c r="AZ73" s="13">
        <v>0</v>
      </c>
      <c r="BA73" s="13">
        <v>0</v>
      </c>
      <c r="BB73" s="13">
        <v>0</v>
      </c>
      <c r="BC73" s="13">
        <v>0</v>
      </c>
      <c r="BE73" s="14" t="s">
        <v>109</v>
      </c>
      <c r="BF73" s="15" t="s">
        <v>110</v>
      </c>
      <c r="BG73" s="13" t="s">
        <v>17</v>
      </c>
      <c r="BH73" s="13" t="s">
        <v>17</v>
      </c>
      <c r="BI73" s="13" t="s">
        <v>17</v>
      </c>
      <c r="BJ73" s="13" t="s">
        <v>17</v>
      </c>
      <c r="BK73" s="13" t="s">
        <v>17</v>
      </c>
      <c r="BL73" s="13" t="s">
        <v>17</v>
      </c>
      <c r="BM73" s="13" t="s">
        <v>17</v>
      </c>
      <c r="BN73" s="13">
        <v>0</v>
      </c>
      <c r="BO73" s="13">
        <v>0</v>
      </c>
      <c r="BP73" s="13">
        <v>0</v>
      </c>
      <c r="BQ73" s="13">
        <v>0</v>
      </c>
    </row>
    <row r="74" spans="1:69" ht="45.6" x14ac:dyDescent="0.3">
      <c r="A74" s="14" t="s">
        <v>111</v>
      </c>
      <c r="B74" s="15" t="s">
        <v>112</v>
      </c>
      <c r="C74" s="13" t="s">
        <v>17</v>
      </c>
      <c r="D74" s="13" t="s">
        <v>17</v>
      </c>
      <c r="E74" s="13" t="s">
        <v>17</v>
      </c>
      <c r="F74" s="13" t="s">
        <v>17</v>
      </c>
      <c r="G74" s="13" t="s">
        <v>17</v>
      </c>
      <c r="H74" s="13" t="s">
        <v>17</v>
      </c>
      <c r="I74" s="13" t="s">
        <v>17</v>
      </c>
      <c r="J74" s="13">
        <v>0</v>
      </c>
      <c r="K74" s="13">
        <v>0</v>
      </c>
      <c r="L74" s="13">
        <v>0</v>
      </c>
      <c r="M74" s="13">
        <v>0</v>
      </c>
      <c r="O74" s="14" t="s">
        <v>111</v>
      </c>
      <c r="P74" s="15" t="s">
        <v>112</v>
      </c>
      <c r="Q74" s="13" t="s">
        <v>17</v>
      </c>
      <c r="R74" s="13" t="s">
        <v>17</v>
      </c>
      <c r="S74" s="13" t="s">
        <v>17</v>
      </c>
      <c r="T74" s="13" t="s">
        <v>17</v>
      </c>
      <c r="U74" s="13" t="s">
        <v>17</v>
      </c>
      <c r="V74" s="13" t="s">
        <v>17</v>
      </c>
      <c r="W74" s="13" t="s">
        <v>17</v>
      </c>
      <c r="X74" s="13">
        <v>0</v>
      </c>
      <c r="Y74" s="13">
        <v>0</v>
      </c>
      <c r="Z74" s="13">
        <v>0</v>
      </c>
      <c r="AA74" s="13">
        <v>0</v>
      </c>
      <c r="AC74" s="14" t="s">
        <v>111</v>
      </c>
      <c r="AD74" s="15" t="s">
        <v>112</v>
      </c>
      <c r="AE74" s="13" t="s">
        <v>17</v>
      </c>
      <c r="AF74" s="13" t="s">
        <v>17</v>
      </c>
      <c r="AG74" s="13" t="s">
        <v>17</v>
      </c>
      <c r="AH74" s="13" t="s">
        <v>17</v>
      </c>
      <c r="AI74" s="13" t="s">
        <v>17</v>
      </c>
      <c r="AJ74" s="13" t="s">
        <v>17</v>
      </c>
      <c r="AK74" s="13" t="s">
        <v>17</v>
      </c>
      <c r="AL74" s="13">
        <v>0</v>
      </c>
      <c r="AM74" s="13">
        <v>0</v>
      </c>
      <c r="AN74" s="13">
        <v>0</v>
      </c>
      <c r="AO74" s="13">
        <v>0</v>
      </c>
      <c r="AQ74" s="14" t="s">
        <v>111</v>
      </c>
      <c r="AR74" s="15" t="s">
        <v>112</v>
      </c>
      <c r="AS74" s="13" t="s">
        <v>17</v>
      </c>
      <c r="AT74" s="13" t="s">
        <v>17</v>
      </c>
      <c r="AU74" s="13" t="s">
        <v>17</v>
      </c>
      <c r="AV74" s="13" t="s">
        <v>17</v>
      </c>
      <c r="AW74" s="13" t="s">
        <v>17</v>
      </c>
      <c r="AX74" s="13" t="s">
        <v>17</v>
      </c>
      <c r="AY74" s="13" t="s">
        <v>17</v>
      </c>
      <c r="AZ74" s="13">
        <v>0</v>
      </c>
      <c r="BA74" s="13">
        <v>0</v>
      </c>
      <c r="BB74" s="13">
        <v>0</v>
      </c>
      <c r="BC74" s="13">
        <v>0</v>
      </c>
      <c r="BE74" s="14" t="s">
        <v>111</v>
      </c>
      <c r="BF74" s="15" t="s">
        <v>112</v>
      </c>
      <c r="BG74" s="13" t="s">
        <v>17</v>
      </c>
      <c r="BH74" s="13" t="s">
        <v>17</v>
      </c>
      <c r="BI74" s="13" t="s">
        <v>17</v>
      </c>
      <c r="BJ74" s="13" t="s">
        <v>17</v>
      </c>
      <c r="BK74" s="13" t="s">
        <v>17</v>
      </c>
      <c r="BL74" s="13" t="s">
        <v>17</v>
      </c>
      <c r="BM74" s="13" t="s">
        <v>17</v>
      </c>
      <c r="BN74" s="13">
        <v>0</v>
      </c>
      <c r="BO74" s="13">
        <v>0</v>
      </c>
      <c r="BP74" s="13">
        <v>0</v>
      </c>
      <c r="BQ74" s="13">
        <v>0</v>
      </c>
    </row>
    <row r="75" spans="1:69" ht="36" x14ac:dyDescent="0.3">
      <c r="A75" s="11" t="s">
        <v>113</v>
      </c>
      <c r="B75" s="26" t="s">
        <v>114</v>
      </c>
      <c r="C75" s="10">
        <v>1221.5721839215696</v>
      </c>
      <c r="D75" s="10">
        <v>23.794922965795301</v>
      </c>
      <c r="E75" s="10">
        <v>1.9189903226798144E-2</v>
      </c>
      <c r="F75" s="10">
        <v>865.52840049044721</v>
      </c>
      <c r="G75" s="10">
        <v>3894.8778022070128</v>
      </c>
      <c r="H75" s="10">
        <v>1112.8222292020039</v>
      </c>
      <c r="I75" s="10">
        <v>7.9134625042715925</v>
      </c>
      <c r="J75" s="10">
        <v>1221.5721839215696</v>
      </c>
      <c r="K75" s="10">
        <v>594.87307414488248</v>
      </c>
      <c r="L75" s="10">
        <v>5.7185911615858469</v>
      </c>
      <c r="M75" s="10">
        <v>1822.1638492280379</v>
      </c>
      <c r="O75" s="11" t="s">
        <v>113</v>
      </c>
      <c r="P75" s="26" t="s">
        <v>114</v>
      </c>
      <c r="Q75" s="10">
        <v>1299.6608460129837</v>
      </c>
      <c r="R75" s="10">
        <v>25.36137297127436</v>
      </c>
      <c r="S75" s="10">
        <v>2.0405974528237902E-2</v>
      </c>
      <c r="T75" s="10">
        <v>934.85333793525183</v>
      </c>
      <c r="U75" s="10">
        <v>4206.8400207086333</v>
      </c>
      <c r="V75" s="10">
        <v>1201.9542916310381</v>
      </c>
      <c r="W75" s="10">
        <v>8.5473202149070691</v>
      </c>
      <c r="X75" s="10">
        <v>1299.6608460129837</v>
      </c>
      <c r="Y75" s="10">
        <v>634.03432428185897</v>
      </c>
      <c r="Z75" s="10">
        <v>6.0809804094148943</v>
      </c>
      <c r="AA75" s="10">
        <v>1939.7761507042576</v>
      </c>
      <c r="AC75" s="11" t="s">
        <v>113</v>
      </c>
      <c r="AD75" s="26" t="s">
        <v>114</v>
      </c>
      <c r="AE75" s="10">
        <v>1318.1983485876701</v>
      </c>
      <c r="AF75" s="10">
        <v>25.669719861343406</v>
      </c>
      <c r="AG75" s="10">
        <v>2.0659746592842417E-2</v>
      </c>
      <c r="AH75" s="10">
        <v>948.81683823613321</v>
      </c>
      <c r="AI75" s="10">
        <v>4269.6757720626001</v>
      </c>
      <c r="AJ75" s="10">
        <v>1219.9073634464571</v>
      </c>
      <c r="AK75" s="10">
        <v>8.6749950576003982</v>
      </c>
      <c r="AL75" s="10">
        <v>1318.1983485876701</v>
      </c>
      <c r="AM75" s="10">
        <v>641.74299653358514</v>
      </c>
      <c r="AN75" s="10">
        <v>6.1566044846670405</v>
      </c>
      <c r="AO75" s="10">
        <v>1966.0979496059224</v>
      </c>
      <c r="AQ75" s="11" t="s">
        <v>113</v>
      </c>
      <c r="AR75" s="26" t="s">
        <v>114</v>
      </c>
      <c r="AS75" s="10">
        <v>1193.4242413776569</v>
      </c>
      <c r="AT75" s="10">
        <v>23.235497964780944</v>
      </c>
      <c r="AU75" s="10">
        <v>1.8738522652848606E-2</v>
      </c>
      <c r="AV75" s="10">
        <v>867.47162707178154</v>
      </c>
      <c r="AW75" s="10">
        <v>3903.6223218230175</v>
      </c>
      <c r="AX75" s="10">
        <v>1115.3206633780048</v>
      </c>
      <c r="AY75" s="10">
        <v>7.9312431748871814</v>
      </c>
      <c r="AZ75" s="10">
        <v>1193.4242413776569</v>
      </c>
      <c r="BA75" s="10">
        <v>580.88744911952358</v>
      </c>
      <c r="BB75" s="10">
        <v>5.5840797505488844</v>
      </c>
      <c r="BC75" s="10">
        <v>1779.8957702477294</v>
      </c>
      <c r="BE75" s="11" t="s">
        <v>113</v>
      </c>
      <c r="BF75" s="26" t="s">
        <v>114</v>
      </c>
      <c r="BG75" s="10">
        <v>1149.6394325712035</v>
      </c>
      <c r="BH75" s="10">
        <v>22.290482913088592</v>
      </c>
      <c r="BI75" s="10">
        <v>1.8039315799169287E-2</v>
      </c>
      <c r="BJ75" s="10">
        <v>865.62873630945694</v>
      </c>
      <c r="BK75" s="10">
        <v>3895.3293133925558</v>
      </c>
      <c r="BL75" s="10">
        <v>1112.9512323978731</v>
      </c>
      <c r="BM75" s="10">
        <v>7.9143765628374316</v>
      </c>
      <c r="BN75" s="10">
        <v>1149.6394325712035</v>
      </c>
      <c r="BO75" s="10">
        <v>557.26207282721475</v>
      </c>
      <c r="BP75" s="10">
        <v>5.3757161081524476</v>
      </c>
      <c r="BQ75" s="10">
        <v>1712.2772215065706</v>
      </c>
    </row>
    <row r="76" spans="1:69" x14ac:dyDescent="0.3">
      <c r="A76" s="14" t="s">
        <v>115</v>
      </c>
      <c r="B76" s="28" t="s">
        <v>116</v>
      </c>
      <c r="C76" s="10">
        <v>1221.1035793143292</v>
      </c>
      <c r="D76" s="10">
        <v>23.557440195092415</v>
      </c>
      <c r="E76" s="10">
        <v>1.9182493253047835E-2</v>
      </c>
      <c r="F76" s="10">
        <v>865.10850197792979</v>
      </c>
      <c r="G76" s="10">
        <v>3892.9882589006843</v>
      </c>
      <c r="H76" s="10">
        <v>1112.28235968591</v>
      </c>
      <c r="I76" s="10">
        <v>7.9095634466553593</v>
      </c>
      <c r="J76" s="10">
        <v>1221.1035793143292</v>
      </c>
      <c r="K76" s="10">
        <v>588.93600487731032</v>
      </c>
      <c r="L76" s="10">
        <v>5.7163829894082543</v>
      </c>
      <c r="M76" s="10">
        <v>1815.7559671810477</v>
      </c>
      <c r="O76" s="14" t="s">
        <v>115</v>
      </c>
      <c r="P76" s="28" t="s">
        <v>116</v>
      </c>
      <c r="Q76" s="10">
        <v>1298.9621417016303</v>
      </c>
      <c r="R76" s="10">
        <v>25.040842026258339</v>
      </c>
      <c r="S76" s="10">
        <v>2.0394894354825697E-2</v>
      </c>
      <c r="T76" s="10">
        <v>934.22546144189357</v>
      </c>
      <c r="U76" s="10">
        <v>4204.014576488521</v>
      </c>
      <c r="V76" s="10">
        <v>1201.1470218538632</v>
      </c>
      <c r="W76" s="10">
        <v>8.5414899331830281</v>
      </c>
      <c r="X76" s="10">
        <v>1298.9621417016303</v>
      </c>
      <c r="Y76" s="10">
        <v>626.02105065645844</v>
      </c>
      <c r="Z76" s="10">
        <v>6.0776785177380575</v>
      </c>
      <c r="AA76" s="10">
        <v>1931.0608708758268</v>
      </c>
      <c r="AC76" s="14" t="s">
        <v>115</v>
      </c>
      <c r="AD76" s="28" t="s">
        <v>116</v>
      </c>
      <c r="AE76" s="10">
        <v>1317.434200718066</v>
      </c>
      <c r="AF76" s="10">
        <v>25.341147184635233</v>
      </c>
      <c r="AG76" s="10">
        <v>2.0647609720661712E-2</v>
      </c>
      <c r="AH76" s="10">
        <v>948.12908214589322</v>
      </c>
      <c r="AI76" s="10">
        <v>4266.58086965652</v>
      </c>
      <c r="AJ76" s="10">
        <v>1219.0231056161485</v>
      </c>
      <c r="AK76" s="10">
        <v>8.6686087510481684</v>
      </c>
      <c r="AL76" s="10">
        <v>1317.434200718066</v>
      </c>
      <c r="AM76" s="10">
        <v>633.52867961588083</v>
      </c>
      <c r="AN76" s="10">
        <v>6.1529876967571902</v>
      </c>
      <c r="AO76" s="10">
        <v>1957.1158680307042</v>
      </c>
      <c r="AQ76" s="14" t="s">
        <v>115</v>
      </c>
      <c r="AR76" s="28" t="s">
        <v>116</v>
      </c>
      <c r="AS76" s="10">
        <v>1192.8488250595001</v>
      </c>
      <c r="AT76" s="10">
        <v>22.995307813506898</v>
      </c>
      <c r="AU76" s="10">
        <v>1.8729379859620855E-2</v>
      </c>
      <c r="AV76" s="10">
        <v>866.95353545554246</v>
      </c>
      <c r="AW76" s="10">
        <v>3901.2909095499413</v>
      </c>
      <c r="AX76" s="10">
        <v>1114.6545455856974</v>
      </c>
      <c r="AY76" s="10">
        <v>7.9264323241649608</v>
      </c>
      <c r="AZ76" s="10">
        <v>1192.8488250595001</v>
      </c>
      <c r="BA76" s="10">
        <v>574.88269533767243</v>
      </c>
      <c r="BB76" s="10">
        <v>5.5813551981670146</v>
      </c>
      <c r="BC76" s="10">
        <v>1773.3128755953396</v>
      </c>
      <c r="BE76" s="14" t="s">
        <v>115</v>
      </c>
      <c r="BF76" s="28" t="s">
        <v>116</v>
      </c>
      <c r="BG76" s="10">
        <v>1149.1999604918717</v>
      </c>
      <c r="BH76" s="10">
        <v>22.13617193891173</v>
      </c>
      <c r="BI76" s="10">
        <v>1.8032313162873351E-2</v>
      </c>
      <c r="BJ76" s="10">
        <v>865.23192025268736</v>
      </c>
      <c r="BK76" s="10">
        <v>3893.5436411370929</v>
      </c>
      <c r="BL76" s="10">
        <v>1112.4410403248837</v>
      </c>
      <c r="BM76" s="10">
        <v>7.9106918423102854</v>
      </c>
      <c r="BN76" s="10">
        <v>1149.1999604918717</v>
      </c>
      <c r="BO76" s="10">
        <v>553.40429847279324</v>
      </c>
      <c r="BP76" s="10">
        <v>5.3736293225362584</v>
      </c>
      <c r="BQ76" s="10">
        <v>1707.9778882872013</v>
      </c>
    </row>
    <row r="77" spans="1:69" x14ac:dyDescent="0.3">
      <c r="A77" s="14" t="s">
        <v>117</v>
      </c>
      <c r="B77" s="28" t="s">
        <v>118</v>
      </c>
      <c r="C77" s="10">
        <v>2.851477397936959</v>
      </c>
      <c r="D77" s="10">
        <v>21.611197121206427</v>
      </c>
      <c r="E77" s="10" t="s">
        <v>200</v>
      </c>
      <c r="F77" s="10" t="s">
        <v>201</v>
      </c>
      <c r="G77" s="10" t="s">
        <v>201</v>
      </c>
      <c r="H77" s="10" t="s">
        <v>201</v>
      </c>
      <c r="I77" s="10" t="s">
        <v>201</v>
      </c>
      <c r="J77" s="10">
        <v>2.851477397936959</v>
      </c>
      <c r="K77" s="10">
        <v>540.2799280301607</v>
      </c>
      <c r="L77" s="10">
        <v>0</v>
      </c>
      <c r="M77" s="10">
        <v>543.13140542809765</v>
      </c>
      <c r="O77" s="14" t="s">
        <v>117</v>
      </c>
      <c r="P77" s="28" t="s">
        <v>118</v>
      </c>
      <c r="Q77" s="10">
        <v>3.0314973048929899</v>
      </c>
      <c r="R77" s="10">
        <v>22.975558521294239</v>
      </c>
      <c r="S77" s="10" t="s">
        <v>200</v>
      </c>
      <c r="T77" s="10" t="s">
        <v>201</v>
      </c>
      <c r="U77" s="10" t="s">
        <v>201</v>
      </c>
      <c r="V77" s="10" t="s">
        <v>201</v>
      </c>
      <c r="W77" s="10" t="s">
        <v>201</v>
      </c>
      <c r="X77" s="10">
        <v>3.0314973048929899</v>
      </c>
      <c r="Y77" s="10">
        <v>574.38896303235595</v>
      </c>
      <c r="Z77" s="10">
        <v>0</v>
      </c>
      <c r="AA77" s="10">
        <v>577.42046033724898</v>
      </c>
      <c r="AC77" s="14" t="s">
        <v>117</v>
      </c>
      <c r="AD77" s="28" t="s">
        <v>118</v>
      </c>
      <c r="AE77" s="10">
        <v>3.0683505065967553</v>
      </c>
      <c r="AF77" s="10">
        <v>23.254866997364882</v>
      </c>
      <c r="AG77" s="10" t="s">
        <v>200</v>
      </c>
      <c r="AH77" s="10" t="s">
        <v>201</v>
      </c>
      <c r="AI77" s="10" t="s">
        <v>201</v>
      </c>
      <c r="AJ77" s="10" t="s">
        <v>201</v>
      </c>
      <c r="AK77" s="10" t="s">
        <v>201</v>
      </c>
      <c r="AL77" s="10">
        <v>3.0683505065967553</v>
      </c>
      <c r="AM77" s="10">
        <v>581.3716749341221</v>
      </c>
      <c r="AN77" s="10">
        <v>0</v>
      </c>
      <c r="AO77" s="10">
        <v>584.44002544071884</v>
      </c>
      <c r="AQ77" s="14" t="s">
        <v>117</v>
      </c>
      <c r="AR77" s="28" t="s">
        <v>118</v>
      </c>
      <c r="AS77" s="10">
        <v>2.7839458866660345</v>
      </c>
      <c r="AT77" s="10">
        <v>21.099379351574157</v>
      </c>
      <c r="AU77" s="10" t="s">
        <v>200</v>
      </c>
      <c r="AV77" s="10" t="s">
        <v>201</v>
      </c>
      <c r="AW77" s="10" t="s">
        <v>201</v>
      </c>
      <c r="AX77" s="10" t="s">
        <v>201</v>
      </c>
      <c r="AY77" s="10" t="s">
        <v>201</v>
      </c>
      <c r="AZ77" s="10">
        <v>2.7839458866660345</v>
      </c>
      <c r="BA77" s="10">
        <v>527.48448378935393</v>
      </c>
      <c r="BB77" s="10">
        <v>0</v>
      </c>
      <c r="BC77" s="10">
        <v>530.26842967601999</v>
      </c>
      <c r="BE77" s="14" t="s">
        <v>117</v>
      </c>
      <c r="BF77" s="28" t="s">
        <v>118</v>
      </c>
      <c r="BG77" s="10">
        <v>2.6801103680189908</v>
      </c>
      <c r="BH77" s="10">
        <v>20.312415420775508</v>
      </c>
      <c r="BI77" s="10" t="s">
        <v>200</v>
      </c>
      <c r="BJ77" s="10" t="s">
        <v>201</v>
      </c>
      <c r="BK77" s="10" t="s">
        <v>201</v>
      </c>
      <c r="BL77" s="10" t="s">
        <v>201</v>
      </c>
      <c r="BM77" s="10" t="s">
        <v>201</v>
      </c>
      <c r="BN77" s="10">
        <v>2.6801103680189908</v>
      </c>
      <c r="BO77" s="10">
        <v>507.81038551938769</v>
      </c>
      <c r="BP77" s="10">
        <v>0</v>
      </c>
      <c r="BQ77" s="10">
        <v>510.49049588740667</v>
      </c>
    </row>
    <row r="78" spans="1:69" ht="22.8" x14ac:dyDescent="0.3">
      <c r="A78" s="14" t="s">
        <v>119</v>
      </c>
      <c r="B78" s="28" t="s">
        <v>120</v>
      </c>
      <c r="C78" s="10">
        <v>1215.2326976980435</v>
      </c>
      <c r="D78" s="10">
        <v>0.75038878893077865</v>
      </c>
      <c r="E78" s="10">
        <v>1.9182493253047835E-2</v>
      </c>
      <c r="F78" s="10">
        <v>865.10850197792979</v>
      </c>
      <c r="G78" s="10">
        <v>3892.9882589006843</v>
      </c>
      <c r="H78" s="10">
        <v>1112.28235968591</v>
      </c>
      <c r="I78" s="10">
        <v>7.9095634466553593</v>
      </c>
      <c r="J78" s="10">
        <v>1215.2326976980435</v>
      </c>
      <c r="K78" s="10">
        <v>18.759719723269466</v>
      </c>
      <c r="L78" s="10">
        <v>5.7163829894082543</v>
      </c>
      <c r="M78" s="10">
        <v>1239.7088004107211</v>
      </c>
      <c r="O78" s="14" t="s">
        <v>119</v>
      </c>
      <c r="P78" s="28" t="s">
        <v>120</v>
      </c>
      <c r="Q78" s="10">
        <v>1292.7209662344112</v>
      </c>
      <c r="R78" s="10">
        <v>0.79776244865604995</v>
      </c>
      <c r="S78" s="10">
        <v>2.0394894354825697E-2</v>
      </c>
      <c r="T78" s="10">
        <v>934.22546144189357</v>
      </c>
      <c r="U78" s="10">
        <v>4204.014576488521</v>
      </c>
      <c r="V78" s="10">
        <v>1201.1470218538632</v>
      </c>
      <c r="W78" s="10">
        <v>8.5414899331830281</v>
      </c>
      <c r="X78" s="10">
        <v>1292.7209662344112</v>
      </c>
      <c r="Y78" s="10">
        <v>19.944061216401249</v>
      </c>
      <c r="Z78" s="10">
        <v>6.0776785177380575</v>
      </c>
      <c r="AA78" s="10">
        <v>1318.7427059685506</v>
      </c>
      <c r="AC78" s="14" t="s">
        <v>119</v>
      </c>
      <c r="AD78" s="28" t="s">
        <v>120</v>
      </c>
      <c r="AE78" s="10">
        <v>1311.1175257329883</v>
      </c>
      <c r="AF78" s="10">
        <v>0.80746065963072511</v>
      </c>
      <c r="AG78" s="10">
        <v>2.0647609720661712E-2</v>
      </c>
      <c r="AH78" s="10">
        <v>948.12908214589322</v>
      </c>
      <c r="AI78" s="10">
        <v>4266.58086965652</v>
      </c>
      <c r="AJ78" s="10">
        <v>1219.0231056161485</v>
      </c>
      <c r="AK78" s="10">
        <v>8.6686087510481684</v>
      </c>
      <c r="AL78" s="10">
        <v>1311.1175257329883</v>
      </c>
      <c r="AM78" s="10">
        <v>20.186516490768128</v>
      </c>
      <c r="AN78" s="10">
        <v>6.1529876967571902</v>
      </c>
      <c r="AO78" s="10">
        <v>1337.4570299205136</v>
      </c>
      <c r="AQ78" s="14" t="s">
        <v>119</v>
      </c>
      <c r="AR78" s="28" t="s">
        <v>120</v>
      </c>
      <c r="AS78" s="10">
        <v>1187.117366560293</v>
      </c>
      <c r="AT78" s="10">
        <v>0.73261733859632494</v>
      </c>
      <c r="AU78" s="10">
        <v>1.8729379859620855E-2</v>
      </c>
      <c r="AV78" s="10">
        <v>866.95353545554246</v>
      </c>
      <c r="AW78" s="10">
        <v>3901.2909095499413</v>
      </c>
      <c r="AX78" s="10">
        <v>1114.6545455856974</v>
      </c>
      <c r="AY78" s="10">
        <v>7.9264323241649608</v>
      </c>
      <c r="AZ78" s="10">
        <v>1187.117366560293</v>
      </c>
      <c r="BA78" s="10">
        <v>18.315433464908125</v>
      </c>
      <c r="BB78" s="10">
        <v>5.5813551981670146</v>
      </c>
      <c r="BC78" s="10">
        <v>1211.0141552233683</v>
      </c>
      <c r="BE78" s="14" t="s">
        <v>119</v>
      </c>
      <c r="BF78" s="28" t="s">
        <v>120</v>
      </c>
      <c r="BG78" s="10">
        <v>1143.6824060060583</v>
      </c>
      <c r="BH78" s="10">
        <v>0.70529220211026067</v>
      </c>
      <c r="BI78" s="10">
        <v>1.8032313162873351E-2</v>
      </c>
      <c r="BJ78" s="10">
        <v>865.23192025268736</v>
      </c>
      <c r="BK78" s="10">
        <v>3893.5436411370929</v>
      </c>
      <c r="BL78" s="10">
        <v>1112.4410403248837</v>
      </c>
      <c r="BM78" s="10">
        <v>7.9106918423102854</v>
      </c>
      <c r="BN78" s="10">
        <v>1143.6824060060583</v>
      </c>
      <c r="BO78" s="10">
        <v>17.632305052756518</v>
      </c>
      <c r="BP78" s="10">
        <v>5.3736293225362584</v>
      </c>
      <c r="BQ78" s="10">
        <v>1166.6883403813511</v>
      </c>
    </row>
    <row r="79" spans="1:69" ht="22.8" x14ac:dyDescent="0.3">
      <c r="A79" s="14" t="s">
        <v>121</v>
      </c>
      <c r="B79" s="28" t="s">
        <v>122</v>
      </c>
      <c r="C79" s="10">
        <v>3.0194042183486807</v>
      </c>
      <c r="D79" s="10">
        <v>1.1958542849552094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3.0194042183486807</v>
      </c>
      <c r="K79" s="10">
        <v>29.896357123880236</v>
      </c>
      <c r="L79" s="10">
        <v>0</v>
      </c>
      <c r="M79" s="10">
        <v>32.915761342228919</v>
      </c>
      <c r="O79" s="14" t="s">
        <v>121</v>
      </c>
      <c r="P79" s="28" t="s">
        <v>122</v>
      </c>
      <c r="Q79" s="10">
        <v>3.2096781623260129</v>
      </c>
      <c r="R79" s="10">
        <v>1.267521056308047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3.2096781623260129</v>
      </c>
      <c r="Y79" s="10">
        <v>31.688026407701177</v>
      </c>
      <c r="Z79" s="10">
        <v>0</v>
      </c>
      <c r="AA79" s="10">
        <v>34.897704570027187</v>
      </c>
      <c r="AC79" s="14" t="s">
        <v>121</v>
      </c>
      <c r="AD79" s="28" t="s">
        <v>122</v>
      </c>
      <c r="AE79" s="10">
        <v>3.2483244784810386</v>
      </c>
      <c r="AF79" s="10">
        <v>1.2788195276396266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3.2483244784810386</v>
      </c>
      <c r="AM79" s="10">
        <v>31.970488190990665</v>
      </c>
      <c r="AN79" s="10">
        <v>0</v>
      </c>
      <c r="AO79" s="10">
        <v>35.218812669471703</v>
      </c>
      <c r="AQ79" s="14" t="s">
        <v>121</v>
      </c>
      <c r="AR79" s="28" t="s">
        <v>122</v>
      </c>
      <c r="AS79" s="10">
        <v>2.9475126125410513</v>
      </c>
      <c r="AT79" s="10">
        <v>1.163311123336418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2.9475126125410513</v>
      </c>
      <c r="BA79" s="10">
        <v>29.082778083410449</v>
      </c>
      <c r="BB79" s="10">
        <v>0</v>
      </c>
      <c r="BC79" s="10">
        <v>32.0302906959515</v>
      </c>
      <c r="BE79" s="14" t="s">
        <v>121</v>
      </c>
      <c r="BF79" s="28" t="s">
        <v>122</v>
      </c>
      <c r="BG79" s="10">
        <v>2.8374441177943575</v>
      </c>
      <c r="BH79" s="10">
        <v>1.1184643160259597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2.8374441177943575</v>
      </c>
      <c r="BO79" s="10">
        <v>27.961607900648993</v>
      </c>
      <c r="BP79" s="10">
        <v>0</v>
      </c>
      <c r="BQ79" s="10">
        <v>30.799052018443351</v>
      </c>
    </row>
    <row r="80" spans="1:69" ht="22.8" x14ac:dyDescent="0.3">
      <c r="A80" s="29" t="s">
        <v>123</v>
      </c>
      <c r="B80" s="28" t="s">
        <v>124</v>
      </c>
      <c r="C80" s="10">
        <v>3.0015551557231146</v>
      </c>
      <c r="D80" s="10">
        <v>0.99051320138862786</v>
      </c>
      <c r="E80" s="10" t="s">
        <v>201</v>
      </c>
      <c r="F80" s="10" t="s">
        <v>200</v>
      </c>
      <c r="G80" s="10" t="s">
        <v>200</v>
      </c>
      <c r="H80" s="10">
        <v>2.6113529854791099E-2</v>
      </c>
      <c r="I80" s="10" t="s">
        <v>200</v>
      </c>
      <c r="J80" s="10">
        <v>3.0015551557231146</v>
      </c>
      <c r="K80" s="10">
        <v>24.762830034715698</v>
      </c>
      <c r="L80" s="10">
        <v>0</v>
      </c>
      <c r="M80" s="10">
        <v>27.764385190438812</v>
      </c>
      <c r="O80" s="29" t="s">
        <v>123</v>
      </c>
      <c r="P80" s="28" t="s">
        <v>124</v>
      </c>
      <c r="Q80" s="10">
        <v>3.1910497946241998</v>
      </c>
      <c r="R80" s="10">
        <v>1.053046432225986</v>
      </c>
      <c r="S80" s="10" t="s">
        <v>201</v>
      </c>
      <c r="T80" s="10" t="s">
        <v>200</v>
      </c>
      <c r="U80" s="10" t="s">
        <v>200</v>
      </c>
      <c r="V80" s="10">
        <v>2.7762133213230539E-2</v>
      </c>
      <c r="W80" s="10" t="s">
        <v>200</v>
      </c>
      <c r="X80" s="10">
        <v>3.1910497946241998</v>
      </c>
      <c r="Y80" s="10">
        <v>26.32616080564965</v>
      </c>
      <c r="Z80" s="10">
        <v>0</v>
      </c>
      <c r="AA80" s="10">
        <v>29.517210600273849</v>
      </c>
      <c r="AC80" s="29" t="s">
        <v>123</v>
      </c>
      <c r="AD80" s="28" t="s">
        <v>124</v>
      </c>
      <c r="AE80" s="10">
        <v>3.2298426385229004</v>
      </c>
      <c r="AF80" s="10">
        <v>1.065848070712557</v>
      </c>
      <c r="AG80" s="10" t="s">
        <v>201</v>
      </c>
      <c r="AH80" s="10" t="s">
        <v>200</v>
      </c>
      <c r="AI80" s="10" t="s">
        <v>200</v>
      </c>
      <c r="AJ80" s="10">
        <v>2.8099630955149234E-2</v>
      </c>
      <c r="AK80" s="10" t="s">
        <v>200</v>
      </c>
      <c r="AL80" s="10">
        <v>3.2298426385229004</v>
      </c>
      <c r="AM80" s="10">
        <v>26.646201767813928</v>
      </c>
      <c r="AN80" s="10">
        <v>0</v>
      </c>
      <c r="AO80" s="10">
        <v>29.876044406336828</v>
      </c>
      <c r="AQ80" s="29" t="s">
        <v>123</v>
      </c>
      <c r="AR80" s="28" t="s">
        <v>124</v>
      </c>
      <c r="AS80" s="10">
        <v>2.9304693543852998</v>
      </c>
      <c r="AT80" s="10">
        <v>0.96705488694714892</v>
      </c>
      <c r="AU80" s="10" t="s">
        <v>201</v>
      </c>
      <c r="AV80" s="10" t="s">
        <v>200</v>
      </c>
      <c r="AW80" s="10" t="s">
        <v>200</v>
      </c>
      <c r="AX80" s="10">
        <v>2.5495083383152106E-2</v>
      </c>
      <c r="AY80" s="10" t="s">
        <v>200</v>
      </c>
      <c r="AZ80" s="10">
        <v>2.9304693543852998</v>
      </c>
      <c r="BA80" s="10">
        <v>24.176372173678722</v>
      </c>
      <c r="BB80" s="10">
        <v>0</v>
      </c>
      <c r="BC80" s="10">
        <v>27.10684152806402</v>
      </c>
      <c r="BE80" s="29" t="s">
        <v>123</v>
      </c>
      <c r="BF80" s="28" t="s">
        <v>124</v>
      </c>
      <c r="BG80" s="10">
        <v>2.8211688084410427</v>
      </c>
      <c r="BH80" s="10">
        <v>0.93098570678554415</v>
      </c>
      <c r="BI80" s="10" t="s">
        <v>201</v>
      </c>
      <c r="BJ80" s="10" t="s">
        <v>200</v>
      </c>
      <c r="BK80" s="10" t="s">
        <v>200</v>
      </c>
      <c r="BL80" s="10">
        <v>2.4544168633437072E-2</v>
      </c>
      <c r="BM80" s="10" t="s">
        <v>200</v>
      </c>
      <c r="BN80" s="10">
        <v>2.8211688084410427</v>
      </c>
      <c r="BO80" s="10">
        <v>23.274642669638602</v>
      </c>
      <c r="BP80" s="10">
        <v>0</v>
      </c>
      <c r="BQ80" s="10">
        <v>26.095811478079646</v>
      </c>
    </row>
    <row r="81" spans="1:69" ht="34.200000000000003" x14ac:dyDescent="0.3">
      <c r="A81" s="29" t="s">
        <v>125</v>
      </c>
      <c r="B81" s="28" t="s">
        <v>126</v>
      </c>
      <c r="C81" s="10">
        <v>3.3017106712954262E-3</v>
      </c>
      <c r="D81" s="10">
        <v>4.502332733584672E-2</v>
      </c>
      <c r="E81" s="10" t="s">
        <v>200</v>
      </c>
      <c r="F81" s="10" t="s">
        <v>200</v>
      </c>
      <c r="G81" s="10" t="s">
        <v>200</v>
      </c>
      <c r="H81" s="10">
        <v>5.402799280301606E-2</v>
      </c>
      <c r="I81" s="10" t="s">
        <v>200</v>
      </c>
      <c r="J81" s="10">
        <v>3.3017106712954262E-3</v>
      </c>
      <c r="K81" s="10">
        <v>1.125583183396168</v>
      </c>
      <c r="L81" s="10">
        <v>0</v>
      </c>
      <c r="M81" s="10">
        <v>1.1288848940674634</v>
      </c>
      <c r="O81" s="29" t="s">
        <v>125</v>
      </c>
      <c r="P81" s="28" t="s">
        <v>126</v>
      </c>
      <c r="Q81" s="10">
        <v>3.51015477408662E-3</v>
      </c>
      <c r="R81" s="10">
        <v>4.7865746919362996E-2</v>
      </c>
      <c r="S81" s="10" t="s">
        <v>200</v>
      </c>
      <c r="T81" s="10" t="s">
        <v>200</v>
      </c>
      <c r="U81" s="10" t="s">
        <v>200</v>
      </c>
      <c r="V81" s="10">
        <v>5.7438896303235593E-2</v>
      </c>
      <c r="W81" s="10" t="s">
        <v>200</v>
      </c>
      <c r="X81" s="10">
        <v>3.51015477408662E-3</v>
      </c>
      <c r="Y81" s="10">
        <v>1.1966436729840748</v>
      </c>
      <c r="Z81" s="10">
        <v>0</v>
      </c>
      <c r="AA81" s="10">
        <v>1.2001538277581614</v>
      </c>
      <c r="AC81" s="29" t="s">
        <v>125</v>
      </c>
      <c r="AD81" s="28" t="s">
        <v>126</v>
      </c>
      <c r="AE81" s="10">
        <v>3.5528269023751904E-3</v>
      </c>
      <c r="AF81" s="10">
        <v>4.8447639577843503E-2</v>
      </c>
      <c r="AG81" s="10" t="s">
        <v>200</v>
      </c>
      <c r="AH81" s="10" t="s">
        <v>200</v>
      </c>
      <c r="AI81" s="10" t="s">
        <v>200</v>
      </c>
      <c r="AJ81" s="10">
        <v>5.8137167493412203E-2</v>
      </c>
      <c r="AK81" s="10" t="s">
        <v>200</v>
      </c>
      <c r="AL81" s="10">
        <v>3.5528269023751904E-3</v>
      </c>
      <c r="AM81" s="10">
        <v>1.2111909894460875</v>
      </c>
      <c r="AN81" s="10">
        <v>0</v>
      </c>
      <c r="AO81" s="10">
        <v>1.2147438163484627</v>
      </c>
      <c r="AQ81" s="29" t="s">
        <v>125</v>
      </c>
      <c r="AR81" s="28" t="s">
        <v>126</v>
      </c>
      <c r="AS81" s="10">
        <v>3.2235162898238295E-3</v>
      </c>
      <c r="AT81" s="10">
        <v>4.3957040315779496E-2</v>
      </c>
      <c r="AU81" s="10" t="s">
        <v>200</v>
      </c>
      <c r="AV81" s="10" t="s">
        <v>200</v>
      </c>
      <c r="AW81" s="10" t="s">
        <v>200</v>
      </c>
      <c r="AX81" s="10">
        <v>5.2748448378935386E-2</v>
      </c>
      <c r="AY81" s="10" t="s">
        <v>200</v>
      </c>
      <c r="AZ81" s="10">
        <v>3.2235162898238295E-3</v>
      </c>
      <c r="BA81" s="10">
        <v>1.0989260078944874</v>
      </c>
      <c r="BB81" s="10">
        <v>0</v>
      </c>
      <c r="BC81" s="10">
        <v>1.1021495241843111</v>
      </c>
      <c r="BE81" s="29" t="s">
        <v>125</v>
      </c>
      <c r="BF81" s="28" t="s">
        <v>126</v>
      </c>
      <c r="BG81" s="10">
        <v>3.1032856892851471E-3</v>
      </c>
      <c r="BH81" s="10">
        <v>4.231753212661564E-2</v>
      </c>
      <c r="BI81" s="10" t="s">
        <v>200</v>
      </c>
      <c r="BJ81" s="10" t="s">
        <v>200</v>
      </c>
      <c r="BK81" s="10" t="s">
        <v>200</v>
      </c>
      <c r="BL81" s="10">
        <v>5.0781038551938766E-2</v>
      </c>
      <c r="BM81" s="10" t="s">
        <v>200</v>
      </c>
      <c r="BN81" s="10">
        <v>3.1032856892851471E-3</v>
      </c>
      <c r="BO81" s="10">
        <v>1.0579383031653911</v>
      </c>
      <c r="BP81" s="10">
        <v>0</v>
      </c>
      <c r="BQ81" s="10">
        <v>1.0610415888546763</v>
      </c>
    </row>
    <row r="82" spans="1:69" x14ac:dyDescent="0.3">
      <c r="A82" s="29" t="s">
        <v>127</v>
      </c>
      <c r="B82" s="28" t="s">
        <v>54</v>
      </c>
      <c r="C82" s="10">
        <v>1.454735195427038E-2</v>
      </c>
      <c r="D82" s="10">
        <v>0.1603177562307348</v>
      </c>
      <c r="E82" s="10" t="s">
        <v>200</v>
      </c>
      <c r="F82" s="10" t="s">
        <v>200</v>
      </c>
      <c r="G82" s="10" t="s">
        <v>200</v>
      </c>
      <c r="H82" s="10">
        <v>1.6031775623073479</v>
      </c>
      <c r="I82" s="10" t="s">
        <v>200</v>
      </c>
      <c r="J82" s="10">
        <v>1.454735195427038E-2</v>
      </c>
      <c r="K82" s="10">
        <v>4.0079439057683697</v>
      </c>
      <c r="L82" s="10">
        <v>0</v>
      </c>
      <c r="M82" s="10">
        <v>4.0224912577226402</v>
      </c>
      <c r="O82" s="29" t="s">
        <v>127</v>
      </c>
      <c r="P82" s="28" t="s">
        <v>54</v>
      </c>
      <c r="Q82" s="10">
        <v>1.5118212927726297E-2</v>
      </c>
      <c r="R82" s="10">
        <v>0.16660887716269798</v>
      </c>
      <c r="S82" s="10" t="s">
        <v>200</v>
      </c>
      <c r="T82" s="10" t="s">
        <v>200</v>
      </c>
      <c r="U82" s="10" t="s">
        <v>200</v>
      </c>
      <c r="V82" s="10">
        <v>1.6660887716269799</v>
      </c>
      <c r="W82" s="10" t="s">
        <v>200</v>
      </c>
      <c r="X82" s="10">
        <v>1.5118212927726297E-2</v>
      </c>
      <c r="Y82" s="10">
        <v>4.1652219290674495</v>
      </c>
      <c r="Z82" s="10">
        <v>0</v>
      </c>
      <c r="AA82" s="10">
        <v>4.1803401419951758</v>
      </c>
      <c r="AC82" s="29" t="s">
        <v>127</v>
      </c>
      <c r="AD82" s="28" t="s">
        <v>54</v>
      </c>
      <c r="AE82" s="10">
        <v>1.4929013055763099E-2</v>
      </c>
      <c r="AF82" s="10">
        <v>0.164523817349226</v>
      </c>
      <c r="AG82" s="10" t="s">
        <v>200</v>
      </c>
      <c r="AH82" s="10" t="s">
        <v>200</v>
      </c>
      <c r="AI82" s="10" t="s">
        <v>200</v>
      </c>
      <c r="AJ82" s="10">
        <v>1.6452381734922599</v>
      </c>
      <c r="AK82" s="10" t="s">
        <v>200</v>
      </c>
      <c r="AL82" s="10">
        <v>1.4929013055763099E-2</v>
      </c>
      <c r="AM82" s="10">
        <v>4.11309543373065</v>
      </c>
      <c r="AN82" s="10">
        <v>0</v>
      </c>
      <c r="AO82" s="10">
        <v>4.1280244467864131</v>
      </c>
      <c r="AQ82" s="29" t="s">
        <v>127</v>
      </c>
      <c r="AR82" s="28" t="s">
        <v>54</v>
      </c>
      <c r="AS82" s="10">
        <v>1.3819741865927758E-2</v>
      </c>
      <c r="AT82" s="10">
        <v>0.1522991960734896</v>
      </c>
      <c r="AU82" s="10" t="s">
        <v>200</v>
      </c>
      <c r="AV82" s="10" t="s">
        <v>200</v>
      </c>
      <c r="AW82" s="10" t="s">
        <v>200</v>
      </c>
      <c r="AX82" s="10">
        <v>1.5229919607348958</v>
      </c>
      <c r="AY82" s="10" t="s">
        <v>200</v>
      </c>
      <c r="AZ82" s="10">
        <v>1.3819741865927758E-2</v>
      </c>
      <c r="BA82" s="10">
        <v>3.8074799018372398</v>
      </c>
      <c r="BB82" s="10">
        <v>0</v>
      </c>
      <c r="BC82" s="10">
        <v>3.8212996437031674</v>
      </c>
      <c r="BE82" s="29" t="s">
        <v>127</v>
      </c>
      <c r="BF82" s="28" t="s">
        <v>54</v>
      </c>
      <c r="BG82" s="10">
        <v>1.3172023664030001E-2</v>
      </c>
      <c r="BH82" s="10">
        <v>0.14516107711380002</v>
      </c>
      <c r="BI82" s="10" t="s">
        <v>200</v>
      </c>
      <c r="BJ82" s="10" t="s">
        <v>200</v>
      </c>
      <c r="BK82" s="10" t="s">
        <v>200</v>
      </c>
      <c r="BL82" s="10">
        <v>1.4516107711380002</v>
      </c>
      <c r="BM82" s="10" t="s">
        <v>200</v>
      </c>
      <c r="BN82" s="10">
        <v>1.3172023664030001E-2</v>
      </c>
      <c r="BO82" s="10">
        <v>3.6290269278450005</v>
      </c>
      <c r="BP82" s="10">
        <v>0</v>
      </c>
      <c r="BQ82" s="10">
        <v>3.6421989515090303</v>
      </c>
    </row>
    <row r="83" spans="1:69" x14ac:dyDescent="0.3">
      <c r="A83" s="29" t="s">
        <v>128</v>
      </c>
      <c r="B83" s="28" t="s">
        <v>129</v>
      </c>
      <c r="C83" s="10" t="s">
        <v>200</v>
      </c>
      <c r="D83" s="10" t="s">
        <v>201</v>
      </c>
      <c r="E83" s="10" t="s">
        <v>201</v>
      </c>
      <c r="F83" s="10" t="s">
        <v>200</v>
      </c>
      <c r="G83" s="10" t="s">
        <v>200</v>
      </c>
      <c r="H83" s="10" t="s">
        <v>201</v>
      </c>
      <c r="I83" s="10" t="s">
        <v>200</v>
      </c>
      <c r="J83" s="10">
        <v>0</v>
      </c>
      <c r="K83" s="10">
        <v>0</v>
      </c>
      <c r="L83" s="10">
        <v>0</v>
      </c>
      <c r="M83" s="10">
        <v>0</v>
      </c>
      <c r="O83" s="29" t="s">
        <v>128</v>
      </c>
      <c r="P83" s="28" t="s">
        <v>129</v>
      </c>
      <c r="Q83" s="10" t="s">
        <v>200</v>
      </c>
      <c r="R83" s="10" t="s">
        <v>201</v>
      </c>
      <c r="S83" s="10" t="s">
        <v>201</v>
      </c>
      <c r="T83" s="10" t="s">
        <v>200</v>
      </c>
      <c r="U83" s="10" t="s">
        <v>200</v>
      </c>
      <c r="V83" s="10" t="s">
        <v>201</v>
      </c>
      <c r="W83" s="10" t="s">
        <v>200</v>
      </c>
      <c r="X83" s="10">
        <v>0</v>
      </c>
      <c r="Y83" s="10">
        <v>0</v>
      </c>
      <c r="Z83" s="10">
        <v>0</v>
      </c>
      <c r="AA83" s="10">
        <v>0</v>
      </c>
      <c r="AC83" s="29" t="s">
        <v>128</v>
      </c>
      <c r="AD83" s="28" t="s">
        <v>129</v>
      </c>
      <c r="AE83" s="10" t="s">
        <v>200</v>
      </c>
      <c r="AF83" s="10" t="s">
        <v>201</v>
      </c>
      <c r="AG83" s="10" t="s">
        <v>201</v>
      </c>
      <c r="AH83" s="10" t="s">
        <v>200</v>
      </c>
      <c r="AI83" s="10" t="s">
        <v>200</v>
      </c>
      <c r="AJ83" s="10" t="s">
        <v>201</v>
      </c>
      <c r="AK83" s="10" t="s">
        <v>200</v>
      </c>
      <c r="AL83" s="10">
        <v>0</v>
      </c>
      <c r="AM83" s="10">
        <v>0</v>
      </c>
      <c r="AN83" s="10">
        <v>0</v>
      </c>
      <c r="AO83" s="10">
        <v>0</v>
      </c>
      <c r="AQ83" s="29" t="s">
        <v>128</v>
      </c>
      <c r="AR83" s="28" t="s">
        <v>129</v>
      </c>
      <c r="AS83" s="10" t="s">
        <v>200</v>
      </c>
      <c r="AT83" s="10" t="s">
        <v>201</v>
      </c>
      <c r="AU83" s="10" t="s">
        <v>201</v>
      </c>
      <c r="AV83" s="10" t="s">
        <v>200</v>
      </c>
      <c r="AW83" s="10" t="s">
        <v>200</v>
      </c>
      <c r="AX83" s="10" t="s">
        <v>201</v>
      </c>
      <c r="AY83" s="10" t="s">
        <v>200</v>
      </c>
      <c r="AZ83" s="10">
        <v>0</v>
      </c>
      <c r="BA83" s="10">
        <v>0</v>
      </c>
      <c r="BB83" s="10">
        <v>0</v>
      </c>
      <c r="BC83" s="10">
        <v>0</v>
      </c>
      <c r="BE83" s="29" t="s">
        <v>128</v>
      </c>
      <c r="BF83" s="28" t="s">
        <v>129</v>
      </c>
      <c r="BG83" s="10" t="s">
        <v>200</v>
      </c>
      <c r="BH83" s="10" t="s">
        <v>201</v>
      </c>
      <c r="BI83" s="10" t="s">
        <v>201</v>
      </c>
      <c r="BJ83" s="10" t="s">
        <v>200</v>
      </c>
      <c r="BK83" s="10" t="s">
        <v>200</v>
      </c>
      <c r="BL83" s="10" t="s">
        <v>201</v>
      </c>
      <c r="BM83" s="10" t="s">
        <v>200</v>
      </c>
      <c r="BN83" s="10">
        <v>0</v>
      </c>
      <c r="BO83" s="10">
        <v>0</v>
      </c>
      <c r="BP83" s="10">
        <v>0</v>
      </c>
      <c r="BQ83" s="10">
        <v>0</v>
      </c>
    </row>
    <row r="84" spans="1:69" ht="45.6" x14ac:dyDescent="0.3">
      <c r="A84" s="29" t="s">
        <v>130</v>
      </c>
      <c r="B84" s="28" t="s">
        <v>131</v>
      </c>
      <c r="C84" s="10" t="s">
        <v>200</v>
      </c>
      <c r="D84" s="10" t="s">
        <v>200</v>
      </c>
      <c r="E84" s="10" t="s">
        <v>200</v>
      </c>
      <c r="F84" s="10" t="s">
        <v>200</v>
      </c>
      <c r="G84" s="10" t="s">
        <v>200</v>
      </c>
      <c r="H84" s="10" t="s">
        <v>201</v>
      </c>
      <c r="I84" s="10" t="s">
        <v>200</v>
      </c>
      <c r="J84" s="10">
        <v>0</v>
      </c>
      <c r="K84" s="10">
        <v>0</v>
      </c>
      <c r="L84" s="10">
        <v>0</v>
      </c>
      <c r="M84" s="10">
        <v>0</v>
      </c>
      <c r="O84" s="29" t="s">
        <v>130</v>
      </c>
      <c r="P84" s="28" t="s">
        <v>131</v>
      </c>
      <c r="Q84" s="10" t="s">
        <v>200</v>
      </c>
      <c r="R84" s="10" t="s">
        <v>200</v>
      </c>
      <c r="S84" s="10" t="s">
        <v>200</v>
      </c>
      <c r="T84" s="10" t="s">
        <v>200</v>
      </c>
      <c r="U84" s="10" t="s">
        <v>200</v>
      </c>
      <c r="V84" s="10" t="s">
        <v>201</v>
      </c>
      <c r="W84" s="10" t="s">
        <v>200</v>
      </c>
      <c r="X84" s="10">
        <v>0</v>
      </c>
      <c r="Y84" s="10">
        <v>0</v>
      </c>
      <c r="Z84" s="10">
        <v>0</v>
      </c>
      <c r="AA84" s="10">
        <v>0</v>
      </c>
      <c r="AC84" s="29" t="s">
        <v>130</v>
      </c>
      <c r="AD84" s="28" t="s">
        <v>131</v>
      </c>
      <c r="AE84" s="10" t="s">
        <v>200</v>
      </c>
      <c r="AF84" s="10" t="s">
        <v>200</v>
      </c>
      <c r="AG84" s="10" t="s">
        <v>200</v>
      </c>
      <c r="AH84" s="10" t="s">
        <v>200</v>
      </c>
      <c r="AI84" s="10" t="s">
        <v>200</v>
      </c>
      <c r="AJ84" s="10" t="s">
        <v>201</v>
      </c>
      <c r="AK84" s="10" t="s">
        <v>200</v>
      </c>
      <c r="AL84" s="10">
        <v>0</v>
      </c>
      <c r="AM84" s="10">
        <v>0</v>
      </c>
      <c r="AN84" s="10">
        <v>0</v>
      </c>
      <c r="AO84" s="10">
        <v>0</v>
      </c>
      <c r="AQ84" s="29" t="s">
        <v>130</v>
      </c>
      <c r="AR84" s="28" t="s">
        <v>131</v>
      </c>
      <c r="AS84" s="10" t="s">
        <v>200</v>
      </c>
      <c r="AT84" s="10" t="s">
        <v>200</v>
      </c>
      <c r="AU84" s="10" t="s">
        <v>200</v>
      </c>
      <c r="AV84" s="10" t="s">
        <v>200</v>
      </c>
      <c r="AW84" s="10" t="s">
        <v>200</v>
      </c>
      <c r="AX84" s="10" t="s">
        <v>201</v>
      </c>
      <c r="AY84" s="10" t="s">
        <v>200</v>
      </c>
      <c r="AZ84" s="10">
        <v>0</v>
      </c>
      <c r="BA84" s="10">
        <v>0</v>
      </c>
      <c r="BB84" s="10">
        <v>0</v>
      </c>
      <c r="BC84" s="10">
        <v>0</v>
      </c>
      <c r="BE84" s="29" t="s">
        <v>130</v>
      </c>
      <c r="BF84" s="28" t="s">
        <v>131</v>
      </c>
      <c r="BG84" s="10" t="s">
        <v>200</v>
      </c>
      <c r="BH84" s="10" t="s">
        <v>200</v>
      </c>
      <c r="BI84" s="10" t="s">
        <v>200</v>
      </c>
      <c r="BJ84" s="10" t="s">
        <v>200</v>
      </c>
      <c r="BK84" s="10" t="s">
        <v>200</v>
      </c>
      <c r="BL84" s="10" t="s">
        <v>201</v>
      </c>
      <c r="BM84" s="10" t="s">
        <v>200</v>
      </c>
      <c r="BN84" s="10">
        <v>0</v>
      </c>
      <c r="BO84" s="10">
        <v>0</v>
      </c>
      <c r="BP84" s="10">
        <v>0</v>
      </c>
      <c r="BQ84" s="10">
        <v>0</v>
      </c>
    </row>
    <row r="85" spans="1:69" x14ac:dyDescent="0.3">
      <c r="A85" s="29" t="s">
        <v>132</v>
      </c>
      <c r="B85" s="28" t="s">
        <v>133</v>
      </c>
      <c r="C85" s="10" t="s">
        <v>200</v>
      </c>
      <c r="D85" s="10" t="s">
        <v>200</v>
      </c>
      <c r="E85" s="10" t="s">
        <v>200</v>
      </c>
      <c r="F85" s="10" t="s">
        <v>200</v>
      </c>
      <c r="G85" s="10" t="s">
        <v>200</v>
      </c>
      <c r="H85" s="10" t="s">
        <v>201</v>
      </c>
      <c r="I85" s="10" t="s">
        <v>200</v>
      </c>
      <c r="J85" s="10">
        <v>0</v>
      </c>
      <c r="K85" s="10">
        <v>0</v>
      </c>
      <c r="L85" s="10">
        <v>0</v>
      </c>
      <c r="M85" s="10">
        <v>0</v>
      </c>
      <c r="O85" s="29" t="s">
        <v>132</v>
      </c>
      <c r="P85" s="28" t="s">
        <v>133</v>
      </c>
      <c r="Q85" s="10" t="s">
        <v>200</v>
      </c>
      <c r="R85" s="10" t="s">
        <v>200</v>
      </c>
      <c r="S85" s="10" t="s">
        <v>200</v>
      </c>
      <c r="T85" s="10" t="s">
        <v>200</v>
      </c>
      <c r="U85" s="10" t="s">
        <v>200</v>
      </c>
      <c r="V85" s="10" t="s">
        <v>201</v>
      </c>
      <c r="W85" s="10" t="s">
        <v>200</v>
      </c>
      <c r="X85" s="10">
        <v>0</v>
      </c>
      <c r="Y85" s="10">
        <v>0</v>
      </c>
      <c r="Z85" s="10">
        <v>0</v>
      </c>
      <c r="AA85" s="10">
        <v>0</v>
      </c>
      <c r="AC85" s="29" t="s">
        <v>132</v>
      </c>
      <c r="AD85" s="28" t="s">
        <v>133</v>
      </c>
      <c r="AE85" s="10" t="s">
        <v>200</v>
      </c>
      <c r="AF85" s="10" t="s">
        <v>200</v>
      </c>
      <c r="AG85" s="10" t="s">
        <v>200</v>
      </c>
      <c r="AH85" s="10" t="s">
        <v>200</v>
      </c>
      <c r="AI85" s="10" t="s">
        <v>200</v>
      </c>
      <c r="AJ85" s="10" t="s">
        <v>201</v>
      </c>
      <c r="AK85" s="10" t="s">
        <v>200</v>
      </c>
      <c r="AL85" s="10">
        <v>0</v>
      </c>
      <c r="AM85" s="10">
        <v>0</v>
      </c>
      <c r="AN85" s="10">
        <v>0</v>
      </c>
      <c r="AO85" s="10">
        <v>0</v>
      </c>
      <c r="AQ85" s="29" t="s">
        <v>132</v>
      </c>
      <c r="AR85" s="28" t="s">
        <v>133</v>
      </c>
      <c r="AS85" s="10" t="s">
        <v>200</v>
      </c>
      <c r="AT85" s="10" t="s">
        <v>200</v>
      </c>
      <c r="AU85" s="10" t="s">
        <v>200</v>
      </c>
      <c r="AV85" s="10" t="s">
        <v>200</v>
      </c>
      <c r="AW85" s="10" t="s">
        <v>200</v>
      </c>
      <c r="AX85" s="10" t="s">
        <v>201</v>
      </c>
      <c r="AY85" s="10" t="s">
        <v>200</v>
      </c>
      <c r="AZ85" s="10">
        <v>0</v>
      </c>
      <c r="BA85" s="10">
        <v>0</v>
      </c>
      <c r="BB85" s="10">
        <v>0</v>
      </c>
      <c r="BC85" s="10">
        <v>0</v>
      </c>
      <c r="BE85" s="29" t="s">
        <v>132</v>
      </c>
      <c r="BF85" s="28" t="s">
        <v>133</v>
      </c>
      <c r="BG85" s="10" t="s">
        <v>200</v>
      </c>
      <c r="BH85" s="10" t="s">
        <v>200</v>
      </c>
      <c r="BI85" s="10" t="s">
        <v>200</v>
      </c>
      <c r="BJ85" s="10" t="s">
        <v>200</v>
      </c>
      <c r="BK85" s="10" t="s">
        <v>200</v>
      </c>
      <c r="BL85" s="10" t="s">
        <v>201</v>
      </c>
      <c r="BM85" s="10" t="s">
        <v>200</v>
      </c>
      <c r="BN85" s="10">
        <v>0</v>
      </c>
      <c r="BO85" s="10">
        <v>0</v>
      </c>
      <c r="BP85" s="10">
        <v>0</v>
      </c>
      <c r="BQ85" s="10">
        <v>0</v>
      </c>
    </row>
    <row r="86" spans="1:69" ht="22.8" x14ac:dyDescent="0.3">
      <c r="A86" s="14" t="s">
        <v>134</v>
      </c>
      <c r="B86" s="28" t="s">
        <v>135</v>
      </c>
      <c r="C86" s="10">
        <v>0.46860460724031738</v>
      </c>
      <c r="D86" s="10">
        <v>0.23748277070288737</v>
      </c>
      <c r="E86" s="10">
        <v>7.409973750307944E-6</v>
      </c>
      <c r="F86" s="10">
        <v>0.41989851251745014</v>
      </c>
      <c r="G86" s="10">
        <v>1.8895433063285259</v>
      </c>
      <c r="H86" s="10">
        <v>0.53986951609386458</v>
      </c>
      <c r="I86" s="10">
        <v>3.8990576162334653E-3</v>
      </c>
      <c r="J86" s="10">
        <v>0.46860460724031738</v>
      </c>
      <c r="K86" s="10">
        <v>5.9370692675721841</v>
      </c>
      <c r="L86" s="10">
        <v>2.2081721775917672E-3</v>
      </c>
      <c r="M86" s="10">
        <v>6.4078820469900934</v>
      </c>
      <c r="O86" s="14" t="s">
        <v>134</v>
      </c>
      <c r="P86" s="28" t="s">
        <v>135</v>
      </c>
      <c r="Q86" s="10">
        <v>0.69870431135326805</v>
      </c>
      <c r="R86" s="10">
        <v>0.32053094501602197</v>
      </c>
      <c r="S86" s="10">
        <v>1.1080173412205115E-5</v>
      </c>
      <c r="T86" s="10">
        <v>0.62787649335828988</v>
      </c>
      <c r="U86" s="10">
        <v>2.825444220112304</v>
      </c>
      <c r="V86" s="10">
        <v>0.80726977717494408</v>
      </c>
      <c r="W86" s="10">
        <v>5.8302817240412624E-3</v>
      </c>
      <c r="X86" s="10">
        <v>0.69870431135326805</v>
      </c>
      <c r="Y86" s="10">
        <v>8.013273625400549</v>
      </c>
      <c r="Z86" s="10">
        <v>3.301891676837124E-3</v>
      </c>
      <c r="AA86" s="10">
        <v>8.7152798284306545</v>
      </c>
      <c r="AC86" s="14" t="s">
        <v>134</v>
      </c>
      <c r="AD86" s="28" t="s">
        <v>135</v>
      </c>
      <c r="AE86" s="10">
        <v>0.76414786960423187</v>
      </c>
      <c r="AF86" s="10">
        <v>0.32857267670817242</v>
      </c>
      <c r="AG86" s="10">
        <v>1.2136872180706616E-5</v>
      </c>
      <c r="AH86" s="10">
        <v>0.68775609024004147</v>
      </c>
      <c r="AI86" s="10">
        <v>3.0949024060801866</v>
      </c>
      <c r="AJ86" s="10">
        <v>0.88425783030862481</v>
      </c>
      <c r="AK86" s="10">
        <v>6.3863065522289566E-3</v>
      </c>
      <c r="AL86" s="10">
        <v>0.76414786960423187</v>
      </c>
      <c r="AM86" s="10">
        <v>8.2143169177043109</v>
      </c>
      <c r="AN86" s="10">
        <v>3.6167879098505714E-3</v>
      </c>
      <c r="AO86" s="10">
        <v>8.9820815752183929</v>
      </c>
      <c r="AQ86" s="14" t="s">
        <v>134</v>
      </c>
      <c r="AR86" s="28" t="s">
        <v>135</v>
      </c>
      <c r="AS86" s="10">
        <v>0.5754163181569093</v>
      </c>
      <c r="AT86" s="10">
        <v>0.24019015127404647</v>
      </c>
      <c r="AU86" s="10">
        <v>9.1427932277493489E-6</v>
      </c>
      <c r="AV86" s="10">
        <v>0.5180916162391298</v>
      </c>
      <c r="AW86" s="10">
        <v>2.3314122730760838</v>
      </c>
      <c r="AX86" s="10">
        <v>0.66611779230745261</v>
      </c>
      <c r="AY86" s="10">
        <v>4.8108507222204911E-3</v>
      </c>
      <c r="AZ86" s="10">
        <v>0.5754163181569093</v>
      </c>
      <c r="BA86" s="10">
        <v>6.0047537818511616</v>
      </c>
      <c r="BB86" s="10">
        <v>2.724552381869306E-3</v>
      </c>
      <c r="BC86" s="10">
        <v>6.5828946523899408</v>
      </c>
      <c r="BE86" s="14" t="s">
        <v>134</v>
      </c>
      <c r="BF86" s="28" t="s">
        <v>135</v>
      </c>
      <c r="BG86" s="10">
        <v>0.43947207933186716</v>
      </c>
      <c r="BH86" s="10">
        <v>0.15431097417686271</v>
      </c>
      <c r="BI86" s="10">
        <v>7.0026362959334207E-6</v>
      </c>
      <c r="BJ86" s="10">
        <v>0.39681605676956055</v>
      </c>
      <c r="BK86" s="10">
        <v>1.7856722554630224</v>
      </c>
      <c r="BL86" s="10">
        <v>0.51019207298943503</v>
      </c>
      <c r="BM86" s="10">
        <v>3.6847205271459192E-3</v>
      </c>
      <c r="BN86" s="10">
        <v>0.43947207933186716</v>
      </c>
      <c r="BO86" s="10">
        <v>3.8577743544215677</v>
      </c>
      <c r="BP86" s="10">
        <v>2.0867856161881594E-3</v>
      </c>
      <c r="BQ86" s="10">
        <v>4.2993332193696228</v>
      </c>
    </row>
    <row r="87" spans="1:69" x14ac:dyDescent="0.3">
      <c r="A87" s="14" t="s">
        <v>136</v>
      </c>
      <c r="B87" s="28" t="s">
        <v>118</v>
      </c>
      <c r="C87" s="10">
        <v>0</v>
      </c>
      <c r="D87" s="10">
        <v>0</v>
      </c>
      <c r="E87" s="10">
        <v>0</v>
      </c>
      <c r="F87" s="10" t="s">
        <v>201</v>
      </c>
      <c r="G87" s="10" t="s">
        <v>201</v>
      </c>
      <c r="H87" s="10" t="s">
        <v>201</v>
      </c>
      <c r="I87" s="10" t="s">
        <v>201</v>
      </c>
      <c r="J87" s="10">
        <v>0</v>
      </c>
      <c r="K87" s="10">
        <v>0</v>
      </c>
      <c r="L87" s="10">
        <v>0</v>
      </c>
      <c r="M87" s="10">
        <v>0</v>
      </c>
      <c r="O87" s="14" t="s">
        <v>136</v>
      </c>
      <c r="P87" s="28" t="s">
        <v>118</v>
      </c>
      <c r="Q87" s="10">
        <v>0</v>
      </c>
      <c r="R87" s="10">
        <v>0</v>
      </c>
      <c r="S87" s="10">
        <v>0</v>
      </c>
      <c r="T87" s="10" t="s">
        <v>201</v>
      </c>
      <c r="U87" s="10" t="s">
        <v>201</v>
      </c>
      <c r="V87" s="10" t="s">
        <v>201</v>
      </c>
      <c r="W87" s="10" t="s">
        <v>201</v>
      </c>
      <c r="X87" s="10">
        <v>0</v>
      </c>
      <c r="Y87" s="10">
        <v>0</v>
      </c>
      <c r="Z87" s="10">
        <v>0</v>
      </c>
      <c r="AA87" s="10">
        <v>0</v>
      </c>
      <c r="AC87" s="14" t="s">
        <v>136</v>
      </c>
      <c r="AD87" s="28" t="s">
        <v>118</v>
      </c>
      <c r="AE87" s="10">
        <v>0</v>
      </c>
      <c r="AF87" s="10">
        <v>0</v>
      </c>
      <c r="AG87" s="10">
        <v>0</v>
      </c>
      <c r="AH87" s="10" t="s">
        <v>201</v>
      </c>
      <c r="AI87" s="10" t="s">
        <v>201</v>
      </c>
      <c r="AJ87" s="10" t="s">
        <v>201</v>
      </c>
      <c r="AK87" s="10" t="s">
        <v>201</v>
      </c>
      <c r="AL87" s="10">
        <v>0</v>
      </c>
      <c r="AM87" s="10">
        <v>0</v>
      </c>
      <c r="AN87" s="10">
        <v>0</v>
      </c>
      <c r="AO87" s="10">
        <v>0</v>
      </c>
      <c r="AQ87" s="14" t="s">
        <v>136</v>
      </c>
      <c r="AR87" s="28" t="s">
        <v>118</v>
      </c>
      <c r="AS87" s="10">
        <v>0</v>
      </c>
      <c r="AT87" s="10">
        <v>0</v>
      </c>
      <c r="AU87" s="10">
        <v>0</v>
      </c>
      <c r="AV87" s="10" t="s">
        <v>201</v>
      </c>
      <c r="AW87" s="10" t="s">
        <v>201</v>
      </c>
      <c r="AX87" s="10" t="s">
        <v>201</v>
      </c>
      <c r="AY87" s="10" t="s">
        <v>201</v>
      </c>
      <c r="AZ87" s="10">
        <v>0</v>
      </c>
      <c r="BA87" s="10">
        <v>0</v>
      </c>
      <c r="BB87" s="10">
        <v>0</v>
      </c>
      <c r="BC87" s="10">
        <v>0</v>
      </c>
      <c r="BE87" s="14" t="s">
        <v>136</v>
      </c>
      <c r="BF87" s="28" t="s">
        <v>118</v>
      </c>
      <c r="BG87" s="10">
        <v>0</v>
      </c>
      <c r="BH87" s="10">
        <v>0</v>
      </c>
      <c r="BI87" s="10">
        <v>0</v>
      </c>
      <c r="BJ87" s="10" t="s">
        <v>201</v>
      </c>
      <c r="BK87" s="10" t="s">
        <v>201</v>
      </c>
      <c r="BL87" s="10" t="s">
        <v>201</v>
      </c>
      <c r="BM87" s="10" t="s">
        <v>201</v>
      </c>
      <c r="BN87" s="10">
        <v>0</v>
      </c>
      <c r="BO87" s="10">
        <v>0</v>
      </c>
      <c r="BP87" s="10">
        <v>0</v>
      </c>
      <c r="BQ87" s="10">
        <v>0</v>
      </c>
    </row>
    <row r="88" spans="1:69" ht="22.8" x14ac:dyDescent="0.3">
      <c r="A88" s="14" t="s">
        <v>137</v>
      </c>
      <c r="B88" s="28" t="s">
        <v>120</v>
      </c>
      <c r="C88" s="10">
        <v>0.4234270714461682</v>
      </c>
      <c r="D88" s="10">
        <v>2.6817047858257323E-4</v>
      </c>
      <c r="E88" s="10">
        <v>7.409973750307944E-6</v>
      </c>
      <c r="F88" s="10">
        <v>0.41989851251745014</v>
      </c>
      <c r="G88" s="10">
        <v>1.8895433063285259</v>
      </c>
      <c r="H88" s="10">
        <v>0.53986951609386458</v>
      </c>
      <c r="I88" s="10">
        <v>3.8990576162334653E-3</v>
      </c>
      <c r="J88" s="10">
        <v>0.4234270714461682</v>
      </c>
      <c r="K88" s="10">
        <v>6.7042619645643307E-3</v>
      </c>
      <c r="L88" s="10">
        <v>2.2081721775917672E-3</v>
      </c>
      <c r="M88" s="10">
        <v>0.43233950558832429</v>
      </c>
      <c r="O88" s="14" t="s">
        <v>137</v>
      </c>
      <c r="P88" s="28" t="s">
        <v>120</v>
      </c>
      <c r="Q88" s="10">
        <v>0.6331527664117208</v>
      </c>
      <c r="R88" s="10">
        <v>4.0099675206075653E-4</v>
      </c>
      <c r="S88" s="10">
        <v>1.1080173412205115E-5</v>
      </c>
      <c r="T88" s="10">
        <v>0.62787649335828988</v>
      </c>
      <c r="U88" s="10">
        <v>2.825444220112304</v>
      </c>
      <c r="V88" s="10">
        <v>0.80726977717494408</v>
      </c>
      <c r="W88" s="10">
        <v>5.8302817240412624E-3</v>
      </c>
      <c r="X88" s="10">
        <v>0.6331527664117208</v>
      </c>
      <c r="Y88" s="10">
        <v>1.0024918801518913E-2</v>
      </c>
      <c r="Z88" s="10">
        <v>3.301891676837124E-3</v>
      </c>
      <c r="AA88" s="10">
        <v>0.64647957689007685</v>
      </c>
      <c r="AC88" s="14" t="s">
        <v>137</v>
      </c>
      <c r="AD88" s="28" t="s">
        <v>120</v>
      </c>
      <c r="AE88" s="10">
        <v>0.69353555318323512</v>
      </c>
      <c r="AF88" s="10">
        <v>4.3923918368271564E-4</v>
      </c>
      <c r="AG88" s="10">
        <v>1.2136872180706616E-5</v>
      </c>
      <c r="AH88" s="10">
        <v>0.68775609024004147</v>
      </c>
      <c r="AI88" s="10">
        <v>3.0949024060801866</v>
      </c>
      <c r="AJ88" s="10">
        <v>0.88425783030862481</v>
      </c>
      <c r="AK88" s="10">
        <v>6.3863065522289566E-3</v>
      </c>
      <c r="AL88" s="10">
        <v>0.69353555318323512</v>
      </c>
      <c r="AM88" s="10">
        <v>1.0980979592067891E-2</v>
      </c>
      <c r="AN88" s="10">
        <v>3.6167879098505714E-3</v>
      </c>
      <c r="AO88" s="10">
        <v>0.70813332068515356</v>
      </c>
      <c r="AQ88" s="14" t="s">
        <v>137</v>
      </c>
      <c r="AR88" s="28" t="s">
        <v>120</v>
      </c>
      <c r="AS88" s="10">
        <v>0.52244532729996285</v>
      </c>
      <c r="AT88" s="10">
        <v>3.3088204062330985E-4</v>
      </c>
      <c r="AU88" s="10">
        <v>9.1427932277493489E-6</v>
      </c>
      <c r="AV88" s="10">
        <v>0.5180916162391298</v>
      </c>
      <c r="AW88" s="10">
        <v>2.3314122730760838</v>
      </c>
      <c r="AX88" s="10">
        <v>0.66611779230745261</v>
      </c>
      <c r="AY88" s="10">
        <v>4.8108507222204911E-3</v>
      </c>
      <c r="AZ88" s="10">
        <v>0.52244532729996285</v>
      </c>
      <c r="BA88" s="10">
        <v>8.2720510155827459E-3</v>
      </c>
      <c r="BB88" s="10">
        <v>2.724552381869306E-3</v>
      </c>
      <c r="BC88" s="10">
        <v>0.53344193069741486</v>
      </c>
      <c r="BE88" s="14" t="s">
        <v>137</v>
      </c>
      <c r="BF88" s="28" t="s">
        <v>120</v>
      </c>
      <c r="BG88" s="10">
        <v>0.40015064548190971</v>
      </c>
      <c r="BH88" s="10">
        <v>2.5342874213854288E-4</v>
      </c>
      <c r="BI88" s="10">
        <v>7.0026362959334207E-6</v>
      </c>
      <c r="BJ88" s="10">
        <v>0.39681605676956055</v>
      </c>
      <c r="BK88" s="10">
        <v>1.7856722554630224</v>
      </c>
      <c r="BL88" s="10">
        <v>0.51019207298943503</v>
      </c>
      <c r="BM88" s="10">
        <v>3.6847205271459192E-3</v>
      </c>
      <c r="BN88" s="10">
        <v>0.40015064548190971</v>
      </c>
      <c r="BO88" s="10">
        <v>6.3357185534635724E-3</v>
      </c>
      <c r="BP88" s="10">
        <v>2.0867856161881594E-3</v>
      </c>
      <c r="BQ88" s="10">
        <v>0.40857314965156144</v>
      </c>
    </row>
    <row r="89" spans="1:69" ht="22.8" x14ac:dyDescent="0.3">
      <c r="A89" s="14" t="s">
        <v>138</v>
      </c>
      <c r="B89" s="28" t="s">
        <v>122</v>
      </c>
      <c r="C89" s="10">
        <v>4.5177535794149175E-2</v>
      </c>
      <c r="D89" s="10">
        <v>0.23721460022430479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4.5177535794149175E-2</v>
      </c>
      <c r="K89" s="10">
        <v>5.9303650056076203</v>
      </c>
      <c r="L89" s="10">
        <v>0</v>
      </c>
      <c r="M89" s="10">
        <v>5.9755425414017695</v>
      </c>
      <c r="O89" s="14" t="s">
        <v>138</v>
      </c>
      <c r="P89" s="28" t="s">
        <v>122</v>
      </c>
      <c r="Q89" s="10">
        <v>6.5551544941547288E-2</v>
      </c>
      <c r="R89" s="10">
        <v>0.32012994826396124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6.5551544941547288E-2</v>
      </c>
      <c r="Y89" s="10">
        <v>8.003248706599031</v>
      </c>
      <c r="Z89" s="10">
        <v>0</v>
      </c>
      <c r="AA89" s="10">
        <v>8.0688002515405781</v>
      </c>
      <c r="AC89" s="14" t="s">
        <v>138</v>
      </c>
      <c r="AD89" s="28" t="s">
        <v>122</v>
      </c>
      <c r="AE89" s="10">
        <v>7.061231642099669E-2</v>
      </c>
      <c r="AF89" s="10">
        <v>0.3281334375244897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7.061231642099669E-2</v>
      </c>
      <c r="AM89" s="10">
        <v>8.203335938112243</v>
      </c>
      <c r="AN89" s="10">
        <v>0</v>
      </c>
      <c r="AO89" s="10">
        <v>8.2739482545332397</v>
      </c>
      <c r="AQ89" s="14" t="s">
        <v>138</v>
      </c>
      <c r="AR89" s="28" t="s">
        <v>122</v>
      </c>
      <c r="AS89" s="10">
        <v>5.2970990856946405E-2</v>
      </c>
      <c r="AT89" s="10">
        <v>0.23985926923342316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5.2970990856946405E-2</v>
      </c>
      <c r="BA89" s="10">
        <v>5.9964817308355789</v>
      </c>
      <c r="BB89" s="10">
        <v>0</v>
      </c>
      <c r="BC89" s="10">
        <v>6.0494527216925249</v>
      </c>
      <c r="BE89" s="14" t="s">
        <v>138</v>
      </c>
      <c r="BF89" s="28" t="s">
        <v>122</v>
      </c>
      <c r="BG89" s="10">
        <v>3.9321433849957448E-2</v>
      </c>
      <c r="BH89" s="10">
        <v>0.15405754543472416</v>
      </c>
      <c r="BI89" s="10">
        <v>0</v>
      </c>
      <c r="BJ89" s="10">
        <v>0</v>
      </c>
      <c r="BK89" s="10">
        <v>0</v>
      </c>
      <c r="BL89" s="10">
        <v>0</v>
      </c>
      <c r="BM89" s="10">
        <v>0</v>
      </c>
      <c r="BN89" s="10">
        <v>3.9321433849957448E-2</v>
      </c>
      <c r="BO89" s="10">
        <v>3.8514386358681039</v>
      </c>
      <c r="BP89" s="10">
        <v>0</v>
      </c>
      <c r="BQ89" s="10">
        <v>3.8907600697180613</v>
      </c>
    </row>
    <row r="90" spans="1:69" ht="22.8" x14ac:dyDescent="0.3">
      <c r="A90" s="29" t="s">
        <v>139</v>
      </c>
      <c r="B90" s="28" t="s">
        <v>124</v>
      </c>
      <c r="C90" s="10">
        <v>3.5285589287180688E-2</v>
      </c>
      <c r="D90" s="10">
        <v>1.1644244464769627E-2</v>
      </c>
      <c r="E90" s="10" t="s">
        <v>201</v>
      </c>
      <c r="F90" s="10" t="s">
        <v>200</v>
      </c>
      <c r="G90" s="10" t="s">
        <v>200</v>
      </c>
      <c r="H90" s="10">
        <v>3.0698462679847201E-4</v>
      </c>
      <c r="I90" s="10" t="s">
        <v>200</v>
      </c>
      <c r="J90" s="10">
        <v>3.5285589287180688E-2</v>
      </c>
      <c r="K90" s="10">
        <v>0.29110611161924066</v>
      </c>
      <c r="L90" s="10">
        <v>0</v>
      </c>
      <c r="M90" s="10">
        <v>0.32639170090642133</v>
      </c>
      <c r="O90" s="29" t="s">
        <v>139</v>
      </c>
      <c r="P90" s="28" t="s">
        <v>124</v>
      </c>
      <c r="Q90" s="10">
        <v>5.2762730534310076E-2</v>
      </c>
      <c r="R90" s="10">
        <v>1.7411701076322325E-2</v>
      </c>
      <c r="S90" s="10" t="s">
        <v>201</v>
      </c>
      <c r="T90" s="10" t="s">
        <v>200</v>
      </c>
      <c r="U90" s="10" t="s">
        <v>200</v>
      </c>
      <c r="V90" s="10">
        <v>4.5903575564849766E-4</v>
      </c>
      <c r="W90" s="10" t="s">
        <v>200</v>
      </c>
      <c r="X90" s="10">
        <v>5.2762730534310076E-2</v>
      </c>
      <c r="Y90" s="10">
        <v>0.43529252690805814</v>
      </c>
      <c r="Z90" s="10">
        <v>0</v>
      </c>
      <c r="AA90" s="10">
        <v>0.48805525744236822</v>
      </c>
      <c r="AC90" s="29" t="s">
        <v>139</v>
      </c>
      <c r="AD90" s="28" t="s">
        <v>124</v>
      </c>
      <c r="AE90" s="10">
        <v>5.7794629431936272E-2</v>
      </c>
      <c r="AF90" s="10">
        <v>1.9072227712538969E-2</v>
      </c>
      <c r="AG90" s="10" t="s">
        <v>201</v>
      </c>
      <c r="AH90" s="10" t="s">
        <v>200</v>
      </c>
      <c r="AI90" s="10" t="s">
        <v>200</v>
      </c>
      <c r="AJ90" s="10">
        <v>5.0281327605784549E-4</v>
      </c>
      <c r="AK90" s="10" t="s">
        <v>200</v>
      </c>
      <c r="AL90" s="10">
        <v>5.7794629431936272E-2</v>
      </c>
      <c r="AM90" s="10">
        <v>0.47680569281347424</v>
      </c>
      <c r="AN90" s="10">
        <v>0</v>
      </c>
      <c r="AO90" s="10">
        <v>0.53460032224541054</v>
      </c>
      <c r="AQ90" s="29" t="s">
        <v>139</v>
      </c>
      <c r="AR90" s="28" t="s">
        <v>124</v>
      </c>
      <c r="AS90" s="10">
        <v>4.3537110608330237E-2</v>
      </c>
      <c r="AT90" s="10">
        <v>1.4367246500748979E-2</v>
      </c>
      <c r="AU90" s="10" t="s">
        <v>201</v>
      </c>
      <c r="AV90" s="10" t="s">
        <v>200</v>
      </c>
      <c r="AW90" s="10" t="s">
        <v>200</v>
      </c>
      <c r="AX90" s="10">
        <v>3.7877286229247309E-4</v>
      </c>
      <c r="AY90" s="10" t="s">
        <v>200</v>
      </c>
      <c r="AZ90" s="10">
        <v>4.3537110608330237E-2</v>
      </c>
      <c r="BA90" s="10">
        <v>0.35918116251872445</v>
      </c>
      <c r="BB90" s="10">
        <v>0</v>
      </c>
      <c r="BC90" s="10">
        <v>0.40271827312705466</v>
      </c>
      <c r="BE90" s="29" t="s">
        <v>139</v>
      </c>
      <c r="BF90" s="28" t="s">
        <v>124</v>
      </c>
      <c r="BG90" s="10">
        <v>3.3345887123492485E-2</v>
      </c>
      <c r="BH90" s="10">
        <v>1.1004142750752519E-2</v>
      </c>
      <c r="BI90" s="10" t="s">
        <v>201</v>
      </c>
      <c r="BJ90" s="10" t="s">
        <v>200</v>
      </c>
      <c r="BK90" s="10" t="s">
        <v>200</v>
      </c>
      <c r="BL90" s="10">
        <v>2.9010921797438456E-4</v>
      </c>
      <c r="BM90" s="10" t="s">
        <v>200</v>
      </c>
      <c r="BN90" s="10">
        <v>3.3345887123492485E-2</v>
      </c>
      <c r="BO90" s="10">
        <v>0.27510356876881298</v>
      </c>
      <c r="BP90" s="10">
        <v>0</v>
      </c>
      <c r="BQ90" s="10">
        <v>0.30844945589230544</v>
      </c>
    </row>
    <row r="91" spans="1:69" ht="22.8" x14ac:dyDescent="0.3">
      <c r="A91" s="29" t="s">
        <v>140</v>
      </c>
      <c r="B91" s="28" t="s">
        <v>141</v>
      </c>
      <c r="C91" s="10">
        <v>4.9399825002052963E-3</v>
      </c>
      <c r="D91" s="10">
        <v>0.13408523929128663</v>
      </c>
      <c r="E91" s="10" t="s">
        <v>200</v>
      </c>
      <c r="F91" s="10" t="s">
        <v>200</v>
      </c>
      <c r="G91" s="10" t="s">
        <v>200</v>
      </c>
      <c r="H91" s="10">
        <v>6.3514060716925234E-4</v>
      </c>
      <c r="I91" s="10" t="s">
        <v>200</v>
      </c>
      <c r="J91" s="10">
        <v>4.9399825002052963E-3</v>
      </c>
      <c r="K91" s="10">
        <v>3.3521309822821657</v>
      </c>
      <c r="L91" s="10">
        <v>0</v>
      </c>
      <c r="M91" s="10">
        <v>3.3570709647823711</v>
      </c>
      <c r="O91" s="29" t="s">
        <v>140</v>
      </c>
      <c r="P91" s="28" t="s">
        <v>141</v>
      </c>
      <c r="Q91" s="10">
        <v>7.3867822748034098E-3</v>
      </c>
      <c r="R91" s="10">
        <v>0.20049837603037829</v>
      </c>
      <c r="S91" s="10" t="s">
        <v>200</v>
      </c>
      <c r="T91" s="10" t="s">
        <v>200</v>
      </c>
      <c r="U91" s="10" t="s">
        <v>200</v>
      </c>
      <c r="V91" s="10">
        <v>9.497291496175812E-4</v>
      </c>
      <c r="W91" s="10" t="s">
        <v>200</v>
      </c>
      <c r="X91" s="10">
        <v>7.3867822748034098E-3</v>
      </c>
      <c r="Y91" s="10">
        <v>5.0124594007594574</v>
      </c>
      <c r="Z91" s="10">
        <v>0</v>
      </c>
      <c r="AA91" s="10">
        <v>5.0198461830342609</v>
      </c>
      <c r="AC91" s="29" t="s">
        <v>140</v>
      </c>
      <c r="AD91" s="28" t="s">
        <v>141</v>
      </c>
      <c r="AE91" s="10">
        <v>8.0912481204710764E-3</v>
      </c>
      <c r="AF91" s="10">
        <v>0.21961959184135782</v>
      </c>
      <c r="AG91" s="10" t="s">
        <v>200</v>
      </c>
      <c r="AH91" s="10" t="s">
        <v>200</v>
      </c>
      <c r="AI91" s="10" t="s">
        <v>200</v>
      </c>
      <c r="AJ91" s="10">
        <v>1.0403033297748528E-3</v>
      </c>
      <c r="AK91" s="10" t="s">
        <v>200</v>
      </c>
      <c r="AL91" s="10">
        <v>8.0912481204710764E-3</v>
      </c>
      <c r="AM91" s="10">
        <v>5.4904897960339456</v>
      </c>
      <c r="AN91" s="10">
        <v>0</v>
      </c>
      <c r="AO91" s="10">
        <v>5.4985810441544167</v>
      </c>
      <c r="AQ91" s="29" t="s">
        <v>140</v>
      </c>
      <c r="AR91" s="28" t="s">
        <v>141</v>
      </c>
      <c r="AS91" s="10">
        <v>6.095195485166233E-3</v>
      </c>
      <c r="AT91" s="10">
        <v>0.16544102031165492</v>
      </c>
      <c r="AU91" s="10" t="s">
        <v>200</v>
      </c>
      <c r="AV91" s="10" t="s">
        <v>200</v>
      </c>
      <c r="AW91" s="10" t="s">
        <v>200</v>
      </c>
      <c r="AX91" s="10">
        <v>7.8366799094994422E-4</v>
      </c>
      <c r="AY91" s="10" t="s">
        <v>200</v>
      </c>
      <c r="AZ91" s="10">
        <v>6.095195485166233E-3</v>
      </c>
      <c r="BA91" s="10">
        <v>4.1360255077913726</v>
      </c>
      <c r="BB91" s="10">
        <v>0</v>
      </c>
      <c r="BC91" s="10">
        <v>4.1421207032765386</v>
      </c>
      <c r="BE91" s="29" t="s">
        <v>140</v>
      </c>
      <c r="BF91" s="28" t="s">
        <v>141</v>
      </c>
      <c r="BG91" s="10">
        <v>4.6684241972889473E-3</v>
      </c>
      <c r="BH91" s="10">
        <v>0.12671437106927144</v>
      </c>
      <c r="BI91" s="10" t="s">
        <v>200</v>
      </c>
      <c r="BJ91" s="10" t="s">
        <v>200</v>
      </c>
      <c r="BK91" s="10" t="s">
        <v>200</v>
      </c>
      <c r="BL91" s="10">
        <v>6.0022596822286464E-4</v>
      </c>
      <c r="BM91" s="10" t="s">
        <v>200</v>
      </c>
      <c r="BN91" s="10">
        <v>4.6684241972889473E-3</v>
      </c>
      <c r="BO91" s="10">
        <v>3.1678592767317859</v>
      </c>
      <c r="BP91" s="10">
        <v>0</v>
      </c>
      <c r="BQ91" s="10">
        <v>3.1725277009290749</v>
      </c>
    </row>
    <row r="92" spans="1:69" ht="22.8" x14ac:dyDescent="0.3">
      <c r="A92" s="29" t="s">
        <v>142</v>
      </c>
      <c r="B92" s="28" t="s">
        <v>143</v>
      </c>
      <c r="C92" s="10">
        <v>1.9859752454360366E-3</v>
      </c>
      <c r="D92" s="10">
        <v>2.4824690567950454E-2</v>
      </c>
      <c r="E92" s="10" t="s">
        <v>200</v>
      </c>
      <c r="F92" s="10" t="s">
        <v>200</v>
      </c>
      <c r="G92" s="10" t="s">
        <v>200</v>
      </c>
      <c r="H92" s="10">
        <v>8.9368886044621631E-3</v>
      </c>
      <c r="I92" s="10" t="s">
        <v>200</v>
      </c>
      <c r="J92" s="10">
        <v>1.9859752454360366E-3</v>
      </c>
      <c r="K92" s="10">
        <v>0.6206172641987614</v>
      </c>
      <c r="L92" s="10">
        <v>0</v>
      </c>
      <c r="M92" s="10">
        <v>0.62260323944419749</v>
      </c>
      <c r="O92" s="29" t="s">
        <v>142</v>
      </c>
      <c r="P92" s="28" t="s">
        <v>143</v>
      </c>
      <c r="Q92" s="10">
        <v>1.9238696633413278E-3</v>
      </c>
      <c r="R92" s="10">
        <v>2.4048370791766593E-2</v>
      </c>
      <c r="S92" s="10" t="s">
        <v>200</v>
      </c>
      <c r="T92" s="10" t="s">
        <v>200</v>
      </c>
      <c r="U92" s="10" t="s">
        <v>200</v>
      </c>
      <c r="V92" s="10">
        <v>8.6574134850359741E-3</v>
      </c>
      <c r="W92" s="10" t="s">
        <v>200</v>
      </c>
      <c r="X92" s="10">
        <v>1.9238696633413278E-3</v>
      </c>
      <c r="Y92" s="10">
        <v>0.60120926979416478</v>
      </c>
      <c r="Z92" s="10">
        <v>0</v>
      </c>
      <c r="AA92" s="10">
        <v>0.60313313945750613</v>
      </c>
      <c r="AC92" s="29" t="s">
        <v>142</v>
      </c>
      <c r="AD92" s="28" t="s">
        <v>143</v>
      </c>
      <c r="AE92" s="10">
        <v>1.6826987062044984E-3</v>
      </c>
      <c r="AF92" s="10">
        <v>2.1033733827556227E-2</v>
      </c>
      <c r="AG92" s="10" t="s">
        <v>200</v>
      </c>
      <c r="AH92" s="10" t="s">
        <v>200</v>
      </c>
      <c r="AI92" s="10" t="s">
        <v>200</v>
      </c>
      <c r="AJ92" s="10">
        <v>7.5721441779202422E-3</v>
      </c>
      <c r="AK92" s="10" t="s">
        <v>200</v>
      </c>
      <c r="AL92" s="10">
        <v>1.6826987062044984E-3</v>
      </c>
      <c r="AM92" s="10">
        <v>0.52584334568890567</v>
      </c>
      <c r="AN92" s="10">
        <v>0</v>
      </c>
      <c r="AO92" s="10">
        <v>0.52752604439511019</v>
      </c>
      <c r="AQ92" s="29" t="s">
        <v>142</v>
      </c>
      <c r="AR92" s="28" t="s">
        <v>143</v>
      </c>
      <c r="AS92" s="10">
        <v>1.5023389924254081E-3</v>
      </c>
      <c r="AT92" s="10">
        <v>1.87792374053176E-2</v>
      </c>
      <c r="AU92" s="10" t="s">
        <v>200</v>
      </c>
      <c r="AV92" s="10" t="s">
        <v>200</v>
      </c>
      <c r="AW92" s="10" t="s">
        <v>200</v>
      </c>
      <c r="AX92" s="10">
        <v>6.7605254659143365E-3</v>
      </c>
      <c r="AY92" s="10" t="s">
        <v>200</v>
      </c>
      <c r="AZ92" s="10">
        <v>1.5023389924254081E-3</v>
      </c>
      <c r="BA92" s="10">
        <v>0.46948093513293998</v>
      </c>
      <c r="BB92" s="10">
        <v>0</v>
      </c>
      <c r="BC92" s="10">
        <v>0.47098327412536539</v>
      </c>
      <c r="BE92" s="29" t="s">
        <v>142</v>
      </c>
      <c r="BF92" s="28" t="s">
        <v>143</v>
      </c>
      <c r="BG92" s="10">
        <v>1.3071225291760168E-3</v>
      </c>
      <c r="BH92" s="10">
        <v>1.6339031614700208E-2</v>
      </c>
      <c r="BI92" s="10" t="s">
        <v>200</v>
      </c>
      <c r="BJ92" s="10" t="s">
        <v>200</v>
      </c>
      <c r="BK92" s="10" t="s">
        <v>200</v>
      </c>
      <c r="BL92" s="10">
        <v>5.8820513812920753E-3</v>
      </c>
      <c r="BM92" s="10" t="s">
        <v>200</v>
      </c>
      <c r="BN92" s="10">
        <v>1.3071225291760168E-3</v>
      </c>
      <c r="BO92" s="10">
        <v>0.4084757903675052</v>
      </c>
      <c r="BP92" s="10">
        <v>0</v>
      </c>
      <c r="BQ92" s="10">
        <v>0.40978291289668123</v>
      </c>
    </row>
    <row r="93" spans="1:69" ht="45.6" x14ac:dyDescent="0.3">
      <c r="A93" s="29" t="s">
        <v>144</v>
      </c>
      <c r="B93" s="28" t="s">
        <v>145</v>
      </c>
      <c r="C93" s="10">
        <v>5.030975539645138E-5</v>
      </c>
      <c r="D93" s="10">
        <v>3.7732316547338537E-3</v>
      </c>
      <c r="E93" s="10" t="s">
        <v>200</v>
      </c>
      <c r="F93" s="10" t="s">
        <v>200</v>
      </c>
      <c r="G93" s="10" t="s">
        <v>200</v>
      </c>
      <c r="H93" s="10" t="s">
        <v>201</v>
      </c>
      <c r="I93" s="10" t="s">
        <v>200</v>
      </c>
      <c r="J93" s="10">
        <v>5.030975539645138E-5</v>
      </c>
      <c r="K93" s="10">
        <v>9.4330791368346337E-2</v>
      </c>
      <c r="L93" s="10">
        <v>0</v>
      </c>
      <c r="M93" s="10">
        <v>9.4381101123742789E-2</v>
      </c>
      <c r="O93" s="29" t="s">
        <v>144</v>
      </c>
      <c r="P93" s="28" t="s">
        <v>145</v>
      </c>
      <c r="Q93" s="10">
        <v>5.8997358766410587E-5</v>
      </c>
      <c r="R93" s="10">
        <v>4.4248019074807935E-3</v>
      </c>
      <c r="S93" s="10" t="s">
        <v>200</v>
      </c>
      <c r="T93" s="10" t="s">
        <v>200</v>
      </c>
      <c r="U93" s="10" t="s">
        <v>200</v>
      </c>
      <c r="V93" s="10" t="s">
        <v>201</v>
      </c>
      <c r="W93" s="10" t="s">
        <v>200</v>
      </c>
      <c r="X93" s="10">
        <v>5.8997358766410587E-5</v>
      </c>
      <c r="Y93" s="10">
        <v>0.11062004768701984</v>
      </c>
      <c r="Z93" s="10">
        <v>0</v>
      </c>
      <c r="AA93" s="10">
        <v>0.11067904504578625</v>
      </c>
      <c r="AC93" s="29" t="s">
        <v>144</v>
      </c>
      <c r="AD93" s="28" t="s">
        <v>145</v>
      </c>
      <c r="AE93" s="10">
        <v>5.1628591806065417E-5</v>
      </c>
      <c r="AF93" s="10">
        <v>3.8721443854549064E-3</v>
      </c>
      <c r="AG93" s="10" t="s">
        <v>200</v>
      </c>
      <c r="AH93" s="10" t="s">
        <v>200</v>
      </c>
      <c r="AI93" s="10" t="s">
        <v>200</v>
      </c>
      <c r="AJ93" s="10" t="s">
        <v>201</v>
      </c>
      <c r="AK93" s="10" t="s">
        <v>200</v>
      </c>
      <c r="AL93" s="10">
        <v>5.1628591806065417E-5</v>
      </c>
      <c r="AM93" s="10">
        <v>9.6803609636372662E-2</v>
      </c>
      <c r="AN93" s="10">
        <v>0</v>
      </c>
      <c r="AO93" s="10">
        <v>9.6855238228178722E-2</v>
      </c>
      <c r="AQ93" s="29" t="s">
        <v>144</v>
      </c>
      <c r="AR93" s="28" t="s">
        <v>145</v>
      </c>
      <c r="AS93" s="10">
        <v>3.1148501898642771E-5</v>
      </c>
      <c r="AT93" s="10">
        <v>2.3361376423982078E-3</v>
      </c>
      <c r="AU93" s="10" t="s">
        <v>200</v>
      </c>
      <c r="AV93" s="10" t="s">
        <v>200</v>
      </c>
      <c r="AW93" s="10" t="s">
        <v>200</v>
      </c>
      <c r="AX93" s="10" t="s">
        <v>201</v>
      </c>
      <c r="AY93" s="10" t="s">
        <v>200</v>
      </c>
      <c r="AZ93" s="10">
        <v>3.1148501898642771E-5</v>
      </c>
      <c r="BA93" s="10">
        <v>5.8403441059955194E-2</v>
      </c>
      <c r="BB93" s="10">
        <v>0</v>
      </c>
      <c r="BC93" s="10">
        <v>5.8434589561853836E-2</v>
      </c>
      <c r="BE93" s="29" t="s">
        <v>144</v>
      </c>
      <c r="BF93" s="28" t="s">
        <v>145</v>
      </c>
      <c r="BG93" s="10">
        <v>0</v>
      </c>
      <c r="BH93" s="10">
        <v>0</v>
      </c>
      <c r="BI93" s="10" t="s">
        <v>200</v>
      </c>
      <c r="BJ93" s="10" t="s">
        <v>200</v>
      </c>
      <c r="BK93" s="10" t="s">
        <v>200</v>
      </c>
      <c r="BL93" s="10" t="s">
        <v>201</v>
      </c>
      <c r="BM93" s="10" t="s">
        <v>200</v>
      </c>
      <c r="BN93" s="10">
        <v>0</v>
      </c>
      <c r="BO93" s="10">
        <v>0</v>
      </c>
      <c r="BP93" s="10">
        <v>0</v>
      </c>
      <c r="BQ93" s="10">
        <v>0</v>
      </c>
    </row>
    <row r="94" spans="1:69" ht="22.8" x14ac:dyDescent="0.3">
      <c r="A94" s="30" t="s">
        <v>146</v>
      </c>
      <c r="B94" s="31" t="s">
        <v>147</v>
      </c>
      <c r="C94" s="10">
        <v>2.9156790059307047E-3</v>
      </c>
      <c r="D94" s="10">
        <v>6.2887194245564229E-2</v>
      </c>
      <c r="E94" s="10" t="s">
        <v>201</v>
      </c>
      <c r="F94" s="10" t="s">
        <v>200</v>
      </c>
      <c r="G94" s="10" t="s">
        <v>200</v>
      </c>
      <c r="H94" s="10" t="s">
        <v>201</v>
      </c>
      <c r="I94" s="10" t="s">
        <v>200</v>
      </c>
      <c r="J94" s="10">
        <v>2.9156790059307047E-3</v>
      </c>
      <c r="K94" s="10">
        <v>1.5721798561391058</v>
      </c>
      <c r="L94" s="10">
        <v>0</v>
      </c>
      <c r="M94" s="10">
        <v>1.5750955351450364</v>
      </c>
      <c r="O94" s="30" t="s">
        <v>146</v>
      </c>
      <c r="P94" s="31" t="s">
        <v>147</v>
      </c>
      <c r="Q94" s="10">
        <v>3.4191651103260678E-3</v>
      </c>
      <c r="R94" s="10">
        <v>7.3746698458013224E-2</v>
      </c>
      <c r="S94" s="10" t="s">
        <v>201</v>
      </c>
      <c r="T94" s="10" t="s">
        <v>200</v>
      </c>
      <c r="U94" s="10" t="s">
        <v>200</v>
      </c>
      <c r="V94" s="10" t="s">
        <v>201</v>
      </c>
      <c r="W94" s="10" t="s">
        <v>200</v>
      </c>
      <c r="X94" s="10">
        <v>3.4191651103260678E-3</v>
      </c>
      <c r="Y94" s="10">
        <v>1.8436674614503306</v>
      </c>
      <c r="Z94" s="10">
        <v>0</v>
      </c>
      <c r="AA94" s="10">
        <v>1.8470866265606567</v>
      </c>
      <c r="AC94" s="30" t="s">
        <v>146</v>
      </c>
      <c r="AD94" s="31" t="s">
        <v>147</v>
      </c>
      <c r="AE94" s="10">
        <v>2.9921115705787912E-3</v>
      </c>
      <c r="AF94" s="10">
        <v>6.453573975758177E-2</v>
      </c>
      <c r="AG94" s="10" t="s">
        <v>201</v>
      </c>
      <c r="AH94" s="10" t="s">
        <v>200</v>
      </c>
      <c r="AI94" s="10" t="s">
        <v>200</v>
      </c>
      <c r="AJ94" s="10" t="s">
        <v>201</v>
      </c>
      <c r="AK94" s="10" t="s">
        <v>200</v>
      </c>
      <c r="AL94" s="10">
        <v>2.9921115705787912E-3</v>
      </c>
      <c r="AM94" s="10">
        <v>1.6133934939395442</v>
      </c>
      <c r="AN94" s="10">
        <v>0</v>
      </c>
      <c r="AO94" s="10">
        <v>1.6163856055101231</v>
      </c>
      <c r="AQ94" s="30" t="s">
        <v>146</v>
      </c>
      <c r="AR94" s="31" t="s">
        <v>147</v>
      </c>
      <c r="AS94" s="10">
        <v>1.8051972691258877E-3</v>
      </c>
      <c r="AT94" s="10">
        <v>3.8935627373303465E-2</v>
      </c>
      <c r="AU94" s="10" t="s">
        <v>201</v>
      </c>
      <c r="AV94" s="10" t="s">
        <v>200</v>
      </c>
      <c r="AW94" s="10" t="s">
        <v>200</v>
      </c>
      <c r="AX94" s="10" t="s">
        <v>201</v>
      </c>
      <c r="AY94" s="10" t="s">
        <v>200</v>
      </c>
      <c r="AZ94" s="10">
        <v>1.8051972691258877E-3</v>
      </c>
      <c r="BA94" s="10">
        <v>0.97339068433258658</v>
      </c>
      <c r="BB94" s="10">
        <v>0</v>
      </c>
      <c r="BC94" s="10">
        <v>0.97519588160171244</v>
      </c>
      <c r="BE94" s="30" t="s">
        <v>146</v>
      </c>
      <c r="BF94" s="31" t="s">
        <v>147</v>
      </c>
      <c r="BG94" s="10">
        <v>0</v>
      </c>
      <c r="BH94" s="10">
        <v>0</v>
      </c>
      <c r="BI94" s="10" t="s">
        <v>201</v>
      </c>
      <c r="BJ94" s="10" t="s">
        <v>200</v>
      </c>
      <c r="BK94" s="10" t="s">
        <v>200</v>
      </c>
      <c r="BL94" s="10" t="s">
        <v>201</v>
      </c>
      <c r="BM94" s="10" t="s">
        <v>200</v>
      </c>
      <c r="BN94" s="10">
        <v>0</v>
      </c>
      <c r="BO94" s="10">
        <v>0</v>
      </c>
      <c r="BP94" s="10">
        <v>0</v>
      </c>
      <c r="BQ94" s="10">
        <v>0</v>
      </c>
    </row>
    <row r="95" spans="1:69" x14ac:dyDescent="0.3">
      <c r="A95" s="32" t="s">
        <v>148</v>
      </c>
      <c r="B95" s="33" t="s">
        <v>149</v>
      </c>
      <c r="C95" s="34" t="s">
        <v>17</v>
      </c>
      <c r="D95" s="35" t="s">
        <v>17</v>
      </c>
      <c r="E95" s="35" t="s">
        <v>17</v>
      </c>
      <c r="F95" s="35" t="s">
        <v>17</v>
      </c>
      <c r="G95" s="35" t="s">
        <v>17</v>
      </c>
      <c r="H95" s="35" t="s">
        <v>17</v>
      </c>
      <c r="I95" s="35" t="s">
        <v>17</v>
      </c>
      <c r="J95" s="34">
        <v>0</v>
      </c>
      <c r="K95" s="35">
        <v>0</v>
      </c>
      <c r="L95" s="35">
        <v>0</v>
      </c>
      <c r="M95" s="35">
        <v>0</v>
      </c>
      <c r="O95" s="32" t="s">
        <v>148</v>
      </c>
      <c r="P95" s="33" t="s">
        <v>149</v>
      </c>
      <c r="Q95" s="34" t="s">
        <v>17</v>
      </c>
      <c r="R95" s="35" t="s">
        <v>17</v>
      </c>
      <c r="S95" s="35" t="s">
        <v>17</v>
      </c>
      <c r="T95" s="35" t="s">
        <v>17</v>
      </c>
      <c r="U95" s="35" t="s">
        <v>17</v>
      </c>
      <c r="V95" s="35" t="s">
        <v>17</v>
      </c>
      <c r="W95" s="35" t="s">
        <v>17</v>
      </c>
      <c r="X95" s="34">
        <v>0</v>
      </c>
      <c r="Y95" s="35">
        <v>0</v>
      </c>
      <c r="Z95" s="35">
        <v>0</v>
      </c>
      <c r="AA95" s="35">
        <v>0</v>
      </c>
      <c r="AC95" s="32" t="s">
        <v>148</v>
      </c>
      <c r="AD95" s="33" t="s">
        <v>149</v>
      </c>
      <c r="AE95" s="34" t="s">
        <v>17</v>
      </c>
      <c r="AF95" s="35" t="s">
        <v>17</v>
      </c>
      <c r="AG95" s="35" t="s">
        <v>17</v>
      </c>
      <c r="AH95" s="35" t="s">
        <v>17</v>
      </c>
      <c r="AI95" s="35" t="s">
        <v>17</v>
      </c>
      <c r="AJ95" s="35" t="s">
        <v>17</v>
      </c>
      <c r="AK95" s="35" t="s">
        <v>17</v>
      </c>
      <c r="AL95" s="34">
        <v>0</v>
      </c>
      <c r="AM95" s="35">
        <v>0</v>
      </c>
      <c r="AN95" s="35">
        <v>0</v>
      </c>
      <c r="AO95" s="35">
        <v>0</v>
      </c>
      <c r="AQ95" s="32" t="s">
        <v>148</v>
      </c>
      <c r="AR95" s="33" t="s">
        <v>149</v>
      </c>
      <c r="AS95" s="34" t="s">
        <v>17</v>
      </c>
      <c r="AT95" s="35" t="s">
        <v>17</v>
      </c>
      <c r="AU95" s="35" t="s">
        <v>17</v>
      </c>
      <c r="AV95" s="35" t="s">
        <v>17</v>
      </c>
      <c r="AW95" s="35" t="s">
        <v>17</v>
      </c>
      <c r="AX95" s="35" t="s">
        <v>17</v>
      </c>
      <c r="AY95" s="35" t="s">
        <v>17</v>
      </c>
      <c r="AZ95" s="34">
        <v>0</v>
      </c>
      <c r="BA95" s="35">
        <v>0</v>
      </c>
      <c r="BB95" s="35">
        <v>0</v>
      </c>
      <c r="BC95" s="35">
        <v>0</v>
      </c>
      <c r="BE95" s="32" t="s">
        <v>148</v>
      </c>
      <c r="BF95" s="33" t="s">
        <v>149</v>
      </c>
      <c r="BG95" s="34" t="s">
        <v>17</v>
      </c>
      <c r="BH95" s="35" t="s">
        <v>17</v>
      </c>
      <c r="BI95" s="35" t="s">
        <v>17</v>
      </c>
      <c r="BJ95" s="35" t="s">
        <v>17</v>
      </c>
      <c r="BK95" s="35" t="s">
        <v>17</v>
      </c>
      <c r="BL95" s="35" t="s">
        <v>17</v>
      </c>
      <c r="BM95" s="35" t="s">
        <v>17</v>
      </c>
      <c r="BN95" s="34">
        <v>0</v>
      </c>
      <c r="BO95" s="35">
        <v>0</v>
      </c>
      <c r="BP95" s="35">
        <v>0</v>
      </c>
      <c r="BQ95" s="35">
        <v>0</v>
      </c>
    </row>
    <row r="96" spans="1:69" x14ac:dyDescent="0.3">
      <c r="A96" s="32" t="s">
        <v>150</v>
      </c>
      <c r="B96" s="33" t="s">
        <v>151</v>
      </c>
      <c r="C96" s="34" t="s">
        <v>17</v>
      </c>
      <c r="D96" s="35" t="s">
        <v>17</v>
      </c>
      <c r="E96" s="35" t="s">
        <v>17</v>
      </c>
      <c r="F96" s="35" t="s">
        <v>17</v>
      </c>
      <c r="G96" s="35" t="s">
        <v>17</v>
      </c>
      <c r="H96" s="35" t="s">
        <v>17</v>
      </c>
      <c r="I96" s="35" t="s">
        <v>17</v>
      </c>
      <c r="J96" s="34">
        <v>0</v>
      </c>
      <c r="K96" s="35">
        <v>0</v>
      </c>
      <c r="L96" s="35">
        <v>0</v>
      </c>
      <c r="M96" s="35">
        <v>0</v>
      </c>
      <c r="O96" s="32" t="s">
        <v>150</v>
      </c>
      <c r="P96" s="33" t="s">
        <v>151</v>
      </c>
      <c r="Q96" s="34" t="s">
        <v>17</v>
      </c>
      <c r="R96" s="35" t="s">
        <v>17</v>
      </c>
      <c r="S96" s="35" t="s">
        <v>17</v>
      </c>
      <c r="T96" s="35" t="s">
        <v>17</v>
      </c>
      <c r="U96" s="35" t="s">
        <v>17</v>
      </c>
      <c r="V96" s="35" t="s">
        <v>17</v>
      </c>
      <c r="W96" s="35" t="s">
        <v>17</v>
      </c>
      <c r="X96" s="34">
        <v>0</v>
      </c>
      <c r="Y96" s="35">
        <v>0</v>
      </c>
      <c r="Z96" s="35">
        <v>0</v>
      </c>
      <c r="AA96" s="35">
        <v>0</v>
      </c>
      <c r="AC96" s="32" t="s">
        <v>150</v>
      </c>
      <c r="AD96" s="33" t="s">
        <v>151</v>
      </c>
      <c r="AE96" s="34" t="s">
        <v>17</v>
      </c>
      <c r="AF96" s="35" t="s">
        <v>17</v>
      </c>
      <c r="AG96" s="35" t="s">
        <v>17</v>
      </c>
      <c r="AH96" s="35" t="s">
        <v>17</v>
      </c>
      <c r="AI96" s="35" t="s">
        <v>17</v>
      </c>
      <c r="AJ96" s="35" t="s">
        <v>17</v>
      </c>
      <c r="AK96" s="35" t="s">
        <v>17</v>
      </c>
      <c r="AL96" s="34">
        <v>0</v>
      </c>
      <c r="AM96" s="35">
        <v>0</v>
      </c>
      <c r="AN96" s="35">
        <v>0</v>
      </c>
      <c r="AO96" s="35">
        <v>0</v>
      </c>
      <c r="AQ96" s="32" t="s">
        <v>150</v>
      </c>
      <c r="AR96" s="33" t="s">
        <v>151</v>
      </c>
      <c r="AS96" s="34" t="s">
        <v>17</v>
      </c>
      <c r="AT96" s="35" t="s">
        <v>17</v>
      </c>
      <c r="AU96" s="35" t="s">
        <v>17</v>
      </c>
      <c r="AV96" s="35" t="s">
        <v>17</v>
      </c>
      <c r="AW96" s="35" t="s">
        <v>17</v>
      </c>
      <c r="AX96" s="35" t="s">
        <v>17</v>
      </c>
      <c r="AY96" s="35" t="s">
        <v>17</v>
      </c>
      <c r="AZ96" s="34">
        <v>0</v>
      </c>
      <c r="BA96" s="35">
        <v>0</v>
      </c>
      <c r="BB96" s="35">
        <v>0</v>
      </c>
      <c r="BC96" s="35">
        <v>0</v>
      </c>
      <c r="BE96" s="32" t="s">
        <v>150</v>
      </c>
      <c r="BF96" s="33" t="s">
        <v>151</v>
      </c>
      <c r="BG96" s="34" t="s">
        <v>17</v>
      </c>
      <c r="BH96" s="35" t="s">
        <v>17</v>
      </c>
      <c r="BI96" s="35" t="s">
        <v>17</v>
      </c>
      <c r="BJ96" s="35" t="s">
        <v>17</v>
      </c>
      <c r="BK96" s="35" t="s">
        <v>17</v>
      </c>
      <c r="BL96" s="35" t="s">
        <v>17</v>
      </c>
      <c r="BM96" s="35" t="s">
        <v>17</v>
      </c>
      <c r="BN96" s="34">
        <v>0</v>
      </c>
      <c r="BO96" s="35">
        <v>0</v>
      </c>
      <c r="BP96" s="35">
        <v>0</v>
      </c>
      <c r="BQ96" s="35">
        <v>0</v>
      </c>
    </row>
    <row r="97" spans="1:69" x14ac:dyDescent="0.3">
      <c r="A97" s="32" t="s">
        <v>199</v>
      </c>
      <c r="B97" s="33" t="s">
        <v>152</v>
      </c>
      <c r="C97" s="34" t="s">
        <v>17</v>
      </c>
      <c r="D97" s="35" t="s">
        <v>17</v>
      </c>
      <c r="E97" s="35" t="s">
        <v>17</v>
      </c>
      <c r="F97" s="35" t="s">
        <v>17</v>
      </c>
      <c r="G97" s="35" t="s">
        <v>17</v>
      </c>
      <c r="H97" s="35" t="s">
        <v>17</v>
      </c>
      <c r="I97" s="35" t="s">
        <v>17</v>
      </c>
      <c r="J97" s="34">
        <v>0</v>
      </c>
      <c r="K97" s="35">
        <v>0</v>
      </c>
      <c r="L97" s="35">
        <v>0</v>
      </c>
      <c r="M97" s="35">
        <v>0</v>
      </c>
      <c r="O97" s="32" t="s">
        <v>199</v>
      </c>
      <c r="P97" s="33" t="s">
        <v>152</v>
      </c>
      <c r="Q97" s="34" t="s">
        <v>17</v>
      </c>
      <c r="R97" s="35" t="s">
        <v>17</v>
      </c>
      <c r="S97" s="35" t="s">
        <v>17</v>
      </c>
      <c r="T97" s="35" t="s">
        <v>17</v>
      </c>
      <c r="U97" s="35" t="s">
        <v>17</v>
      </c>
      <c r="V97" s="35" t="s">
        <v>17</v>
      </c>
      <c r="W97" s="35" t="s">
        <v>17</v>
      </c>
      <c r="X97" s="34">
        <v>0</v>
      </c>
      <c r="Y97" s="35">
        <v>0</v>
      </c>
      <c r="Z97" s="35">
        <v>0</v>
      </c>
      <c r="AA97" s="35">
        <v>0</v>
      </c>
      <c r="AC97" s="32" t="s">
        <v>199</v>
      </c>
      <c r="AD97" s="33" t="s">
        <v>152</v>
      </c>
      <c r="AE97" s="34" t="s">
        <v>17</v>
      </c>
      <c r="AF97" s="35" t="s">
        <v>17</v>
      </c>
      <c r="AG97" s="35" t="s">
        <v>17</v>
      </c>
      <c r="AH97" s="35" t="s">
        <v>17</v>
      </c>
      <c r="AI97" s="35" t="s">
        <v>17</v>
      </c>
      <c r="AJ97" s="35" t="s">
        <v>17</v>
      </c>
      <c r="AK97" s="35" t="s">
        <v>17</v>
      </c>
      <c r="AL97" s="34">
        <v>0</v>
      </c>
      <c r="AM97" s="35">
        <v>0</v>
      </c>
      <c r="AN97" s="35">
        <v>0</v>
      </c>
      <c r="AO97" s="35">
        <v>0</v>
      </c>
      <c r="AQ97" s="32" t="s">
        <v>199</v>
      </c>
      <c r="AR97" s="33" t="s">
        <v>152</v>
      </c>
      <c r="AS97" s="34" t="s">
        <v>17</v>
      </c>
      <c r="AT97" s="35" t="s">
        <v>17</v>
      </c>
      <c r="AU97" s="35" t="s">
        <v>17</v>
      </c>
      <c r="AV97" s="35" t="s">
        <v>17</v>
      </c>
      <c r="AW97" s="35" t="s">
        <v>17</v>
      </c>
      <c r="AX97" s="35" t="s">
        <v>17</v>
      </c>
      <c r="AY97" s="35" t="s">
        <v>17</v>
      </c>
      <c r="AZ97" s="34">
        <v>0</v>
      </c>
      <c r="BA97" s="35">
        <v>0</v>
      </c>
      <c r="BB97" s="35">
        <v>0</v>
      </c>
      <c r="BC97" s="35">
        <v>0</v>
      </c>
      <c r="BE97" s="32" t="s">
        <v>199</v>
      </c>
      <c r="BF97" s="33" t="s">
        <v>152</v>
      </c>
      <c r="BG97" s="34" t="s">
        <v>17</v>
      </c>
      <c r="BH97" s="35" t="s">
        <v>17</v>
      </c>
      <c r="BI97" s="35" t="s">
        <v>17</v>
      </c>
      <c r="BJ97" s="35" t="s">
        <v>17</v>
      </c>
      <c r="BK97" s="35" t="s">
        <v>17</v>
      </c>
      <c r="BL97" s="35" t="s">
        <v>17</v>
      </c>
      <c r="BM97" s="35" t="s">
        <v>17</v>
      </c>
      <c r="BN97" s="34">
        <v>0</v>
      </c>
      <c r="BO97" s="35">
        <v>0</v>
      </c>
      <c r="BP97" s="35">
        <v>0</v>
      </c>
      <c r="BQ97" s="35">
        <v>0</v>
      </c>
    </row>
    <row r="98" spans="1:69" x14ac:dyDescent="0.3">
      <c r="A98" s="32" t="s">
        <v>153</v>
      </c>
      <c r="B98" s="33" t="s">
        <v>154</v>
      </c>
      <c r="C98" s="36" t="s">
        <v>17</v>
      </c>
      <c r="D98" s="13" t="s">
        <v>17</v>
      </c>
      <c r="E98" s="13" t="s">
        <v>17</v>
      </c>
      <c r="F98" s="13" t="s">
        <v>17</v>
      </c>
      <c r="G98" s="13" t="s">
        <v>17</v>
      </c>
      <c r="H98" s="13" t="s">
        <v>17</v>
      </c>
      <c r="I98" s="13" t="s">
        <v>17</v>
      </c>
      <c r="J98" s="36">
        <v>0</v>
      </c>
      <c r="K98" s="13">
        <v>0</v>
      </c>
      <c r="L98" s="13">
        <v>0</v>
      </c>
      <c r="M98" s="13">
        <v>0</v>
      </c>
      <c r="O98" s="32" t="s">
        <v>153</v>
      </c>
      <c r="P98" s="33" t="s">
        <v>154</v>
      </c>
      <c r="Q98" s="36" t="s">
        <v>17</v>
      </c>
      <c r="R98" s="13" t="s">
        <v>17</v>
      </c>
      <c r="S98" s="13" t="s">
        <v>17</v>
      </c>
      <c r="T98" s="13" t="s">
        <v>17</v>
      </c>
      <c r="U98" s="13" t="s">
        <v>17</v>
      </c>
      <c r="V98" s="13" t="s">
        <v>17</v>
      </c>
      <c r="W98" s="13" t="s">
        <v>17</v>
      </c>
      <c r="X98" s="36">
        <v>0</v>
      </c>
      <c r="Y98" s="13">
        <v>0</v>
      </c>
      <c r="Z98" s="13">
        <v>0</v>
      </c>
      <c r="AA98" s="13">
        <v>0</v>
      </c>
      <c r="AC98" s="32" t="s">
        <v>153</v>
      </c>
      <c r="AD98" s="33" t="s">
        <v>154</v>
      </c>
      <c r="AE98" s="36" t="s">
        <v>17</v>
      </c>
      <c r="AF98" s="13" t="s">
        <v>17</v>
      </c>
      <c r="AG98" s="13" t="s">
        <v>17</v>
      </c>
      <c r="AH98" s="13" t="s">
        <v>17</v>
      </c>
      <c r="AI98" s="13" t="s">
        <v>17</v>
      </c>
      <c r="AJ98" s="13" t="s">
        <v>17</v>
      </c>
      <c r="AK98" s="13" t="s">
        <v>17</v>
      </c>
      <c r="AL98" s="36">
        <v>0</v>
      </c>
      <c r="AM98" s="13">
        <v>0</v>
      </c>
      <c r="AN98" s="13">
        <v>0</v>
      </c>
      <c r="AO98" s="13">
        <v>0</v>
      </c>
      <c r="AQ98" s="32" t="s">
        <v>153</v>
      </c>
      <c r="AR98" s="33" t="s">
        <v>154</v>
      </c>
      <c r="AS98" s="36" t="s">
        <v>17</v>
      </c>
      <c r="AT98" s="13" t="s">
        <v>17</v>
      </c>
      <c r="AU98" s="13" t="s">
        <v>17</v>
      </c>
      <c r="AV98" s="13" t="s">
        <v>17</v>
      </c>
      <c r="AW98" s="13" t="s">
        <v>17</v>
      </c>
      <c r="AX98" s="13" t="s">
        <v>17</v>
      </c>
      <c r="AY98" s="13" t="s">
        <v>17</v>
      </c>
      <c r="AZ98" s="36">
        <v>0</v>
      </c>
      <c r="BA98" s="13">
        <v>0</v>
      </c>
      <c r="BB98" s="13">
        <v>0</v>
      </c>
      <c r="BC98" s="13">
        <v>0</v>
      </c>
      <c r="BE98" s="32" t="s">
        <v>153</v>
      </c>
      <c r="BF98" s="33" t="s">
        <v>154</v>
      </c>
      <c r="BG98" s="36" t="s">
        <v>17</v>
      </c>
      <c r="BH98" s="13" t="s">
        <v>17</v>
      </c>
      <c r="BI98" s="13" t="s">
        <v>17</v>
      </c>
      <c r="BJ98" s="13" t="s">
        <v>17</v>
      </c>
      <c r="BK98" s="13" t="s">
        <v>17</v>
      </c>
      <c r="BL98" s="13" t="s">
        <v>17</v>
      </c>
      <c r="BM98" s="13" t="s">
        <v>17</v>
      </c>
      <c r="BN98" s="36">
        <v>0</v>
      </c>
      <c r="BO98" s="13">
        <v>0</v>
      </c>
      <c r="BP98" s="13">
        <v>0</v>
      </c>
      <c r="BQ98" s="13">
        <v>0</v>
      </c>
    </row>
  </sheetData>
  <mergeCells count="10">
    <mergeCell ref="BN3:BQ3"/>
    <mergeCell ref="C3:E3"/>
    <mergeCell ref="J3:M3"/>
    <mergeCell ref="Q3:S3"/>
    <mergeCell ref="X3:AA3"/>
    <mergeCell ref="AE3:AG3"/>
    <mergeCell ref="AL3:AO3"/>
    <mergeCell ref="AS3:AU3"/>
    <mergeCell ref="AZ3:BC3"/>
    <mergeCell ref="BG3:B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A362-CE81-4D96-8B76-292A0E398E51}">
  <dimension ref="A1:AC97"/>
  <sheetViews>
    <sheetView topLeftCell="D1" zoomScale="85" zoomScaleNormal="85" workbookViewId="0">
      <selection activeCell="U8" sqref="U8:AA8"/>
    </sheetView>
  </sheetViews>
  <sheetFormatPr defaultRowHeight="14.4" x14ac:dyDescent="0.3"/>
  <cols>
    <col min="2" max="2" width="75.77734375" bestFit="1" customWidth="1"/>
    <col min="3" max="4" width="10.77734375" customWidth="1"/>
    <col min="5" max="6" width="10.33203125" customWidth="1"/>
    <col min="7" max="7" width="9.5546875" bestFit="1" customWidth="1"/>
    <col min="8" max="8" width="9.5546875" customWidth="1"/>
    <col min="9" max="9" width="9.5546875" bestFit="1" customWidth="1"/>
    <col min="10" max="10" width="9.5546875" customWidth="1"/>
    <col min="11" max="11" width="9.5546875" bestFit="1" customWidth="1"/>
  </cols>
  <sheetData>
    <row r="1" spans="1:29" ht="15" thickBot="1" x14ac:dyDescent="0.35">
      <c r="C1" s="37" t="s">
        <v>202</v>
      </c>
      <c r="D1" s="37"/>
    </row>
    <row r="2" spans="1:29" x14ac:dyDescent="0.3">
      <c r="A2" s="43"/>
      <c r="B2" s="44" t="s">
        <v>204</v>
      </c>
      <c r="C2" s="50">
        <v>2010</v>
      </c>
      <c r="D2" s="54">
        <f>+C2+1</f>
        <v>2011</v>
      </c>
      <c r="E2" s="55">
        <v>2012</v>
      </c>
      <c r="F2" s="47">
        <f>+E2+1</f>
        <v>2013</v>
      </c>
      <c r="G2" s="55">
        <v>2014</v>
      </c>
      <c r="H2" s="47">
        <f>+G2+1</f>
        <v>2015</v>
      </c>
      <c r="I2" s="55">
        <v>2016</v>
      </c>
      <c r="J2" s="47">
        <f>+I2+1</f>
        <v>2017</v>
      </c>
      <c r="K2" s="61">
        <v>2018</v>
      </c>
      <c r="U2">
        <v>2010</v>
      </c>
      <c r="V2">
        <v>2011</v>
      </c>
      <c r="W2">
        <v>2012</v>
      </c>
      <c r="X2">
        <v>2013</v>
      </c>
      <c r="Y2">
        <v>2014</v>
      </c>
      <c r="Z2">
        <v>2015</v>
      </c>
      <c r="AA2">
        <v>2016</v>
      </c>
      <c r="AB2">
        <v>2017</v>
      </c>
      <c r="AC2">
        <v>2018</v>
      </c>
    </row>
    <row r="3" spans="1:29" ht="15" thickBot="1" x14ac:dyDescent="0.35">
      <c r="A3" s="42">
        <f>+inventarios!BE4</f>
        <v>1</v>
      </c>
      <c r="B3" s="46" t="str">
        <f>+inventarios!BF4</f>
        <v>ENERGÍA</v>
      </c>
      <c r="C3" s="51">
        <f>+inventarios!BN4+inventarios!BO4+inventarios!BP4</f>
        <v>33616.299779365669</v>
      </c>
      <c r="D3" s="56">
        <f>+AVERAGE(C3,E3)</f>
        <v>34520.40482943751</v>
      </c>
      <c r="E3" s="57">
        <f>+inventarios!AZ4+inventarios!BA4+inventarios!BB4</f>
        <v>35424.509879509351</v>
      </c>
      <c r="F3" s="48">
        <f>+AVERAGE(E3,G3)</f>
        <v>37613.222973429678</v>
      </c>
      <c r="G3" s="57">
        <f>+inventarios!AL4+inventarios!AM4+inventarios!AN4</f>
        <v>39801.936067350005</v>
      </c>
      <c r="H3" s="48">
        <f>+AVERAGE(G3,I3)</f>
        <v>38853.941929992696</v>
      </c>
      <c r="I3" s="57">
        <f>+inventarios!X4+inventarios!Y4+inventarios!Z4</f>
        <v>37905.947792635387</v>
      </c>
      <c r="J3" s="48">
        <f>+AVERAGE(I3,K3)</f>
        <v>38152.975729191043</v>
      </c>
      <c r="K3" s="62">
        <f>+inventarios!J4+inventarios!K4+inventarios!L4</f>
        <v>38400.003665746699</v>
      </c>
    </row>
    <row r="4" spans="1:29" x14ac:dyDescent="0.3">
      <c r="A4" s="67" t="str">
        <f>+inventarios!BE5</f>
        <v>1A</v>
      </c>
      <c r="B4" s="68" t="str">
        <f>+inventarios!BF5</f>
        <v>Actividades de quema de combustible</v>
      </c>
      <c r="C4" s="52">
        <f>+inventarios!BN5+inventarios!BO5+inventarios!BP5</f>
        <v>31904.022557859105</v>
      </c>
      <c r="D4" s="58">
        <f>+AVERAGE(C4,E4)</f>
        <v>32774.318333560368</v>
      </c>
      <c r="E4" s="59">
        <f>+inventarios!AZ5+inventarios!BA5+inventarios!BB5</f>
        <v>33644.614109261624</v>
      </c>
      <c r="F4" s="49">
        <f>+AVERAGE(E4,G4)</f>
        <v>35740.226113502853</v>
      </c>
      <c r="G4" s="59">
        <f>+inventarios!AL5+inventarios!AM5+inventarios!AN5</f>
        <v>37835.838117744075</v>
      </c>
      <c r="H4" s="49">
        <f>+AVERAGE(G4,I4)</f>
        <v>36901.004879837594</v>
      </c>
      <c r="I4" s="59">
        <f>+inventarios!X5+inventarios!Y5+inventarios!Z5</f>
        <v>35966.17164193112</v>
      </c>
      <c r="J4" s="49">
        <f>+AVERAGE(I4,K4)</f>
        <v>36272.005729224889</v>
      </c>
      <c r="K4" s="63">
        <f>+inventarios!J5+inventarios!K5+inventarios!L5</f>
        <v>36577.839816518659</v>
      </c>
    </row>
    <row r="5" spans="1:29" x14ac:dyDescent="0.3">
      <c r="A5" s="71" t="str">
        <f>+inventarios!BE6</f>
        <v>1A1</v>
      </c>
      <c r="B5" s="72" t="str">
        <f>+inventarios!BF6</f>
        <v>Industrias de la energía</v>
      </c>
      <c r="C5" s="53">
        <f>+inventarios!BN6+inventarios!BO6+inventarios!BP6</f>
        <v>9498.2851152722706</v>
      </c>
      <c r="D5" s="58">
        <f t="shared" ref="D5:F6" si="0">+AVERAGE(C5,E5)</f>
        <v>9089.850007814217</v>
      </c>
      <c r="E5" s="60">
        <f>+inventarios!AZ6+inventarios!BA6+inventarios!BB6</f>
        <v>8681.4149003561633</v>
      </c>
      <c r="F5" s="49">
        <f t="shared" si="0"/>
        <v>9364.0820591592856</v>
      </c>
      <c r="G5" s="60">
        <f>+inventarios!AL6+inventarios!AM6+inventarios!AN6</f>
        <v>10046.749217962406</v>
      </c>
      <c r="H5" s="49">
        <f t="shared" ref="H5" si="1">+AVERAGE(G5,I5)</f>
        <v>9467.3425709398089</v>
      </c>
      <c r="I5" s="60">
        <f>+inventarios!X6+inventarios!Y6+inventarios!Z6</f>
        <v>8887.9359239172118</v>
      </c>
      <c r="J5" s="49">
        <f t="shared" ref="J5" si="2">+AVERAGE(I5,K5)</f>
        <v>7911.6094261353901</v>
      </c>
      <c r="K5" s="64">
        <f>+inventarios!J6+inventarios!K6+inventarios!L6</f>
        <v>6935.2829283535693</v>
      </c>
    </row>
    <row r="6" spans="1:29" x14ac:dyDescent="0.3">
      <c r="A6" s="69" t="str">
        <f>+inventarios!BE7</f>
        <v>1A1a</v>
      </c>
      <c r="B6" s="70" t="str">
        <f>+inventarios!BF7</f>
        <v>Producción de electricidad y calor como actividad principal</v>
      </c>
      <c r="C6" s="53">
        <f>+inventarios!BN7+inventarios!BO7+inventarios!BP7</f>
        <v>6085.0820912391273</v>
      </c>
      <c r="D6" s="58">
        <f t="shared" si="0"/>
        <v>5628.1134604456875</v>
      </c>
      <c r="E6" s="60">
        <f>+inventarios!AZ7+inventarios!BA7+inventarios!BB7</f>
        <v>5171.1448296522467</v>
      </c>
      <c r="F6" s="49">
        <f t="shared" si="0"/>
        <v>5850.2415392702751</v>
      </c>
      <c r="G6" s="60">
        <f>+inventarios!AL7+inventarios!AM7+inventarios!AN7</f>
        <v>6529.3382488883044</v>
      </c>
      <c r="H6" s="49">
        <f t="shared" ref="H6:H69" si="3">+AVERAGE(G6,I6)</f>
        <v>5777.4972143570758</v>
      </c>
      <c r="I6" s="60">
        <f>+inventarios!X7+inventarios!Y7+inventarios!Z7</f>
        <v>5025.6561798258463</v>
      </c>
      <c r="J6" s="49">
        <f t="shared" ref="J6:J69" si="4">+AVERAGE(I6,K6)</f>
        <v>4002.8519959827918</v>
      </c>
      <c r="K6" s="64">
        <f>+inventarios!J7+inventarios!K7+inventarios!L7</f>
        <v>2980.0478121397373</v>
      </c>
    </row>
    <row r="7" spans="1:29" x14ac:dyDescent="0.3">
      <c r="A7" s="41" t="str">
        <f>+inventarios!BE8</f>
        <v>1A1ai</v>
      </c>
      <c r="B7" s="45" t="str">
        <f>+inventarios!BF8</f>
        <v>Generación de electricidad</v>
      </c>
      <c r="C7" s="53">
        <f>+inventarios!BN8+inventarios!BO8+inventarios!BP8</f>
        <v>6085.0820912391273</v>
      </c>
      <c r="D7" s="58">
        <f t="shared" ref="D7" si="5">+AVERAGE(C7,E7)</f>
        <v>5628.1134604456875</v>
      </c>
      <c r="E7" s="60">
        <f>+inventarios!AZ8+inventarios!BA8+inventarios!BB8</f>
        <v>5171.1448296522467</v>
      </c>
      <c r="F7" s="49">
        <f t="shared" ref="F7" si="6">+AVERAGE(E7,G7)</f>
        <v>5850.2415392702751</v>
      </c>
      <c r="G7" s="60">
        <f>+inventarios!AL8+inventarios!AM8+inventarios!AN8</f>
        <v>6529.3382488883044</v>
      </c>
      <c r="H7" s="49">
        <f t="shared" si="3"/>
        <v>5777.4972143570758</v>
      </c>
      <c r="I7" s="60">
        <f>+inventarios!X8+inventarios!Y8+inventarios!Z8</f>
        <v>5025.6561798258463</v>
      </c>
      <c r="J7" s="49">
        <f t="shared" si="4"/>
        <v>4002.8519959827918</v>
      </c>
      <c r="K7" s="64">
        <f>+inventarios!J8+inventarios!K8+inventarios!L8</f>
        <v>2980.0478121397373</v>
      </c>
      <c r="U7" s="38">
        <f>+C7</f>
        <v>6085.0820912391273</v>
      </c>
      <c r="V7" s="38">
        <f t="shared" ref="V7:Z7" si="7">+D7</f>
        <v>5628.1134604456875</v>
      </c>
      <c r="W7" s="38">
        <f t="shared" si="7"/>
        <v>5171.1448296522467</v>
      </c>
      <c r="X7" s="38">
        <f t="shared" si="7"/>
        <v>5850.2415392702751</v>
      </c>
      <c r="Y7" s="38">
        <f t="shared" si="7"/>
        <v>6529.3382488883044</v>
      </c>
      <c r="Z7" s="38">
        <f t="shared" si="7"/>
        <v>5777.4972143570758</v>
      </c>
      <c r="AA7" s="38">
        <f>+I7</f>
        <v>5025.6561798258463</v>
      </c>
      <c r="AB7" s="38">
        <f t="shared" ref="AB7" si="8">+J7</f>
        <v>4002.8519959827918</v>
      </c>
      <c r="AC7" s="38">
        <f t="shared" ref="AC7" si="9">+K7</f>
        <v>2980.0478121397373</v>
      </c>
    </row>
    <row r="8" spans="1:29" x14ac:dyDescent="0.3">
      <c r="A8" s="41" t="str">
        <f>+inventarios!BE9</f>
        <v>1A1aii</v>
      </c>
      <c r="B8" s="45" t="str">
        <f>+inventarios!BF9</f>
        <v>Generación combinada de calor y energía (CHP)</v>
      </c>
      <c r="C8" s="53">
        <f>+inventarios!BN9+inventarios!BO9+inventarios!BP9</f>
        <v>0</v>
      </c>
      <c r="D8" s="58">
        <f t="shared" ref="D8" si="10">+AVERAGE(C8,E8)</f>
        <v>0</v>
      </c>
      <c r="E8" s="60">
        <f>+inventarios!AZ9+inventarios!BA9+inventarios!BB9</f>
        <v>0</v>
      </c>
      <c r="F8" s="49">
        <f t="shared" ref="F8" si="11">+AVERAGE(E8,G8)</f>
        <v>0</v>
      </c>
      <c r="G8" s="60">
        <f>+inventarios!AL9+inventarios!AM9+inventarios!AN9</f>
        <v>0</v>
      </c>
      <c r="H8" s="49">
        <f t="shared" si="3"/>
        <v>0</v>
      </c>
      <c r="I8" s="60">
        <f>+inventarios!X9+inventarios!Y9+inventarios!Z9</f>
        <v>0</v>
      </c>
      <c r="J8" s="49">
        <f t="shared" si="4"/>
        <v>0</v>
      </c>
      <c r="K8" s="64">
        <f>+inventarios!J9+inventarios!K9+inventarios!L9</f>
        <v>0</v>
      </c>
      <c r="U8">
        <v>3195</v>
      </c>
      <c r="V8">
        <v>4472</v>
      </c>
      <c r="W8">
        <v>5279</v>
      </c>
      <c r="X8">
        <v>5784</v>
      </c>
      <c r="Y8">
        <v>6996</v>
      </c>
      <c r="Z8">
        <v>7437</v>
      </c>
      <c r="AA8">
        <v>3355</v>
      </c>
      <c r="AB8">
        <v>2661</v>
      </c>
      <c r="AC8">
        <v>3445</v>
      </c>
    </row>
    <row r="9" spans="1:29" x14ac:dyDescent="0.3">
      <c r="A9" s="41" t="str">
        <f>+inventarios!BE10</f>
        <v>1A1aiii</v>
      </c>
      <c r="B9" s="45" t="str">
        <f>+inventarios!BF10</f>
        <v>Plantas generadoras de energía</v>
      </c>
      <c r="C9" s="53">
        <f>+inventarios!BN10+inventarios!BO10+inventarios!BP10</f>
        <v>0</v>
      </c>
      <c r="D9" s="58">
        <f t="shared" ref="D9" si="12">+AVERAGE(C9,E9)</f>
        <v>0</v>
      </c>
      <c r="E9" s="60">
        <f>+inventarios!AZ10+inventarios!BA10+inventarios!BB10</f>
        <v>0</v>
      </c>
      <c r="F9" s="49">
        <f t="shared" ref="F9" si="13">+AVERAGE(E9,G9)</f>
        <v>0</v>
      </c>
      <c r="G9" s="60">
        <f>+inventarios!AL10+inventarios!AM10+inventarios!AN10</f>
        <v>0</v>
      </c>
      <c r="H9" s="49">
        <f t="shared" si="3"/>
        <v>0</v>
      </c>
      <c r="I9" s="60">
        <f>+inventarios!X10+inventarios!Y10+inventarios!Z10</f>
        <v>0</v>
      </c>
      <c r="J9" s="49">
        <f t="shared" si="4"/>
        <v>0</v>
      </c>
      <c r="K9" s="64">
        <f>+inventarios!J10+inventarios!K10+inventarios!L10</f>
        <v>0</v>
      </c>
    </row>
    <row r="10" spans="1:29" x14ac:dyDescent="0.3">
      <c r="A10" s="69" t="str">
        <f>+inventarios!BE11</f>
        <v>1A1b</v>
      </c>
      <c r="B10" s="70" t="str">
        <f>+inventarios!BF11</f>
        <v>Refinación del petróleo</v>
      </c>
      <c r="C10" s="53">
        <f>+inventarios!BN11+inventarios!BO11+inventarios!BP11</f>
        <v>1448.0700412726421</v>
      </c>
      <c r="D10" s="58">
        <f t="shared" ref="D10" si="14">+AVERAGE(C10,E10)</f>
        <v>1483.0420126004801</v>
      </c>
      <c r="E10" s="60">
        <f>+inventarios!AZ11+inventarios!BA11+inventarios!BB11</f>
        <v>1518.0139839283183</v>
      </c>
      <c r="F10" s="49">
        <f t="shared" ref="F10" si="15">+AVERAGE(E10,G10)</f>
        <v>1497.5239912268398</v>
      </c>
      <c r="G10" s="60">
        <f>+inventarios!AL11+inventarios!AM11+inventarios!AN11</f>
        <v>1477.0339985253611</v>
      </c>
      <c r="H10" s="49">
        <f t="shared" si="3"/>
        <v>1385.1397765889271</v>
      </c>
      <c r="I10" s="60">
        <f>+inventarios!X11+inventarios!Y11+inventarios!Z11</f>
        <v>1293.2455546524932</v>
      </c>
      <c r="J10" s="49">
        <f t="shared" si="4"/>
        <v>1246.18250409862</v>
      </c>
      <c r="K10" s="64">
        <f>+inventarios!J11+inventarios!K11+inventarios!L11</f>
        <v>1199.1194535447471</v>
      </c>
    </row>
    <row r="11" spans="1:29" x14ac:dyDescent="0.3">
      <c r="A11" s="69" t="str">
        <f>+inventarios!BE12</f>
        <v>1A1c</v>
      </c>
      <c r="B11" s="70" t="str">
        <f>+inventarios!BF12</f>
        <v>Fabricación de combustibles sólidos y otras industrias energéticas</v>
      </c>
      <c r="C11" s="53">
        <f>+inventarios!BN12+inventarios!BO12+inventarios!BP12</f>
        <v>1965.1329827604998</v>
      </c>
      <c r="D11" s="58">
        <f t="shared" ref="D11" si="16">+AVERAGE(C11,E11)</f>
        <v>1978.6945347680503</v>
      </c>
      <c r="E11" s="60">
        <f>+inventarios!AZ12+inventarios!BA12+inventarios!BB12</f>
        <v>1992.2560867756008</v>
      </c>
      <c r="F11" s="49">
        <f t="shared" ref="F11" si="17">+AVERAGE(E11,G11)</f>
        <v>2016.3165286621711</v>
      </c>
      <c r="G11" s="60">
        <f>+inventarios!AL12+inventarios!AM12+inventarios!AN12</f>
        <v>2040.3769705487416</v>
      </c>
      <c r="H11" s="49">
        <f t="shared" si="3"/>
        <v>2304.705579993808</v>
      </c>
      <c r="I11" s="60">
        <f>+inventarios!X12+inventarios!Y12+inventarios!Z12</f>
        <v>2569.0341894388744</v>
      </c>
      <c r="J11" s="49">
        <f t="shared" si="4"/>
        <v>2662.5749260539797</v>
      </c>
      <c r="K11" s="64">
        <f>+inventarios!J12+inventarios!K12+inventarios!L12</f>
        <v>2756.1156626690845</v>
      </c>
    </row>
    <row r="12" spans="1:29" x14ac:dyDescent="0.3">
      <c r="A12" s="41" t="str">
        <f>+inventarios!BE13</f>
        <v>1A1ci</v>
      </c>
      <c r="B12" s="45" t="str">
        <f>+inventarios!BF13</f>
        <v>Manufactura de combustibles sólidos</v>
      </c>
      <c r="C12" s="53">
        <f>+inventarios!BN13+inventarios!BO13+inventarios!BP13</f>
        <v>0</v>
      </c>
      <c r="D12" s="58">
        <f t="shared" ref="D12" si="18">+AVERAGE(C12,E12)</f>
        <v>0</v>
      </c>
      <c r="E12" s="60">
        <f>+inventarios!AZ13+inventarios!BA13+inventarios!BB13</f>
        <v>0</v>
      </c>
      <c r="F12" s="49">
        <f t="shared" ref="F12" si="19">+AVERAGE(E12,G12)</f>
        <v>0</v>
      </c>
      <c r="G12" s="60">
        <f>+inventarios!AL13+inventarios!AM13+inventarios!AN13</f>
        <v>0</v>
      </c>
      <c r="H12" s="49">
        <f t="shared" si="3"/>
        <v>0</v>
      </c>
      <c r="I12" s="60">
        <f>+inventarios!X13+inventarios!Y13+inventarios!Z13</f>
        <v>0</v>
      </c>
      <c r="J12" s="49">
        <f t="shared" si="4"/>
        <v>0</v>
      </c>
      <c r="K12" s="64">
        <f>+inventarios!J13+inventarios!K13+inventarios!L13</f>
        <v>0</v>
      </c>
    </row>
    <row r="13" spans="1:29" x14ac:dyDescent="0.3">
      <c r="A13" s="41" t="str">
        <f>+inventarios!BE14</f>
        <v>1A1cii</v>
      </c>
      <c r="B13" s="45" t="str">
        <f>+inventarios!BF14</f>
        <v>Otras industrias de la energía</v>
      </c>
      <c r="C13" s="53">
        <f>+inventarios!BN14+inventarios!BO14+inventarios!BP14</f>
        <v>1965.1329827604998</v>
      </c>
      <c r="D13" s="58">
        <f t="shared" ref="D13" si="20">+AVERAGE(C13,E13)</f>
        <v>1978.6945347680503</v>
      </c>
      <c r="E13" s="60">
        <f>+inventarios!AZ14+inventarios!BA14+inventarios!BB14</f>
        <v>1992.2560867756008</v>
      </c>
      <c r="F13" s="49">
        <f t="shared" ref="F13" si="21">+AVERAGE(E13,G13)</f>
        <v>2016.3165286621711</v>
      </c>
      <c r="G13" s="60">
        <f>+inventarios!AL14+inventarios!AM14+inventarios!AN14</f>
        <v>2040.3769705487416</v>
      </c>
      <c r="H13" s="49">
        <f t="shared" si="3"/>
        <v>2304.705579993808</v>
      </c>
      <c r="I13" s="60">
        <f>+inventarios!X14+inventarios!Y14+inventarios!Z14</f>
        <v>2569.0341894388744</v>
      </c>
      <c r="J13" s="49">
        <f t="shared" si="4"/>
        <v>2662.5749260539797</v>
      </c>
      <c r="K13" s="64">
        <f>+inventarios!J14+inventarios!K14+inventarios!L14</f>
        <v>2756.1156626690845</v>
      </c>
    </row>
    <row r="14" spans="1:29" x14ac:dyDescent="0.3">
      <c r="A14" s="71" t="str">
        <f>+inventarios!BE15</f>
        <v>1A2</v>
      </c>
      <c r="B14" s="72" t="str">
        <f>+inventarios!BF15</f>
        <v>Industrias manufactureras y de la construcción</v>
      </c>
      <c r="C14" s="53">
        <f>+inventarios!BN15+inventarios!BO15+inventarios!BP15</f>
        <v>2809.912969204438</v>
      </c>
      <c r="D14" s="58">
        <f t="shared" ref="D14" si="22">+AVERAGE(C14,E14)</f>
        <v>3002.6001285841444</v>
      </c>
      <c r="E14" s="60">
        <f>+inventarios!AZ15+inventarios!BA15+inventarios!BB15</f>
        <v>3195.2872879638508</v>
      </c>
      <c r="F14" s="49">
        <f t="shared" ref="F14" si="23">+AVERAGE(E14,G14)</f>
        <v>3567.6373578330849</v>
      </c>
      <c r="G14" s="60">
        <f>+inventarios!AL15+inventarios!AM15+inventarios!AN15</f>
        <v>3939.9874277023191</v>
      </c>
      <c r="H14" s="49">
        <f t="shared" si="3"/>
        <v>3168.0570553361877</v>
      </c>
      <c r="I14" s="60">
        <f>+inventarios!X15+inventarios!Y15+inventarios!Z15</f>
        <v>2396.1266829700567</v>
      </c>
      <c r="J14" s="49">
        <f t="shared" si="4"/>
        <v>2479.3682616311444</v>
      </c>
      <c r="K14" s="64">
        <f>+inventarios!J15+inventarios!K15+inventarios!L15</f>
        <v>2562.6098402922325</v>
      </c>
    </row>
    <row r="15" spans="1:29" x14ac:dyDescent="0.3">
      <c r="A15" s="41" t="str">
        <f>+inventarios!BE16</f>
        <v>1A2a</v>
      </c>
      <c r="B15" s="45" t="str">
        <f>+inventarios!BF16</f>
        <v>Hierro y acero</v>
      </c>
      <c r="C15" s="53">
        <f>+inventarios!BN16+inventarios!BO16+inventarios!BP16</f>
        <v>0</v>
      </c>
      <c r="D15" s="58">
        <f t="shared" ref="D15" si="24">+AVERAGE(C15,E15)</f>
        <v>0</v>
      </c>
      <c r="E15" s="60">
        <f>+inventarios!AZ16+inventarios!BA16+inventarios!BB16</f>
        <v>0</v>
      </c>
      <c r="F15" s="49">
        <f t="shared" ref="F15" si="25">+AVERAGE(E15,G15)</f>
        <v>0</v>
      </c>
      <c r="G15" s="60">
        <f>+inventarios!AL16+inventarios!AM16+inventarios!AN16</f>
        <v>0</v>
      </c>
      <c r="H15" s="49">
        <f t="shared" si="3"/>
        <v>0</v>
      </c>
      <c r="I15" s="60">
        <f>+inventarios!X16+inventarios!Y16+inventarios!Z16</f>
        <v>0</v>
      </c>
      <c r="J15" s="49">
        <f t="shared" si="4"/>
        <v>0</v>
      </c>
      <c r="K15" s="64">
        <f>+inventarios!J16+inventarios!K16+inventarios!L16</f>
        <v>0</v>
      </c>
    </row>
    <row r="16" spans="1:29" x14ac:dyDescent="0.3">
      <c r="A16" s="41" t="str">
        <f>+inventarios!BE17</f>
        <v>1A2b</v>
      </c>
      <c r="B16" s="45" t="str">
        <f>+inventarios!BF17</f>
        <v>Metales no ferrosos</v>
      </c>
      <c r="C16" s="53">
        <f>+inventarios!BN17+inventarios!BO17+inventarios!BP17</f>
        <v>0</v>
      </c>
      <c r="D16" s="58">
        <f t="shared" ref="D16" si="26">+AVERAGE(C16,E16)</f>
        <v>0</v>
      </c>
      <c r="E16" s="60">
        <f>+inventarios!AZ17+inventarios!BA17+inventarios!BB17</f>
        <v>0</v>
      </c>
      <c r="F16" s="49">
        <f t="shared" ref="F16" si="27">+AVERAGE(E16,G16)</f>
        <v>0</v>
      </c>
      <c r="G16" s="60">
        <f>+inventarios!AL17+inventarios!AM17+inventarios!AN17</f>
        <v>0</v>
      </c>
      <c r="H16" s="49">
        <f t="shared" si="3"/>
        <v>0</v>
      </c>
      <c r="I16" s="60">
        <f>+inventarios!X17+inventarios!Y17+inventarios!Z17</f>
        <v>0</v>
      </c>
      <c r="J16" s="49">
        <f t="shared" si="4"/>
        <v>0</v>
      </c>
      <c r="K16" s="64">
        <f>+inventarios!J17+inventarios!K17+inventarios!L17</f>
        <v>0</v>
      </c>
      <c r="L16" s="38"/>
    </row>
    <row r="17" spans="1:12" x14ac:dyDescent="0.3">
      <c r="A17" s="41" t="str">
        <f>+inventarios!BE18</f>
        <v>1A2c</v>
      </c>
      <c r="B17" s="45" t="str">
        <f>+inventarios!BF18</f>
        <v>Productos químicos</v>
      </c>
      <c r="C17" s="53">
        <f>+inventarios!BN18+inventarios!BO18+inventarios!BP18</f>
        <v>0</v>
      </c>
      <c r="D17" s="58">
        <f t="shared" ref="D17" si="28">+AVERAGE(C17,E17)</f>
        <v>0</v>
      </c>
      <c r="E17" s="60">
        <f>+inventarios!AZ18+inventarios!BA18+inventarios!BB18</f>
        <v>0</v>
      </c>
      <c r="F17" s="49">
        <f t="shared" ref="F17" si="29">+AVERAGE(E17,G17)</f>
        <v>0</v>
      </c>
      <c r="G17" s="60">
        <f>+inventarios!AL18+inventarios!AM18+inventarios!AN18</f>
        <v>0</v>
      </c>
      <c r="H17" s="49">
        <f t="shared" si="3"/>
        <v>0</v>
      </c>
      <c r="I17" s="60">
        <f>+inventarios!X18+inventarios!Y18+inventarios!Z18</f>
        <v>0</v>
      </c>
      <c r="J17" s="49">
        <f t="shared" si="4"/>
        <v>0</v>
      </c>
      <c r="K17" s="64">
        <f>+inventarios!J18+inventarios!K18+inventarios!L18</f>
        <v>0</v>
      </c>
      <c r="L17" s="38"/>
    </row>
    <row r="18" spans="1:12" x14ac:dyDescent="0.3">
      <c r="A18" s="41" t="str">
        <f>+inventarios!BE19</f>
        <v>1A2d</v>
      </c>
      <c r="B18" s="45" t="str">
        <f>+inventarios!BF19</f>
        <v>Pulpa, papel e imprenta</v>
      </c>
      <c r="C18" s="53">
        <f>+inventarios!BN19+inventarios!BO19+inventarios!BP19</f>
        <v>0</v>
      </c>
      <c r="D18" s="58">
        <f t="shared" ref="D18" si="30">+AVERAGE(C18,E18)</f>
        <v>0</v>
      </c>
      <c r="E18" s="60">
        <f>+inventarios!AZ19+inventarios!BA19+inventarios!BB19</f>
        <v>0</v>
      </c>
      <c r="F18" s="49">
        <f t="shared" ref="F18" si="31">+AVERAGE(E18,G18)</f>
        <v>0</v>
      </c>
      <c r="G18" s="60">
        <f>+inventarios!AL19+inventarios!AM19+inventarios!AN19</f>
        <v>0</v>
      </c>
      <c r="H18" s="49">
        <f t="shared" si="3"/>
        <v>0</v>
      </c>
      <c r="I18" s="60">
        <f>+inventarios!X19+inventarios!Y19+inventarios!Z19</f>
        <v>0</v>
      </c>
      <c r="J18" s="49">
        <f t="shared" si="4"/>
        <v>0</v>
      </c>
      <c r="K18" s="64">
        <f>+inventarios!J19+inventarios!K19+inventarios!L19</f>
        <v>0</v>
      </c>
    </row>
    <row r="19" spans="1:12" x14ac:dyDescent="0.3">
      <c r="A19" s="41" t="str">
        <f>+inventarios!BE20</f>
        <v>1A2e</v>
      </c>
      <c r="B19" s="45" t="str">
        <f>+inventarios!BF20</f>
        <v>Procesamiento de los alimentos, bebidas y tabaco</v>
      </c>
      <c r="C19" s="53">
        <f>+inventarios!BN20+inventarios!BO20+inventarios!BP20</f>
        <v>0</v>
      </c>
      <c r="D19" s="58">
        <f t="shared" ref="D19" si="32">+AVERAGE(C19,E19)</f>
        <v>0</v>
      </c>
      <c r="E19" s="60">
        <f>+inventarios!AZ20+inventarios!BA20+inventarios!BB20</f>
        <v>0</v>
      </c>
      <c r="F19" s="49">
        <f t="shared" ref="F19" si="33">+AVERAGE(E19,G19)</f>
        <v>0</v>
      </c>
      <c r="G19" s="60">
        <f>+inventarios!AL20+inventarios!AM20+inventarios!AN20</f>
        <v>0</v>
      </c>
      <c r="H19" s="49">
        <f t="shared" si="3"/>
        <v>0</v>
      </c>
      <c r="I19" s="60">
        <f>+inventarios!X20+inventarios!Y20+inventarios!Z20</f>
        <v>0</v>
      </c>
      <c r="J19" s="49">
        <f t="shared" si="4"/>
        <v>0</v>
      </c>
      <c r="K19" s="64">
        <f>+inventarios!J20+inventarios!K20+inventarios!L20</f>
        <v>0</v>
      </c>
    </row>
    <row r="20" spans="1:12" x14ac:dyDescent="0.3">
      <c r="A20" s="41" t="str">
        <f>+inventarios!BE21</f>
        <v>1A2f</v>
      </c>
      <c r="B20" s="45" t="str">
        <f>+inventarios!BF21</f>
        <v>Minerales no metálicos</v>
      </c>
      <c r="C20" s="53">
        <f>+inventarios!BN21+inventarios!BO21+inventarios!BP21</f>
        <v>366.12432904252665</v>
      </c>
      <c r="D20" s="58">
        <f t="shared" ref="D20" si="34">+AVERAGE(C20,E20)</f>
        <v>384.99695605652482</v>
      </c>
      <c r="E20" s="60">
        <f>+inventarios!AZ21+inventarios!BA21+inventarios!BB21</f>
        <v>403.86958307052294</v>
      </c>
      <c r="F20" s="49">
        <f t="shared" ref="F20" si="35">+AVERAGE(E20,G20)</f>
        <v>397.82762384849354</v>
      </c>
      <c r="G20" s="60">
        <f>+inventarios!AL21+inventarios!AM21+inventarios!AN21</f>
        <v>391.7856646264641</v>
      </c>
      <c r="H20" s="49">
        <f t="shared" si="3"/>
        <v>312.97363346415796</v>
      </c>
      <c r="I20" s="60">
        <f>+inventarios!X21+inventarios!Y21+inventarios!Z21</f>
        <v>234.16160230185176</v>
      </c>
      <c r="J20" s="49">
        <f t="shared" si="4"/>
        <v>230.44448371040602</v>
      </c>
      <c r="K20" s="64">
        <f>+inventarios!J21+inventarios!K21+inventarios!L21</f>
        <v>226.72736511896028</v>
      </c>
    </row>
    <row r="21" spans="1:12" x14ac:dyDescent="0.3">
      <c r="A21" s="41" t="str">
        <f>+inventarios!BE22</f>
        <v>1A2g</v>
      </c>
      <c r="B21" s="45" t="str">
        <f>+inventarios!BF22</f>
        <v>Equipo de transporte</v>
      </c>
      <c r="C21" s="53">
        <f>+inventarios!BN22+inventarios!BO22+inventarios!BP22</f>
        <v>0</v>
      </c>
      <c r="D21" s="58">
        <f t="shared" ref="D21" si="36">+AVERAGE(C21,E21)</f>
        <v>0</v>
      </c>
      <c r="E21" s="60">
        <f>+inventarios!AZ22+inventarios!BA22+inventarios!BB22</f>
        <v>0</v>
      </c>
      <c r="F21" s="49">
        <f t="shared" ref="F21" si="37">+AVERAGE(E21,G21)</f>
        <v>0</v>
      </c>
      <c r="G21" s="60">
        <f>+inventarios!AL22+inventarios!AM22+inventarios!AN22</f>
        <v>0</v>
      </c>
      <c r="H21" s="49">
        <f t="shared" si="3"/>
        <v>0</v>
      </c>
      <c r="I21" s="60">
        <f>+inventarios!X22+inventarios!Y22+inventarios!Z22</f>
        <v>0</v>
      </c>
      <c r="J21" s="49">
        <f t="shared" si="4"/>
        <v>0</v>
      </c>
      <c r="K21" s="64">
        <f>+inventarios!J22+inventarios!K22+inventarios!L22</f>
        <v>0</v>
      </c>
    </row>
    <row r="22" spans="1:12" x14ac:dyDescent="0.3">
      <c r="A22" s="41" t="str">
        <f>+inventarios!BE23</f>
        <v>1A2h</v>
      </c>
      <c r="B22" s="45" t="str">
        <f>+inventarios!BF23</f>
        <v>Maquinaria</v>
      </c>
      <c r="C22" s="53">
        <f>+inventarios!BN23+inventarios!BO23+inventarios!BP23</f>
        <v>0</v>
      </c>
      <c r="D22" s="58">
        <f t="shared" ref="D22" si="38">+AVERAGE(C22,E22)</f>
        <v>0</v>
      </c>
      <c r="E22" s="60">
        <f>+inventarios!AZ23+inventarios!BA23+inventarios!BB23</f>
        <v>0</v>
      </c>
      <c r="F22" s="49">
        <f t="shared" ref="F22" si="39">+AVERAGE(E22,G22)</f>
        <v>0</v>
      </c>
      <c r="G22" s="60">
        <f>+inventarios!AL23+inventarios!AM23+inventarios!AN23</f>
        <v>0</v>
      </c>
      <c r="H22" s="49">
        <f t="shared" si="3"/>
        <v>0</v>
      </c>
      <c r="I22" s="60">
        <f>+inventarios!X23+inventarios!Y23+inventarios!Z23</f>
        <v>0</v>
      </c>
      <c r="J22" s="49">
        <f t="shared" si="4"/>
        <v>0</v>
      </c>
      <c r="K22" s="64">
        <f>+inventarios!J23+inventarios!K23+inventarios!L23</f>
        <v>0</v>
      </c>
    </row>
    <row r="23" spans="1:12" x14ac:dyDescent="0.3">
      <c r="A23" s="41" t="str">
        <f>+inventarios!BE24</f>
        <v>1A2i</v>
      </c>
      <c r="B23" s="45" t="str">
        <f>+inventarios!BF24</f>
        <v>Minería (con excepción de combustibles) y cantería</v>
      </c>
      <c r="C23" s="53">
        <f>+inventarios!BN24+inventarios!BO24+inventarios!BP24</f>
        <v>0</v>
      </c>
      <c r="D23" s="58">
        <f t="shared" ref="D23" si="40">+AVERAGE(C23,E23)</f>
        <v>0</v>
      </c>
      <c r="E23" s="60">
        <f>+inventarios!AZ24+inventarios!BA24+inventarios!BB24</f>
        <v>0</v>
      </c>
      <c r="F23" s="49">
        <f t="shared" ref="F23" si="41">+AVERAGE(E23,G23)</f>
        <v>0</v>
      </c>
      <c r="G23" s="60">
        <f>+inventarios!AL24+inventarios!AM24+inventarios!AN24</f>
        <v>0</v>
      </c>
      <c r="H23" s="49">
        <f t="shared" si="3"/>
        <v>0</v>
      </c>
      <c r="I23" s="60">
        <f>+inventarios!X24+inventarios!Y24+inventarios!Z24</f>
        <v>0</v>
      </c>
      <c r="J23" s="49">
        <f t="shared" si="4"/>
        <v>0</v>
      </c>
      <c r="K23" s="64">
        <f>+inventarios!J24+inventarios!K24+inventarios!L24</f>
        <v>0</v>
      </c>
    </row>
    <row r="24" spans="1:12" x14ac:dyDescent="0.3">
      <c r="A24" s="41" t="str">
        <f>+inventarios!BE25</f>
        <v>1A2j</v>
      </c>
      <c r="B24" s="45" t="str">
        <f>+inventarios!BF25</f>
        <v>Madera y productos de madera</v>
      </c>
      <c r="C24" s="53">
        <f>+inventarios!BN25+inventarios!BO25+inventarios!BP25</f>
        <v>0</v>
      </c>
      <c r="D24" s="58">
        <f t="shared" ref="D24" si="42">+AVERAGE(C24,E24)</f>
        <v>0</v>
      </c>
      <c r="E24" s="60">
        <f>+inventarios!AZ25+inventarios!BA25+inventarios!BB25</f>
        <v>0</v>
      </c>
      <c r="F24" s="49">
        <f t="shared" ref="F24" si="43">+AVERAGE(E24,G24)</f>
        <v>0</v>
      </c>
      <c r="G24" s="60">
        <f>+inventarios!AL25+inventarios!AM25+inventarios!AN25</f>
        <v>0</v>
      </c>
      <c r="H24" s="49">
        <f t="shared" si="3"/>
        <v>0</v>
      </c>
      <c r="I24" s="60">
        <f>+inventarios!X25+inventarios!Y25+inventarios!Z25</f>
        <v>0</v>
      </c>
      <c r="J24" s="49">
        <f t="shared" si="4"/>
        <v>0</v>
      </c>
      <c r="K24" s="64">
        <f>+inventarios!J25+inventarios!K25+inventarios!L25</f>
        <v>0</v>
      </c>
    </row>
    <row r="25" spans="1:12" x14ac:dyDescent="0.3">
      <c r="A25" s="41" t="str">
        <f>+inventarios!BE26</f>
        <v>1A2k</v>
      </c>
      <c r="B25" s="45" t="str">
        <f>+inventarios!BF26</f>
        <v>Construcción</v>
      </c>
      <c r="C25" s="53">
        <f>+inventarios!BN26+inventarios!BO26+inventarios!BP26</f>
        <v>0</v>
      </c>
      <c r="D25" s="58">
        <f t="shared" ref="D25" si="44">+AVERAGE(C25,E25)</f>
        <v>0</v>
      </c>
      <c r="E25" s="60">
        <f>+inventarios!AZ26+inventarios!BA26+inventarios!BB26</f>
        <v>0</v>
      </c>
      <c r="F25" s="49">
        <f t="shared" ref="F25" si="45">+AVERAGE(E25,G25)</f>
        <v>0</v>
      </c>
      <c r="G25" s="60">
        <f>+inventarios!AL26+inventarios!AM26+inventarios!AN26</f>
        <v>0</v>
      </c>
      <c r="H25" s="49">
        <f t="shared" si="3"/>
        <v>0</v>
      </c>
      <c r="I25" s="60">
        <f>+inventarios!X26+inventarios!Y26+inventarios!Z26</f>
        <v>0</v>
      </c>
      <c r="J25" s="49">
        <f t="shared" si="4"/>
        <v>0</v>
      </c>
      <c r="K25" s="64">
        <f>+inventarios!J26+inventarios!K26+inventarios!L26</f>
        <v>0</v>
      </c>
    </row>
    <row r="26" spans="1:12" x14ac:dyDescent="0.3">
      <c r="A26" s="41" t="str">
        <f>+inventarios!BE27</f>
        <v>1A2l</v>
      </c>
      <c r="B26" s="45" t="str">
        <f>+inventarios!BF27</f>
        <v>Textiles y cuero</v>
      </c>
      <c r="C26" s="53">
        <f>+inventarios!BN27+inventarios!BO27+inventarios!BP27</f>
        <v>0</v>
      </c>
      <c r="D26" s="58">
        <f t="shared" ref="D26" si="46">+AVERAGE(C26,E26)</f>
        <v>0</v>
      </c>
      <c r="E26" s="60">
        <f>+inventarios!AZ27+inventarios!BA27+inventarios!BB27</f>
        <v>0</v>
      </c>
      <c r="F26" s="49">
        <f t="shared" ref="F26" si="47">+AVERAGE(E26,G26)</f>
        <v>0</v>
      </c>
      <c r="G26" s="60">
        <f>+inventarios!AL27+inventarios!AM27+inventarios!AN27</f>
        <v>0</v>
      </c>
      <c r="H26" s="49">
        <f t="shared" si="3"/>
        <v>0</v>
      </c>
      <c r="I26" s="60">
        <f>+inventarios!X27+inventarios!Y27+inventarios!Z27</f>
        <v>0</v>
      </c>
      <c r="J26" s="49">
        <f t="shared" si="4"/>
        <v>0</v>
      </c>
      <c r="K26" s="64">
        <f>+inventarios!J27+inventarios!K27+inventarios!L27</f>
        <v>0</v>
      </c>
    </row>
    <row r="27" spans="1:12" x14ac:dyDescent="0.3">
      <c r="A27" s="41" t="str">
        <f>+inventarios!BE28</f>
        <v>1A2m</v>
      </c>
      <c r="B27" s="45" t="str">
        <f>+inventarios!BF28</f>
        <v>Industria no especificada</v>
      </c>
      <c r="C27" s="53">
        <f>+inventarios!BN28+inventarios!BO28+inventarios!BP28</f>
        <v>2443.7886401619116</v>
      </c>
      <c r="D27" s="58">
        <f t="shared" ref="D27" si="48">+AVERAGE(C27,E27)</f>
        <v>2617.6031725276198</v>
      </c>
      <c r="E27" s="60">
        <f>+inventarios!AZ28+inventarios!BA28+inventarios!BB28</f>
        <v>2791.4177048933275</v>
      </c>
      <c r="F27" s="49">
        <f t="shared" ref="F27" si="49">+AVERAGE(E27,G27)</f>
        <v>3169.8097339845913</v>
      </c>
      <c r="G27" s="60">
        <f>+inventarios!AL28+inventarios!AM28+inventarios!AN28</f>
        <v>3548.2017630758551</v>
      </c>
      <c r="H27" s="49">
        <f t="shared" si="3"/>
        <v>2855.0834218720302</v>
      </c>
      <c r="I27" s="60">
        <f>+inventarios!X28+inventarios!Y28+inventarios!Z28</f>
        <v>2161.9650806682048</v>
      </c>
      <c r="J27" s="49">
        <f t="shared" si="4"/>
        <v>2248.9237779207388</v>
      </c>
      <c r="K27" s="64">
        <f>+inventarios!J28+inventarios!K28+inventarios!L28</f>
        <v>2335.8824751732723</v>
      </c>
    </row>
    <row r="28" spans="1:12" x14ac:dyDescent="0.3">
      <c r="A28" s="71" t="str">
        <f>+inventarios!BE29</f>
        <v>1A3</v>
      </c>
      <c r="B28" s="72" t="str">
        <f>+inventarios!BF29</f>
        <v>Transporte</v>
      </c>
      <c r="C28" s="53">
        <f>+inventarios!BN29+inventarios!BO29+inventarios!BP29</f>
        <v>13254.940772962744</v>
      </c>
      <c r="D28" s="58">
        <f t="shared" ref="D28" si="50">+AVERAGE(C28,E28)</f>
        <v>14026.817144758261</v>
      </c>
      <c r="E28" s="60">
        <f>+inventarios!AZ29+inventarios!BA29+inventarios!BB29</f>
        <v>14798.693516553776</v>
      </c>
      <c r="F28" s="49">
        <f t="shared" ref="F28" si="51">+AVERAGE(E28,G28)</f>
        <v>15868.416326138609</v>
      </c>
      <c r="G28" s="60">
        <f>+inventarios!AL29+inventarios!AM29+inventarios!AN29</f>
        <v>16938.139135723442</v>
      </c>
      <c r="H28" s="49">
        <f t="shared" si="3"/>
        <v>17690.216669441135</v>
      </c>
      <c r="I28" s="60">
        <f>+inventarios!X29+inventarios!Y29+inventarios!Z29</f>
        <v>18442.294203158825</v>
      </c>
      <c r="J28" s="49">
        <f t="shared" si="4"/>
        <v>19143.413022579585</v>
      </c>
      <c r="K28" s="64">
        <f>+inventarios!J29+inventarios!K29+inventarios!L29</f>
        <v>19844.531842000346</v>
      </c>
    </row>
    <row r="29" spans="1:12" x14ac:dyDescent="0.3">
      <c r="A29" s="69" t="str">
        <f>+inventarios!BE30</f>
        <v>1A3a</v>
      </c>
      <c r="B29" s="70" t="str">
        <f>+inventarios!BF30</f>
        <v>Aviación civil</v>
      </c>
      <c r="C29" s="53">
        <f>+inventarios!BN30+inventarios!BO30+inventarios!BP30</f>
        <v>597.45559914243051</v>
      </c>
      <c r="D29" s="58">
        <f t="shared" ref="D29" si="52">+AVERAGE(C29,E29)</f>
        <v>530.51237145686684</v>
      </c>
      <c r="E29" s="60">
        <f>+inventarios!AZ30+inventarios!BA30+inventarios!BB30</f>
        <v>463.56914377130323</v>
      </c>
      <c r="F29" s="49">
        <f t="shared" ref="F29" si="53">+AVERAGE(E29,G29)</f>
        <v>486.05839391660425</v>
      </c>
      <c r="G29" s="60">
        <f>+inventarios!AL30+inventarios!AM30+inventarios!AN30</f>
        <v>508.54764406190532</v>
      </c>
      <c r="H29" s="49">
        <f t="shared" si="3"/>
        <v>407.27660497163754</v>
      </c>
      <c r="I29" s="60">
        <f>+inventarios!X30+inventarios!Y30+inventarios!Z30</f>
        <v>306.00556588136982</v>
      </c>
      <c r="J29" s="49">
        <f t="shared" si="4"/>
        <v>297.79628676876871</v>
      </c>
      <c r="K29" s="64">
        <f>+inventarios!J30+inventarios!K30+inventarios!L30</f>
        <v>289.58700765616754</v>
      </c>
    </row>
    <row r="30" spans="1:12" x14ac:dyDescent="0.3">
      <c r="A30" s="41" t="str">
        <f>+inventarios!BE31</f>
        <v>1A3ai</v>
      </c>
      <c r="B30" s="45" t="str">
        <f>+inventarios!BF31</f>
        <v>Aviación internacional
(Tanques de combustible internacional) (1)</v>
      </c>
      <c r="C30" s="53">
        <f>+inventarios!BN31+inventarios!BO31+inventarios!BP31</f>
        <v>450.29438611639955</v>
      </c>
      <c r="D30" s="58">
        <f t="shared" ref="D30" si="54">+AVERAGE(C30,E30)</f>
        <v>506.52897523259685</v>
      </c>
      <c r="E30" s="60">
        <f>+inventarios!AZ31+inventarios!BA31+inventarios!BB31</f>
        <v>562.76356434879415</v>
      </c>
      <c r="F30" s="49">
        <f t="shared" ref="F30" si="55">+AVERAGE(E30,G30)</f>
        <v>601.39518920189198</v>
      </c>
      <c r="G30" s="60">
        <f>+inventarios!AL31+inventarios!AM31+inventarios!AN31</f>
        <v>640.02681405498981</v>
      </c>
      <c r="H30" s="49">
        <f t="shared" si="3"/>
        <v>684.27635070224699</v>
      </c>
      <c r="I30" s="60">
        <f>+inventarios!X31+inventarios!Y31+inventarios!Z31</f>
        <v>728.52588734950416</v>
      </c>
      <c r="J30" s="49">
        <f t="shared" si="4"/>
        <v>773.32505032751283</v>
      </c>
      <c r="K30" s="64">
        <f>+inventarios!J31+inventarios!K31+inventarios!L31</f>
        <v>818.12421330552149</v>
      </c>
    </row>
    <row r="31" spans="1:12" x14ac:dyDescent="0.3">
      <c r="A31" s="41" t="str">
        <f>+inventarios!BE32</f>
        <v>1A3aii</v>
      </c>
      <c r="B31" s="45" t="str">
        <f>+inventarios!BF32</f>
        <v>Aviación de cabotaje</v>
      </c>
      <c r="C31" s="53">
        <f>+inventarios!BN32+inventarios!BO32+inventarios!BP32</f>
        <v>597.45559914243051</v>
      </c>
      <c r="D31" s="58">
        <f t="shared" ref="D31" si="56">+AVERAGE(C31,E31)</f>
        <v>530.51237145686684</v>
      </c>
      <c r="E31" s="60">
        <f>+inventarios!AZ32+inventarios!BA32+inventarios!BB32</f>
        <v>463.56914377130323</v>
      </c>
      <c r="F31" s="49">
        <f t="shared" ref="F31" si="57">+AVERAGE(E31,G31)</f>
        <v>486.05839391660425</v>
      </c>
      <c r="G31" s="60">
        <f>+inventarios!AL32+inventarios!AM32+inventarios!AN32</f>
        <v>508.54764406190532</v>
      </c>
      <c r="H31" s="49">
        <f t="shared" si="3"/>
        <v>407.27660497163754</v>
      </c>
      <c r="I31" s="60">
        <f>+inventarios!X32+inventarios!Y32+inventarios!Z32</f>
        <v>306.00556588136982</v>
      </c>
      <c r="J31" s="49">
        <f t="shared" si="4"/>
        <v>297.79628676876871</v>
      </c>
      <c r="K31" s="64">
        <f>+inventarios!J32+inventarios!K32+inventarios!L32</f>
        <v>289.58700765616754</v>
      </c>
    </row>
    <row r="32" spans="1:12" x14ac:dyDescent="0.3">
      <c r="A32" s="69" t="str">
        <f>+inventarios!BE33</f>
        <v>1A3b</v>
      </c>
      <c r="B32" s="70" t="str">
        <f>+inventarios!BF33</f>
        <v>Transporte terrestre</v>
      </c>
      <c r="C32" s="53">
        <f>+inventarios!BN33+inventarios!BO33+inventarios!BP33</f>
        <v>12037.137707238062</v>
      </c>
      <c r="D32" s="58">
        <f t="shared" ref="D32" si="58">+AVERAGE(C32,E32)</f>
        <v>12797.936214072317</v>
      </c>
      <c r="E32" s="60">
        <f>+inventarios!AZ33+inventarios!BA33+inventarios!BB33</f>
        <v>13558.734720906572</v>
      </c>
      <c r="F32" s="49">
        <f t="shared" ref="F32" si="59">+AVERAGE(E32,G32)</f>
        <v>14574.170877121524</v>
      </c>
      <c r="G32" s="60">
        <f>+inventarios!AL33+inventarios!AM33+inventarios!AN33</f>
        <v>15589.607033336475</v>
      </c>
      <c r="H32" s="49">
        <f t="shared" si="3"/>
        <v>16210.473805209942</v>
      </c>
      <c r="I32" s="60">
        <f>+inventarios!X33+inventarios!Y33+inventarios!Z33</f>
        <v>16831.340577083411</v>
      </c>
      <c r="J32" s="49">
        <f t="shared" si="4"/>
        <v>17523.008602557933</v>
      </c>
      <c r="K32" s="64">
        <f>+inventarios!J33+inventarios!K33+inventarios!L33</f>
        <v>18214.676628032455</v>
      </c>
    </row>
    <row r="33" spans="1:11" x14ac:dyDescent="0.3">
      <c r="A33" s="41" t="str">
        <f>+inventarios!BE34</f>
        <v>1A3bi</v>
      </c>
      <c r="B33" s="45" t="str">
        <f>+inventarios!BF34</f>
        <v>Automóviles</v>
      </c>
      <c r="C33" s="53">
        <f>+inventarios!BN34+inventarios!BO34+inventarios!BP34</f>
        <v>0</v>
      </c>
      <c r="D33" s="58">
        <f t="shared" ref="D33" si="60">+AVERAGE(C33,E33)</f>
        <v>0</v>
      </c>
      <c r="E33" s="60">
        <f>+inventarios!AZ34+inventarios!BA34+inventarios!BB34</f>
        <v>0</v>
      </c>
      <c r="F33" s="49">
        <f t="shared" ref="F33" si="61">+AVERAGE(E33,G33)</f>
        <v>0</v>
      </c>
      <c r="G33" s="60">
        <f>+inventarios!AL34+inventarios!AM34+inventarios!AN34</f>
        <v>0</v>
      </c>
      <c r="H33" s="49">
        <f t="shared" si="3"/>
        <v>0</v>
      </c>
      <c r="I33" s="60">
        <f>+inventarios!X34+inventarios!Y34+inventarios!Z34</f>
        <v>0</v>
      </c>
      <c r="J33" s="49">
        <f t="shared" si="4"/>
        <v>0</v>
      </c>
      <c r="K33" s="64">
        <f>+inventarios!J34+inventarios!K34+inventarios!L34</f>
        <v>0</v>
      </c>
    </row>
    <row r="34" spans="1:11" x14ac:dyDescent="0.3">
      <c r="A34" s="41" t="str">
        <f>+inventarios!BE35</f>
        <v>1A3bi1</v>
      </c>
      <c r="B34" s="45" t="str">
        <f>+inventarios!BF35</f>
        <v>Automóviles de pasajeros con catalizadores tridireccionales</v>
      </c>
      <c r="C34" s="53">
        <f>+inventarios!BN35+inventarios!BO35+inventarios!BP35</f>
        <v>0</v>
      </c>
      <c r="D34" s="58">
        <f t="shared" ref="D34" si="62">+AVERAGE(C34,E34)</f>
        <v>0</v>
      </c>
      <c r="E34" s="60">
        <f>+inventarios!AZ35+inventarios!BA35+inventarios!BB35</f>
        <v>0</v>
      </c>
      <c r="F34" s="49">
        <f t="shared" ref="F34" si="63">+AVERAGE(E34,G34)</f>
        <v>0</v>
      </c>
      <c r="G34" s="60">
        <f>+inventarios!AL35+inventarios!AM35+inventarios!AN35</f>
        <v>0</v>
      </c>
      <c r="H34" s="49">
        <f t="shared" si="3"/>
        <v>0</v>
      </c>
      <c r="I34" s="60">
        <f>+inventarios!X35+inventarios!Y35+inventarios!Z35</f>
        <v>0</v>
      </c>
      <c r="J34" s="49">
        <f t="shared" si="4"/>
        <v>0</v>
      </c>
      <c r="K34" s="64">
        <f>+inventarios!J35+inventarios!K35+inventarios!L35</f>
        <v>0</v>
      </c>
    </row>
    <row r="35" spans="1:11" x14ac:dyDescent="0.3">
      <c r="A35" s="41" t="str">
        <f>+inventarios!BE36</f>
        <v>1A3bi2</v>
      </c>
      <c r="B35" s="45" t="str">
        <f>+inventarios!BF36</f>
        <v>Automóviles de pasajeros sin catalizadores tridireccionales</v>
      </c>
      <c r="C35" s="53">
        <f>+inventarios!BN36+inventarios!BO36+inventarios!BP36</f>
        <v>0</v>
      </c>
      <c r="D35" s="58">
        <f t="shared" ref="D35" si="64">+AVERAGE(C35,E35)</f>
        <v>0</v>
      </c>
      <c r="E35" s="60">
        <f>+inventarios!AZ36+inventarios!BA36+inventarios!BB36</f>
        <v>0</v>
      </c>
      <c r="F35" s="49">
        <f t="shared" ref="F35" si="65">+AVERAGE(E35,G35)</f>
        <v>0</v>
      </c>
      <c r="G35" s="60">
        <f>+inventarios!AL36+inventarios!AM36+inventarios!AN36</f>
        <v>0</v>
      </c>
      <c r="H35" s="49">
        <f t="shared" si="3"/>
        <v>0</v>
      </c>
      <c r="I35" s="60">
        <f>+inventarios!X36+inventarios!Y36+inventarios!Z36</f>
        <v>0</v>
      </c>
      <c r="J35" s="49">
        <f t="shared" si="4"/>
        <v>0</v>
      </c>
      <c r="K35" s="64">
        <f>+inventarios!J36+inventarios!K36+inventarios!L36</f>
        <v>0</v>
      </c>
    </row>
    <row r="36" spans="1:11" x14ac:dyDescent="0.3">
      <c r="A36" s="41" t="str">
        <f>+inventarios!BE37</f>
        <v>1A3bii</v>
      </c>
      <c r="B36" s="45" t="str">
        <f>+inventarios!BF37</f>
        <v>Camiones para servicio ligero</v>
      </c>
      <c r="C36" s="53">
        <f>+inventarios!BN37+inventarios!BO37+inventarios!BP37</f>
        <v>0</v>
      </c>
      <c r="D36" s="58">
        <f t="shared" ref="D36" si="66">+AVERAGE(C36,E36)</f>
        <v>0</v>
      </c>
      <c r="E36" s="60">
        <f>+inventarios!AZ37+inventarios!BA37+inventarios!BB37</f>
        <v>0</v>
      </c>
      <c r="F36" s="49">
        <f t="shared" ref="F36" si="67">+AVERAGE(E36,G36)</f>
        <v>0</v>
      </c>
      <c r="G36" s="60">
        <f>+inventarios!AL37+inventarios!AM37+inventarios!AN37</f>
        <v>0</v>
      </c>
      <c r="H36" s="49">
        <f t="shared" si="3"/>
        <v>0</v>
      </c>
      <c r="I36" s="60">
        <f>+inventarios!X37+inventarios!Y37+inventarios!Z37</f>
        <v>0</v>
      </c>
      <c r="J36" s="49">
        <f t="shared" si="4"/>
        <v>0</v>
      </c>
      <c r="K36" s="64">
        <f>+inventarios!J37+inventarios!K37+inventarios!L37</f>
        <v>0</v>
      </c>
    </row>
    <row r="37" spans="1:11" x14ac:dyDescent="0.3">
      <c r="A37" s="41" t="str">
        <f>+inventarios!BE38</f>
        <v>1A3bii1</v>
      </c>
      <c r="B37" s="45" t="str">
        <f>+inventarios!BF38</f>
        <v>Camiones para servicio ligero con catalizadores tridireccionales</v>
      </c>
      <c r="C37" s="53">
        <f>+inventarios!BN38+inventarios!BO38+inventarios!BP38</f>
        <v>0</v>
      </c>
      <c r="D37" s="58">
        <f t="shared" ref="D37" si="68">+AVERAGE(C37,E37)</f>
        <v>0</v>
      </c>
      <c r="E37" s="60">
        <f>+inventarios!AZ38+inventarios!BA38+inventarios!BB38</f>
        <v>0</v>
      </c>
      <c r="F37" s="49">
        <f t="shared" ref="F37" si="69">+AVERAGE(E37,G37)</f>
        <v>0</v>
      </c>
      <c r="G37" s="60">
        <f>+inventarios!AL38+inventarios!AM38+inventarios!AN38</f>
        <v>0</v>
      </c>
      <c r="H37" s="49">
        <f t="shared" si="3"/>
        <v>0</v>
      </c>
      <c r="I37" s="60">
        <f>+inventarios!X38+inventarios!Y38+inventarios!Z38</f>
        <v>0</v>
      </c>
      <c r="J37" s="49">
        <f t="shared" si="4"/>
        <v>0</v>
      </c>
      <c r="K37" s="64">
        <f>+inventarios!J38+inventarios!K38+inventarios!L38</f>
        <v>0</v>
      </c>
    </row>
    <row r="38" spans="1:11" x14ac:dyDescent="0.3">
      <c r="A38" s="41" t="str">
        <f>+inventarios!BE39</f>
        <v>1A3bii2</v>
      </c>
      <c r="B38" s="45" t="str">
        <f>+inventarios!BF39</f>
        <v>Camiones para servicio ligero sin catalizadores tridireccionales</v>
      </c>
      <c r="C38" s="53">
        <f>+inventarios!BN39+inventarios!BO39+inventarios!BP39</f>
        <v>0</v>
      </c>
      <c r="D38" s="58">
        <f t="shared" ref="D38" si="70">+AVERAGE(C38,E38)</f>
        <v>0</v>
      </c>
      <c r="E38" s="60">
        <f>+inventarios!AZ39+inventarios!BA39+inventarios!BB39</f>
        <v>0</v>
      </c>
      <c r="F38" s="49">
        <f t="shared" ref="F38" si="71">+AVERAGE(E38,G38)</f>
        <v>0</v>
      </c>
      <c r="G38" s="60">
        <f>+inventarios!AL39+inventarios!AM39+inventarios!AN39</f>
        <v>0</v>
      </c>
      <c r="H38" s="49">
        <f t="shared" si="3"/>
        <v>0</v>
      </c>
      <c r="I38" s="60">
        <f>+inventarios!X39+inventarios!Y39+inventarios!Z39</f>
        <v>0</v>
      </c>
      <c r="J38" s="49">
        <f t="shared" si="4"/>
        <v>0</v>
      </c>
      <c r="K38" s="64">
        <f>+inventarios!J39+inventarios!K39+inventarios!L39</f>
        <v>0</v>
      </c>
    </row>
    <row r="39" spans="1:11" x14ac:dyDescent="0.3">
      <c r="A39" s="41" t="str">
        <f>+inventarios!BE40</f>
        <v>1A3biii</v>
      </c>
      <c r="B39" s="45" t="str">
        <f>+inventarios!BF40</f>
        <v>Camiones para servicio pesado y autobuses</v>
      </c>
      <c r="C39" s="53">
        <f>+inventarios!BN40+inventarios!BO40+inventarios!BP40</f>
        <v>0</v>
      </c>
      <c r="D39" s="58">
        <f t="shared" ref="D39" si="72">+AVERAGE(C39,E39)</f>
        <v>0</v>
      </c>
      <c r="E39" s="60">
        <f>+inventarios!AZ40+inventarios!BA40+inventarios!BB40</f>
        <v>0</v>
      </c>
      <c r="F39" s="49">
        <f t="shared" ref="F39" si="73">+AVERAGE(E39,G39)</f>
        <v>0</v>
      </c>
      <c r="G39" s="60">
        <f>+inventarios!AL40+inventarios!AM40+inventarios!AN40</f>
        <v>0</v>
      </c>
      <c r="H39" s="49">
        <f t="shared" si="3"/>
        <v>0</v>
      </c>
      <c r="I39" s="60">
        <f>+inventarios!X40+inventarios!Y40+inventarios!Z40</f>
        <v>0</v>
      </c>
      <c r="J39" s="49">
        <f t="shared" si="4"/>
        <v>0</v>
      </c>
      <c r="K39" s="64">
        <f>+inventarios!J40+inventarios!K40+inventarios!L40</f>
        <v>0</v>
      </c>
    </row>
    <row r="40" spans="1:11" x14ac:dyDescent="0.3">
      <c r="A40" s="41" t="str">
        <f>+inventarios!BE41</f>
        <v>1A3biv</v>
      </c>
      <c r="B40" s="45" t="str">
        <f>+inventarios!BF41</f>
        <v>Motocicletas</v>
      </c>
      <c r="C40" s="53">
        <f>+inventarios!BN41+inventarios!BO41+inventarios!BP41</f>
        <v>0</v>
      </c>
      <c r="D40" s="58">
        <f t="shared" ref="D40" si="74">+AVERAGE(C40,E40)</f>
        <v>0</v>
      </c>
      <c r="E40" s="60">
        <f>+inventarios!AZ41+inventarios!BA41+inventarios!BB41</f>
        <v>0</v>
      </c>
      <c r="F40" s="49">
        <f t="shared" ref="F40" si="75">+AVERAGE(E40,G40)</f>
        <v>0</v>
      </c>
      <c r="G40" s="60">
        <f>+inventarios!AL41+inventarios!AM41+inventarios!AN41</f>
        <v>0</v>
      </c>
      <c r="H40" s="49">
        <f t="shared" si="3"/>
        <v>0</v>
      </c>
      <c r="I40" s="60">
        <f>+inventarios!X41+inventarios!Y41+inventarios!Z41</f>
        <v>0</v>
      </c>
      <c r="J40" s="49">
        <f t="shared" si="4"/>
        <v>0</v>
      </c>
      <c r="K40" s="64">
        <f>+inventarios!J41+inventarios!K41+inventarios!L41</f>
        <v>0</v>
      </c>
    </row>
    <row r="41" spans="1:11" x14ac:dyDescent="0.3">
      <c r="A41" s="41" t="str">
        <f>+inventarios!BE42</f>
        <v>1A3bv</v>
      </c>
      <c r="B41" s="45" t="str">
        <f>+inventarios!BF42</f>
        <v>Emisiones por evaporación procedentes de vehículos</v>
      </c>
      <c r="C41" s="53">
        <f>+inventarios!BN42+inventarios!BO42+inventarios!BP42</f>
        <v>0</v>
      </c>
      <c r="D41" s="58">
        <f t="shared" ref="D41" si="76">+AVERAGE(C41,E41)</f>
        <v>0</v>
      </c>
      <c r="E41" s="60">
        <f>+inventarios!AZ42+inventarios!BA42+inventarios!BB42</f>
        <v>0</v>
      </c>
      <c r="F41" s="49">
        <f t="shared" ref="F41" si="77">+AVERAGE(E41,G41)</f>
        <v>0</v>
      </c>
      <c r="G41" s="60">
        <f>+inventarios!AL42+inventarios!AM42+inventarios!AN42</f>
        <v>0</v>
      </c>
      <c r="H41" s="49">
        <f t="shared" si="3"/>
        <v>0</v>
      </c>
      <c r="I41" s="60">
        <f>+inventarios!X42+inventarios!Y42+inventarios!Z42</f>
        <v>0</v>
      </c>
      <c r="J41" s="49">
        <f t="shared" si="4"/>
        <v>0</v>
      </c>
      <c r="K41" s="64">
        <f>+inventarios!J42+inventarios!K42+inventarios!L42</f>
        <v>0</v>
      </c>
    </row>
    <row r="42" spans="1:11" x14ac:dyDescent="0.3">
      <c r="A42" s="41" t="str">
        <f>+inventarios!BE43</f>
        <v>1A3bvi</v>
      </c>
      <c r="B42" s="45" t="str">
        <f>+inventarios!BF43</f>
        <v>Catalizadores basados en urea</v>
      </c>
      <c r="C42" s="53">
        <f>+inventarios!BN43+inventarios!BO43+inventarios!BP43</f>
        <v>0</v>
      </c>
      <c r="D42" s="58">
        <f t="shared" ref="D42" si="78">+AVERAGE(C42,E42)</f>
        <v>0</v>
      </c>
      <c r="E42" s="60">
        <f>+inventarios!AZ43+inventarios!BA43+inventarios!BB43</f>
        <v>0</v>
      </c>
      <c r="F42" s="49">
        <f t="shared" ref="F42" si="79">+AVERAGE(E42,G42)</f>
        <v>0</v>
      </c>
      <c r="G42" s="60">
        <f>+inventarios!AL43+inventarios!AM43+inventarios!AN43</f>
        <v>0</v>
      </c>
      <c r="H42" s="49">
        <f t="shared" si="3"/>
        <v>0</v>
      </c>
      <c r="I42" s="60">
        <f>+inventarios!X43+inventarios!Y43+inventarios!Z43</f>
        <v>0</v>
      </c>
      <c r="J42" s="49">
        <f t="shared" si="4"/>
        <v>0</v>
      </c>
      <c r="K42" s="64">
        <f>+inventarios!J43+inventarios!K43+inventarios!L43</f>
        <v>0</v>
      </c>
    </row>
    <row r="43" spans="1:11" x14ac:dyDescent="0.3">
      <c r="A43" s="69" t="str">
        <f>+inventarios!BE44</f>
        <v>1A3c</v>
      </c>
      <c r="B43" s="70" t="str">
        <f>+inventarios!BF44</f>
        <v>Ferrocarriles</v>
      </c>
      <c r="C43" s="53">
        <f>+inventarios!BN44+inventarios!BO44+inventarios!BP44</f>
        <v>0</v>
      </c>
      <c r="D43" s="58">
        <f t="shared" ref="D43" si="80">+AVERAGE(C43,E43)</f>
        <v>0</v>
      </c>
      <c r="E43" s="60">
        <f>+inventarios!AZ44+inventarios!BA44+inventarios!BB44</f>
        <v>0</v>
      </c>
      <c r="F43" s="49">
        <f t="shared" ref="F43" si="81">+AVERAGE(E43,G43)</f>
        <v>0</v>
      </c>
      <c r="G43" s="60">
        <f>+inventarios!AL44+inventarios!AM44+inventarios!AN44</f>
        <v>0</v>
      </c>
      <c r="H43" s="49">
        <f t="shared" si="3"/>
        <v>0</v>
      </c>
      <c r="I43" s="60">
        <f>+inventarios!X44+inventarios!Y44+inventarios!Z44</f>
        <v>0</v>
      </c>
      <c r="J43" s="49">
        <f t="shared" si="4"/>
        <v>0</v>
      </c>
      <c r="K43" s="64">
        <f>+inventarios!J44+inventarios!K44+inventarios!L44</f>
        <v>0</v>
      </c>
    </row>
    <row r="44" spans="1:11" x14ac:dyDescent="0.3">
      <c r="A44" s="69" t="str">
        <f>+inventarios!BE45</f>
        <v>1A3d</v>
      </c>
      <c r="B44" s="70" t="str">
        <f>+inventarios!BF45</f>
        <v>Navegación marítima y fluvial</v>
      </c>
      <c r="C44" s="53">
        <f>+inventarios!BN45+inventarios!BO45+inventarios!BP45</f>
        <v>230.2563460734832</v>
      </c>
      <c r="D44" s="58">
        <f t="shared" ref="D44" si="82">+AVERAGE(C44,E44)</f>
        <v>299.62375423717936</v>
      </c>
      <c r="E44" s="60">
        <f>+inventarios!AZ45+inventarios!BA45+inventarios!BB45</f>
        <v>368.99116240087545</v>
      </c>
      <c r="F44" s="49">
        <f t="shared" ref="F44" si="83">+AVERAGE(E44,G44)</f>
        <v>384.06141125582087</v>
      </c>
      <c r="G44" s="60">
        <f>+inventarios!AL45+inventarios!AM45+inventarios!AN45</f>
        <v>399.13166011076623</v>
      </c>
      <c r="H44" s="49">
        <f t="shared" si="3"/>
        <v>637.47269558871096</v>
      </c>
      <c r="I44" s="60">
        <f>+inventarios!X45+inventarios!Y45+inventarios!Z45</f>
        <v>875.81373106665569</v>
      </c>
      <c r="J44" s="49">
        <f t="shared" si="4"/>
        <v>883.39006531313123</v>
      </c>
      <c r="K44" s="64">
        <f>+inventarios!J45+inventarios!K45+inventarios!L45</f>
        <v>890.96639955960677</v>
      </c>
    </row>
    <row r="45" spans="1:11" x14ac:dyDescent="0.3">
      <c r="A45" s="41" t="str">
        <f>+inventarios!BE46</f>
        <v>1A3di</v>
      </c>
      <c r="B45" s="45" t="str">
        <f>+inventarios!BF46</f>
        <v>Transporte marítimo y fluvial internacional (Tanques de combustible internacional) (1)</v>
      </c>
      <c r="C45" s="53">
        <f>+inventarios!BN46+inventarios!BO46+inventarios!BP46</f>
        <v>1799.5502378039766</v>
      </c>
      <c r="D45" s="58">
        <f t="shared" ref="D45" si="84">+AVERAGE(C45,E45)</f>
        <v>1774.5902170554293</v>
      </c>
      <c r="E45" s="60">
        <f>+inventarios!AZ46+inventarios!BA46+inventarios!BB46</f>
        <v>1749.630196306882</v>
      </c>
      <c r="F45" s="49">
        <f t="shared" ref="F45" si="85">+AVERAGE(E45,G45)</f>
        <v>1625.8049956977861</v>
      </c>
      <c r="G45" s="60">
        <f>+inventarios!AL46+inventarios!AM46+inventarios!AN46</f>
        <v>1501.97979508869</v>
      </c>
      <c r="H45" s="49">
        <f t="shared" si="3"/>
        <v>1279.2568025621986</v>
      </c>
      <c r="I45" s="60">
        <f>+inventarios!X46+inventarios!Y46+inventarios!Z46</f>
        <v>1056.5338100357073</v>
      </c>
      <c r="J45" s="49">
        <f t="shared" si="4"/>
        <v>1630.0364728537811</v>
      </c>
      <c r="K45" s="64">
        <f>+inventarios!J46+inventarios!K46+inventarios!L46</f>
        <v>2203.5391356718546</v>
      </c>
    </row>
    <row r="46" spans="1:11" x14ac:dyDescent="0.3">
      <c r="A46" s="41" t="str">
        <f>+inventarios!BE47</f>
        <v>1A3dii</v>
      </c>
      <c r="B46" s="45" t="str">
        <f>+inventarios!BF47</f>
        <v>Navegación marítima y fluvial nacional</v>
      </c>
      <c r="C46" s="53">
        <f>+inventarios!BN47+inventarios!BO47+inventarios!BP47</f>
        <v>230.2563460734832</v>
      </c>
      <c r="D46" s="58">
        <f t="shared" ref="D46" si="86">+AVERAGE(C46,E46)</f>
        <v>299.62375423717936</v>
      </c>
      <c r="E46" s="60">
        <f>+inventarios!AZ47+inventarios!BA47+inventarios!BB47</f>
        <v>368.99116240087545</v>
      </c>
      <c r="F46" s="49">
        <f t="shared" ref="F46" si="87">+AVERAGE(E46,G46)</f>
        <v>384.06141125582087</v>
      </c>
      <c r="G46" s="60">
        <f>+inventarios!AL47+inventarios!AM47+inventarios!AN47</f>
        <v>399.13166011076623</v>
      </c>
      <c r="H46" s="49">
        <f t="shared" si="3"/>
        <v>637.47269558871096</v>
      </c>
      <c r="I46" s="60">
        <f>+inventarios!X47+inventarios!Y47+inventarios!Z47</f>
        <v>875.81373106665569</v>
      </c>
      <c r="J46" s="49">
        <f t="shared" si="4"/>
        <v>883.39006531313123</v>
      </c>
      <c r="K46" s="64">
        <f>+inventarios!J47+inventarios!K47+inventarios!L47</f>
        <v>890.96639955960677</v>
      </c>
    </row>
    <row r="47" spans="1:11" x14ac:dyDescent="0.3">
      <c r="A47" s="69" t="str">
        <f>+inventarios!BE48</f>
        <v>1A3e</v>
      </c>
      <c r="B47" s="70" t="str">
        <f>+inventarios!BF48</f>
        <v>Otro tipo de transporte</v>
      </c>
      <c r="C47" s="53">
        <f>+inventarios!BN48+inventarios!BO48+inventarios!BP48</f>
        <v>390.09112050876877</v>
      </c>
      <c r="D47" s="58">
        <f t="shared" ref="D47" si="88">+AVERAGE(C47,E47)</f>
        <v>398.74480499189872</v>
      </c>
      <c r="E47" s="60">
        <f>+inventarios!AZ48+inventarios!BA48+inventarios!BB48</f>
        <v>407.39848947502873</v>
      </c>
      <c r="F47" s="49">
        <f t="shared" ref="F47" si="89">+AVERAGE(E47,G47)</f>
        <v>424.12564384466327</v>
      </c>
      <c r="G47" s="60">
        <f>+inventarios!AL48+inventarios!AM48+inventarios!AN48</f>
        <v>440.85279821429776</v>
      </c>
      <c r="H47" s="49">
        <f t="shared" si="3"/>
        <v>434.99356367084459</v>
      </c>
      <c r="I47" s="60">
        <f>+inventarios!X48+inventarios!Y48+inventarios!Z48</f>
        <v>429.13432912739142</v>
      </c>
      <c r="J47" s="49">
        <f t="shared" si="4"/>
        <v>439.21806793975645</v>
      </c>
      <c r="K47" s="64">
        <f>+inventarios!J48+inventarios!K48+inventarios!L48</f>
        <v>449.30180675212154</v>
      </c>
    </row>
    <row r="48" spans="1:11" x14ac:dyDescent="0.3">
      <c r="A48" s="41" t="str">
        <f>+inventarios!BE49</f>
        <v>1A3ei</v>
      </c>
      <c r="B48" s="45" t="str">
        <f>+inventarios!BF49</f>
        <v>Transporte por tuberías</v>
      </c>
      <c r="C48" s="53">
        <f>+inventarios!BN49+inventarios!BO49+inventarios!BP49</f>
        <v>390.09112050876877</v>
      </c>
      <c r="D48" s="58">
        <f t="shared" ref="D48" si="90">+AVERAGE(C48,E48)</f>
        <v>398.74480499189872</v>
      </c>
      <c r="E48" s="60">
        <f>+inventarios!AZ49+inventarios!BA49+inventarios!BB49</f>
        <v>407.39848947502873</v>
      </c>
      <c r="F48" s="49">
        <f t="shared" ref="F48" si="91">+AVERAGE(E48,G48)</f>
        <v>424.12564384466327</v>
      </c>
      <c r="G48" s="60">
        <f>+inventarios!AL49+inventarios!AM49+inventarios!AN49</f>
        <v>440.85279821429776</v>
      </c>
      <c r="H48" s="49">
        <f t="shared" si="3"/>
        <v>434.99356367084459</v>
      </c>
      <c r="I48" s="60">
        <f>+inventarios!X49+inventarios!Y49+inventarios!Z49</f>
        <v>429.13432912739142</v>
      </c>
      <c r="J48" s="49">
        <f t="shared" si="4"/>
        <v>439.21806793975645</v>
      </c>
      <c r="K48" s="64">
        <f>+inventarios!J49+inventarios!K49+inventarios!L49</f>
        <v>449.30180675212154</v>
      </c>
    </row>
    <row r="49" spans="1:11" x14ac:dyDescent="0.3">
      <c r="A49" s="41" t="str">
        <f>+inventarios!BE50</f>
        <v>1A3eii</v>
      </c>
      <c r="B49" s="45" t="str">
        <f>+inventarios!BF50</f>
        <v>Todo terreno</v>
      </c>
      <c r="C49" s="53">
        <f>+inventarios!BN50+inventarios!BO50+inventarios!BP50</f>
        <v>0</v>
      </c>
      <c r="D49" s="58">
        <f t="shared" ref="D49" si="92">+AVERAGE(C49,E49)</f>
        <v>0</v>
      </c>
      <c r="E49" s="60">
        <f>+inventarios!AZ50+inventarios!BA50+inventarios!BB50</f>
        <v>0</v>
      </c>
      <c r="F49" s="49">
        <f t="shared" ref="F49" si="93">+AVERAGE(E49,G49)</f>
        <v>0</v>
      </c>
      <c r="G49" s="60">
        <f>+inventarios!AL50+inventarios!AM50+inventarios!AN50</f>
        <v>0</v>
      </c>
      <c r="H49" s="49">
        <f t="shared" si="3"/>
        <v>0</v>
      </c>
      <c r="I49" s="60">
        <f>+inventarios!X50+inventarios!Y50+inventarios!Z50</f>
        <v>0</v>
      </c>
      <c r="J49" s="49">
        <f t="shared" si="4"/>
        <v>0</v>
      </c>
      <c r="K49" s="64">
        <f>+inventarios!J50+inventarios!K50+inventarios!L50</f>
        <v>0</v>
      </c>
    </row>
    <row r="50" spans="1:11" x14ac:dyDescent="0.3">
      <c r="A50" s="71" t="str">
        <f>+inventarios!BE51</f>
        <v>1A4</v>
      </c>
      <c r="B50" s="72" t="str">
        <f>+inventarios!BF51</f>
        <v>Otros sectores</v>
      </c>
      <c r="C50" s="53">
        <f>+inventarios!BN51+inventarios!BO51+inventarios!BP51</f>
        <v>3428.2387432498522</v>
      </c>
      <c r="D50" s="58">
        <f t="shared" ref="D50" si="94">+AVERAGE(C50,E50)</f>
        <v>3586.374095696292</v>
      </c>
      <c r="E50" s="60">
        <f>+inventarios!AZ51+inventarios!BA51+inventarios!BB51</f>
        <v>3744.5094481427318</v>
      </c>
      <c r="F50" s="49">
        <f t="shared" ref="F50" si="95">+AVERAGE(E50,G50)</f>
        <v>3860.9361117086855</v>
      </c>
      <c r="G50" s="60">
        <f>+inventarios!AL51+inventarios!AM51+inventarios!AN51</f>
        <v>3977.3627752746388</v>
      </c>
      <c r="H50" s="49">
        <f t="shared" si="3"/>
        <v>3940.7887458316909</v>
      </c>
      <c r="I50" s="60">
        <f>+inventarios!X51+inventarios!Y51+inventarios!Z51</f>
        <v>3904.2147163887435</v>
      </c>
      <c r="J50" s="49">
        <f t="shared" si="4"/>
        <v>4005.9144693955323</v>
      </c>
      <c r="K50" s="64">
        <f>+inventarios!J51+inventarios!K51+inventarios!L51</f>
        <v>4107.6142224023215</v>
      </c>
    </row>
    <row r="51" spans="1:11" x14ac:dyDescent="0.3">
      <c r="A51" s="41" t="str">
        <f>+inventarios!BE52</f>
        <v>1A4a</v>
      </c>
      <c r="B51" s="45" t="str">
        <f>+inventarios!BF52</f>
        <v>Comercial/Institucional</v>
      </c>
      <c r="C51" s="53">
        <f>+inventarios!BN52+inventarios!BO52+inventarios!BP52</f>
        <v>1041.4127493305955</v>
      </c>
      <c r="D51" s="58">
        <f t="shared" ref="D51" si="96">+AVERAGE(C51,E51)</f>
        <v>1096.8759207593052</v>
      </c>
      <c r="E51" s="60">
        <f>+inventarios!AZ52+inventarios!BA52+inventarios!BB52</f>
        <v>1152.3390921880152</v>
      </c>
      <c r="F51" s="49">
        <f t="shared" ref="F51" si="97">+AVERAGE(E51,G51)</f>
        <v>1178.572359607037</v>
      </c>
      <c r="G51" s="60">
        <f>+inventarios!AL52+inventarios!AM52+inventarios!AN52</f>
        <v>1204.8056270260586</v>
      </c>
      <c r="H51" s="49">
        <f t="shared" si="3"/>
        <v>1201.3233693436123</v>
      </c>
      <c r="I51" s="60">
        <f>+inventarios!X52+inventarios!Y52+inventarios!Z52</f>
        <v>1197.8411116611662</v>
      </c>
      <c r="J51" s="49">
        <f t="shared" si="4"/>
        <v>1240.6270195049337</v>
      </c>
      <c r="K51" s="64">
        <f>+inventarios!J52+inventarios!K52+inventarios!L52</f>
        <v>1283.4129273487013</v>
      </c>
    </row>
    <row r="52" spans="1:11" x14ac:dyDescent="0.3">
      <c r="A52" s="41" t="str">
        <f>+inventarios!BE53</f>
        <v>1A4b</v>
      </c>
      <c r="B52" s="45" t="str">
        <f>+inventarios!BF53</f>
        <v>Residencial</v>
      </c>
      <c r="C52" s="53">
        <f>+inventarios!BN53+inventarios!BO53+inventarios!BP53</f>
        <v>2111.8650399222543</v>
      </c>
      <c r="D52" s="58">
        <f t="shared" ref="D52" si="98">+AVERAGE(C52,E52)</f>
        <v>2181.650425430531</v>
      </c>
      <c r="E52" s="60">
        <f>+inventarios!AZ53+inventarios!BA53+inventarios!BB53</f>
        <v>2251.4358109388077</v>
      </c>
      <c r="F52" s="49">
        <f t="shared" ref="F52" si="99">+AVERAGE(E52,G52)</f>
        <v>2323.8761142423105</v>
      </c>
      <c r="G52" s="60">
        <f>+inventarios!AL53+inventarios!AM53+inventarios!AN53</f>
        <v>2396.3164175458132</v>
      </c>
      <c r="H52" s="49">
        <f t="shared" si="3"/>
        <v>2385.3462289449508</v>
      </c>
      <c r="I52" s="60">
        <f>+inventarios!X53+inventarios!Y53+inventarios!Z53</f>
        <v>2374.3760403440883</v>
      </c>
      <c r="J52" s="49">
        <f t="shared" si="4"/>
        <v>2399.8194388417578</v>
      </c>
      <c r="K52" s="64">
        <f>+inventarios!J53+inventarios!K53+inventarios!L53</f>
        <v>2425.2628373394273</v>
      </c>
    </row>
    <row r="53" spans="1:11" x14ac:dyDescent="0.3">
      <c r="A53" s="41" t="str">
        <f>+inventarios!BE54</f>
        <v>1A4c</v>
      </c>
      <c r="B53" s="45" t="str">
        <f>+inventarios!BF54</f>
        <v>Agricultura/Silvicultura/Pesca/Piscifactorías</v>
      </c>
      <c r="C53" s="53">
        <f>+inventarios!BN54+inventarios!BO54+inventarios!BP54</f>
        <v>274.96095399700215</v>
      </c>
      <c r="D53" s="58">
        <f t="shared" ref="D53" si="100">+AVERAGE(C53,E53)</f>
        <v>307.84774950645544</v>
      </c>
      <c r="E53" s="60">
        <f>+inventarios!AZ54+inventarios!BA54+inventarios!BB54</f>
        <v>340.73454501590874</v>
      </c>
      <c r="F53" s="49">
        <f t="shared" ref="F53" si="101">+AVERAGE(E53,G53)</f>
        <v>358.48763785933772</v>
      </c>
      <c r="G53" s="60">
        <f>+inventarios!AL54+inventarios!AM54+inventarios!AN54</f>
        <v>376.24073070276677</v>
      </c>
      <c r="H53" s="49">
        <f t="shared" si="3"/>
        <v>354.11914754312795</v>
      </c>
      <c r="I53" s="60">
        <f>+inventarios!X54+inventarios!Y54+inventarios!Z54</f>
        <v>331.99756438348919</v>
      </c>
      <c r="J53" s="49">
        <f t="shared" si="4"/>
        <v>365.46801104884082</v>
      </c>
      <c r="K53" s="64">
        <f>+inventarios!J54+inventarios!K54+inventarios!L54</f>
        <v>398.9384577141924</v>
      </c>
    </row>
    <row r="54" spans="1:11" x14ac:dyDescent="0.3">
      <c r="A54" s="71" t="str">
        <f>+inventarios!BE55</f>
        <v>1A5</v>
      </c>
      <c r="B54" s="72" t="str">
        <f>+inventarios!BF55</f>
        <v>No especificado</v>
      </c>
      <c r="C54" s="53">
        <f>+inventarios!BN55+inventarios!BO55+inventarios!BP55</f>
        <v>2912.6449571698022</v>
      </c>
      <c r="D54" s="58">
        <f t="shared" ref="D54" si="102">+AVERAGE(C54,E54)</f>
        <v>3068.676956707448</v>
      </c>
      <c r="E54" s="60">
        <f>+inventarios!AZ55+inventarios!BA55+inventarios!BB55</f>
        <v>3224.7089562450933</v>
      </c>
      <c r="F54" s="49">
        <f t="shared" ref="F54" si="103">+AVERAGE(E54,G54)</f>
        <v>3079.1542586631831</v>
      </c>
      <c r="G54" s="60">
        <f>+inventarios!AL55+inventarios!AM55+inventarios!AN55</f>
        <v>2933.5995610812729</v>
      </c>
      <c r="H54" s="49">
        <f t="shared" si="3"/>
        <v>2634.5998382887828</v>
      </c>
      <c r="I54" s="60">
        <f>+inventarios!X55+inventarios!Y55+inventarios!Z55</f>
        <v>2335.6001154962923</v>
      </c>
      <c r="J54" s="49">
        <f t="shared" si="4"/>
        <v>2731.7005494832406</v>
      </c>
      <c r="K54" s="64">
        <f>+inventarios!J55+inventarios!K55+inventarios!L55</f>
        <v>3127.8009834701888</v>
      </c>
    </row>
    <row r="55" spans="1:11" x14ac:dyDescent="0.3">
      <c r="A55" s="41" t="str">
        <f>+inventarios!BE56</f>
        <v>1A5a</v>
      </c>
      <c r="B55" s="45" t="str">
        <f>+inventarios!BF56</f>
        <v>Estacionario</v>
      </c>
      <c r="C55" s="53">
        <f>+inventarios!BN56+inventarios!BO56+inventarios!BP56</f>
        <v>0</v>
      </c>
      <c r="D55" s="58">
        <f t="shared" ref="D55" si="104">+AVERAGE(C55,E55)</f>
        <v>0</v>
      </c>
      <c r="E55" s="60">
        <f>+inventarios!AZ56+inventarios!BA56+inventarios!BB56</f>
        <v>0</v>
      </c>
      <c r="F55" s="49">
        <f t="shared" ref="F55" si="105">+AVERAGE(E55,G55)</f>
        <v>0</v>
      </c>
      <c r="G55" s="60">
        <f>+inventarios!AL56+inventarios!AM56+inventarios!AN56</f>
        <v>0</v>
      </c>
      <c r="H55" s="49">
        <f t="shared" si="3"/>
        <v>0</v>
      </c>
      <c r="I55" s="60">
        <f>+inventarios!X56+inventarios!Y56+inventarios!Z56</f>
        <v>0</v>
      </c>
      <c r="J55" s="49">
        <f t="shared" si="4"/>
        <v>0</v>
      </c>
      <c r="K55" s="64">
        <f>+inventarios!J56+inventarios!K56+inventarios!L56</f>
        <v>0</v>
      </c>
    </row>
    <row r="56" spans="1:11" x14ac:dyDescent="0.3">
      <c r="A56" s="41" t="str">
        <f>+inventarios!BE57</f>
        <v>1A5b</v>
      </c>
      <c r="B56" s="45" t="str">
        <f>+inventarios!BF57</f>
        <v>Móvil</v>
      </c>
      <c r="C56" s="53">
        <f>+inventarios!BN57+inventarios!BO57+inventarios!BP57</f>
        <v>0</v>
      </c>
      <c r="D56" s="58">
        <f t="shared" ref="D56" si="106">+AVERAGE(C56,E56)</f>
        <v>0</v>
      </c>
      <c r="E56" s="60">
        <f>+inventarios!AZ57+inventarios!BA57+inventarios!BB57</f>
        <v>0</v>
      </c>
      <c r="F56" s="49">
        <f t="shared" ref="F56" si="107">+AVERAGE(E56,G56)</f>
        <v>0</v>
      </c>
      <c r="G56" s="60">
        <f>+inventarios!AL57+inventarios!AM57+inventarios!AN57</f>
        <v>0</v>
      </c>
      <c r="H56" s="49">
        <f t="shared" si="3"/>
        <v>0</v>
      </c>
      <c r="I56" s="60">
        <f>+inventarios!X57+inventarios!Y57+inventarios!Z57</f>
        <v>0</v>
      </c>
      <c r="J56" s="49">
        <f t="shared" si="4"/>
        <v>0</v>
      </c>
      <c r="K56" s="64">
        <f>+inventarios!J57+inventarios!K57+inventarios!L57</f>
        <v>0</v>
      </c>
    </row>
    <row r="57" spans="1:11" x14ac:dyDescent="0.3">
      <c r="A57" s="41" t="str">
        <f>+inventarios!BE58</f>
        <v>1A5bi</v>
      </c>
      <c r="B57" s="45" t="str">
        <f>+inventarios!BF58</f>
        <v>Móvil (componente de aviación)</v>
      </c>
      <c r="C57" s="53">
        <f>+inventarios!BN58+inventarios!BO58+inventarios!BP58</f>
        <v>0</v>
      </c>
      <c r="D57" s="58">
        <f t="shared" ref="D57" si="108">+AVERAGE(C57,E57)</f>
        <v>0</v>
      </c>
      <c r="E57" s="60">
        <f>+inventarios!AZ58+inventarios!BA58+inventarios!BB58</f>
        <v>0</v>
      </c>
      <c r="F57" s="49">
        <f t="shared" ref="F57" si="109">+AVERAGE(E57,G57)</f>
        <v>0</v>
      </c>
      <c r="G57" s="60">
        <f>+inventarios!AL58+inventarios!AM58+inventarios!AN58</f>
        <v>0</v>
      </c>
      <c r="H57" s="49">
        <f t="shared" si="3"/>
        <v>0</v>
      </c>
      <c r="I57" s="60">
        <f>+inventarios!X58+inventarios!Y58+inventarios!Z58</f>
        <v>0</v>
      </c>
      <c r="J57" s="49">
        <f t="shared" si="4"/>
        <v>0</v>
      </c>
      <c r="K57" s="64">
        <f>+inventarios!J58+inventarios!K58+inventarios!L58</f>
        <v>0</v>
      </c>
    </row>
    <row r="58" spans="1:11" x14ac:dyDescent="0.3">
      <c r="A58" s="41" t="str">
        <f>+inventarios!BE59</f>
        <v>1A5bii</v>
      </c>
      <c r="B58" s="45" t="str">
        <f>+inventarios!BF59</f>
        <v>Móvil (componente del sector marítimo y fluvial)</v>
      </c>
      <c r="C58" s="53">
        <f>+inventarios!BN59+inventarios!BO59+inventarios!BP59</f>
        <v>0</v>
      </c>
      <c r="D58" s="58">
        <f t="shared" ref="D58" si="110">+AVERAGE(C58,E58)</f>
        <v>0</v>
      </c>
      <c r="E58" s="60">
        <f>+inventarios!AZ59+inventarios!BA59+inventarios!BB59</f>
        <v>0</v>
      </c>
      <c r="F58" s="49">
        <f t="shared" ref="F58" si="111">+AVERAGE(E58,G58)</f>
        <v>0</v>
      </c>
      <c r="G58" s="60">
        <f>+inventarios!AL59+inventarios!AM59+inventarios!AN59</f>
        <v>0</v>
      </c>
      <c r="H58" s="49">
        <f t="shared" si="3"/>
        <v>0</v>
      </c>
      <c r="I58" s="60">
        <f>+inventarios!X59+inventarios!Y59+inventarios!Z59</f>
        <v>0</v>
      </c>
      <c r="J58" s="49">
        <f t="shared" si="4"/>
        <v>0</v>
      </c>
      <c r="K58" s="64">
        <f>+inventarios!J59+inventarios!K59+inventarios!L59</f>
        <v>0</v>
      </c>
    </row>
    <row r="59" spans="1:11" x14ac:dyDescent="0.3">
      <c r="A59" s="41" t="str">
        <f>+inventarios!BE60</f>
        <v>1A5biii</v>
      </c>
      <c r="B59" s="45" t="str">
        <f>+inventarios!BF60</f>
        <v>Móvil (otros)</v>
      </c>
      <c r="C59" s="53">
        <f>+inventarios!BN60+inventarios!BO60+inventarios!BP60</f>
        <v>0</v>
      </c>
      <c r="D59" s="58">
        <f t="shared" ref="D59" si="112">+AVERAGE(C59,E59)</f>
        <v>0</v>
      </c>
      <c r="E59" s="60">
        <f>+inventarios!AZ60+inventarios!BA60+inventarios!BB60</f>
        <v>0</v>
      </c>
      <c r="F59" s="49">
        <f t="shared" ref="F59" si="113">+AVERAGE(E59,G59)</f>
        <v>0</v>
      </c>
      <c r="G59" s="60">
        <f>+inventarios!AL60+inventarios!AM60+inventarios!AN60</f>
        <v>0</v>
      </c>
      <c r="H59" s="49">
        <f t="shared" si="3"/>
        <v>0</v>
      </c>
      <c r="I59" s="60">
        <f>+inventarios!X60+inventarios!Y60+inventarios!Z60</f>
        <v>0</v>
      </c>
      <c r="J59" s="49">
        <f t="shared" si="4"/>
        <v>0</v>
      </c>
      <c r="K59" s="64">
        <f>+inventarios!J60+inventarios!K60+inventarios!L60</f>
        <v>0</v>
      </c>
    </row>
    <row r="60" spans="1:11" x14ac:dyDescent="0.3">
      <c r="A60" s="41" t="str">
        <f>+inventarios!BE61</f>
        <v>1A5c</v>
      </c>
      <c r="B60" s="45" t="str">
        <f>+inventarios!BF61</f>
        <v>Operaciones multilaterales</v>
      </c>
      <c r="C60" s="53">
        <f>+inventarios!BN61+inventarios!BO61+inventarios!BP61</f>
        <v>0</v>
      </c>
      <c r="D60" s="58">
        <f t="shared" ref="D60" si="114">+AVERAGE(C60,E60)</f>
        <v>0</v>
      </c>
      <c r="E60" s="60">
        <f>+inventarios!AZ61+inventarios!BA61+inventarios!BB61</f>
        <v>0</v>
      </c>
      <c r="F60" s="49">
        <f t="shared" ref="F60" si="115">+AVERAGE(E60,G60)</f>
        <v>0</v>
      </c>
      <c r="G60" s="60">
        <f>+inventarios!AL61+inventarios!AM61+inventarios!AN61</f>
        <v>0</v>
      </c>
      <c r="H60" s="49">
        <f t="shared" si="3"/>
        <v>0</v>
      </c>
      <c r="I60" s="60">
        <f>+inventarios!X61+inventarios!Y61+inventarios!Z61</f>
        <v>0</v>
      </c>
      <c r="J60" s="49">
        <f t="shared" si="4"/>
        <v>0</v>
      </c>
      <c r="K60" s="64">
        <f>+inventarios!J61+inventarios!K61+inventarios!L61</f>
        <v>0</v>
      </c>
    </row>
    <row r="61" spans="1:11" x14ac:dyDescent="0.3">
      <c r="A61" s="73" t="str">
        <f>+inventarios!BE62</f>
        <v>1B</v>
      </c>
      <c r="B61" s="74" t="str">
        <f>+inventarios!BF62</f>
        <v>Emisiones fugitivas provenientes de la fabricación de combustibles</v>
      </c>
      <c r="C61" s="53">
        <f>+inventarios!BN62+inventarios!BO62+inventarios!BP62</f>
        <v>1712.2772215065706</v>
      </c>
      <c r="D61" s="58">
        <f t="shared" ref="D61" si="116">+AVERAGE(C61,E61)</f>
        <v>1746.0864958771499</v>
      </c>
      <c r="E61" s="60">
        <f>+inventarios!AZ62+inventarios!BA62+inventarios!BB62</f>
        <v>1779.8957702477294</v>
      </c>
      <c r="F61" s="49">
        <f t="shared" ref="F61" si="117">+AVERAGE(E61,G61)</f>
        <v>1872.9968599268259</v>
      </c>
      <c r="G61" s="60">
        <f>+inventarios!AL62+inventarios!AM62+inventarios!AN62</f>
        <v>1966.0979496059224</v>
      </c>
      <c r="H61" s="49">
        <f t="shared" si="3"/>
        <v>1952.93705015509</v>
      </c>
      <c r="I61" s="60">
        <f>+inventarios!X62+inventarios!Y62+inventarios!Z62</f>
        <v>1939.7761507042576</v>
      </c>
      <c r="J61" s="49">
        <f t="shared" si="4"/>
        <v>1880.9699999661477</v>
      </c>
      <c r="K61" s="64">
        <f>+inventarios!J62+inventarios!K62+inventarios!L62</f>
        <v>1822.1638492280379</v>
      </c>
    </row>
    <row r="62" spans="1:11" x14ac:dyDescent="0.3">
      <c r="A62" s="41" t="str">
        <f>+inventarios!BE63</f>
        <v>1B1</v>
      </c>
      <c r="B62" s="45" t="str">
        <f>+inventarios!BF63</f>
        <v>Combustible sólido</v>
      </c>
      <c r="C62" s="53">
        <f>+inventarios!BN63+inventarios!BO63+inventarios!BP63</f>
        <v>0</v>
      </c>
      <c r="D62" s="58">
        <f t="shared" ref="D62" si="118">+AVERAGE(C62,E62)</f>
        <v>0</v>
      </c>
      <c r="E62" s="60">
        <f>+inventarios!AZ63+inventarios!BA63+inventarios!BB63</f>
        <v>0</v>
      </c>
      <c r="F62" s="49">
        <f t="shared" ref="F62" si="119">+AVERAGE(E62,G62)</f>
        <v>0</v>
      </c>
      <c r="G62" s="60">
        <f>+inventarios!AL63+inventarios!AM63+inventarios!AN63</f>
        <v>0</v>
      </c>
      <c r="H62" s="49">
        <f t="shared" si="3"/>
        <v>0</v>
      </c>
      <c r="I62" s="60">
        <f>+inventarios!X63+inventarios!Y63+inventarios!Z63</f>
        <v>0</v>
      </c>
      <c r="J62" s="49">
        <f t="shared" si="4"/>
        <v>0</v>
      </c>
      <c r="K62" s="64">
        <f>+inventarios!J63+inventarios!K63+inventarios!L63</f>
        <v>0</v>
      </c>
    </row>
    <row r="63" spans="1:11" x14ac:dyDescent="0.3">
      <c r="A63" s="41" t="str">
        <f>+inventarios!BE64</f>
        <v>1B1a</v>
      </c>
      <c r="B63" s="45" t="str">
        <f>+inventarios!BF64</f>
        <v>Minería carbonífera y manejo del carbón</v>
      </c>
      <c r="C63" s="53">
        <f>+inventarios!BN64+inventarios!BO64+inventarios!BP64</f>
        <v>0</v>
      </c>
      <c r="D63" s="58">
        <f t="shared" ref="D63" si="120">+AVERAGE(C63,E63)</f>
        <v>0</v>
      </c>
      <c r="E63" s="60">
        <f>+inventarios!AZ64+inventarios!BA64+inventarios!BB64</f>
        <v>0</v>
      </c>
      <c r="F63" s="49">
        <f t="shared" ref="F63" si="121">+AVERAGE(E63,G63)</f>
        <v>0</v>
      </c>
      <c r="G63" s="60">
        <f>+inventarios!AL64+inventarios!AM64+inventarios!AN64</f>
        <v>0</v>
      </c>
      <c r="H63" s="49">
        <f t="shared" si="3"/>
        <v>0</v>
      </c>
      <c r="I63" s="60">
        <f>+inventarios!X64+inventarios!Y64+inventarios!Z64</f>
        <v>0</v>
      </c>
      <c r="J63" s="49">
        <f t="shared" si="4"/>
        <v>0</v>
      </c>
      <c r="K63" s="64">
        <f>+inventarios!J64+inventarios!K64+inventarios!L64</f>
        <v>0</v>
      </c>
    </row>
    <row r="64" spans="1:11" x14ac:dyDescent="0.3">
      <c r="A64" s="41" t="str">
        <f>+inventarios!BE65</f>
        <v>1B1ai</v>
      </c>
      <c r="B64" s="45" t="str">
        <f>+inventarios!BF65</f>
        <v>Minas subterráneas</v>
      </c>
      <c r="C64" s="53">
        <f>+inventarios!BN65+inventarios!BO65+inventarios!BP65</f>
        <v>0</v>
      </c>
      <c r="D64" s="58">
        <f t="shared" ref="D64" si="122">+AVERAGE(C64,E64)</f>
        <v>0</v>
      </c>
      <c r="E64" s="60">
        <f>+inventarios!AZ65+inventarios!BA65+inventarios!BB65</f>
        <v>0</v>
      </c>
      <c r="F64" s="49">
        <f t="shared" ref="F64" si="123">+AVERAGE(E64,G64)</f>
        <v>0</v>
      </c>
      <c r="G64" s="60">
        <f>+inventarios!AL65+inventarios!AM65+inventarios!AN65</f>
        <v>0</v>
      </c>
      <c r="H64" s="49">
        <f t="shared" si="3"/>
        <v>0</v>
      </c>
      <c r="I64" s="60">
        <f>+inventarios!X65+inventarios!Y65+inventarios!Z65</f>
        <v>0</v>
      </c>
      <c r="J64" s="49">
        <f t="shared" si="4"/>
        <v>0</v>
      </c>
      <c r="K64" s="64">
        <f>+inventarios!J65+inventarios!K65+inventarios!L65</f>
        <v>0</v>
      </c>
    </row>
    <row r="65" spans="1:11" x14ac:dyDescent="0.3">
      <c r="A65" s="41" t="str">
        <f>+inventarios!BE66</f>
        <v>1B1ai1</v>
      </c>
      <c r="B65" s="45" t="str">
        <f>+inventarios!BF66</f>
        <v>Minería</v>
      </c>
      <c r="C65" s="53">
        <f>+inventarios!BN66+inventarios!BO66+inventarios!BP66</f>
        <v>0</v>
      </c>
      <c r="D65" s="58">
        <f t="shared" ref="D65" si="124">+AVERAGE(C65,E65)</f>
        <v>0</v>
      </c>
      <c r="E65" s="60">
        <f>+inventarios!AZ66+inventarios!BA66+inventarios!BB66</f>
        <v>0</v>
      </c>
      <c r="F65" s="49">
        <f t="shared" ref="F65" si="125">+AVERAGE(E65,G65)</f>
        <v>0</v>
      </c>
      <c r="G65" s="60">
        <f>+inventarios!AL66+inventarios!AM66+inventarios!AN66</f>
        <v>0</v>
      </c>
      <c r="H65" s="49">
        <f t="shared" si="3"/>
        <v>0</v>
      </c>
      <c r="I65" s="60">
        <f>+inventarios!X66+inventarios!Y66+inventarios!Z66</f>
        <v>0</v>
      </c>
      <c r="J65" s="49">
        <f t="shared" si="4"/>
        <v>0</v>
      </c>
      <c r="K65" s="64">
        <f>+inventarios!J66+inventarios!K66+inventarios!L66</f>
        <v>0</v>
      </c>
    </row>
    <row r="66" spans="1:11" x14ac:dyDescent="0.3">
      <c r="A66" s="41" t="str">
        <f>+inventarios!BE67</f>
        <v>1B1ai2</v>
      </c>
      <c r="B66" s="45" t="str">
        <f>+inventarios!BF67</f>
        <v>Emisiones de gas de carbono
posteriores a la minería</v>
      </c>
      <c r="C66" s="53">
        <f>+inventarios!BN67+inventarios!BO67+inventarios!BP67</f>
        <v>0</v>
      </c>
      <c r="D66" s="58">
        <f t="shared" ref="D66" si="126">+AVERAGE(C66,E66)</f>
        <v>0</v>
      </c>
      <c r="E66" s="60">
        <f>+inventarios!AZ67+inventarios!BA67+inventarios!BB67</f>
        <v>0</v>
      </c>
      <c r="F66" s="49">
        <f t="shared" ref="F66" si="127">+AVERAGE(E66,G66)</f>
        <v>0</v>
      </c>
      <c r="G66" s="60">
        <f>+inventarios!AL67+inventarios!AM67+inventarios!AN67</f>
        <v>0</v>
      </c>
      <c r="H66" s="49">
        <f t="shared" si="3"/>
        <v>0</v>
      </c>
      <c r="I66" s="60">
        <f>+inventarios!X67+inventarios!Y67+inventarios!Z67</f>
        <v>0</v>
      </c>
      <c r="J66" s="49">
        <f t="shared" si="4"/>
        <v>0</v>
      </c>
      <c r="K66" s="64">
        <f>+inventarios!J67+inventarios!K67+inventarios!L67</f>
        <v>0</v>
      </c>
    </row>
    <row r="67" spans="1:11" x14ac:dyDescent="0.3">
      <c r="A67" s="41" t="str">
        <f>+inventarios!BE68</f>
        <v>1B1ai3</v>
      </c>
      <c r="B67" s="45" t="str">
        <f>+inventarios!BF68</f>
        <v>Minas subterráneas abandonadas</v>
      </c>
      <c r="C67" s="53">
        <f>+inventarios!BN68+inventarios!BO68+inventarios!BP68</f>
        <v>0</v>
      </c>
      <c r="D67" s="58">
        <f t="shared" ref="D67" si="128">+AVERAGE(C67,E67)</f>
        <v>0</v>
      </c>
      <c r="E67" s="60">
        <f>+inventarios!AZ68+inventarios!BA68+inventarios!BB68</f>
        <v>0</v>
      </c>
      <c r="F67" s="49">
        <f t="shared" ref="F67" si="129">+AVERAGE(E67,G67)</f>
        <v>0</v>
      </c>
      <c r="G67" s="60">
        <f>+inventarios!AL68+inventarios!AM68+inventarios!AN68</f>
        <v>0</v>
      </c>
      <c r="H67" s="49">
        <f t="shared" si="3"/>
        <v>0</v>
      </c>
      <c r="I67" s="60">
        <f>+inventarios!X68+inventarios!Y68+inventarios!Z68</f>
        <v>0</v>
      </c>
      <c r="J67" s="49">
        <f t="shared" si="4"/>
        <v>0</v>
      </c>
      <c r="K67" s="64">
        <f>+inventarios!J68+inventarios!K68+inventarios!L68</f>
        <v>0</v>
      </c>
    </row>
    <row r="68" spans="1:11" x14ac:dyDescent="0.3">
      <c r="A68" s="41" t="str">
        <f>+inventarios!BE69</f>
        <v>1B1ai4</v>
      </c>
      <c r="B68" s="45" t="str">
        <f>+inventarios!BF69</f>
        <v>Quema en antorcha de metano drenado o conversión de CH4 en CO2</v>
      </c>
      <c r="C68" s="53">
        <f>+inventarios!BN69+inventarios!BO69+inventarios!BP69</f>
        <v>0</v>
      </c>
      <c r="D68" s="58">
        <f t="shared" ref="D68" si="130">+AVERAGE(C68,E68)</f>
        <v>0</v>
      </c>
      <c r="E68" s="60">
        <f>+inventarios!AZ69+inventarios!BA69+inventarios!BB69</f>
        <v>0</v>
      </c>
      <c r="F68" s="49">
        <f t="shared" ref="F68" si="131">+AVERAGE(E68,G68)</f>
        <v>0</v>
      </c>
      <c r="G68" s="60">
        <f>+inventarios!AL69+inventarios!AM69+inventarios!AN69</f>
        <v>0</v>
      </c>
      <c r="H68" s="49">
        <f t="shared" si="3"/>
        <v>0</v>
      </c>
      <c r="I68" s="60">
        <f>+inventarios!X69+inventarios!Y69+inventarios!Z69</f>
        <v>0</v>
      </c>
      <c r="J68" s="49">
        <f t="shared" si="4"/>
        <v>0</v>
      </c>
      <c r="K68" s="64">
        <f>+inventarios!J69+inventarios!K69+inventarios!L69</f>
        <v>0</v>
      </c>
    </row>
    <row r="69" spans="1:11" x14ac:dyDescent="0.3">
      <c r="A69" s="41" t="str">
        <f>+inventarios!BE70</f>
        <v>1B1aii</v>
      </c>
      <c r="B69" s="45" t="str">
        <f>+inventarios!BF70</f>
        <v>Minas de superficie</v>
      </c>
      <c r="C69" s="53">
        <f>+inventarios!BN70+inventarios!BO70+inventarios!BP70</f>
        <v>0</v>
      </c>
      <c r="D69" s="58">
        <f t="shared" ref="D69" si="132">+AVERAGE(C69,E69)</f>
        <v>0</v>
      </c>
      <c r="E69" s="60">
        <f>+inventarios!AZ70+inventarios!BA70+inventarios!BB70</f>
        <v>0</v>
      </c>
      <c r="F69" s="49">
        <f t="shared" ref="F69" si="133">+AVERAGE(E69,G69)</f>
        <v>0</v>
      </c>
      <c r="G69" s="60">
        <f>+inventarios!AL70+inventarios!AM70+inventarios!AN70</f>
        <v>0</v>
      </c>
      <c r="H69" s="49">
        <f t="shared" si="3"/>
        <v>0</v>
      </c>
      <c r="I69" s="60">
        <f>+inventarios!X70+inventarios!Y70+inventarios!Z70</f>
        <v>0</v>
      </c>
      <c r="J69" s="49">
        <f t="shared" si="4"/>
        <v>0</v>
      </c>
      <c r="K69" s="64">
        <f>+inventarios!J70+inventarios!K70+inventarios!L70</f>
        <v>0</v>
      </c>
    </row>
    <row r="70" spans="1:11" x14ac:dyDescent="0.3">
      <c r="A70" s="41" t="str">
        <f>+inventarios!BE71</f>
        <v>1B1aii1</v>
      </c>
      <c r="B70" s="45" t="str">
        <f>+inventarios!BF71</f>
        <v>Minería</v>
      </c>
      <c r="C70" s="53">
        <f>+inventarios!BN71+inventarios!BO71+inventarios!BP71</f>
        <v>0</v>
      </c>
      <c r="D70" s="58">
        <f t="shared" ref="D70" si="134">+AVERAGE(C70,E70)</f>
        <v>0</v>
      </c>
      <c r="E70" s="60">
        <f>+inventarios!AZ71+inventarios!BA71+inventarios!BB71</f>
        <v>0</v>
      </c>
      <c r="F70" s="49">
        <f t="shared" ref="F70" si="135">+AVERAGE(E70,G70)</f>
        <v>0</v>
      </c>
      <c r="G70" s="60">
        <f>+inventarios!AL71+inventarios!AM71+inventarios!AN71</f>
        <v>0</v>
      </c>
      <c r="H70" s="49">
        <f t="shared" ref="H70:H97" si="136">+AVERAGE(G70,I70)</f>
        <v>0</v>
      </c>
      <c r="I70" s="60">
        <f>+inventarios!X71+inventarios!Y71+inventarios!Z71</f>
        <v>0</v>
      </c>
      <c r="J70" s="49">
        <f t="shared" ref="J70:J97" si="137">+AVERAGE(I70,K70)</f>
        <v>0</v>
      </c>
      <c r="K70" s="64">
        <f>+inventarios!J71+inventarios!K71+inventarios!L71</f>
        <v>0</v>
      </c>
    </row>
    <row r="71" spans="1:11" x14ac:dyDescent="0.3">
      <c r="A71" s="41" t="str">
        <f>+inventarios!BE72</f>
        <v>1B1aii2</v>
      </c>
      <c r="B71" s="45" t="str">
        <f>+inventarios!BF72</f>
        <v>Emisiones de gas de carbono posteriores a la minería</v>
      </c>
      <c r="C71" s="53">
        <f>+inventarios!BN72+inventarios!BO72+inventarios!BP72</f>
        <v>0</v>
      </c>
      <c r="D71" s="58">
        <f t="shared" ref="D71" si="138">+AVERAGE(C71,E71)</f>
        <v>0</v>
      </c>
      <c r="E71" s="60">
        <f>+inventarios!AZ72+inventarios!BA72+inventarios!BB72</f>
        <v>0</v>
      </c>
      <c r="F71" s="49">
        <f t="shared" ref="F71" si="139">+AVERAGE(E71,G71)</f>
        <v>0</v>
      </c>
      <c r="G71" s="60">
        <f>+inventarios!AL72+inventarios!AM72+inventarios!AN72</f>
        <v>0</v>
      </c>
      <c r="H71" s="49">
        <f t="shared" si="136"/>
        <v>0</v>
      </c>
      <c r="I71" s="60">
        <f>+inventarios!X72+inventarios!Y72+inventarios!Z72</f>
        <v>0</v>
      </c>
      <c r="J71" s="49">
        <f t="shared" si="137"/>
        <v>0</v>
      </c>
      <c r="K71" s="64">
        <f>+inventarios!J72+inventarios!K72+inventarios!L72</f>
        <v>0</v>
      </c>
    </row>
    <row r="72" spans="1:11" x14ac:dyDescent="0.3">
      <c r="A72" s="41" t="str">
        <f>+inventarios!BE73</f>
        <v>1B1b</v>
      </c>
      <c r="B72" s="45" t="str">
        <f>+inventarios!BF73</f>
        <v>Combustión no controlada y vertederos para quema de carbón</v>
      </c>
      <c r="C72" s="53">
        <f>+inventarios!BN73+inventarios!BO73+inventarios!BP73</f>
        <v>0</v>
      </c>
      <c r="D72" s="58">
        <f t="shared" ref="D72" si="140">+AVERAGE(C72,E72)</f>
        <v>0</v>
      </c>
      <c r="E72" s="60">
        <f>+inventarios!AZ73+inventarios!BA73+inventarios!BB73</f>
        <v>0</v>
      </c>
      <c r="F72" s="49">
        <f t="shared" ref="F72" si="141">+AVERAGE(E72,G72)</f>
        <v>0</v>
      </c>
      <c r="G72" s="60">
        <f>+inventarios!AL73+inventarios!AM73+inventarios!AN73</f>
        <v>0</v>
      </c>
      <c r="H72" s="49">
        <f t="shared" si="136"/>
        <v>0</v>
      </c>
      <c r="I72" s="60">
        <f>+inventarios!X73+inventarios!Y73+inventarios!Z73</f>
        <v>0</v>
      </c>
      <c r="J72" s="49">
        <f t="shared" si="137"/>
        <v>0</v>
      </c>
      <c r="K72" s="64">
        <f>+inventarios!J73+inventarios!K73+inventarios!L73</f>
        <v>0</v>
      </c>
    </row>
    <row r="73" spans="1:11" x14ac:dyDescent="0.3">
      <c r="A73" s="41" t="str">
        <f>+inventarios!BE74</f>
        <v>1B1c</v>
      </c>
      <c r="B73" s="45" t="str">
        <f>+inventarios!BF74</f>
        <v>Transformación del combustible sólido</v>
      </c>
      <c r="C73" s="53">
        <f>+inventarios!BN74+inventarios!BO74+inventarios!BP74</f>
        <v>0</v>
      </c>
      <c r="D73" s="58">
        <f t="shared" ref="D73" si="142">+AVERAGE(C73,E73)</f>
        <v>0</v>
      </c>
      <c r="E73" s="60">
        <f>+inventarios!AZ74+inventarios!BA74+inventarios!BB74</f>
        <v>0</v>
      </c>
      <c r="F73" s="49">
        <f t="shared" ref="F73" si="143">+AVERAGE(E73,G73)</f>
        <v>0</v>
      </c>
      <c r="G73" s="60">
        <f>+inventarios!AL74+inventarios!AM74+inventarios!AN74</f>
        <v>0</v>
      </c>
      <c r="H73" s="49">
        <f t="shared" si="136"/>
        <v>0</v>
      </c>
      <c r="I73" s="60">
        <f>+inventarios!X74+inventarios!Y74+inventarios!Z74</f>
        <v>0</v>
      </c>
      <c r="J73" s="49">
        <f t="shared" si="137"/>
        <v>0</v>
      </c>
      <c r="K73" s="64">
        <f>+inventarios!J74+inventarios!K74+inventarios!L74</f>
        <v>0</v>
      </c>
    </row>
    <row r="74" spans="1:11" x14ac:dyDescent="0.3">
      <c r="A74" s="41" t="str">
        <f>+inventarios!BE75</f>
        <v>1B2</v>
      </c>
      <c r="B74" s="45" t="str">
        <f>+inventarios!BF75</f>
        <v>Petróleo y gas natural</v>
      </c>
      <c r="C74" s="53">
        <f>+inventarios!BN75+inventarios!BO75+inventarios!BP75</f>
        <v>1712.2772215065706</v>
      </c>
      <c r="D74" s="58">
        <f t="shared" ref="D74" si="144">+AVERAGE(C74,E74)</f>
        <v>1746.0864958771499</v>
      </c>
      <c r="E74" s="60">
        <f>+inventarios!AZ75+inventarios!BA75+inventarios!BB75</f>
        <v>1779.8957702477294</v>
      </c>
      <c r="F74" s="49">
        <f t="shared" ref="F74" si="145">+AVERAGE(E74,G74)</f>
        <v>1872.9968599268259</v>
      </c>
      <c r="G74" s="60">
        <f>+inventarios!AL75+inventarios!AM75+inventarios!AN75</f>
        <v>1966.0979496059224</v>
      </c>
      <c r="H74" s="49">
        <f t="shared" si="136"/>
        <v>1952.93705015509</v>
      </c>
      <c r="I74" s="60">
        <f>+inventarios!X75+inventarios!Y75+inventarios!Z75</f>
        <v>1939.7761507042576</v>
      </c>
      <c r="J74" s="49">
        <f t="shared" si="137"/>
        <v>1880.9699999661477</v>
      </c>
      <c r="K74" s="64">
        <f>+inventarios!J75+inventarios!K75+inventarios!L75</f>
        <v>1822.1638492280379</v>
      </c>
    </row>
    <row r="75" spans="1:11" x14ac:dyDescent="0.3">
      <c r="A75" s="41" t="str">
        <f>+inventarios!BE76</f>
        <v>1B2a</v>
      </c>
      <c r="B75" s="45" t="str">
        <f>+inventarios!BF76</f>
        <v>Petróleo</v>
      </c>
      <c r="C75" s="53">
        <f>+inventarios!BN76+inventarios!BO76+inventarios!BP76</f>
        <v>1707.9778882872013</v>
      </c>
      <c r="D75" s="58">
        <f t="shared" ref="D75" si="146">+AVERAGE(C75,E75)</f>
        <v>1740.6453819412704</v>
      </c>
      <c r="E75" s="60">
        <f>+inventarios!AZ76+inventarios!BA76+inventarios!BB76</f>
        <v>1773.3128755953396</v>
      </c>
      <c r="F75" s="49">
        <f t="shared" ref="F75" si="147">+AVERAGE(E75,G75)</f>
        <v>1865.2143718130219</v>
      </c>
      <c r="G75" s="60">
        <f>+inventarios!AL76+inventarios!AM76+inventarios!AN76</f>
        <v>1957.1158680307042</v>
      </c>
      <c r="H75" s="49">
        <f t="shared" si="136"/>
        <v>1944.0883694532654</v>
      </c>
      <c r="I75" s="60">
        <f>+inventarios!X76+inventarios!Y76+inventarios!Z76</f>
        <v>1931.0608708758268</v>
      </c>
      <c r="J75" s="49">
        <f t="shared" si="137"/>
        <v>1873.4084190284373</v>
      </c>
      <c r="K75" s="64">
        <f>+inventarios!J76+inventarios!K76+inventarios!L76</f>
        <v>1815.7559671810477</v>
      </c>
    </row>
    <row r="76" spans="1:11" x14ac:dyDescent="0.3">
      <c r="A76" s="41" t="str">
        <f>+inventarios!BE77</f>
        <v>1B2ai</v>
      </c>
      <c r="B76" s="45" t="str">
        <f>+inventarios!BF77</f>
        <v>Venteo</v>
      </c>
      <c r="C76" s="53">
        <f>+inventarios!BN77+inventarios!BO77+inventarios!BP77</f>
        <v>510.49049588740667</v>
      </c>
      <c r="D76" s="58">
        <f t="shared" ref="D76" si="148">+AVERAGE(C76,E76)</f>
        <v>520.3794627817133</v>
      </c>
      <c r="E76" s="60">
        <f>+inventarios!AZ77+inventarios!BA77+inventarios!BB77</f>
        <v>530.26842967601999</v>
      </c>
      <c r="F76" s="49">
        <f t="shared" ref="F76" si="149">+AVERAGE(E76,G76)</f>
        <v>557.35422755836942</v>
      </c>
      <c r="G76" s="60">
        <f>+inventarios!AL77+inventarios!AM77+inventarios!AN77</f>
        <v>584.44002544071884</v>
      </c>
      <c r="H76" s="49">
        <f t="shared" si="136"/>
        <v>580.93024288898391</v>
      </c>
      <c r="I76" s="60">
        <f>+inventarios!X77+inventarios!Y77+inventarios!Z77</f>
        <v>577.42046033724898</v>
      </c>
      <c r="J76" s="49">
        <f t="shared" si="137"/>
        <v>560.27593288267326</v>
      </c>
      <c r="K76" s="64">
        <f>+inventarios!J77+inventarios!K77+inventarios!L77</f>
        <v>543.13140542809765</v>
      </c>
    </row>
    <row r="77" spans="1:11" x14ac:dyDescent="0.3">
      <c r="A77" s="41" t="str">
        <f>+inventarios!BE78</f>
        <v>1B2aii</v>
      </c>
      <c r="B77" s="45" t="str">
        <f>+inventarios!BF78</f>
        <v>Quema en antorcha</v>
      </c>
      <c r="C77" s="53">
        <f>+inventarios!BN78+inventarios!BO78+inventarios!BP78</f>
        <v>1166.6883403813511</v>
      </c>
      <c r="D77" s="58">
        <f t="shared" ref="D77" si="150">+AVERAGE(C77,E77)</f>
        <v>1188.8512478023597</v>
      </c>
      <c r="E77" s="60">
        <f>+inventarios!AZ78+inventarios!BA78+inventarios!BB78</f>
        <v>1211.0141552233683</v>
      </c>
      <c r="F77" s="49">
        <f t="shared" ref="F77" si="151">+AVERAGE(E77,G77)</f>
        <v>1274.235592571941</v>
      </c>
      <c r="G77" s="60">
        <f>+inventarios!AL78+inventarios!AM78+inventarios!AN78</f>
        <v>1337.4570299205136</v>
      </c>
      <c r="H77" s="49">
        <f t="shared" si="136"/>
        <v>1328.099867944532</v>
      </c>
      <c r="I77" s="60">
        <f>+inventarios!X78+inventarios!Y78+inventarios!Z78</f>
        <v>1318.7427059685506</v>
      </c>
      <c r="J77" s="49">
        <f t="shared" si="137"/>
        <v>1279.2257531896357</v>
      </c>
      <c r="K77" s="64">
        <f>+inventarios!J78+inventarios!K78+inventarios!L78</f>
        <v>1239.7088004107211</v>
      </c>
    </row>
    <row r="78" spans="1:11" x14ac:dyDescent="0.3">
      <c r="A78" s="41" t="str">
        <f>+inventarios!BE79</f>
        <v>1B2aiii</v>
      </c>
      <c r="B78" s="45" t="str">
        <f>+inventarios!BF79</f>
        <v>Todos los demás</v>
      </c>
      <c r="C78" s="53">
        <f>+inventarios!BN79+inventarios!BO79+inventarios!BP79</f>
        <v>30.799052018443351</v>
      </c>
      <c r="D78" s="58">
        <f t="shared" ref="D78" si="152">+AVERAGE(C78,E78)</f>
        <v>31.414671357197427</v>
      </c>
      <c r="E78" s="60">
        <f>+inventarios!AZ79+inventarios!BA79+inventarios!BB79</f>
        <v>32.0302906959515</v>
      </c>
      <c r="F78" s="49">
        <f t="shared" ref="F78" si="153">+AVERAGE(E78,G78)</f>
        <v>33.624551682711598</v>
      </c>
      <c r="G78" s="60">
        <f>+inventarios!AL79+inventarios!AM79+inventarios!AN79</f>
        <v>35.218812669471703</v>
      </c>
      <c r="H78" s="49">
        <f t="shared" si="136"/>
        <v>35.058258619749445</v>
      </c>
      <c r="I78" s="60">
        <f>+inventarios!X79+inventarios!Y79+inventarios!Z79</f>
        <v>34.897704570027187</v>
      </c>
      <c r="J78" s="49">
        <f t="shared" si="137"/>
        <v>33.906732956128053</v>
      </c>
      <c r="K78" s="64">
        <f>+inventarios!J79+inventarios!K79+inventarios!L79</f>
        <v>32.915761342228919</v>
      </c>
    </row>
    <row r="79" spans="1:11" x14ac:dyDescent="0.3">
      <c r="A79" s="41" t="str">
        <f>+inventarios!BE80</f>
        <v>1B2aiii1</v>
      </c>
      <c r="B79" s="45" t="str">
        <f>+inventarios!BF80</f>
        <v>Exploración</v>
      </c>
      <c r="C79" s="53">
        <f>+inventarios!BN80+inventarios!BO80+inventarios!BP80</f>
        <v>26.095811478079646</v>
      </c>
      <c r="D79" s="58">
        <f t="shared" ref="D79" si="154">+AVERAGE(C79,E79)</f>
        <v>26.601326503071832</v>
      </c>
      <c r="E79" s="60">
        <f>+inventarios!AZ80+inventarios!BA80+inventarios!BB80</f>
        <v>27.10684152806402</v>
      </c>
      <c r="F79" s="49">
        <f t="shared" ref="F79" si="155">+AVERAGE(E79,G79)</f>
        <v>28.491442967200424</v>
      </c>
      <c r="G79" s="60">
        <f>+inventarios!AL80+inventarios!AM80+inventarios!AN80</f>
        <v>29.876044406336828</v>
      </c>
      <c r="H79" s="49">
        <f t="shared" si="136"/>
        <v>29.696627503305336</v>
      </c>
      <c r="I79" s="60">
        <f>+inventarios!X80+inventarios!Y80+inventarios!Z80</f>
        <v>29.517210600273849</v>
      </c>
      <c r="J79" s="49">
        <f t="shared" si="137"/>
        <v>28.640797895356329</v>
      </c>
      <c r="K79" s="64">
        <f>+inventarios!J80+inventarios!K80+inventarios!L80</f>
        <v>27.764385190438812</v>
      </c>
    </row>
    <row r="80" spans="1:11" x14ac:dyDescent="0.3">
      <c r="A80" s="41" t="str">
        <f>+inventarios!BE81</f>
        <v>1B2aiii2</v>
      </c>
      <c r="B80" s="45" t="str">
        <f>+inventarios!BF81</f>
        <v>Producción y refinación</v>
      </c>
      <c r="C80" s="53">
        <f>+inventarios!BN81+inventarios!BO81+inventarios!BP81</f>
        <v>1.0610415888546763</v>
      </c>
      <c r="D80" s="58">
        <f t="shared" ref="D80" si="156">+AVERAGE(C80,E80)</f>
        <v>1.0815955565194937</v>
      </c>
      <c r="E80" s="60">
        <f>+inventarios!AZ81+inventarios!BA81+inventarios!BB81</f>
        <v>1.1021495241843111</v>
      </c>
      <c r="F80" s="49">
        <f t="shared" ref="F80" si="157">+AVERAGE(E80,G80)</f>
        <v>1.1584466702663869</v>
      </c>
      <c r="G80" s="60">
        <f>+inventarios!AL81+inventarios!AM81+inventarios!AN81</f>
        <v>1.2147438163484627</v>
      </c>
      <c r="H80" s="49">
        <f t="shared" si="136"/>
        <v>1.2074488220533119</v>
      </c>
      <c r="I80" s="60">
        <f>+inventarios!X81+inventarios!Y81+inventarios!Z81</f>
        <v>1.2001538277581614</v>
      </c>
      <c r="J80" s="49">
        <f t="shared" si="137"/>
        <v>1.1645193609128124</v>
      </c>
      <c r="K80" s="64">
        <f>+inventarios!J81+inventarios!K81+inventarios!L81</f>
        <v>1.1288848940674634</v>
      </c>
    </row>
    <row r="81" spans="1:11" x14ac:dyDescent="0.3">
      <c r="A81" s="41" t="str">
        <f>+inventarios!BE82</f>
        <v>1B2aiii3</v>
      </c>
      <c r="B81" s="45" t="str">
        <f>+inventarios!BF82</f>
        <v>Transporte</v>
      </c>
      <c r="C81" s="53">
        <f>+inventarios!BN82+inventarios!BO82+inventarios!BP82</f>
        <v>3.6421989515090303</v>
      </c>
      <c r="D81" s="58">
        <f t="shared" ref="D81" si="158">+AVERAGE(C81,E81)</f>
        <v>3.7317492976060986</v>
      </c>
      <c r="E81" s="60">
        <f>+inventarios!AZ82+inventarios!BA82+inventarios!BB82</f>
        <v>3.8212996437031674</v>
      </c>
      <c r="F81" s="49">
        <f t="shared" ref="F81" si="159">+AVERAGE(E81,G81)</f>
        <v>3.9746620452447905</v>
      </c>
      <c r="G81" s="60">
        <f>+inventarios!AL82+inventarios!AM82+inventarios!AN82</f>
        <v>4.1280244467864131</v>
      </c>
      <c r="H81" s="49">
        <f t="shared" si="136"/>
        <v>4.1541822943907949</v>
      </c>
      <c r="I81" s="60">
        <f>+inventarios!X82+inventarios!Y82+inventarios!Z82</f>
        <v>4.1803401419951758</v>
      </c>
      <c r="J81" s="49">
        <f t="shared" si="137"/>
        <v>4.101415699858908</v>
      </c>
      <c r="K81" s="64">
        <f>+inventarios!J82+inventarios!K82+inventarios!L82</f>
        <v>4.0224912577226402</v>
      </c>
    </row>
    <row r="82" spans="1:11" x14ac:dyDescent="0.3">
      <c r="A82" s="41" t="str">
        <f>+inventarios!BE83</f>
        <v>1B2aiii4</v>
      </c>
      <c r="B82" s="45" t="str">
        <f>+inventarios!BF83</f>
        <v>Refinación</v>
      </c>
      <c r="C82" s="53">
        <f>+inventarios!BN83+inventarios!BO83+inventarios!BP83</f>
        <v>0</v>
      </c>
      <c r="D82" s="58">
        <f t="shared" ref="D82" si="160">+AVERAGE(C82,E82)</f>
        <v>0</v>
      </c>
      <c r="E82" s="60">
        <f>+inventarios!AZ83+inventarios!BA83+inventarios!BB83</f>
        <v>0</v>
      </c>
      <c r="F82" s="49">
        <f t="shared" ref="F82" si="161">+AVERAGE(E82,G82)</f>
        <v>0</v>
      </c>
      <c r="G82" s="60">
        <f>+inventarios!AL83+inventarios!AM83+inventarios!AN83</f>
        <v>0</v>
      </c>
      <c r="H82" s="49">
        <f t="shared" si="136"/>
        <v>0</v>
      </c>
      <c r="I82" s="60">
        <f>+inventarios!X83+inventarios!Y83+inventarios!Z83</f>
        <v>0</v>
      </c>
      <c r="J82" s="49">
        <f t="shared" si="137"/>
        <v>0</v>
      </c>
      <c r="K82" s="64">
        <f>+inventarios!J83+inventarios!K83+inventarios!L83</f>
        <v>0</v>
      </c>
    </row>
    <row r="83" spans="1:11" x14ac:dyDescent="0.3">
      <c r="A83" s="41" t="str">
        <f>+inventarios!BE84</f>
        <v>1B2aiii5</v>
      </c>
      <c r="B83" s="45" t="str">
        <f>+inventarios!BF84</f>
        <v>Distribución de productos petrolíferos</v>
      </c>
      <c r="C83" s="53">
        <f>+inventarios!BN84+inventarios!BO84+inventarios!BP84</f>
        <v>0</v>
      </c>
      <c r="D83" s="58">
        <f t="shared" ref="D83" si="162">+AVERAGE(C83,E83)</f>
        <v>0</v>
      </c>
      <c r="E83" s="60">
        <f>+inventarios!AZ84+inventarios!BA84+inventarios!BB84</f>
        <v>0</v>
      </c>
      <c r="F83" s="49">
        <f t="shared" ref="F83" si="163">+AVERAGE(E83,G83)</f>
        <v>0</v>
      </c>
      <c r="G83" s="60">
        <f>+inventarios!AL84+inventarios!AM84+inventarios!AN84</f>
        <v>0</v>
      </c>
      <c r="H83" s="49">
        <f t="shared" si="136"/>
        <v>0</v>
      </c>
      <c r="I83" s="60">
        <f>+inventarios!X84+inventarios!Y84+inventarios!Z84</f>
        <v>0</v>
      </c>
      <c r="J83" s="49">
        <f t="shared" si="137"/>
        <v>0</v>
      </c>
      <c r="K83" s="64">
        <f>+inventarios!J84+inventarios!K84+inventarios!L84</f>
        <v>0</v>
      </c>
    </row>
    <row r="84" spans="1:11" x14ac:dyDescent="0.3">
      <c r="A84" s="41" t="str">
        <f>+inventarios!BE85</f>
        <v>1B2aiii6</v>
      </c>
      <c r="B84" s="45" t="str">
        <f>+inventarios!BF85</f>
        <v>Otros</v>
      </c>
      <c r="C84" s="53">
        <f>+inventarios!BN85+inventarios!BO85+inventarios!BP85</f>
        <v>0</v>
      </c>
      <c r="D84" s="58">
        <f t="shared" ref="D84" si="164">+AVERAGE(C84,E84)</f>
        <v>0</v>
      </c>
      <c r="E84" s="60">
        <f>+inventarios!AZ85+inventarios!BA85+inventarios!BB85</f>
        <v>0</v>
      </c>
      <c r="F84" s="49">
        <f t="shared" ref="F84" si="165">+AVERAGE(E84,G84)</f>
        <v>0</v>
      </c>
      <c r="G84" s="60">
        <f>+inventarios!AL85+inventarios!AM85+inventarios!AN85</f>
        <v>0</v>
      </c>
      <c r="H84" s="49">
        <f t="shared" si="136"/>
        <v>0</v>
      </c>
      <c r="I84" s="60">
        <f>+inventarios!X85+inventarios!Y85+inventarios!Z85</f>
        <v>0</v>
      </c>
      <c r="J84" s="49">
        <f t="shared" si="137"/>
        <v>0</v>
      </c>
      <c r="K84" s="64">
        <f>+inventarios!J85+inventarios!K85+inventarios!L85</f>
        <v>0</v>
      </c>
    </row>
    <row r="85" spans="1:11" x14ac:dyDescent="0.3">
      <c r="A85" s="41" t="str">
        <f>+inventarios!BE86</f>
        <v>1B2b</v>
      </c>
      <c r="B85" s="45" t="str">
        <f>+inventarios!BF86</f>
        <v>Gas natural</v>
      </c>
      <c r="C85" s="53">
        <f>+inventarios!BN86+inventarios!BO86+inventarios!BP86</f>
        <v>4.2993332193696228</v>
      </c>
      <c r="D85" s="58">
        <f t="shared" ref="D85" si="166">+AVERAGE(C85,E85)</f>
        <v>5.4411139358797822</v>
      </c>
      <c r="E85" s="60">
        <f>+inventarios!AZ86+inventarios!BA86+inventarios!BB86</f>
        <v>6.5828946523899408</v>
      </c>
      <c r="F85" s="49">
        <f t="shared" ref="F85" si="167">+AVERAGE(E85,G85)</f>
        <v>7.7824881138041668</v>
      </c>
      <c r="G85" s="60">
        <f>+inventarios!AL86+inventarios!AM86+inventarios!AN86</f>
        <v>8.9820815752183929</v>
      </c>
      <c r="H85" s="49">
        <f t="shared" si="136"/>
        <v>8.8486807018245237</v>
      </c>
      <c r="I85" s="60">
        <f>+inventarios!X86+inventarios!Y86+inventarios!Z86</f>
        <v>8.7152798284306545</v>
      </c>
      <c r="J85" s="49">
        <f t="shared" si="137"/>
        <v>7.5615809377103744</v>
      </c>
      <c r="K85" s="64">
        <f>+inventarios!J86+inventarios!K86+inventarios!L86</f>
        <v>6.4078820469900934</v>
      </c>
    </row>
    <row r="86" spans="1:11" x14ac:dyDescent="0.3">
      <c r="A86" s="41" t="str">
        <f>+inventarios!BE87</f>
        <v>1B2bi</v>
      </c>
      <c r="B86" s="45" t="str">
        <f>+inventarios!BF87</f>
        <v>Venteo</v>
      </c>
      <c r="C86" s="53">
        <f>+inventarios!BN87+inventarios!BO87+inventarios!BP87</f>
        <v>0</v>
      </c>
      <c r="D86" s="58">
        <f t="shared" ref="D86" si="168">+AVERAGE(C86,E86)</f>
        <v>0</v>
      </c>
      <c r="E86" s="60">
        <f>+inventarios!AZ87+inventarios!BA87+inventarios!BB87</f>
        <v>0</v>
      </c>
      <c r="F86" s="49">
        <f t="shared" ref="F86" si="169">+AVERAGE(E86,G86)</f>
        <v>0</v>
      </c>
      <c r="G86" s="60">
        <f>+inventarios!AL87+inventarios!AM87+inventarios!AN87</f>
        <v>0</v>
      </c>
      <c r="H86" s="49">
        <f t="shared" si="136"/>
        <v>0</v>
      </c>
      <c r="I86" s="60">
        <f>+inventarios!X87+inventarios!Y87+inventarios!Z87</f>
        <v>0</v>
      </c>
      <c r="J86" s="49">
        <f t="shared" si="137"/>
        <v>0</v>
      </c>
      <c r="K86" s="64">
        <f>+inventarios!J87+inventarios!K87+inventarios!L87</f>
        <v>0</v>
      </c>
    </row>
    <row r="87" spans="1:11" x14ac:dyDescent="0.3">
      <c r="A87" s="41" t="str">
        <f>+inventarios!BE88</f>
        <v>1B2bii</v>
      </c>
      <c r="B87" s="45" t="str">
        <f>+inventarios!BF88</f>
        <v>Quema en antorcha</v>
      </c>
      <c r="C87" s="53">
        <f>+inventarios!BN88+inventarios!BO88+inventarios!BP88</f>
        <v>0.40857314965156144</v>
      </c>
      <c r="D87" s="58">
        <f t="shared" ref="D87" si="170">+AVERAGE(C87,E87)</f>
        <v>0.47100754017448815</v>
      </c>
      <c r="E87" s="60">
        <f>+inventarios!AZ88+inventarios!BA88+inventarios!BB88</f>
        <v>0.53344193069741486</v>
      </c>
      <c r="F87" s="49">
        <f t="shared" ref="F87" si="171">+AVERAGE(E87,G87)</f>
        <v>0.62078762569128421</v>
      </c>
      <c r="G87" s="60">
        <f>+inventarios!AL88+inventarios!AM88+inventarios!AN88</f>
        <v>0.70813332068515356</v>
      </c>
      <c r="H87" s="49">
        <f t="shared" si="136"/>
        <v>0.67730644878761526</v>
      </c>
      <c r="I87" s="60">
        <f>+inventarios!X88+inventarios!Y88+inventarios!Z88</f>
        <v>0.64647957689007685</v>
      </c>
      <c r="J87" s="49">
        <f t="shared" si="137"/>
        <v>0.5394095412392006</v>
      </c>
      <c r="K87" s="64">
        <f>+inventarios!J88+inventarios!K88+inventarios!L88</f>
        <v>0.43233950558832429</v>
      </c>
    </row>
    <row r="88" spans="1:11" x14ac:dyDescent="0.3">
      <c r="A88" s="41" t="str">
        <f>+inventarios!BE89</f>
        <v>1B2biii</v>
      </c>
      <c r="B88" s="45" t="str">
        <f>+inventarios!BF89</f>
        <v>Todos los demás</v>
      </c>
      <c r="C88" s="53">
        <f>+inventarios!BN89+inventarios!BO89+inventarios!BP89</f>
        <v>3.8907600697180613</v>
      </c>
      <c r="D88" s="58">
        <f t="shared" ref="D88" si="172">+AVERAGE(C88,E88)</f>
        <v>4.9701063957052929</v>
      </c>
      <c r="E88" s="60">
        <f>+inventarios!AZ89+inventarios!BA89+inventarios!BB89</f>
        <v>6.0494527216925249</v>
      </c>
      <c r="F88" s="49">
        <f t="shared" ref="F88" si="173">+AVERAGE(E88,G88)</f>
        <v>7.1617004881128823</v>
      </c>
      <c r="G88" s="60">
        <f>+inventarios!AL89+inventarios!AM89+inventarios!AN89</f>
        <v>8.2739482545332397</v>
      </c>
      <c r="H88" s="49">
        <f t="shared" si="136"/>
        <v>8.1713742530369089</v>
      </c>
      <c r="I88" s="60">
        <f>+inventarios!X89+inventarios!Y89+inventarios!Z89</f>
        <v>8.0688002515405781</v>
      </c>
      <c r="J88" s="49">
        <f t="shared" si="137"/>
        <v>7.0221713964711743</v>
      </c>
      <c r="K88" s="64">
        <f>+inventarios!J89+inventarios!K89+inventarios!L89</f>
        <v>5.9755425414017695</v>
      </c>
    </row>
    <row r="89" spans="1:11" x14ac:dyDescent="0.3">
      <c r="A89" s="41" t="str">
        <f>+inventarios!BE90</f>
        <v>1B2biii1</v>
      </c>
      <c r="B89" s="45" t="str">
        <f>+inventarios!BF90</f>
        <v>Exploración</v>
      </c>
      <c r="C89" s="53">
        <f>+inventarios!BN90+inventarios!BO90+inventarios!BP90</f>
        <v>0.30844945589230544</v>
      </c>
      <c r="D89" s="58">
        <f t="shared" ref="D89" si="174">+AVERAGE(C89,E89)</f>
        <v>0.35558386450968005</v>
      </c>
      <c r="E89" s="60">
        <f>+inventarios!AZ90+inventarios!BA90+inventarios!BB90</f>
        <v>0.40271827312705466</v>
      </c>
      <c r="F89" s="49">
        <f t="shared" ref="F89" si="175">+AVERAGE(E89,G89)</f>
        <v>0.4686592976862326</v>
      </c>
      <c r="G89" s="60">
        <f>+inventarios!AL90+inventarios!AM90+inventarios!AN90</f>
        <v>0.53460032224541054</v>
      </c>
      <c r="H89" s="49">
        <f t="shared" si="136"/>
        <v>0.51132778984388938</v>
      </c>
      <c r="I89" s="60">
        <f>+inventarios!X90+inventarios!Y90+inventarios!Z90</f>
        <v>0.48805525744236822</v>
      </c>
      <c r="J89" s="49">
        <f t="shared" si="137"/>
        <v>0.40722347917439478</v>
      </c>
      <c r="K89" s="64">
        <f>+inventarios!J90+inventarios!K90+inventarios!L90</f>
        <v>0.32639170090642133</v>
      </c>
    </row>
    <row r="90" spans="1:11" x14ac:dyDescent="0.3">
      <c r="A90" s="41" t="str">
        <f>+inventarios!BE91</f>
        <v>1B2biii2</v>
      </c>
      <c r="B90" s="45" t="str">
        <f>+inventarios!BF91</f>
        <v>Producción</v>
      </c>
      <c r="C90" s="53">
        <f>+inventarios!BN91+inventarios!BO91+inventarios!BP91</f>
        <v>3.1725277009290749</v>
      </c>
      <c r="D90" s="58">
        <f t="shared" ref="D90" si="176">+AVERAGE(C90,E90)</f>
        <v>3.6573242021028065</v>
      </c>
      <c r="E90" s="60">
        <f>+inventarios!AZ91+inventarios!BA91+inventarios!BB91</f>
        <v>4.1421207032765386</v>
      </c>
      <c r="F90" s="49">
        <f t="shared" ref="F90" si="177">+AVERAGE(E90,G90)</f>
        <v>4.8203508737154781</v>
      </c>
      <c r="G90" s="60">
        <f>+inventarios!AL91+inventarios!AM91+inventarios!AN91</f>
        <v>5.4985810441544167</v>
      </c>
      <c r="H90" s="49">
        <f t="shared" si="136"/>
        <v>5.2592136135943388</v>
      </c>
      <c r="I90" s="60">
        <f>+inventarios!X91+inventarios!Y91+inventarios!Z91</f>
        <v>5.0198461830342609</v>
      </c>
      <c r="J90" s="49">
        <f t="shared" si="137"/>
        <v>4.1884585739083162</v>
      </c>
      <c r="K90" s="64">
        <f>+inventarios!J91+inventarios!K91+inventarios!L91</f>
        <v>3.3570709647823711</v>
      </c>
    </row>
    <row r="91" spans="1:11" x14ac:dyDescent="0.3">
      <c r="A91" s="41" t="str">
        <f>+inventarios!BE92</f>
        <v>1B2biii3</v>
      </c>
      <c r="B91" s="45" t="str">
        <f>+inventarios!BF92</f>
        <v>Procesamiento</v>
      </c>
      <c r="C91" s="53">
        <f>+inventarios!BN92+inventarios!BO92+inventarios!BP92</f>
        <v>0.40978291289668123</v>
      </c>
      <c r="D91" s="58">
        <f t="shared" ref="D91" si="178">+AVERAGE(C91,E91)</f>
        <v>0.44038309351102334</v>
      </c>
      <c r="E91" s="60">
        <f>+inventarios!AZ92+inventarios!BA92+inventarios!BB92</f>
        <v>0.47098327412536539</v>
      </c>
      <c r="F91" s="49">
        <f t="shared" ref="F91" si="179">+AVERAGE(E91,G91)</f>
        <v>0.49925465926023782</v>
      </c>
      <c r="G91" s="60">
        <f>+inventarios!AL92+inventarios!AM92+inventarios!AN92</f>
        <v>0.52752604439511019</v>
      </c>
      <c r="H91" s="49">
        <f t="shared" si="136"/>
        <v>0.56532959192630816</v>
      </c>
      <c r="I91" s="60">
        <f>+inventarios!X92+inventarios!Y92+inventarios!Z92</f>
        <v>0.60313313945750613</v>
      </c>
      <c r="J91" s="49">
        <f t="shared" si="137"/>
        <v>0.61286818945085186</v>
      </c>
      <c r="K91" s="64">
        <f>+inventarios!J92+inventarios!K92+inventarios!L92</f>
        <v>0.62260323944419749</v>
      </c>
    </row>
    <row r="92" spans="1:11" x14ac:dyDescent="0.3">
      <c r="A92" s="41" t="str">
        <f>+inventarios!BE93</f>
        <v>1B2biii4</v>
      </c>
      <c r="B92" s="45" t="str">
        <f>+inventarios!BF93</f>
        <v>Transmisión y almacenamiento</v>
      </c>
      <c r="C92" s="53">
        <f>+inventarios!BN93+inventarios!BO93+inventarios!BP93</f>
        <v>0</v>
      </c>
      <c r="D92" s="58">
        <f t="shared" ref="D92" si="180">+AVERAGE(C92,E92)</f>
        <v>2.9217294780926918E-2</v>
      </c>
      <c r="E92" s="60">
        <f>+inventarios!AZ93+inventarios!BA93+inventarios!BB93</f>
        <v>5.8434589561853836E-2</v>
      </c>
      <c r="F92" s="49">
        <f t="shared" ref="F92" si="181">+AVERAGE(E92,G92)</f>
        <v>7.7644913895016279E-2</v>
      </c>
      <c r="G92" s="60">
        <f>+inventarios!AL93+inventarios!AM93+inventarios!AN93</f>
        <v>9.6855238228178722E-2</v>
      </c>
      <c r="H92" s="49">
        <f t="shared" si="136"/>
        <v>0.10376714163698249</v>
      </c>
      <c r="I92" s="60">
        <f>+inventarios!X93+inventarios!Y93+inventarios!Z93</f>
        <v>0.11067904504578625</v>
      </c>
      <c r="J92" s="49">
        <f t="shared" si="137"/>
        <v>0.10253007308476453</v>
      </c>
      <c r="K92" s="64">
        <f>+inventarios!J93+inventarios!K93+inventarios!L93</f>
        <v>9.4381101123742789E-2</v>
      </c>
    </row>
    <row r="93" spans="1:11" x14ac:dyDescent="0.3">
      <c r="A93" s="41" t="str">
        <f>+inventarios!BE94</f>
        <v>1B2biii5</v>
      </c>
      <c r="B93" s="45" t="str">
        <f>+inventarios!BF94</f>
        <v>Distribución</v>
      </c>
      <c r="C93" s="53">
        <f>+inventarios!BN94+inventarios!BO94+inventarios!BP94</f>
        <v>0</v>
      </c>
      <c r="D93" s="58">
        <f t="shared" ref="D93" si="182">+AVERAGE(C93,E93)</f>
        <v>0.48759794080085622</v>
      </c>
      <c r="E93" s="60">
        <f>+inventarios!AZ94+inventarios!BA94+inventarios!BB94</f>
        <v>0.97519588160171244</v>
      </c>
      <c r="F93" s="49">
        <f t="shared" ref="F93" si="183">+AVERAGE(E93,G93)</f>
        <v>1.2957907435559177</v>
      </c>
      <c r="G93" s="60">
        <f>+inventarios!AL94+inventarios!AM94+inventarios!AN94</f>
        <v>1.6163856055101231</v>
      </c>
      <c r="H93" s="49">
        <f t="shared" si="136"/>
        <v>1.7317361160353899</v>
      </c>
      <c r="I93" s="60">
        <f>+inventarios!X94+inventarios!Y94+inventarios!Z94</f>
        <v>1.8470866265606567</v>
      </c>
      <c r="J93" s="49">
        <f t="shared" si="137"/>
        <v>1.7110910808528466</v>
      </c>
      <c r="K93" s="64">
        <f>+inventarios!J94+inventarios!K94+inventarios!L94</f>
        <v>1.5750955351450364</v>
      </c>
    </row>
    <row r="94" spans="1:11" x14ac:dyDescent="0.3">
      <c r="A94" s="41" t="str">
        <f>+inventarios!BE95</f>
        <v>1B3</v>
      </c>
      <c r="B94" s="45" t="str">
        <f>+inventarios!BF95</f>
        <v>Otras emisiones provenientes de la producción de energía</v>
      </c>
      <c r="C94" s="53">
        <f>+inventarios!BN95+inventarios!BO95+inventarios!BP95</f>
        <v>0</v>
      </c>
      <c r="D94" s="58">
        <f t="shared" ref="D94" si="184">+AVERAGE(C94,E94)</f>
        <v>0</v>
      </c>
      <c r="E94" s="60">
        <f>+inventarios!AZ95+inventarios!BA95+inventarios!BB95</f>
        <v>0</v>
      </c>
      <c r="F94" s="49">
        <f t="shared" ref="F94" si="185">+AVERAGE(E94,G94)</f>
        <v>0</v>
      </c>
      <c r="G94" s="60">
        <f>+inventarios!AL95+inventarios!AM95+inventarios!AN95</f>
        <v>0</v>
      </c>
      <c r="H94" s="49">
        <f t="shared" si="136"/>
        <v>0</v>
      </c>
      <c r="I94" s="60">
        <f>+inventarios!X95+inventarios!Y95+inventarios!Z95</f>
        <v>0</v>
      </c>
      <c r="J94" s="49">
        <f t="shared" si="137"/>
        <v>0</v>
      </c>
      <c r="K94" s="64">
        <f>+inventarios!J95+inventarios!K95+inventarios!L95</f>
        <v>0</v>
      </c>
    </row>
    <row r="95" spans="1:11" x14ac:dyDescent="0.3">
      <c r="A95" s="41" t="str">
        <f>+inventarios!BE96</f>
        <v>1C</v>
      </c>
      <c r="B95" s="45" t="str">
        <f>+inventarios!BF96</f>
        <v>Transporte y almacenamiento de dióxido de carbono</v>
      </c>
      <c r="C95" s="53">
        <f>+inventarios!BN96+inventarios!BO96+inventarios!BP96</f>
        <v>0</v>
      </c>
      <c r="D95" s="58">
        <f t="shared" ref="D95" si="186">+AVERAGE(C95,E95)</f>
        <v>0</v>
      </c>
      <c r="E95" s="60">
        <f>+inventarios!AZ96+inventarios!BA96+inventarios!BB96</f>
        <v>0</v>
      </c>
      <c r="F95" s="49">
        <f t="shared" ref="F95" si="187">+AVERAGE(E95,G95)</f>
        <v>0</v>
      </c>
      <c r="G95" s="60">
        <f>+inventarios!AL96+inventarios!AM96+inventarios!AN96</f>
        <v>0</v>
      </c>
      <c r="H95" s="49">
        <f t="shared" si="136"/>
        <v>0</v>
      </c>
      <c r="I95" s="60">
        <f>+inventarios!X96+inventarios!Y96+inventarios!Z96</f>
        <v>0</v>
      </c>
      <c r="J95" s="49">
        <f t="shared" si="137"/>
        <v>0</v>
      </c>
      <c r="K95" s="64">
        <f>+inventarios!J96+inventarios!K96+inventarios!L96</f>
        <v>0</v>
      </c>
    </row>
    <row r="96" spans="1:11" x14ac:dyDescent="0.3">
      <c r="A96" s="41" t="str">
        <f>+inventarios!BE97</f>
        <v>1C1</v>
      </c>
      <c r="B96" s="45" t="str">
        <f>+inventarios!BF97</f>
        <v>Transporte de CO2</v>
      </c>
      <c r="C96" s="53">
        <f>+inventarios!BN97+inventarios!BO97+inventarios!BP97</f>
        <v>0</v>
      </c>
      <c r="D96" s="58">
        <f t="shared" ref="D96" si="188">+AVERAGE(C96,E96)</f>
        <v>0</v>
      </c>
      <c r="E96" s="60">
        <f>+inventarios!AZ97+inventarios!BA97+inventarios!BB97</f>
        <v>0</v>
      </c>
      <c r="F96" s="49">
        <f t="shared" ref="F96" si="189">+AVERAGE(E96,G96)</f>
        <v>0</v>
      </c>
      <c r="G96" s="60">
        <f>+inventarios!AL97+inventarios!AM97+inventarios!AN97</f>
        <v>0</v>
      </c>
      <c r="H96" s="49">
        <f t="shared" si="136"/>
        <v>0</v>
      </c>
      <c r="I96" s="60">
        <f>+inventarios!X97+inventarios!Y97+inventarios!Z97</f>
        <v>0</v>
      </c>
      <c r="J96" s="49">
        <f t="shared" si="137"/>
        <v>0</v>
      </c>
      <c r="K96" s="64">
        <f>+inventarios!J97+inventarios!K97+inventarios!L97</f>
        <v>0</v>
      </c>
    </row>
    <row r="97" spans="1:11" ht="15" thickBot="1" x14ac:dyDescent="0.35">
      <c r="A97" s="42" t="str">
        <f>+inventarios!BE98</f>
        <v>1C2</v>
      </c>
      <c r="B97" s="46" t="str">
        <f>+inventarios!BF98</f>
        <v>Inyección y almacenamiento</v>
      </c>
      <c r="C97" s="51">
        <f>+inventarios!BN98+inventarios!BO98+inventarios!BP98</f>
        <v>0</v>
      </c>
      <c r="D97" s="65">
        <f t="shared" ref="D97" si="190">+AVERAGE(C97,E97)</f>
        <v>0</v>
      </c>
      <c r="E97" s="57">
        <f>+inventarios!AZ98+inventarios!BA98+inventarios!BB98</f>
        <v>0</v>
      </c>
      <c r="F97" s="66">
        <f t="shared" ref="F97" si="191">+AVERAGE(E97,G97)</f>
        <v>0</v>
      </c>
      <c r="G97" s="57">
        <f>+inventarios!AL98+inventarios!AM98+inventarios!AN98</f>
        <v>0</v>
      </c>
      <c r="H97" s="66">
        <f t="shared" si="136"/>
        <v>0</v>
      </c>
      <c r="I97" s="57">
        <f>+inventarios!X98+inventarios!Y98+inventarios!Z98</f>
        <v>0</v>
      </c>
      <c r="J97" s="66">
        <f t="shared" si="137"/>
        <v>0</v>
      </c>
      <c r="K97" s="62">
        <f>+inventarios!J98+inventarios!K98+inventarios!L98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7FF5-DC00-4D8C-9800-E8B6A6A3C851}">
  <sheetPr>
    <tabColor rgb="FFFFFF00"/>
  </sheetPr>
  <dimension ref="A1:AV907"/>
  <sheetViews>
    <sheetView topLeftCell="A693" zoomScale="90" zoomScaleNormal="90" workbookViewId="0">
      <selection activeCell="I797" sqref="I797"/>
    </sheetView>
  </sheetViews>
  <sheetFormatPr defaultColWidth="10.33203125" defaultRowHeight="11.4" x14ac:dyDescent="0.2"/>
  <cols>
    <col min="1" max="1" width="10.33203125" style="75"/>
    <col min="2" max="2" width="29.88671875" style="75" customWidth="1"/>
    <col min="3" max="3" width="9.77734375" style="75" customWidth="1"/>
    <col min="4" max="4" width="26.33203125" style="75" customWidth="1"/>
    <col min="5" max="5" width="9.77734375" style="75" customWidth="1"/>
    <col min="6" max="6" width="9.77734375" style="77" customWidth="1"/>
    <col min="7" max="10" width="9.77734375" style="75" customWidth="1"/>
    <col min="11" max="11" width="13.77734375" style="77" customWidth="1"/>
    <col min="12" max="12" width="11.77734375" style="75" customWidth="1"/>
    <col min="13" max="13" width="14.44140625" style="75" customWidth="1"/>
    <col min="14" max="14" width="13" style="75" customWidth="1"/>
    <col min="15" max="15" width="7.88671875" style="75" customWidth="1"/>
    <col min="16" max="16" width="7.88671875" style="77" customWidth="1"/>
    <col min="17" max="20" width="7.88671875" style="75" customWidth="1"/>
    <col min="21" max="21" width="7.88671875" style="77" customWidth="1"/>
    <col min="22" max="45" width="7.88671875" style="75" customWidth="1"/>
    <col min="46" max="46" width="10" style="75" customWidth="1"/>
    <col min="47" max="16384" width="10.33203125" style="75"/>
  </cols>
  <sheetData>
    <row r="1" spans="1:46" ht="15.6" x14ac:dyDescent="0.2">
      <c r="B1" s="76"/>
    </row>
    <row r="2" spans="1:46" ht="15.6" x14ac:dyDescent="0.2">
      <c r="B2" s="76"/>
    </row>
    <row r="3" spans="1:46" ht="15.6" x14ac:dyDescent="0.2">
      <c r="B3" s="76"/>
    </row>
    <row r="4" spans="1:46" ht="22.8" x14ac:dyDescent="0.4">
      <c r="B4" s="78" t="s">
        <v>205</v>
      </c>
    </row>
    <row r="5" spans="1:46" ht="23.4" thickBot="1" x14ac:dyDescent="0.45">
      <c r="B5" s="78" t="s">
        <v>206</v>
      </c>
    </row>
    <row r="6" spans="1:46" ht="15.6" thickTop="1" thickBot="1" x14ac:dyDescent="0.25">
      <c r="B6" s="79"/>
      <c r="C6" s="80">
        <v>2007</v>
      </c>
      <c r="D6" s="81">
        <f>C6+1</f>
        <v>2008</v>
      </c>
      <c r="E6" s="81">
        <f t="shared" ref="E6:AT6" si="0">D6+1</f>
        <v>2009</v>
      </c>
      <c r="F6" s="82">
        <f t="shared" si="0"/>
        <v>2010</v>
      </c>
      <c r="G6" s="81">
        <f t="shared" si="0"/>
        <v>2011</v>
      </c>
      <c r="H6" s="81">
        <f t="shared" si="0"/>
        <v>2012</v>
      </c>
      <c r="I6" s="81">
        <f t="shared" si="0"/>
        <v>2013</v>
      </c>
      <c r="J6" s="81">
        <f t="shared" si="0"/>
        <v>2014</v>
      </c>
      <c r="K6" s="82">
        <f t="shared" si="0"/>
        <v>2015</v>
      </c>
      <c r="L6" s="81">
        <f t="shared" si="0"/>
        <v>2016</v>
      </c>
      <c r="M6" s="81">
        <f t="shared" si="0"/>
        <v>2017</v>
      </c>
      <c r="N6" s="81">
        <f t="shared" si="0"/>
        <v>2018</v>
      </c>
      <c r="O6" s="81">
        <f t="shared" si="0"/>
        <v>2019</v>
      </c>
      <c r="P6" s="82">
        <f t="shared" si="0"/>
        <v>2020</v>
      </c>
      <c r="Q6" s="81">
        <f t="shared" si="0"/>
        <v>2021</v>
      </c>
      <c r="R6" s="81">
        <f t="shared" si="0"/>
        <v>2022</v>
      </c>
      <c r="S6" s="81">
        <f t="shared" si="0"/>
        <v>2023</v>
      </c>
      <c r="T6" s="81">
        <f t="shared" si="0"/>
        <v>2024</v>
      </c>
      <c r="U6" s="82">
        <f t="shared" si="0"/>
        <v>2025</v>
      </c>
      <c r="V6" s="81">
        <f t="shared" si="0"/>
        <v>2026</v>
      </c>
      <c r="W6" s="81">
        <f t="shared" si="0"/>
        <v>2027</v>
      </c>
      <c r="X6" s="81">
        <f t="shared" si="0"/>
        <v>2028</v>
      </c>
      <c r="Y6" s="81">
        <f t="shared" si="0"/>
        <v>2029</v>
      </c>
      <c r="Z6" s="81">
        <f t="shared" si="0"/>
        <v>2030</v>
      </c>
      <c r="AA6" s="81">
        <f t="shared" si="0"/>
        <v>2031</v>
      </c>
      <c r="AB6" s="81">
        <f t="shared" si="0"/>
        <v>2032</v>
      </c>
      <c r="AC6" s="81">
        <f t="shared" si="0"/>
        <v>2033</v>
      </c>
      <c r="AD6" s="81">
        <f t="shared" si="0"/>
        <v>2034</v>
      </c>
      <c r="AE6" s="81">
        <f t="shared" si="0"/>
        <v>2035</v>
      </c>
      <c r="AF6" s="81">
        <f t="shared" si="0"/>
        <v>2036</v>
      </c>
      <c r="AG6" s="81">
        <f t="shared" si="0"/>
        <v>2037</v>
      </c>
      <c r="AH6" s="81">
        <f t="shared" si="0"/>
        <v>2038</v>
      </c>
      <c r="AI6" s="81">
        <f t="shared" si="0"/>
        <v>2039</v>
      </c>
      <c r="AJ6" s="81">
        <f t="shared" si="0"/>
        <v>2040</v>
      </c>
      <c r="AK6" s="81">
        <f t="shared" si="0"/>
        <v>2041</v>
      </c>
      <c r="AL6" s="81">
        <f t="shared" si="0"/>
        <v>2042</v>
      </c>
      <c r="AM6" s="81">
        <f t="shared" si="0"/>
        <v>2043</v>
      </c>
      <c r="AN6" s="81">
        <f t="shared" si="0"/>
        <v>2044</v>
      </c>
      <c r="AO6" s="81">
        <f t="shared" si="0"/>
        <v>2045</v>
      </c>
      <c r="AP6" s="81">
        <f t="shared" si="0"/>
        <v>2046</v>
      </c>
      <c r="AQ6" s="81">
        <f t="shared" si="0"/>
        <v>2047</v>
      </c>
      <c r="AR6" s="81">
        <f t="shared" si="0"/>
        <v>2048</v>
      </c>
      <c r="AS6" s="81">
        <f t="shared" si="0"/>
        <v>2049</v>
      </c>
      <c r="AT6" s="81">
        <f t="shared" si="0"/>
        <v>2050</v>
      </c>
    </row>
    <row r="7" spans="1:46" ht="16.8" thickTop="1" thickBot="1" x14ac:dyDescent="0.25">
      <c r="B7" s="83" t="s">
        <v>207</v>
      </c>
      <c r="C7" s="84">
        <f t="shared" ref="C7:AT7" si="1">C8+C34</f>
        <v>2030.44875</v>
      </c>
      <c r="D7" s="85">
        <f t="shared" si="1"/>
        <v>2032.5209499999999</v>
      </c>
      <c r="E7" s="85">
        <f t="shared" si="1"/>
        <v>2032.1606999999999</v>
      </c>
      <c r="F7" s="86">
        <f>F8+F34</f>
        <v>2215.19</v>
      </c>
      <c r="G7" s="85">
        <f t="shared" si="1"/>
        <v>2207.17</v>
      </c>
      <c r="H7" s="85">
        <f t="shared" si="1"/>
        <v>2236.6239999999998</v>
      </c>
      <c r="I7" s="85">
        <f t="shared" si="1"/>
        <v>2236.6249800000001</v>
      </c>
      <c r="J7" s="85">
        <f t="shared" si="1"/>
        <v>2240.7719799999995</v>
      </c>
      <c r="K7" s="86">
        <f t="shared" si="1"/>
        <v>2401.5239799999999</v>
      </c>
      <c r="L7" s="85">
        <f>L8+L34</f>
        <v>4197.2539799999995</v>
      </c>
      <c r="M7" s="85">
        <f>M8+M34</f>
        <v>5010.445646666667</v>
      </c>
      <c r="N7" s="85">
        <f t="shared" si="1"/>
        <v>5176.8439799999996</v>
      </c>
      <c r="O7" s="85">
        <f t="shared" si="1"/>
        <v>5368.5939799999996</v>
      </c>
      <c r="P7" s="86">
        <f t="shared" si="1"/>
        <v>5375.5939799999996</v>
      </c>
      <c r="Q7" s="85">
        <f t="shared" si="1"/>
        <v>5382.9939799999993</v>
      </c>
      <c r="R7" s="85">
        <f t="shared" si="1"/>
        <v>5403.9939799999993</v>
      </c>
      <c r="S7" s="85">
        <f t="shared" si="1"/>
        <v>5432.9939799999993</v>
      </c>
      <c r="T7" s="85">
        <f t="shared" si="1"/>
        <v>5432.9939799999993</v>
      </c>
      <c r="U7" s="86">
        <f t="shared" si="1"/>
        <v>5432.9939799999993</v>
      </c>
      <c r="V7" s="85">
        <f t="shared" si="1"/>
        <v>6032.9939799999993</v>
      </c>
      <c r="W7" s="85">
        <f t="shared" si="1"/>
        <v>7066.9939799999993</v>
      </c>
      <c r="X7" s="85">
        <f t="shared" si="1"/>
        <v>7156.4939799999993</v>
      </c>
      <c r="Y7" s="85">
        <f t="shared" si="1"/>
        <v>7204.0939799999996</v>
      </c>
      <c r="Z7" s="85">
        <f t="shared" si="1"/>
        <v>8354.0939799999996</v>
      </c>
      <c r="AA7" s="85">
        <f t="shared" si="1"/>
        <v>9000.0939799999996</v>
      </c>
      <c r="AB7" s="85">
        <f t="shared" si="1"/>
        <v>9036.0939799999996</v>
      </c>
      <c r="AC7" s="85">
        <f t="shared" si="1"/>
        <v>9069.0939799999996</v>
      </c>
      <c r="AD7" s="85">
        <f t="shared" si="1"/>
        <v>9093.0939799999996</v>
      </c>
      <c r="AE7" s="85">
        <f t="shared" si="1"/>
        <v>9117.0939799999996</v>
      </c>
      <c r="AF7" s="85">
        <f t="shared" si="1"/>
        <v>9132.0939799999996</v>
      </c>
      <c r="AG7" s="85">
        <f t="shared" si="1"/>
        <v>9142.0939799999996</v>
      </c>
      <c r="AH7" s="85">
        <f t="shared" si="1"/>
        <v>9142.0939799999996</v>
      </c>
      <c r="AI7" s="85">
        <f t="shared" si="1"/>
        <v>9142.0939799999996</v>
      </c>
      <c r="AJ7" s="85">
        <f t="shared" si="1"/>
        <v>9142.0939799999996</v>
      </c>
      <c r="AK7" s="85">
        <f t="shared" si="1"/>
        <v>9142.0939799999996</v>
      </c>
      <c r="AL7" s="85">
        <f t="shared" si="1"/>
        <v>9142.0939799999996</v>
      </c>
      <c r="AM7" s="85">
        <f t="shared" si="1"/>
        <v>9142.0939799999996</v>
      </c>
      <c r="AN7" s="85">
        <f t="shared" si="1"/>
        <v>9142.0939799999996</v>
      </c>
      <c r="AO7" s="85">
        <f t="shared" si="1"/>
        <v>9142.0939799999996</v>
      </c>
      <c r="AP7" s="85">
        <f t="shared" si="1"/>
        <v>9142.0939799999996</v>
      </c>
      <c r="AQ7" s="85">
        <f t="shared" si="1"/>
        <v>9142.0939799999996</v>
      </c>
      <c r="AR7" s="85">
        <f t="shared" si="1"/>
        <v>9142.0939799999996</v>
      </c>
      <c r="AS7" s="85">
        <f t="shared" si="1"/>
        <v>9142.0939799999996</v>
      </c>
      <c r="AT7" s="85">
        <f t="shared" si="1"/>
        <v>9142.0939799999996</v>
      </c>
    </row>
    <row r="8" spans="1:46" ht="15" thickBot="1" x14ac:dyDescent="0.25">
      <c r="B8" s="87" t="s">
        <v>208</v>
      </c>
      <c r="C8" s="88">
        <f t="shared" ref="C8:AT8" si="2">+C32+C33</f>
        <v>2030.44875</v>
      </c>
      <c r="D8" s="88">
        <f t="shared" si="2"/>
        <v>2032.5209499999999</v>
      </c>
      <c r="E8" s="88">
        <f t="shared" si="2"/>
        <v>2032.1606999999999</v>
      </c>
      <c r="F8" s="89">
        <f t="shared" si="2"/>
        <v>2215.19</v>
      </c>
      <c r="G8" s="88">
        <f t="shared" si="2"/>
        <v>2207.17</v>
      </c>
      <c r="H8" s="88">
        <f t="shared" si="2"/>
        <v>2236.6239999999998</v>
      </c>
      <c r="I8" s="88">
        <f t="shared" si="2"/>
        <v>2236.6249800000001</v>
      </c>
      <c r="J8" s="88">
        <f t="shared" si="2"/>
        <v>2240.7719799999995</v>
      </c>
      <c r="K8" s="89">
        <f t="shared" si="2"/>
        <v>2401.5239799999999</v>
      </c>
      <c r="L8" s="88">
        <f t="shared" si="2"/>
        <v>2401.5239799999999</v>
      </c>
      <c r="M8" s="88">
        <f t="shared" si="2"/>
        <v>2401.5239799999999</v>
      </c>
      <c r="N8" s="88">
        <f t="shared" si="2"/>
        <v>2401.5239799999999</v>
      </c>
      <c r="O8" s="88">
        <f t="shared" si="2"/>
        <v>2401.5239799999999</v>
      </c>
      <c r="P8" s="89">
        <f t="shared" si="2"/>
        <v>2401.5239799999999</v>
      </c>
      <c r="Q8" s="88">
        <f t="shared" si="2"/>
        <v>2401.5239799999999</v>
      </c>
      <c r="R8" s="88">
        <f t="shared" si="2"/>
        <v>2401.5239799999999</v>
      </c>
      <c r="S8" s="88">
        <f t="shared" si="2"/>
        <v>2401.5239799999999</v>
      </c>
      <c r="T8" s="88">
        <f t="shared" si="2"/>
        <v>2401.5239799999999</v>
      </c>
      <c r="U8" s="89">
        <f t="shared" si="2"/>
        <v>2401.5239799999999</v>
      </c>
      <c r="V8" s="88">
        <f t="shared" si="2"/>
        <v>2401.5239799999999</v>
      </c>
      <c r="W8" s="88">
        <f t="shared" si="2"/>
        <v>2401.5239799999999</v>
      </c>
      <c r="X8" s="88">
        <f t="shared" si="2"/>
        <v>2401.5239799999999</v>
      </c>
      <c r="Y8" s="88">
        <f t="shared" si="2"/>
        <v>2401.5239799999999</v>
      </c>
      <c r="Z8" s="88">
        <f t="shared" si="2"/>
        <v>2401.5239799999999</v>
      </c>
      <c r="AA8" s="88">
        <f t="shared" si="2"/>
        <v>2401.5239799999999</v>
      </c>
      <c r="AB8" s="88">
        <f t="shared" si="2"/>
        <v>2401.5239799999999</v>
      </c>
      <c r="AC8" s="88">
        <f t="shared" si="2"/>
        <v>2401.5239799999999</v>
      </c>
      <c r="AD8" s="88">
        <f t="shared" si="2"/>
        <v>2401.5239799999999</v>
      </c>
      <c r="AE8" s="88">
        <f t="shared" si="2"/>
        <v>2401.5239799999999</v>
      </c>
      <c r="AF8" s="88">
        <f t="shared" si="2"/>
        <v>2401.5239799999999</v>
      </c>
      <c r="AG8" s="88">
        <f t="shared" si="2"/>
        <v>2401.5239799999999</v>
      </c>
      <c r="AH8" s="88">
        <f t="shared" si="2"/>
        <v>2401.5239799999999</v>
      </c>
      <c r="AI8" s="88">
        <f t="shared" si="2"/>
        <v>2401.5239799999999</v>
      </c>
      <c r="AJ8" s="88">
        <f t="shared" si="2"/>
        <v>2401.5239799999999</v>
      </c>
      <c r="AK8" s="88">
        <f t="shared" si="2"/>
        <v>2401.5239799999999</v>
      </c>
      <c r="AL8" s="88">
        <f t="shared" si="2"/>
        <v>2401.5239799999999</v>
      </c>
      <c r="AM8" s="88">
        <f t="shared" si="2"/>
        <v>2401.5239799999999</v>
      </c>
      <c r="AN8" s="88">
        <f t="shared" si="2"/>
        <v>2401.5239799999999</v>
      </c>
      <c r="AO8" s="88">
        <f t="shared" si="2"/>
        <v>2401.5239799999999</v>
      </c>
      <c r="AP8" s="88">
        <f t="shared" si="2"/>
        <v>2401.5239799999999</v>
      </c>
      <c r="AQ8" s="88">
        <f t="shared" si="2"/>
        <v>2401.5239799999999</v>
      </c>
      <c r="AR8" s="88">
        <f t="shared" si="2"/>
        <v>2401.5239799999999</v>
      </c>
      <c r="AS8" s="88">
        <f t="shared" si="2"/>
        <v>2401.5239799999999</v>
      </c>
      <c r="AT8" s="88">
        <f t="shared" si="2"/>
        <v>2401.5239799999999</v>
      </c>
    </row>
    <row r="9" spans="1:46" ht="14.4" x14ac:dyDescent="0.2">
      <c r="A9" s="75">
        <v>1</v>
      </c>
      <c r="B9" s="90" t="s">
        <v>209</v>
      </c>
      <c r="C9" s="91"/>
      <c r="D9" s="92"/>
      <c r="E9" s="92"/>
      <c r="F9" s="93">
        <v>156</v>
      </c>
      <c r="G9" s="94">
        <v>156</v>
      </c>
      <c r="H9" s="94">
        <v>156</v>
      </c>
      <c r="I9" s="94">
        <v>156</v>
      </c>
      <c r="J9" s="92">
        <v>156</v>
      </c>
      <c r="K9" s="95">
        <v>156</v>
      </c>
      <c r="L9" s="92">
        <f t="shared" ref="L9:AA24" si="3">+K9</f>
        <v>156</v>
      </c>
      <c r="M9" s="92">
        <f t="shared" si="3"/>
        <v>156</v>
      </c>
      <c r="N9" s="92">
        <f t="shared" si="3"/>
        <v>156</v>
      </c>
      <c r="O9" s="92">
        <f t="shared" si="3"/>
        <v>156</v>
      </c>
      <c r="P9" s="95">
        <f t="shared" si="3"/>
        <v>156</v>
      </c>
      <c r="Q9" s="92">
        <f t="shared" si="3"/>
        <v>156</v>
      </c>
      <c r="R9" s="92">
        <f t="shared" si="3"/>
        <v>156</v>
      </c>
      <c r="S9" s="92">
        <f t="shared" si="3"/>
        <v>156</v>
      </c>
      <c r="T9" s="92">
        <f t="shared" si="3"/>
        <v>156</v>
      </c>
      <c r="U9" s="95">
        <f t="shared" si="3"/>
        <v>156</v>
      </c>
      <c r="V9" s="92">
        <f t="shared" si="3"/>
        <v>156</v>
      </c>
      <c r="W9" s="92">
        <f t="shared" si="3"/>
        <v>156</v>
      </c>
      <c r="X9" s="92">
        <f t="shared" si="3"/>
        <v>156</v>
      </c>
      <c r="Y9" s="92">
        <f t="shared" si="3"/>
        <v>156</v>
      </c>
      <c r="Z9" s="92">
        <f t="shared" si="3"/>
        <v>156</v>
      </c>
      <c r="AA9" s="92">
        <f t="shared" si="3"/>
        <v>156</v>
      </c>
      <c r="AB9" s="92">
        <f t="shared" ref="AB9:AQ24" si="4">+AA9</f>
        <v>156</v>
      </c>
      <c r="AC9" s="92">
        <f t="shared" si="4"/>
        <v>156</v>
      </c>
      <c r="AD9" s="92">
        <f t="shared" si="4"/>
        <v>156</v>
      </c>
      <c r="AE9" s="92">
        <f t="shared" si="4"/>
        <v>156</v>
      </c>
      <c r="AF9" s="92">
        <f t="shared" si="4"/>
        <v>156</v>
      </c>
      <c r="AG9" s="92">
        <f t="shared" si="4"/>
        <v>156</v>
      </c>
      <c r="AH9" s="92">
        <f t="shared" si="4"/>
        <v>156</v>
      </c>
      <c r="AI9" s="92">
        <f t="shared" si="4"/>
        <v>156</v>
      </c>
      <c r="AJ9" s="92">
        <f t="shared" si="4"/>
        <v>156</v>
      </c>
      <c r="AK9" s="92">
        <f t="shared" si="4"/>
        <v>156</v>
      </c>
      <c r="AL9" s="92">
        <f t="shared" si="4"/>
        <v>156</v>
      </c>
      <c r="AM9" s="92">
        <f t="shared" si="4"/>
        <v>156</v>
      </c>
      <c r="AN9" s="92">
        <f t="shared" si="4"/>
        <v>156</v>
      </c>
      <c r="AO9" s="92">
        <f t="shared" si="4"/>
        <v>156</v>
      </c>
      <c r="AP9" s="92">
        <f t="shared" si="4"/>
        <v>156</v>
      </c>
      <c r="AQ9" s="92">
        <f t="shared" si="4"/>
        <v>156</v>
      </c>
      <c r="AR9" s="92">
        <f t="shared" ref="AR9:AT23" si="5">+AQ9</f>
        <v>156</v>
      </c>
      <c r="AS9" s="92">
        <f t="shared" si="5"/>
        <v>156</v>
      </c>
      <c r="AT9" s="92">
        <f t="shared" si="5"/>
        <v>156</v>
      </c>
    </row>
    <row r="10" spans="1:46" ht="14.4" x14ac:dyDescent="0.2">
      <c r="A10" s="75">
        <f>+A9+1</f>
        <v>2</v>
      </c>
      <c r="B10" s="96" t="s">
        <v>210</v>
      </c>
      <c r="C10" s="91"/>
      <c r="D10" s="92"/>
      <c r="E10" s="92"/>
      <c r="F10" s="93">
        <v>70</v>
      </c>
      <c r="G10" s="94">
        <v>70</v>
      </c>
      <c r="H10" s="94">
        <v>70</v>
      </c>
      <c r="I10" s="94">
        <v>70</v>
      </c>
      <c r="J10" s="92">
        <v>70</v>
      </c>
      <c r="K10" s="95">
        <v>70</v>
      </c>
      <c r="L10" s="92">
        <f t="shared" si="3"/>
        <v>70</v>
      </c>
      <c r="M10" s="92">
        <f t="shared" si="3"/>
        <v>70</v>
      </c>
      <c r="N10" s="92">
        <f t="shared" si="3"/>
        <v>70</v>
      </c>
      <c r="O10" s="92">
        <f t="shared" si="3"/>
        <v>70</v>
      </c>
      <c r="P10" s="95">
        <f t="shared" si="3"/>
        <v>70</v>
      </c>
      <c r="Q10" s="92">
        <f t="shared" si="3"/>
        <v>70</v>
      </c>
      <c r="R10" s="92">
        <f t="shared" si="3"/>
        <v>70</v>
      </c>
      <c r="S10" s="92">
        <f t="shared" si="3"/>
        <v>70</v>
      </c>
      <c r="T10" s="92">
        <f t="shared" si="3"/>
        <v>70</v>
      </c>
      <c r="U10" s="95">
        <f t="shared" si="3"/>
        <v>70</v>
      </c>
      <c r="V10" s="92">
        <f t="shared" si="3"/>
        <v>70</v>
      </c>
      <c r="W10" s="92">
        <f t="shared" si="3"/>
        <v>70</v>
      </c>
      <c r="X10" s="92">
        <f t="shared" si="3"/>
        <v>70</v>
      </c>
      <c r="Y10" s="92">
        <f t="shared" si="3"/>
        <v>70</v>
      </c>
      <c r="Z10" s="92">
        <f t="shared" si="3"/>
        <v>70</v>
      </c>
      <c r="AA10" s="92">
        <f t="shared" si="3"/>
        <v>70</v>
      </c>
      <c r="AB10" s="92">
        <f t="shared" si="4"/>
        <v>70</v>
      </c>
      <c r="AC10" s="92">
        <f t="shared" si="4"/>
        <v>70</v>
      </c>
      <c r="AD10" s="92">
        <f t="shared" si="4"/>
        <v>70</v>
      </c>
      <c r="AE10" s="92">
        <f t="shared" si="4"/>
        <v>70</v>
      </c>
      <c r="AF10" s="92">
        <f t="shared" si="4"/>
        <v>70</v>
      </c>
      <c r="AG10" s="92">
        <f t="shared" si="4"/>
        <v>70</v>
      </c>
      <c r="AH10" s="92">
        <f t="shared" si="4"/>
        <v>70</v>
      </c>
      <c r="AI10" s="92">
        <f t="shared" si="4"/>
        <v>70</v>
      </c>
      <c r="AJ10" s="92">
        <f t="shared" si="4"/>
        <v>70</v>
      </c>
      <c r="AK10" s="92">
        <f t="shared" si="4"/>
        <v>70</v>
      </c>
      <c r="AL10" s="92">
        <f t="shared" si="4"/>
        <v>70</v>
      </c>
      <c r="AM10" s="92">
        <f t="shared" si="4"/>
        <v>70</v>
      </c>
      <c r="AN10" s="92">
        <f t="shared" si="4"/>
        <v>70</v>
      </c>
      <c r="AO10" s="92">
        <f t="shared" si="4"/>
        <v>70</v>
      </c>
      <c r="AP10" s="92">
        <f t="shared" si="4"/>
        <v>70</v>
      </c>
      <c r="AQ10" s="92">
        <f t="shared" si="4"/>
        <v>70</v>
      </c>
      <c r="AR10" s="92">
        <f t="shared" si="5"/>
        <v>70</v>
      </c>
      <c r="AS10" s="92">
        <f t="shared" si="5"/>
        <v>70</v>
      </c>
      <c r="AT10" s="92">
        <f t="shared" si="5"/>
        <v>70</v>
      </c>
    </row>
    <row r="11" spans="1:46" ht="14.4" x14ac:dyDescent="0.2">
      <c r="A11" s="75">
        <f t="shared" ref="A11:A33" si="6">+A10+1</f>
        <v>3</v>
      </c>
      <c r="B11" s="96" t="s">
        <v>211</v>
      </c>
      <c r="C11" s="97"/>
      <c r="D11" s="98"/>
      <c r="E11" s="98"/>
      <c r="F11" s="93"/>
      <c r="G11" s="99">
        <v>212.6</v>
      </c>
      <c r="H11" s="99">
        <v>212.6</v>
      </c>
      <c r="I11" s="99">
        <v>212.6</v>
      </c>
      <c r="J11" s="98">
        <v>212.6</v>
      </c>
      <c r="K11" s="100">
        <v>212.6</v>
      </c>
      <c r="L11" s="92">
        <f t="shared" si="3"/>
        <v>212.6</v>
      </c>
      <c r="M11" s="92">
        <f t="shared" si="3"/>
        <v>212.6</v>
      </c>
      <c r="N11" s="92">
        <f t="shared" si="3"/>
        <v>212.6</v>
      </c>
      <c r="O11" s="92">
        <f t="shared" si="3"/>
        <v>212.6</v>
      </c>
      <c r="P11" s="95">
        <f t="shared" si="3"/>
        <v>212.6</v>
      </c>
      <c r="Q11" s="92">
        <f t="shared" si="3"/>
        <v>212.6</v>
      </c>
      <c r="R11" s="92">
        <f t="shared" si="3"/>
        <v>212.6</v>
      </c>
      <c r="S11" s="92">
        <f t="shared" si="3"/>
        <v>212.6</v>
      </c>
      <c r="T11" s="92">
        <f t="shared" si="3"/>
        <v>212.6</v>
      </c>
      <c r="U11" s="95">
        <f t="shared" si="3"/>
        <v>212.6</v>
      </c>
      <c r="V11" s="92">
        <f t="shared" si="3"/>
        <v>212.6</v>
      </c>
      <c r="W11" s="92">
        <f t="shared" si="3"/>
        <v>212.6</v>
      </c>
      <c r="X11" s="92">
        <f t="shared" si="3"/>
        <v>212.6</v>
      </c>
      <c r="Y11" s="92">
        <f t="shared" si="3"/>
        <v>212.6</v>
      </c>
      <c r="Z11" s="92">
        <f t="shared" si="3"/>
        <v>212.6</v>
      </c>
      <c r="AA11" s="92">
        <f t="shared" si="3"/>
        <v>212.6</v>
      </c>
      <c r="AB11" s="92">
        <f t="shared" si="4"/>
        <v>212.6</v>
      </c>
      <c r="AC11" s="92">
        <f t="shared" si="4"/>
        <v>212.6</v>
      </c>
      <c r="AD11" s="92">
        <f t="shared" si="4"/>
        <v>212.6</v>
      </c>
      <c r="AE11" s="92">
        <f t="shared" si="4"/>
        <v>212.6</v>
      </c>
      <c r="AF11" s="92">
        <f t="shared" si="4"/>
        <v>212.6</v>
      </c>
      <c r="AG11" s="92">
        <f t="shared" si="4"/>
        <v>212.6</v>
      </c>
      <c r="AH11" s="92">
        <f t="shared" si="4"/>
        <v>212.6</v>
      </c>
      <c r="AI11" s="92">
        <f t="shared" si="4"/>
        <v>212.6</v>
      </c>
      <c r="AJ11" s="92">
        <f t="shared" si="4"/>
        <v>212.6</v>
      </c>
      <c r="AK11" s="92">
        <f t="shared" si="4"/>
        <v>212.6</v>
      </c>
      <c r="AL11" s="92">
        <f t="shared" si="4"/>
        <v>212.6</v>
      </c>
      <c r="AM11" s="92">
        <f t="shared" si="4"/>
        <v>212.6</v>
      </c>
      <c r="AN11" s="92">
        <f t="shared" si="4"/>
        <v>212.6</v>
      </c>
      <c r="AO11" s="92">
        <f t="shared" si="4"/>
        <v>212.6</v>
      </c>
      <c r="AP11" s="92">
        <f t="shared" si="4"/>
        <v>212.6</v>
      </c>
      <c r="AQ11" s="92">
        <f t="shared" si="4"/>
        <v>212.6</v>
      </c>
      <c r="AR11" s="92">
        <f t="shared" si="5"/>
        <v>212.6</v>
      </c>
      <c r="AS11" s="92">
        <f t="shared" si="5"/>
        <v>212.6</v>
      </c>
      <c r="AT11" s="92">
        <f t="shared" si="5"/>
        <v>212.6</v>
      </c>
    </row>
    <row r="12" spans="1:46" ht="14.4" x14ac:dyDescent="0.2">
      <c r="A12" s="75">
        <f t="shared" si="6"/>
        <v>4</v>
      </c>
      <c r="B12" s="101" t="s">
        <v>212</v>
      </c>
      <c r="C12" s="91"/>
      <c r="D12" s="92"/>
      <c r="E12" s="92"/>
      <c r="F12" s="102">
        <v>226</v>
      </c>
      <c r="G12" s="103">
        <v>438.6</v>
      </c>
      <c r="H12" s="103">
        <v>438.6</v>
      </c>
      <c r="I12" s="103">
        <v>438.6</v>
      </c>
      <c r="J12" s="103">
        <v>438.6</v>
      </c>
      <c r="K12" s="102">
        <v>438.6</v>
      </c>
      <c r="L12" s="92">
        <f t="shared" si="3"/>
        <v>438.6</v>
      </c>
      <c r="M12" s="92">
        <f t="shared" si="3"/>
        <v>438.6</v>
      </c>
      <c r="N12" s="92">
        <f t="shared" si="3"/>
        <v>438.6</v>
      </c>
      <c r="O12" s="92">
        <f t="shared" si="3"/>
        <v>438.6</v>
      </c>
      <c r="P12" s="95">
        <f t="shared" si="3"/>
        <v>438.6</v>
      </c>
      <c r="Q12" s="92">
        <f t="shared" si="3"/>
        <v>438.6</v>
      </c>
      <c r="R12" s="92">
        <f t="shared" si="3"/>
        <v>438.6</v>
      </c>
      <c r="S12" s="92">
        <f t="shared" si="3"/>
        <v>438.6</v>
      </c>
      <c r="T12" s="92">
        <f t="shared" si="3"/>
        <v>438.6</v>
      </c>
      <c r="U12" s="95">
        <f t="shared" si="3"/>
        <v>438.6</v>
      </c>
      <c r="V12" s="92">
        <f t="shared" si="3"/>
        <v>438.6</v>
      </c>
      <c r="W12" s="92">
        <f t="shared" si="3"/>
        <v>438.6</v>
      </c>
      <c r="X12" s="92">
        <f t="shared" si="3"/>
        <v>438.6</v>
      </c>
      <c r="Y12" s="92">
        <f t="shared" si="3"/>
        <v>438.6</v>
      </c>
      <c r="Z12" s="92">
        <f t="shared" si="3"/>
        <v>438.6</v>
      </c>
      <c r="AA12" s="92">
        <f t="shared" si="3"/>
        <v>438.6</v>
      </c>
      <c r="AB12" s="92">
        <f t="shared" si="4"/>
        <v>438.6</v>
      </c>
      <c r="AC12" s="92">
        <f t="shared" si="4"/>
        <v>438.6</v>
      </c>
      <c r="AD12" s="92">
        <f t="shared" si="4"/>
        <v>438.6</v>
      </c>
      <c r="AE12" s="92">
        <f t="shared" si="4"/>
        <v>438.6</v>
      </c>
      <c r="AF12" s="92">
        <f t="shared" si="4"/>
        <v>438.6</v>
      </c>
      <c r="AG12" s="92">
        <f t="shared" si="4"/>
        <v>438.6</v>
      </c>
      <c r="AH12" s="92">
        <f t="shared" si="4"/>
        <v>438.6</v>
      </c>
      <c r="AI12" s="92">
        <f t="shared" si="4"/>
        <v>438.6</v>
      </c>
      <c r="AJ12" s="92">
        <f t="shared" si="4"/>
        <v>438.6</v>
      </c>
      <c r="AK12" s="92">
        <f t="shared" si="4"/>
        <v>438.6</v>
      </c>
      <c r="AL12" s="92">
        <f t="shared" si="4"/>
        <v>438.6</v>
      </c>
      <c r="AM12" s="92">
        <f t="shared" si="4"/>
        <v>438.6</v>
      </c>
      <c r="AN12" s="92">
        <f t="shared" si="4"/>
        <v>438.6</v>
      </c>
      <c r="AO12" s="92">
        <f t="shared" si="4"/>
        <v>438.6</v>
      </c>
      <c r="AP12" s="92">
        <f t="shared" si="4"/>
        <v>438.6</v>
      </c>
      <c r="AQ12" s="92">
        <f t="shared" si="4"/>
        <v>438.6</v>
      </c>
      <c r="AR12" s="92">
        <f t="shared" si="5"/>
        <v>438.6</v>
      </c>
      <c r="AS12" s="92">
        <f t="shared" si="5"/>
        <v>438.6</v>
      </c>
      <c r="AT12" s="92">
        <f t="shared" si="5"/>
        <v>438.6</v>
      </c>
    </row>
    <row r="13" spans="1:46" ht="14.4" x14ac:dyDescent="0.2">
      <c r="A13" s="75">
        <f t="shared" si="6"/>
        <v>5</v>
      </c>
      <c r="B13" s="101" t="s">
        <v>213</v>
      </c>
      <c r="C13" s="91"/>
      <c r="D13" s="92"/>
      <c r="E13" s="92"/>
      <c r="F13" s="102">
        <v>213</v>
      </c>
      <c r="G13" s="103">
        <v>213</v>
      </c>
      <c r="H13" s="103">
        <v>213</v>
      </c>
      <c r="I13" s="103">
        <v>213</v>
      </c>
      <c r="J13" s="103">
        <v>213</v>
      </c>
      <c r="K13" s="102">
        <v>213</v>
      </c>
      <c r="L13" s="92">
        <f t="shared" si="3"/>
        <v>213</v>
      </c>
      <c r="M13" s="92">
        <f t="shared" si="3"/>
        <v>213</v>
      </c>
      <c r="N13" s="92">
        <f t="shared" si="3"/>
        <v>213</v>
      </c>
      <c r="O13" s="92">
        <f t="shared" si="3"/>
        <v>213</v>
      </c>
      <c r="P13" s="95">
        <f t="shared" si="3"/>
        <v>213</v>
      </c>
      <c r="Q13" s="92">
        <f t="shared" si="3"/>
        <v>213</v>
      </c>
      <c r="R13" s="92">
        <f t="shared" si="3"/>
        <v>213</v>
      </c>
      <c r="S13" s="92">
        <f t="shared" si="3"/>
        <v>213</v>
      </c>
      <c r="T13" s="92">
        <f t="shared" si="3"/>
        <v>213</v>
      </c>
      <c r="U13" s="95">
        <f t="shared" si="3"/>
        <v>213</v>
      </c>
      <c r="V13" s="92">
        <f t="shared" si="3"/>
        <v>213</v>
      </c>
      <c r="W13" s="92">
        <f t="shared" si="3"/>
        <v>213</v>
      </c>
      <c r="X13" s="92">
        <f t="shared" si="3"/>
        <v>213</v>
      </c>
      <c r="Y13" s="92">
        <f t="shared" si="3"/>
        <v>213</v>
      </c>
      <c r="Z13" s="92">
        <f t="shared" si="3"/>
        <v>213</v>
      </c>
      <c r="AA13" s="92">
        <f t="shared" si="3"/>
        <v>213</v>
      </c>
      <c r="AB13" s="92">
        <f t="shared" si="4"/>
        <v>213</v>
      </c>
      <c r="AC13" s="92">
        <f t="shared" si="4"/>
        <v>213</v>
      </c>
      <c r="AD13" s="92">
        <f t="shared" si="4"/>
        <v>213</v>
      </c>
      <c r="AE13" s="92">
        <f t="shared" si="4"/>
        <v>213</v>
      </c>
      <c r="AF13" s="92">
        <f t="shared" si="4"/>
        <v>213</v>
      </c>
      <c r="AG13" s="92">
        <f t="shared" si="4"/>
        <v>213</v>
      </c>
      <c r="AH13" s="92">
        <f t="shared" si="4"/>
        <v>213</v>
      </c>
      <c r="AI13" s="92">
        <f t="shared" si="4"/>
        <v>213</v>
      </c>
      <c r="AJ13" s="92">
        <f t="shared" si="4"/>
        <v>213</v>
      </c>
      <c r="AK13" s="92">
        <f t="shared" si="4"/>
        <v>213</v>
      </c>
      <c r="AL13" s="92">
        <f t="shared" si="4"/>
        <v>213</v>
      </c>
      <c r="AM13" s="92">
        <f t="shared" si="4"/>
        <v>213</v>
      </c>
      <c r="AN13" s="92">
        <f t="shared" si="4"/>
        <v>213</v>
      </c>
      <c r="AO13" s="92">
        <f t="shared" si="4"/>
        <v>213</v>
      </c>
      <c r="AP13" s="92">
        <f t="shared" si="4"/>
        <v>213</v>
      </c>
      <c r="AQ13" s="92">
        <f t="shared" si="4"/>
        <v>213</v>
      </c>
      <c r="AR13" s="92">
        <f t="shared" si="5"/>
        <v>213</v>
      </c>
      <c r="AS13" s="92">
        <f t="shared" si="5"/>
        <v>213</v>
      </c>
      <c r="AT13" s="92">
        <f t="shared" si="5"/>
        <v>213</v>
      </c>
    </row>
    <row r="14" spans="1:46" ht="14.4" x14ac:dyDescent="0.2">
      <c r="A14" s="75">
        <f t="shared" si="6"/>
        <v>6</v>
      </c>
      <c r="B14" s="96" t="s">
        <v>214</v>
      </c>
      <c r="C14" s="91"/>
      <c r="D14" s="92"/>
      <c r="E14" s="92"/>
      <c r="F14" s="93">
        <v>163.26</v>
      </c>
      <c r="G14" s="94">
        <v>163.26</v>
      </c>
      <c r="H14" s="94">
        <v>163.26</v>
      </c>
      <c r="I14" s="94">
        <v>163.26</v>
      </c>
      <c r="J14" s="92">
        <v>170</v>
      </c>
      <c r="K14" s="95">
        <v>170</v>
      </c>
      <c r="L14" s="92">
        <f t="shared" si="3"/>
        <v>170</v>
      </c>
      <c r="M14" s="92">
        <f t="shared" si="3"/>
        <v>170</v>
      </c>
      <c r="N14" s="92">
        <f t="shared" si="3"/>
        <v>170</v>
      </c>
      <c r="O14" s="92">
        <f t="shared" si="3"/>
        <v>170</v>
      </c>
      <c r="P14" s="95">
        <f t="shared" si="3"/>
        <v>170</v>
      </c>
      <c r="Q14" s="92">
        <f t="shared" si="3"/>
        <v>170</v>
      </c>
      <c r="R14" s="92">
        <f t="shared" si="3"/>
        <v>170</v>
      </c>
      <c r="S14" s="92">
        <f t="shared" si="3"/>
        <v>170</v>
      </c>
      <c r="T14" s="92">
        <f t="shared" si="3"/>
        <v>170</v>
      </c>
      <c r="U14" s="95">
        <f t="shared" si="3"/>
        <v>170</v>
      </c>
      <c r="V14" s="92">
        <f t="shared" si="3"/>
        <v>170</v>
      </c>
      <c r="W14" s="92">
        <f t="shared" si="3"/>
        <v>170</v>
      </c>
      <c r="X14" s="92">
        <f t="shared" si="3"/>
        <v>170</v>
      </c>
      <c r="Y14" s="92">
        <f t="shared" si="3"/>
        <v>170</v>
      </c>
      <c r="Z14" s="92">
        <f t="shared" si="3"/>
        <v>170</v>
      </c>
      <c r="AA14" s="92">
        <f t="shared" si="3"/>
        <v>170</v>
      </c>
      <c r="AB14" s="92">
        <f t="shared" si="4"/>
        <v>170</v>
      </c>
      <c r="AC14" s="92">
        <f t="shared" si="4"/>
        <v>170</v>
      </c>
      <c r="AD14" s="92">
        <f t="shared" si="4"/>
        <v>170</v>
      </c>
      <c r="AE14" s="92">
        <f t="shared" si="4"/>
        <v>170</v>
      </c>
      <c r="AF14" s="92">
        <f t="shared" si="4"/>
        <v>170</v>
      </c>
      <c r="AG14" s="92">
        <f t="shared" si="4"/>
        <v>170</v>
      </c>
      <c r="AH14" s="92">
        <f t="shared" si="4"/>
        <v>170</v>
      </c>
      <c r="AI14" s="92">
        <f t="shared" si="4"/>
        <v>170</v>
      </c>
      <c r="AJ14" s="92">
        <f t="shared" si="4"/>
        <v>170</v>
      </c>
      <c r="AK14" s="92">
        <f t="shared" si="4"/>
        <v>170</v>
      </c>
      <c r="AL14" s="92">
        <f t="shared" si="4"/>
        <v>170</v>
      </c>
      <c r="AM14" s="92">
        <f t="shared" si="4"/>
        <v>170</v>
      </c>
      <c r="AN14" s="92">
        <f t="shared" si="4"/>
        <v>170</v>
      </c>
      <c r="AO14" s="92">
        <f t="shared" si="4"/>
        <v>170</v>
      </c>
      <c r="AP14" s="92">
        <f t="shared" si="4"/>
        <v>170</v>
      </c>
      <c r="AQ14" s="92">
        <f t="shared" si="4"/>
        <v>170</v>
      </c>
      <c r="AR14" s="92">
        <f t="shared" si="5"/>
        <v>170</v>
      </c>
      <c r="AS14" s="92">
        <f t="shared" si="5"/>
        <v>170</v>
      </c>
      <c r="AT14" s="92">
        <f t="shared" si="5"/>
        <v>170</v>
      </c>
    </row>
    <row r="15" spans="1:46" ht="14.4" x14ac:dyDescent="0.2">
      <c r="A15" s="75">
        <f t="shared" si="6"/>
        <v>7</v>
      </c>
      <c r="B15" s="96" t="s">
        <v>215</v>
      </c>
      <c r="C15" s="104"/>
      <c r="D15" s="105"/>
      <c r="E15" s="105"/>
      <c r="F15" s="93">
        <v>1100</v>
      </c>
      <c r="G15" s="106">
        <v>1100</v>
      </c>
      <c r="H15" s="106">
        <v>1100</v>
      </c>
      <c r="I15" s="106">
        <v>1100</v>
      </c>
      <c r="J15" s="105">
        <v>1100</v>
      </c>
      <c r="K15" s="107">
        <v>1100</v>
      </c>
      <c r="L15" s="92">
        <f t="shared" si="3"/>
        <v>1100</v>
      </c>
      <c r="M15" s="92">
        <f t="shared" si="3"/>
        <v>1100</v>
      </c>
      <c r="N15" s="92">
        <f t="shared" si="3"/>
        <v>1100</v>
      </c>
      <c r="O15" s="92">
        <f t="shared" si="3"/>
        <v>1100</v>
      </c>
      <c r="P15" s="95">
        <f t="shared" si="3"/>
        <v>1100</v>
      </c>
      <c r="Q15" s="92">
        <f t="shared" si="3"/>
        <v>1100</v>
      </c>
      <c r="R15" s="92">
        <f t="shared" si="3"/>
        <v>1100</v>
      </c>
      <c r="S15" s="92">
        <f t="shared" si="3"/>
        <v>1100</v>
      </c>
      <c r="T15" s="92">
        <f t="shared" si="3"/>
        <v>1100</v>
      </c>
      <c r="U15" s="95">
        <f t="shared" si="3"/>
        <v>1100</v>
      </c>
      <c r="V15" s="92">
        <f t="shared" si="3"/>
        <v>1100</v>
      </c>
      <c r="W15" s="92">
        <f t="shared" si="3"/>
        <v>1100</v>
      </c>
      <c r="X15" s="92">
        <f t="shared" si="3"/>
        <v>1100</v>
      </c>
      <c r="Y15" s="92">
        <f t="shared" si="3"/>
        <v>1100</v>
      </c>
      <c r="Z15" s="92">
        <f t="shared" si="3"/>
        <v>1100</v>
      </c>
      <c r="AA15" s="92">
        <f t="shared" si="3"/>
        <v>1100</v>
      </c>
      <c r="AB15" s="92">
        <f t="shared" si="4"/>
        <v>1100</v>
      </c>
      <c r="AC15" s="92">
        <f t="shared" si="4"/>
        <v>1100</v>
      </c>
      <c r="AD15" s="92">
        <f t="shared" si="4"/>
        <v>1100</v>
      </c>
      <c r="AE15" s="92">
        <f t="shared" si="4"/>
        <v>1100</v>
      </c>
      <c r="AF15" s="92">
        <f t="shared" si="4"/>
        <v>1100</v>
      </c>
      <c r="AG15" s="92">
        <f t="shared" si="4"/>
        <v>1100</v>
      </c>
      <c r="AH15" s="92">
        <f t="shared" si="4"/>
        <v>1100</v>
      </c>
      <c r="AI15" s="92">
        <f t="shared" si="4"/>
        <v>1100</v>
      </c>
      <c r="AJ15" s="92">
        <f t="shared" si="4"/>
        <v>1100</v>
      </c>
      <c r="AK15" s="92">
        <f t="shared" si="4"/>
        <v>1100</v>
      </c>
      <c r="AL15" s="92">
        <f t="shared" si="4"/>
        <v>1100</v>
      </c>
      <c r="AM15" s="92">
        <f t="shared" si="4"/>
        <v>1100</v>
      </c>
      <c r="AN15" s="92">
        <f t="shared" si="4"/>
        <v>1100</v>
      </c>
      <c r="AO15" s="92">
        <f t="shared" si="4"/>
        <v>1100</v>
      </c>
      <c r="AP15" s="92">
        <f t="shared" si="4"/>
        <v>1100</v>
      </c>
      <c r="AQ15" s="92">
        <f t="shared" si="4"/>
        <v>1100</v>
      </c>
      <c r="AR15" s="92">
        <f t="shared" si="5"/>
        <v>1100</v>
      </c>
      <c r="AS15" s="92">
        <f t="shared" si="5"/>
        <v>1100</v>
      </c>
      <c r="AT15" s="92">
        <f t="shared" si="5"/>
        <v>1100</v>
      </c>
    </row>
    <row r="16" spans="1:46" ht="14.4" x14ac:dyDescent="0.3">
      <c r="A16" s="75">
        <f t="shared" si="6"/>
        <v>8</v>
      </c>
      <c r="B16" s="101" t="s">
        <v>216</v>
      </c>
      <c r="C16" s="108"/>
      <c r="D16" s="109"/>
      <c r="E16" s="109"/>
      <c r="F16" s="102">
        <v>1263.26</v>
      </c>
      <c r="G16" s="110">
        <v>1263.26</v>
      </c>
      <c r="H16" s="110">
        <v>1263.26</v>
      </c>
      <c r="I16" s="110">
        <v>1263.26</v>
      </c>
      <c r="J16" s="111">
        <v>1263.26</v>
      </c>
      <c r="K16" s="112">
        <v>1263.26</v>
      </c>
      <c r="L16" s="92">
        <f t="shared" si="3"/>
        <v>1263.26</v>
      </c>
      <c r="M16" s="92">
        <f t="shared" si="3"/>
        <v>1263.26</v>
      </c>
      <c r="N16" s="92">
        <f t="shared" si="3"/>
        <v>1263.26</v>
      </c>
      <c r="O16" s="92">
        <f t="shared" si="3"/>
        <v>1263.26</v>
      </c>
      <c r="P16" s="95">
        <f t="shared" si="3"/>
        <v>1263.26</v>
      </c>
      <c r="Q16" s="92">
        <f t="shared" si="3"/>
        <v>1263.26</v>
      </c>
      <c r="R16" s="92">
        <f t="shared" si="3"/>
        <v>1263.26</v>
      </c>
      <c r="S16" s="92">
        <f t="shared" si="3"/>
        <v>1263.26</v>
      </c>
      <c r="T16" s="92">
        <f t="shared" si="3"/>
        <v>1263.26</v>
      </c>
      <c r="U16" s="95">
        <f t="shared" si="3"/>
        <v>1263.26</v>
      </c>
      <c r="V16" s="92">
        <f t="shared" si="3"/>
        <v>1263.26</v>
      </c>
      <c r="W16" s="92">
        <f t="shared" si="3"/>
        <v>1263.26</v>
      </c>
      <c r="X16" s="92">
        <f t="shared" si="3"/>
        <v>1263.26</v>
      </c>
      <c r="Y16" s="92">
        <f t="shared" si="3"/>
        <v>1263.26</v>
      </c>
      <c r="Z16" s="92">
        <f t="shared" si="3"/>
        <v>1263.26</v>
      </c>
      <c r="AA16" s="92">
        <f t="shared" si="3"/>
        <v>1263.26</v>
      </c>
      <c r="AB16" s="92">
        <f t="shared" si="4"/>
        <v>1263.26</v>
      </c>
      <c r="AC16" s="92">
        <f t="shared" si="4"/>
        <v>1263.26</v>
      </c>
      <c r="AD16" s="92">
        <f t="shared" si="4"/>
        <v>1263.26</v>
      </c>
      <c r="AE16" s="92">
        <f t="shared" si="4"/>
        <v>1263.26</v>
      </c>
      <c r="AF16" s="92">
        <f t="shared" si="4"/>
        <v>1263.26</v>
      </c>
      <c r="AG16" s="92">
        <f t="shared" si="4"/>
        <v>1263.26</v>
      </c>
      <c r="AH16" s="92">
        <f t="shared" si="4"/>
        <v>1263.26</v>
      </c>
      <c r="AI16" s="92">
        <f t="shared" si="4"/>
        <v>1263.26</v>
      </c>
      <c r="AJ16" s="92">
        <f t="shared" si="4"/>
        <v>1263.26</v>
      </c>
      <c r="AK16" s="92">
        <f t="shared" si="4"/>
        <v>1263.26</v>
      </c>
      <c r="AL16" s="92">
        <f t="shared" si="4"/>
        <v>1263.26</v>
      </c>
      <c r="AM16" s="92">
        <f t="shared" si="4"/>
        <v>1263.26</v>
      </c>
      <c r="AN16" s="92">
        <f t="shared" si="4"/>
        <v>1263.26</v>
      </c>
      <c r="AO16" s="92">
        <f t="shared" si="4"/>
        <v>1263.26</v>
      </c>
      <c r="AP16" s="92">
        <f t="shared" si="4"/>
        <v>1263.26</v>
      </c>
      <c r="AQ16" s="92">
        <f t="shared" si="4"/>
        <v>1263.26</v>
      </c>
      <c r="AR16" s="92">
        <f t="shared" si="5"/>
        <v>1263.26</v>
      </c>
      <c r="AS16" s="92">
        <f t="shared" si="5"/>
        <v>1263.26</v>
      </c>
      <c r="AT16" s="92">
        <f t="shared" si="5"/>
        <v>1263.26</v>
      </c>
    </row>
    <row r="17" spans="1:46" ht="14.4" x14ac:dyDescent="0.3">
      <c r="A17" s="75">
        <f t="shared" si="6"/>
        <v>9</v>
      </c>
      <c r="B17" s="113" t="s">
        <v>217</v>
      </c>
      <c r="C17" s="114"/>
      <c r="D17" s="109"/>
      <c r="E17" s="109"/>
      <c r="F17" s="93">
        <v>24</v>
      </c>
      <c r="G17" s="115">
        <v>24</v>
      </c>
      <c r="H17" s="115">
        <v>24</v>
      </c>
      <c r="I17" s="115">
        <v>24</v>
      </c>
      <c r="J17" s="109">
        <v>24</v>
      </c>
      <c r="K17" s="116">
        <v>24</v>
      </c>
      <c r="L17" s="92">
        <f t="shared" si="3"/>
        <v>24</v>
      </c>
      <c r="M17" s="92">
        <f t="shared" si="3"/>
        <v>24</v>
      </c>
      <c r="N17" s="92">
        <f t="shared" si="3"/>
        <v>24</v>
      </c>
      <c r="O17" s="92">
        <f t="shared" si="3"/>
        <v>24</v>
      </c>
      <c r="P17" s="95">
        <f t="shared" si="3"/>
        <v>24</v>
      </c>
      <c r="Q17" s="92">
        <f t="shared" si="3"/>
        <v>24</v>
      </c>
      <c r="R17" s="92">
        <f t="shared" si="3"/>
        <v>24</v>
      </c>
      <c r="S17" s="92">
        <f t="shared" si="3"/>
        <v>24</v>
      </c>
      <c r="T17" s="92">
        <f t="shared" si="3"/>
        <v>24</v>
      </c>
      <c r="U17" s="95">
        <f t="shared" si="3"/>
        <v>24</v>
      </c>
      <c r="V17" s="92">
        <f t="shared" si="3"/>
        <v>24</v>
      </c>
      <c r="W17" s="92">
        <f t="shared" si="3"/>
        <v>24</v>
      </c>
      <c r="X17" s="92">
        <f t="shared" si="3"/>
        <v>24</v>
      </c>
      <c r="Y17" s="92">
        <f t="shared" si="3"/>
        <v>24</v>
      </c>
      <c r="Z17" s="92">
        <f t="shared" si="3"/>
        <v>24</v>
      </c>
      <c r="AA17" s="92">
        <f t="shared" si="3"/>
        <v>24</v>
      </c>
      <c r="AB17" s="92">
        <f t="shared" si="4"/>
        <v>24</v>
      </c>
      <c r="AC17" s="92">
        <f t="shared" si="4"/>
        <v>24</v>
      </c>
      <c r="AD17" s="92">
        <f t="shared" si="4"/>
        <v>24</v>
      </c>
      <c r="AE17" s="92">
        <f t="shared" si="4"/>
        <v>24</v>
      </c>
      <c r="AF17" s="92">
        <f t="shared" si="4"/>
        <v>24</v>
      </c>
      <c r="AG17" s="92">
        <f t="shared" si="4"/>
        <v>24</v>
      </c>
      <c r="AH17" s="92">
        <f t="shared" si="4"/>
        <v>24</v>
      </c>
      <c r="AI17" s="92">
        <f t="shared" si="4"/>
        <v>24</v>
      </c>
      <c r="AJ17" s="92">
        <f t="shared" si="4"/>
        <v>24</v>
      </c>
      <c r="AK17" s="92">
        <f t="shared" si="4"/>
        <v>24</v>
      </c>
      <c r="AL17" s="92">
        <f t="shared" si="4"/>
        <v>24</v>
      </c>
      <c r="AM17" s="92">
        <f t="shared" si="4"/>
        <v>24</v>
      </c>
      <c r="AN17" s="92">
        <f t="shared" si="4"/>
        <v>24</v>
      </c>
      <c r="AO17" s="92">
        <f t="shared" si="4"/>
        <v>24</v>
      </c>
      <c r="AP17" s="92">
        <f t="shared" si="4"/>
        <v>24</v>
      </c>
      <c r="AQ17" s="92">
        <f t="shared" si="4"/>
        <v>24</v>
      </c>
      <c r="AR17" s="92">
        <f t="shared" si="5"/>
        <v>24</v>
      </c>
      <c r="AS17" s="92">
        <f t="shared" si="5"/>
        <v>24</v>
      </c>
      <c r="AT17" s="92">
        <f t="shared" si="5"/>
        <v>24</v>
      </c>
    </row>
    <row r="18" spans="1:46" ht="14.4" x14ac:dyDescent="0.2">
      <c r="A18" s="75">
        <f t="shared" si="6"/>
        <v>10</v>
      </c>
      <c r="B18" s="113" t="s">
        <v>218</v>
      </c>
      <c r="C18" s="114"/>
      <c r="D18" s="109"/>
      <c r="E18" s="109"/>
      <c r="F18" s="93">
        <v>14.43</v>
      </c>
      <c r="G18" s="109">
        <v>14.43</v>
      </c>
      <c r="H18" s="109">
        <v>14.43</v>
      </c>
      <c r="I18" s="109">
        <v>14.432</v>
      </c>
      <c r="J18" s="109">
        <v>15.52</v>
      </c>
      <c r="K18" s="116">
        <v>15.52</v>
      </c>
      <c r="L18" s="92">
        <f t="shared" si="3"/>
        <v>15.52</v>
      </c>
      <c r="M18" s="92">
        <f t="shared" si="3"/>
        <v>15.52</v>
      </c>
      <c r="N18" s="92">
        <f t="shared" si="3"/>
        <v>15.52</v>
      </c>
      <c r="O18" s="92">
        <f t="shared" si="3"/>
        <v>15.52</v>
      </c>
      <c r="P18" s="95">
        <f t="shared" si="3"/>
        <v>15.52</v>
      </c>
      <c r="Q18" s="92">
        <f t="shared" si="3"/>
        <v>15.52</v>
      </c>
      <c r="R18" s="92">
        <f t="shared" si="3"/>
        <v>15.52</v>
      </c>
      <c r="S18" s="92">
        <f t="shared" si="3"/>
        <v>15.52</v>
      </c>
      <c r="T18" s="92">
        <f t="shared" si="3"/>
        <v>15.52</v>
      </c>
      <c r="U18" s="95">
        <f t="shared" si="3"/>
        <v>15.52</v>
      </c>
      <c r="V18" s="92">
        <f t="shared" si="3"/>
        <v>15.52</v>
      </c>
      <c r="W18" s="92">
        <f t="shared" si="3"/>
        <v>15.52</v>
      </c>
      <c r="X18" s="92">
        <f t="shared" si="3"/>
        <v>15.52</v>
      </c>
      <c r="Y18" s="92">
        <f t="shared" si="3"/>
        <v>15.52</v>
      </c>
      <c r="Z18" s="92">
        <f t="shared" si="3"/>
        <v>15.52</v>
      </c>
      <c r="AA18" s="92">
        <f t="shared" si="3"/>
        <v>15.52</v>
      </c>
      <c r="AB18" s="92">
        <f t="shared" si="4"/>
        <v>15.52</v>
      </c>
      <c r="AC18" s="92">
        <f t="shared" si="4"/>
        <v>15.52</v>
      </c>
      <c r="AD18" s="92">
        <f t="shared" si="4"/>
        <v>15.52</v>
      </c>
      <c r="AE18" s="92">
        <f t="shared" si="4"/>
        <v>15.52</v>
      </c>
      <c r="AF18" s="92">
        <f t="shared" si="4"/>
        <v>15.52</v>
      </c>
      <c r="AG18" s="92">
        <f t="shared" si="4"/>
        <v>15.52</v>
      </c>
      <c r="AH18" s="92">
        <f t="shared" si="4"/>
        <v>15.52</v>
      </c>
      <c r="AI18" s="92">
        <f t="shared" si="4"/>
        <v>15.52</v>
      </c>
      <c r="AJ18" s="92">
        <f t="shared" si="4"/>
        <v>15.52</v>
      </c>
      <c r="AK18" s="92">
        <f t="shared" si="4"/>
        <v>15.52</v>
      </c>
      <c r="AL18" s="92">
        <f t="shared" si="4"/>
        <v>15.52</v>
      </c>
      <c r="AM18" s="92">
        <f t="shared" si="4"/>
        <v>15.52</v>
      </c>
      <c r="AN18" s="92">
        <f t="shared" si="4"/>
        <v>15.52</v>
      </c>
      <c r="AO18" s="92">
        <f t="shared" si="4"/>
        <v>15.52</v>
      </c>
      <c r="AP18" s="92">
        <f t="shared" si="4"/>
        <v>15.52</v>
      </c>
      <c r="AQ18" s="92">
        <f t="shared" si="4"/>
        <v>15.52</v>
      </c>
      <c r="AR18" s="92">
        <f t="shared" si="5"/>
        <v>15.52</v>
      </c>
      <c r="AS18" s="92">
        <f t="shared" si="5"/>
        <v>15.52</v>
      </c>
      <c r="AT18" s="92">
        <f t="shared" si="5"/>
        <v>15.52</v>
      </c>
    </row>
    <row r="19" spans="1:46" ht="14.4" x14ac:dyDescent="0.2">
      <c r="A19" s="75">
        <f t="shared" si="6"/>
        <v>11</v>
      </c>
      <c r="B19" s="113" t="s">
        <v>219</v>
      </c>
      <c r="C19" s="114"/>
      <c r="D19" s="109"/>
      <c r="E19" s="109"/>
      <c r="F19" s="93"/>
      <c r="G19" s="109"/>
      <c r="H19" s="109"/>
      <c r="I19" s="109"/>
      <c r="J19" s="109">
        <v>26.1</v>
      </c>
      <c r="K19" s="116">
        <v>26.1</v>
      </c>
      <c r="L19" s="92">
        <f t="shared" si="3"/>
        <v>26.1</v>
      </c>
      <c r="M19" s="92">
        <f t="shared" si="3"/>
        <v>26.1</v>
      </c>
      <c r="N19" s="92">
        <f t="shared" si="3"/>
        <v>26.1</v>
      </c>
      <c r="O19" s="92">
        <f t="shared" si="3"/>
        <v>26.1</v>
      </c>
      <c r="P19" s="95">
        <f t="shared" si="3"/>
        <v>26.1</v>
      </c>
      <c r="Q19" s="92">
        <f t="shared" si="3"/>
        <v>26.1</v>
      </c>
      <c r="R19" s="92">
        <f t="shared" si="3"/>
        <v>26.1</v>
      </c>
      <c r="S19" s="92">
        <f t="shared" si="3"/>
        <v>26.1</v>
      </c>
      <c r="T19" s="92">
        <f t="shared" si="3"/>
        <v>26.1</v>
      </c>
      <c r="U19" s="95">
        <f t="shared" si="3"/>
        <v>26.1</v>
      </c>
      <c r="V19" s="92">
        <f t="shared" si="3"/>
        <v>26.1</v>
      </c>
      <c r="W19" s="92">
        <f t="shared" si="3"/>
        <v>26.1</v>
      </c>
      <c r="X19" s="92">
        <f t="shared" si="3"/>
        <v>26.1</v>
      </c>
      <c r="Y19" s="92">
        <f t="shared" si="3"/>
        <v>26.1</v>
      </c>
      <c r="Z19" s="92">
        <f t="shared" si="3"/>
        <v>26.1</v>
      </c>
      <c r="AA19" s="92">
        <f t="shared" si="3"/>
        <v>26.1</v>
      </c>
      <c r="AB19" s="92">
        <f t="shared" si="4"/>
        <v>26.1</v>
      </c>
      <c r="AC19" s="92">
        <f t="shared" si="4"/>
        <v>26.1</v>
      </c>
      <c r="AD19" s="92">
        <f t="shared" si="4"/>
        <v>26.1</v>
      </c>
      <c r="AE19" s="92">
        <f t="shared" si="4"/>
        <v>26.1</v>
      </c>
      <c r="AF19" s="92">
        <f t="shared" si="4"/>
        <v>26.1</v>
      </c>
      <c r="AG19" s="92">
        <f t="shared" si="4"/>
        <v>26.1</v>
      </c>
      <c r="AH19" s="92">
        <f t="shared" si="4"/>
        <v>26.1</v>
      </c>
      <c r="AI19" s="92">
        <f t="shared" si="4"/>
        <v>26.1</v>
      </c>
      <c r="AJ19" s="92">
        <f t="shared" si="4"/>
        <v>26.1</v>
      </c>
      <c r="AK19" s="92">
        <f t="shared" si="4"/>
        <v>26.1</v>
      </c>
      <c r="AL19" s="92">
        <f t="shared" si="4"/>
        <v>26.1</v>
      </c>
      <c r="AM19" s="92">
        <f t="shared" si="4"/>
        <v>26.1</v>
      </c>
      <c r="AN19" s="92">
        <f t="shared" si="4"/>
        <v>26.1</v>
      </c>
      <c r="AO19" s="92">
        <f t="shared" si="4"/>
        <v>26.1</v>
      </c>
      <c r="AP19" s="92">
        <f t="shared" si="4"/>
        <v>26.1</v>
      </c>
      <c r="AQ19" s="92">
        <f t="shared" si="4"/>
        <v>26.1</v>
      </c>
      <c r="AR19" s="92">
        <f t="shared" si="5"/>
        <v>26.1</v>
      </c>
      <c r="AS19" s="92">
        <f t="shared" si="5"/>
        <v>26.1</v>
      </c>
      <c r="AT19" s="92">
        <f t="shared" si="5"/>
        <v>26.1</v>
      </c>
    </row>
    <row r="20" spans="1:46" ht="14.4" x14ac:dyDescent="0.2">
      <c r="A20" s="75">
        <f t="shared" si="6"/>
        <v>12</v>
      </c>
      <c r="B20" s="101" t="s">
        <v>220</v>
      </c>
      <c r="C20" s="114"/>
      <c r="D20" s="109"/>
      <c r="E20" s="109"/>
      <c r="F20" s="102">
        <v>38.43</v>
      </c>
      <c r="G20" s="111">
        <v>38.43</v>
      </c>
      <c r="H20" s="111">
        <v>38.43</v>
      </c>
      <c r="I20" s="111">
        <v>38.432000000000002</v>
      </c>
      <c r="J20" s="111">
        <v>65.62</v>
      </c>
      <c r="K20" s="112">
        <v>65.62</v>
      </c>
      <c r="L20" s="92">
        <f t="shared" si="3"/>
        <v>65.62</v>
      </c>
      <c r="M20" s="92">
        <f t="shared" si="3"/>
        <v>65.62</v>
      </c>
      <c r="N20" s="92">
        <f t="shared" si="3"/>
        <v>65.62</v>
      </c>
      <c r="O20" s="92">
        <f t="shared" si="3"/>
        <v>65.62</v>
      </c>
      <c r="P20" s="95">
        <f t="shared" si="3"/>
        <v>65.62</v>
      </c>
      <c r="Q20" s="92">
        <f t="shared" si="3"/>
        <v>65.62</v>
      </c>
      <c r="R20" s="92">
        <f t="shared" si="3"/>
        <v>65.62</v>
      </c>
      <c r="S20" s="92">
        <f t="shared" si="3"/>
        <v>65.62</v>
      </c>
      <c r="T20" s="92">
        <f t="shared" si="3"/>
        <v>65.62</v>
      </c>
      <c r="U20" s="95">
        <f t="shared" si="3"/>
        <v>65.62</v>
      </c>
      <c r="V20" s="92">
        <f t="shared" si="3"/>
        <v>65.62</v>
      </c>
      <c r="W20" s="92">
        <f t="shared" si="3"/>
        <v>65.62</v>
      </c>
      <c r="X20" s="92">
        <f t="shared" si="3"/>
        <v>65.62</v>
      </c>
      <c r="Y20" s="92">
        <f t="shared" si="3"/>
        <v>65.62</v>
      </c>
      <c r="Z20" s="92">
        <f t="shared" si="3"/>
        <v>65.62</v>
      </c>
      <c r="AA20" s="92">
        <f t="shared" si="3"/>
        <v>65.62</v>
      </c>
      <c r="AB20" s="92">
        <f t="shared" si="4"/>
        <v>65.62</v>
      </c>
      <c r="AC20" s="92">
        <f t="shared" si="4"/>
        <v>65.62</v>
      </c>
      <c r="AD20" s="92">
        <f t="shared" si="4"/>
        <v>65.62</v>
      </c>
      <c r="AE20" s="92">
        <f t="shared" si="4"/>
        <v>65.62</v>
      </c>
      <c r="AF20" s="92">
        <f t="shared" si="4"/>
        <v>65.62</v>
      </c>
      <c r="AG20" s="92">
        <f t="shared" si="4"/>
        <v>65.62</v>
      </c>
      <c r="AH20" s="92">
        <f t="shared" si="4"/>
        <v>65.62</v>
      </c>
      <c r="AI20" s="92">
        <f t="shared" si="4"/>
        <v>65.62</v>
      </c>
      <c r="AJ20" s="92">
        <f t="shared" si="4"/>
        <v>65.62</v>
      </c>
      <c r="AK20" s="92">
        <f t="shared" si="4"/>
        <v>65.62</v>
      </c>
      <c r="AL20" s="92">
        <f t="shared" si="4"/>
        <v>65.62</v>
      </c>
      <c r="AM20" s="92">
        <f t="shared" si="4"/>
        <v>65.62</v>
      </c>
      <c r="AN20" s="92">
        <f t="shared" si="4"/>
        <v>65.62</v>
      </c>
      <c r="AO20" s="92">
        <f t="shared" si="4"/>
        <v>65.62</v>
      </c>
      <c r="AP20" s="92">
        <f t="shared" si="4"/>
        <v>65.62</v>
      </c>
      <c r="AQ20" s="92">
        <f t="shared" si="4"/>
        <v>65.62</v>
      </c>
      <c r="AR20" s="92">
        <f t="shared" si="5"/>
        <v>65.62</v>
      </c>
      <c r="AS20" s="92">
        <f t="shared" si="5"/>
        <v>65.62</v>
      </c>
      <c r="AT20" s="92">
        <f t="shared" si="5"/>
        <v>65.62</v>
      </c>
    </row>
    <row r="21" spans="1:46" ht="14.4" x14ac:dyDescent="0.2">
      <c r="A21" s="75">
        <f t="shared" si="6"/>
        <v>13</v>
      </c>
      <c r="B21" s="113" t="s">
        <v>221</v>
      </c>
      <c r="C21" s="114"/>
      <c r="D21" s="109"/>
      <c r="E21" s="109"/>
      <c r="F21" s="93">
        <v>8.1999999999999993</v>
      </c>
      <c r="G21" s="109">
        <v>8.1999999999999993</v>
      </c>
      <c r="H21" s="109">
        <v>8.1999999999999993</v>
      </c>
      <c r="I21" s="109">
        <v>8.2000000000000011</v>
      </c>
      <c r="J21" s="109">
        <v>8.1999999999999993</v>
      </c>
      <c r="K21" s="116">
        <v>8.1999999999999993</v>
      </c>
      <c r="L21" s="92">
        <f t="shared" si="3"/>
        <v>8.1999999999999993</v>
      </c>
      <c r="M21" s="92">
        <f t="shared" si="3"/>
        <v>8.1999999999999993</v>
      </c>
      <c r="N21" s="92">
        <f t="shared" si="3"/>
        <v>8.1999999999999993</v>
      </c>
      <c r="O21" s="92">
        <f t="shared" si="3"/>
        <v>8.1999999999999993</v>
      </c>
      <c r="P21" s="95">
        <f t="shared" si="3"/>
        <v>8.1999999999999993</v>
      </c>
      <c r="Q21" s="92">
        <f t="shared" si="3"/>
        <v>8.1999999999999993</v>
      </c>
      <c r="R21" s="92">
        <f t="shared" si="3"/>
        <v>8.1999999999999993</v>
      </c>
      <c r="S21" s="92">
        <f t="shared" si="3"/>
        <v>8.1999999999999993</v>
      </c>
      <c r="T21" s="92">
        <f t="shared" si="3"/>
        <v>8.1999999999999993</v>
      </c>
      <c r="U21" s="95">
        <f t="shared" si="3"/>
        <v>8.1999999999999993</v>
      </c>
      <c r="V21" s="92">
        <f t="shared" si="3"/>
        <v>8.1999999999999993</v>
      </c>
      <c r="W21" s="92">
        <f t="shared" si="3"/>
        <v>8.1999999999999993</v>
      </c>
      <c r="X21" s="92">
        <f t="shared" si="3"/>
        <v>8.1999999999999993</v>
      </c>
      <c r="Y21" s="92">
        <f t="shared" si="3"/>
        <v>8.1999999999999993</v>
      </c>
      <c r="Z21" s="92">
        <f t="shared" si="3"/>
        <v>8.1999999999999993</v>
      </c>
      <c r="AA21" s="92">
        <f t="shared" si="3"/>
        <v>8.1999999999999993</v>
      </c>
      <c r="AB21" s="92">
        <f t="shared" si="4"/>
        <v>8.1999999999999993</v>
      </c>
      <c r="AC21" s="92">
        <f t="shared" si="4"/>
        <v>8.1999999999999993</v>
      </c>
      <c r="AD21" s="92">
        <f t="shared" si="4"/>
        <v>8.1999999999999993</v>
      </c>
      <c r="AE21" s="92">
        <f t="shared" si="4"/>
        <v>8.1999999999999993</v>
      </c>
      <c r="AF21" s="92">
        <f t="shared" si="4"/>
        <v>8.1999999999999993</v>
      </c>
      <c r="AG21" s="92">
        <f t="shared" si="4"/>
        <v>8.1999999999999993</v>
      </c>
      <c r="AH21" s="92">
        <f t="shared" si="4"/>
        <v>8.1999999999999993</v>
      </c>
      <c r="AI21" s="92">
        <f t="shared" si="4"/>
        <v>8.1999999999999993</v>
      </c>
      <c r="AJ21" s="92">
        <f t="shared" si="4"/>
        <v>8.1999999999999993</v>
      </c>
      <c r="AK21" s="92">
        <f t="shared" si="4"/>
        <v>8.1999999999999993</v>
      </c>
      <c r="AL21" s="92">
        <f t="shared" si="4"/>
        <v>8.1999999999999993</v>
      </c>
      <c r="AM21" s="92">
        <f t="shared" si="4"/>
        <v>8.1999999999999993</v>
      </c>
      <c r="AN21" s="92">
        <f t="shared" si="4"/>
        <v>8.1999999999999993</v>
      </c>
      <c r="AO21" s="92">
        <f t="shared" si="4"/>
        <v>8.1999999999999993</v>
      </c>
      <c r="AP21" s="92">
        <f t="shared" si="4"/>
        <v>8.1999999999999993</v>
      </c>
      <c r="AQ21" s="92">
        <f t="shared" si="4"/>
        <v>8.1999999999999993</v>
      </c>
      <c r="AR21" s="92">
        <f t="shared" si="5"/>
        <v>8.1999999999999993</v>
      </c>
      <c r="AS21" s="92">
        <f t="shared" si="5"/>
        <v>8.1999999999999993</v>
      </c>
      <c r="AT21" s="92">
        <f t="shared" si="5"/>
        <v>8.1999999999999993</v>
      </c>
    </row>
    <row r="22" spans="1:46" ht="14.4" x14ac:dyDescent="0.2">
      <c r="A22" s="75">
        <f t="shared" si="6"/>
        <v>14</v>
      </c>
      <c r="B22" s="113" t="s">
        <v>222</v>
      </c>
      <c r="C22" s="114"/>
      <c r="D22" s="109"/>
      <c r="E22" s="109"/>
      <c r="F22" s="93">
        <v>0.24</v>
      </c>
      <c r="G22" s="109">
        <v>0.24</v>
      </c>
      <c r="H22" s="109">
        <v>0.24</v>
      </c>
      <c r="I22" s="109">
        <v>0.24</v>
      </c>
      <c r="J22" s="109">
        <v>0.24</v>
      </c>
      <c r="K22" s="116">
        <v>0.24</v>
      </c>
      <c r="L22" s="92">
        <f t="shared" si="3"/>
        <v>0.24</v>
      </c>
      <c r="M22" s="92">
        <f t="shared" si="3"/>
        <v>0.24</v>
      </c>
      <c r="N22" s="92">
        <f t="shared" si="3"/>
        <v>0.24</v>
      </c>
      <c r="O22" s="92">
        <f t="shared" si="3"/>
        <v>0.24</v>
      </c>
      <c r="P22" s="95">
        <f t="shared" si="3"/>
        <v>0.24</v>
      </c>
      <c r="Q22" s="92">
        <f t="shared" si="3"/>
        <v>0.24</v>
      </c>
      <c r="R22" s="92">
        <f t="shared" si="3"/>
        <v>0.24</v>
      </c>
      <c r="S22" s="92">
        <f t="shared" si="3"/>
        <v>0.24</v>
      </c>
      <c r="T22" s="92">
        <f t="shared" si="3"/>
        <v>0.24</v>
      </c>
      <c r="U22" s="95">
        <f t="shared" si="3"/>
        <v>0.24</v>
      </c>
      <c r="V22" s="92">
        <f t="shared" si="3"/>
        <v>0.24</v>
      </c>
      <c r="W22" s="92">
        <f t="shared" si="3"/>
        <v>0.24</v>
      </c>
      <c r="X22" s="92">
        <f t="shared" si="3"/>
        <v>0.24</v>
      </c>
      <c r="Y22" s="92">
        <f t="shared" si="3"/>
        <v>0.24</v>
      </c>
      <c r="Z22" s="92">
        <f t="shared" si="3"/>
        <v>0.24</v>
      </c>
      <c r="AA22" s="92">
        <f t="shared" si="3"/>
        <v>0.24</v>
      </c>
      <c r="AB22" s="92">
        <f t="shared" si="4"/>
        <v>0.24</v>
      </c>
      <c r="AC22" s="92">
        <f t="shared" si="4"/>
        <v>0.24</v>
      </c>
      <c r="AD22" s="92">
        <f t="shared" si="4"/>
        <v>0.24</v>
      </c>
      <c r="AE22" s="92">
        <f t="shared" si="4"/>
        <v>0.24</v>
      </c>
      <c r="AF22" s="92">
        <f t="shared" si="4"/>
        <v>0.24</v>
      </c>
      <c r="AG22" s="92">
        <f t="shared" si="4"/>
        <v>0.24</v>
      </c>
      <c r="AH22" s="92">
        <f t="shared" si="4"/>
        <v>0.24</v>
      </c>
      <c r="AI22" s="92">
        <f t="shared" si="4"/>
        <v>0.24</v>
      </c>
      <c r="AJ22" s="92">
        <f t="shared" si="4"/>
        <v>0.24</v>
      </c>
      <c r="AK22" s="92">
        <f t="shared" si="4"/>
        <v>0.24</v>
      </c>
      <c r="AL22" s="92">
        <f t="shared" si="4"/>
        <v>0.24</v>
      </c>
      <c r="AM22" s="92">
        <f t="shared" si="4"/>
        <v>0.24</v>
      </c>
      <c r="AN22" s="92">
        <f t="shared" si="4"/>
        <v>0.24</v>
      </c>
      <c r="AO22" s="92">
        <f t="shared" si="4"/>
        <v>0.24</v>
      </c>
      <c r="AP22" s="92">
        <f t="shared" si="4"/>
        <v>0.24</v>
      </c>
      <c r="AQ22" s="92">
        <f t="shared" si="4"/>
        <v>0.24</v>
      </c>
      <c r="AR22" s="92">
        <f t="shared" si="5"/>
        <v>0.24</v>
      </c>
      <c r="AS22" s="92">
        <f t="shared" si="5"/>
        <v>0.24</v>
      </c>
      <c r="AT22" s="92">
        <f t="shared" si="5"/>
        <v>0.24</v>
      </c>
    </row>
    <row r="23" spans="1:46" ht="14.4" x14ac:dyDescent="0.2">
      <c r="A23" s="75">
        <f t="shared" si="6"/>
        <v>15</v>
      </c>
      <c r="B23" s="113" t="s">
        <v>223</v>
      </c>
      <c r="C23" s="114"/>
      <c r="D23" s="109"/>
      <c r="E23" s="109"/>
      <c r="F23" s="93">
        <v>14.5</v>
      </c>
      <c r="G23" s="109">
        <v>14.5</v>
      </c>
      <c r="H23" s="109">
        <v>14.5</v>
      </c>
      <c r="I23" s="109">
        <v>14.5</v>
      </c>
      <c r="J23" s="109">
        <v>14.5</v>
      </c>
      <c r="K23" s="116">
        <v>14.5</v>
      </c>
      <c r="L23" s="92">
        <f t="shared" si="3"/>
        <v>14.5</v>
      </c>
      <c r="M23" s="92">
        <f t="shared" si="3"/>
        <v>14.5</v>
      </c>
      <c r="N23" s="92">
        <f t="shared" si="3"/>
        <v>14.5</v>
      </c>
      <c r="O23" s="92">
        <f t="shared" si="3"/>
        <v>14.5</v>
      </c>
      <c r="P23" s="95">
        <f t="shared" si="3"/>
        <v>14.5</v>
      </c>
      <c r="Q23" s="92">
        <f t="shared" si="3"/>
        <v>14.5</v>
      </c>
      <c r="R23" s="92">
        <f t="shared" si="3"/>
        <v>14.5</v>
      </c>
      <c r="S23" s="92">
        <f t="shared" si="3"/>
        <v>14.5</v>
      </c>
      <c r="T23" s="92">
        <f t="shared" si="3"/>
        <v>14.5</v>
      </c>
      <c r="U23" s="95">
        <f t="shared" si="3"/>
        <v>14.5</v>
      </c>
      <c r="V23" s="92">
        <f t="shared" si="3"/>
        <v>14.5</v>
      </c>
      <c r="W23" s="92">
        <f t="shared" si="3"/>
        <v>14.5</v>
      </c>
      <c r="X23" s="92">
        <f t="shared" si="3"/>
        <v>14.5</v>
      </c>
      <c r="Y23" s="92">
        <f t="shared" si="3"/>
        <v>14.5</v>
      </c>
      <c r="Z23" s="92">
        <f t="shared" si="3"/>
        <v>14.5</v>
      </c>
      <c r="AA23" s="92">
        <f t="shared" si="3"/>
        <v>14.5</v>
      </c>
      <c r="AB23" s="92">
        <f t="shared" si="4"/>
        <v>14.5</v>
      </c>
      <c r="AC23" s="92">
        <f t="shared" si="4"/>
        <v>14.5</v>
      </c>
      <c r="AD23" s="92">
        <f t="shared" si="4"/>
        <v>14.5</v>
      </c>
      <c r="AE23" s="92">
        <f t="shared" si="4"/>
        <v>14.5</v>
      </c>
      <c r="AF23" s="92">
        <f t="shared" si="4"/>
        <v>14.5</v>
      </c>
      <c r="AG23" s="92">
        <f t="shared" si="4"/>
        <v>14.5</v>
      </c>
      <c r="AH23" s="92">
        <f t="shared" si="4"/>
        <v>14.5</v>
      </c>
      <c r="AI23" s="92">
        <f t="shared" si="4"/>
        <v>14.5</v>
      </c>
      <c r="AJ23" s="92">
        <f t="shared" si="4"/>
        <v>14.5</v>
      </c>
      <c r="AK23" s="92">
        <f t="shared" si="4"/>
        <v>14.5</v>
      </c>
      <c r="AL23" s="92">
        <f t="shared" si="4"/>
        <v>14.5</v>
      </c>
      <c r="AM23" s="92">
        <f t="shared" si="4"/>
        <v>14.5</v>
      </c>
      <c r="AN23" s="92">
        <f t="shared" si="4"/>
        <v>14.5</v>
      </c>
      <c r="AO23" s="92">
        <f t="shared" si="4"/>
        <v>14.5</v>
      </c>
      <c r="AP23" s="92">
        <f t="shared" si="4"/>
        <v>14.5</v>
      </c>
      <c r="AQ23" s="92">
        <f t="shared" si="4"/>
        <v>14.5</v>
      </c>
      <c r="AR23" s="92">
        <f t="shared" si="5"/>
        <v>14.5</v>
      </c>
      <c r="AS23" s="92">
        <f t="shared" si="5"/>
        <v>14.5</v>
      </c>
      <c r="AT23" s="92">
        <f t="shared" si="5"/>
        <v>14.5</v>
      </c>
    </row>
    <row r="24" spans="1:46" ht="14.4" x14ac:dyDescent="0.2">
      <c r="A24" s="75">
        <f t="shared" si="6"/>
        <v>16</v>
      </c>
      <c r="B24" s="113" t="s">
        <v>224</v>
      </c>
      <c r="C24" s="114"/>
      <c r="D24" s="109"/>
      <c r="E24" s="109"/>
      <c r="F24" s="93"/>
      <c r="G24" s="109"/>
      <c r="H24" s="109"/>
      <c r="I24" s="109"/>
      <c r="J24" s="109">
        <v>0.06</v>
      </c>
      <c r="K24" s="117">
        <v>0.06</v>
      </c>
      <c r="L24" s="92">
        <f t="shared" si="3"/>
        <v>0.06</v>
      </c>
      <c r="M24" s="92">
        <f t="shared" si="3"/>
        <v>0.06</v>
      </c>
      <c r="N24" s="92">
        <f t="shared" si="3"/>
        <v>0.06</v>
      </c>
      <c r="O24" s="92">
        <f t="shared" si="3"/>
        <v>0.06</v>
      </c>
      <c r="P24" s="95">
        <f t="shared" si="3"/>
        <v>0.06</v>
      </c>
      <c r="Q24" s="92">
        <f t="shared" si="3"/>
        <v>0.06</v>
      </c>
      <c r="R24" s="92">
        <f t="shared" si="3"/>
        <v>0.06</v>
      </c>
      <c r="S24" s="92">
        <f t="shared" si="3"/>
        <v>0.06</v>
      </c>
      <c r="T24" s="92">
        <f t="shared" si="3"/>
        <v>0.06</v>
      </c>
      <c r="U24" s="95">
        <f t="shared" si="3"/>
        <v>0.06</v>
      </c>
      <c r="V24" s="92">
        <f t="shared" si="3"/>
        <v>0.06</v>
      </c>
      <c r="W24" s="92">
        <f t="shared" si="3"/>
        <v>0.06</v>
      </c>
      <c r="X24" s="92">
        <f t="shared" si="3"/>
        <v>0.06</v>
      </c>
      <c r="Y24" s="92">
        <f t="shared" si="3"/>
        <v>0.06</v>
      </c>
      <c r="Z24" s="92">
        <f t="shared" si="3"/>
        <v>0.06</v>
      </c>
      <c r="AA24" s="92">
        <f t="shared" ref="AA24" si="7">+Z24</f>
        <v>0.06</v>
      </c>
      <c r="AB24" s="92">
        <f t="shared" si="4"/>
        <v>0.06</v>
      </c>
      <c r="AC24" s="92">
        <f t="shared" si="4"/>
        <v>0.06</v>
      </c>
      <c r="AD24" s="92">
        <f t="shared" si="4"/>
        <v>0.06</v>
      </c>
      <c r="AE24" s="92">
        <f t="shared" si="4"/>
        <v>0.06</v>
      </c>
      <c r="AF24" s="92">
        <f t="shared" si="4"/>
        <v>0.06</v>
      </c>
      <c r="AG24" s="92">
        <f t="shared" si="4"/>
        <v>0.06</v>
      </c>
      <c r="AH24" s="92">
        <f t="shared" si="4"/>
        <v>0.06</v>
      </c>
      <c r="AI24" s="92">
        <f t="shared" si="4"/>
        <v>0.06</v>
      </c>
      <c r="AJ24" s="92">
        <f t="shared" si="4"/>
        <v>0.06</v>
      </c>
      <c r="AK24" s="92">
        <f t="shared" si="4"/>
        <v>0.06</v>
      </c>
      <c r="AL24" s="92">
        <f t="shared" si="4"/>
        <v>0.06</v>
      </c>
      <c r="AM24" s="92">
        <f t="shared" si="4"/>
        <v>0.06</v>
      </c>
      <c r="AN24" s="92">
        <f t="shared" si="4"/>
        <v>0.06</v>
      </c>
      <c r="AO24" s="92">
        <f t="shared" si="4"/>
        <v>0.06</v>
      </c>
      <c r="AP24" s="92">
        <f t="shared" si="4"/>
        <v>0.06</v>
      </c>
      <c r="AQ24" s="92">
        <f t="shared" ref="AQ24:AT33" si="8">+AP24</f>
        <v>0.06</v>
      </c>
      <c r="AR24" s="92">
        <f t="shared" si="8"/>
        <v>0.06</v>
      </c>
      <c r="AS24" s="92">
        <f t="shared" si="8"/>
        <v>0.06</v>
      </c>
      <c r="AT24" s="92">
        <f t="shared" si="8"/>
        <v>0.06</v>
      </c>
    </row>
    <row r="25" spans="1:46" ht="14.4" x14ac:dyDescent="0.2">
      <c r="A25" s="75">
        <f t="shared" si="6"/>
        <v>17</v>
      </c>
      <c r="B25" s="101" t="s">
        <v>225</v>
      </c>
      <c r="C25" s="114"/>
      <c r="D25" s="109"/>
      <c r="E25" s="109"/>
      <c r="F25" s="102">
        <v>22.939999999999998</v>
      </c>
      <c r="G25" s="111">
        <v>22.939999999999998</v>
      </c>
      <c r="H25" s="111">
        <v>22.939999999999998</v>
      </c>
      <c r="I25" s="111">
        <v>22.94</v>
      </c>
      <c r="J25" s="111">
        <v>23</v>
      </c>
      <c r="K25" s="117">
        <v>23</v>
      </c>
      <c r="L25" s="92">
        <f t="shared" ref="L25:AA33" si="9">+K25</f>
        <v>23</v>
      </c>
      <c r="M25" s="92">
        <f t="shared" si="9"/>
        <v>23</v>
      </c>
      <c r="N25" s="92">
        <f t="shared" si="9"/>
        <v>23</v>
      </c>
      <c r="O25" s="92">
        <f t="shared" si="9"/>
        <v>23</v>
      </c>
      <c r="P25" s="95">
        <f t="shared" si="9"/>
        <v>23</v>
      </c>
      <c r="Q25" s="92">
        <f t="shared" si="9"/>
        <v>23</v>
      </c>
      <c r="R25" s="92">
        <f t="shared" si="9"/>
        <v>23</v>
      </c>
      <c r="S25" s="92">
        <f t="shared" si="9"/>
        <v>23</v>
      </c>
      <c r="T25" s="92">
        <f t="shared" si="9"/>
        <v>23</v>
      </c>
      <c r="U25" s="95">
        <f t="shared" si="9"/>
        <v>23</v>
      </c>
      <c r="V25" s="92">
        <f t="shared" si="9"/>
        <v>23</v>
      </c>
      <c r="W25" s="92">
        <f t="shared" si="9"/>
        <v>23</v>
      </c>
      <c r="X25" s="92">
        <f t="shared" si="9"/>
        <v>23</v>
      </c>
      <c r="Y25" s="92">
        <f t="shared" si="9"/>
        <v>23</v>
      </c>
      <c r="Z25" s="92">
        <f t="shared" si="9"/>
        <v>23</v>
      </c>
      <c r="AA25" s="92">
        <f t="shared" si="9"/>
        <v>23</v>
      </c>
      <c r="AB25" s="92">
        <f t="shared" ref="AB25:AQ33" si="10">+AA25</f>
        <v>23</v>
      </c>
      <c r="AC25" s="92">
        <f t="shared" si="10"/>
        <v>23</v>
      </c>
      <c r="AD25" s="92">
        <f t="shared" si="10"/>
        <v>23</v>
      </c>
      <c r="AE25" s="92">
        <f t="shared" si="10"/>
        <v>23</v>
      </c>
      <c r="AF25" s="92">
        <f t="shared" si="10"/>
        <v>23</v>
      </c>
      <c r="AG25" s="92">
        <f t="shared" si="10"/>
        <v>23</v>
      </c>
      <c r="AH25" s="92">
        <f t="shared" si="10"/>
        <v>23</v>
      </c>
      <c r="AI25" s="92">
        <f t="shared" si="10"/>
        <v>23</v>
      </c>
      <c r="AJ25" s="92">
        <f t="shared" si="10"/>
        <v>23</v>
      </c>
      <c r="AK25" s="92">
        <f t="shared" si="10"/>
        <v>23</v>
      </c>
      <c r="AL25" s="92">
        <f t="shared" si="10"/>
        <v>23</v>
      </c>
      <c r="AM25" s="92">
        <f t="shared" si="10"/>
        <v>23</v>
      </c>
      <c r="AN25" s="92">
        <f t="shared" si="10"/>
        <v>23</v>
      </c>
      <c r="AO25" s="92">
        <f t="shared" si="10"/>
        <v>23</v>
      </c>
      <c r="AP25" s="92">
        <f t="shared" si="10"/>
        <v>23</v>
      </c>
      <c r="AQ25" s="92">
        <f t="shared" si="10"/>
        <v>23</v>
      </c>
      <c r="AR25" s="92">
        <f t="shared" si="8"/>
        <v>23</v>
      </c>
      <c r="AS25" s="92">
        <f t="shared" si="8"/>
        <v>23</v>
      </c>
      <c r="AT25" s="92">
        <f t="shared" si="8"/>
        <v>23</v>
      </c>
    </row>
    <row r="26" spans="1:46" ht="14.4" x14ac:dyDescent="0.2">
      <c r="A26" s="75">
        <f t="shared" si="6"/>
        <v>18</v>
      </c>
      <c r="B26" s="101" t="s">
        <v>226</v>
      </c>
      <c r="C26" s="114"/>
      <c r="D26" s="109"/>
      <c r="E26" s="109"/>
      <c r="F26" s="102">
        <v>212.6</v>
      </c>
      <c r="G26" s="111"/>
      <c r="H26" s="111"/>
      <c r="I26" s="111"/>
      <c r="J26" s="111"/>
      <c r="K26" s="112"/>
      <c r="L26" s="92">
        <f t="shared" si="9"/>
        <v>0</v>
      </c>
      <c r="M26" s="92">
        <f t="shared" si="9"/>
        <v>0</v>
      </c>
      <c r="N26" s="92">
        <f t="shared" si="9"/>
        <v>0</v>
      </c>
      <c r="O26" s="92">
        <f t="shared" si="9"/>
        <v>0</v>
      </c>
      <c r="P26" s="95">
        <f t="shared" si="9"/>
        <v>0</v>
      </c>
      <c r="Q26" s="92">
        <f t="shared" si="9"/>
        <v>0</v>
      </c>
      <c r="R26" s="92">
        <f t="shared" si="9"/>
        <v>0</v>
      </c>
      <c r="S26" s="92">
        <f t="shared" si="9"/>
        <v>0</v>
      </c>
      <c r="T26" s="92">
        <f t="shared" si="9"/>
        <v>0</v>
      </c>
      <c r="U26" s="95">
        <f t="shared" si="9"/>
        <v>0</v>
      </c>
      <c r="V26" s="92">
        <f t="shared" si="9"/>
        <v>0</v>
      </c>
      <c r="W26" s="92">
        <f t="shared" si="9"/>
        <v>0</v>
      </c>
      <c r="X26" s="92">
        <f t="shared" si="9"/>
        <v>0</v>
      </c>
      <c r="Y26" s="92">
        <f t="shared" si="9"/>
        <v>0</v>
      </c>
      <c r="Z26" s="92">
        <f t="shared" si="9"/>
        <v>0</v>
      </c>
      <c r="AA26" s="92">
        <f t="shared" si="9"/>
        <v>0</v>
      </c>
      <c r="AB26" s="92">
        <f t="shared" si="10"/>
        <v>0</v>
      </c>
      <c r="AC26" s="92">
        <f t="shared" si="10"/>
        <v>0</v>
      </c>
      <c r="AD26" s="92">
        <f t="shared" si="10"/>
        <v>0</v>
      </c>
      <c r="AE26" s="92">
        <f t="shared" si="10"/>
        <v>0</v>
      </c>
      <c r="AF26" s="92">
        <f t="shared" si="10"/>
        <v>0</v>
      </c>
      <c r="AG26" s="92">
        <f t="shared" si="10"/>
        <v>0</v>
      </c>
      <c r="AH26" s="92">
        <f t="shared" si="10"/>
        <v>0</v>
      </c>
      <c r="AI26" s="92">
        <f t="shared" si="10"/>
        <v>0</v>
      </c>
      <c r="AJ26" s="92">
        <f t="shared" si="10"/>
        <v>0</v>
      </c>
      <c r="AK26" s="92">
        <f t="shared" si="10"/>
        <v>0</v>
      </c>
      <c r="AL26" s="92">
        <f t="shared" si="10"/>
        <v>0</v>
      </c>
      <c r="AM26" s="92">
        <f t="shared" si="10"/>
        <v>0</v>
      </c>
      <c r="AN26" s="92">
        <f t="shared" si="10"/>
        <v>0</v>
      </c>
      <c r="AO26" s="92">
        <f t="shared" si="10"/>
        <v>0</v>
      </c>
      <c r="AP26" s="92">
        <f t="shared" si="10"/>
        <v>0</v>
      </c>
      <c r="AQ26" s="92">
        <f t="shared" si="10"/>
        <v>0</v>
      </c>
      <c r="AR26" s="92">
        <f t="shared" si="8"/>
        <v>0</v>
      </c>
      <c r="AS26" s="92">
        <f t="shared" si="8"/>
        <v>0</v>
      </c>
      <c r="AT26" s="92">
        <f t="shared" si="8"/>
        <v>0</v>
      </c>
    </row>
    <row r="27" spans="1:46" ht="14.4" x14ac:dyDescent="0.2">
      <c r="A27" s="75">
        <f t="shared" si="6"/>
        <v>19</v>
      </c>
      <c r="B27" s="113" t="s">
        <v>227</v>
      </c>
      <c r="C27" s="114"/>
      <c r="D27" s="109"/>
      <c r="E27" s="109"/>
      <c r="F27" s="93">
        <v>14.5</v>
      </c>
      <c r="G27" s="109">
        <v>14.5</v>
      </c>
      <c r="H27" s="109">
        <v>14.5</v>
      </c>
      <c r="I27" s="109">
        <v>14.200000000000001</v>
      </c>
      <c r="J27" s="109">
        <v>14.2</v>
      </c>
      <c r="K27" s="116">
        <v>14.2</v>
      </c>
      <c r="L27" s="92">
        <f t="shared" si="9"/>
        <v>14.2</v>
      </c>
      <c r="M27" s="92">
        <f t="shared" si="9"/>
        <v>14.2</v>
      </c>
      <c r="N27" s="92">
        <f t="shared" si="9"/>
        <v>14.2</v>
      </c>
      <c r="O27" s="92">
        <f t="shared" si="9"/>
        <v>14.2</v>
      </c>
      <c r="P27" s="95">
        <f t="shared" si="9"/>
        <v>14.2</v>
      </c>
      <c r="Q27" s="92">
        <f t="shared" si="9"/>
        <v>14.2</v>
      </c>
      <c r="R27" s="92">
        <f t="shared" si="9"/>
        <v>14.2</v>
      </c>
      <c r="S27" s="92">
        <f t="shared" si="9"/>
        <v>14.2</v>
      </c>
      <c r="T27" s="92">
        <f t="shared" si="9"/>
        <v>14.2</v>
      </c>
      <c r="U27" s="95">
        <f t="shared" si="9"/>
        <v>14.2</v>
      </c>
      <c r="V27" s="92">
        <f t="shared" si="9"/>
        <v>14.2</v>
      </c>
      <c r="W27" s="92">
        <f t="shared" si="9"/>
        <v>14.2</v>
      </c>
      <c r="X27" s="92">
        <f t="shared" si="9"/>
        <v>14.2</v>
      </c>
      <c r="Y27" s="92">
        <f t="shared" si="9"/>
        <v>14.2</v>
      </c>
      <c r="Z27" s="92">
        <f t="shared" si="9"/>
        <v>14.2</v>
      </c>
      <c r="AA27" s="92">
        <f t="shared" si="9"/>
        <v>14.2</v>
      </c>
      <c r="AB27" s="92">
        <f t="shared" si="10"/>
        <v>14.2</v>
      </c>
      <c r="AC27" s="92">
        <f t="shared" si="10"/>
        <v>14.2</v>
      </c>
      <c r="AD27" s="92">
        <f t="shared" si="10"/>
        <v>14.2</v>
      </c>
      <c r="AE27" s="92">
        <f t="shared" si="10"/>
        <v>14.2</v>
      </c>
      <c r="AF27" s="92">
        <f t="shared" si="10"/>
        <v>14.2</v>
      </c>
      <c r="AG27" s="92">
        <f t="shared" si="10"/>
        <v>14.2</v>
      </c>
      <c r="AH27" s="92">
        <f t="shared" si="10"/>
        <v>14.2</v>
      </c>
      <c r="AI27" s="92">
        <f t="shared" si="10"/>
        <v>14.2</v>
      </c>
      <c r="AJ27" s="92">
        <f t="shared" si="10"/>
        <v>14.2</v>
      </c>
      <c r="AK27" s="92">
        <f t="shared" si="10"/>
        <v>14.2</v>
      </c>
      <c r="AL27" s="92">
        <f t="shared" si="10"/>
        <v>14.2</v>
      </c>
      <c r="AM27" s="92">
        <f t="shared" si="10"/>
        <v>14.2</v>
      </c>
      <c r="AN27" s="92">
        <f t="shared" si="10"/>
        <v>14.2</v>
      </c>
      <c r="AO27" s="92">
        <f t="shared" si="10"/>
        <v>14.2</v>
      </c>
      <c r="AP27" s="92">
        <f t="shared" si="10"/>
        <v>14.2</v>
      </c>
      <c r="AQ27" s="92">
        <f t="shared" si="10"/>
        <v>14.2</v>
      </c>
      <c r="AR27" s="92">
        <f t="shared" si="8"/>
        <v>14.2</v>
      </c>
      <c r="AS27" s="92">
        <f t="shared" si="8"/>
        <v>14.2</v>
      </c>
      <c r="AT27" s="92">
        <f t="shared" si="8"/>
        <v>14.2</v>
      </c>
    </row>
    <row r="28" spans="1:46" ht="14.4" x14ac:dyDescent="0.2">
      <c r="A28" s="75">
        <f t="shared" si="6"/>
        <v>20</v>
      </c>
      <c r="B28" s="113" t="s">
        <v>228</v>
      </c>
      <c r="C28" s="114"/>
      <c r="D28" s="109"/>
      <c r="E28" s="109"/>
      <c r="F28" s="93">
        <v>0.95</v>
      </c>
      <c r="G28" s="109">
        <v>0.95</v>
      </c>
      <c r="H28" s="109">
        <v>0.95</v>
      </c>
      <c r="I28" s="109">
        <v>0.98</v>
      </c>
      <c r="J28" s="109">
        <v>0.98</v>
      </c>
      <c r="K28" s="116">
        <v>0.98</v>
      </c>
      <c r="L28" s="92">
        <f t="shared" si="9"/>
        <v>0.98</v>
      </c>
      <c r="M28" s="92">
        <f t="shared" si="9"/>
        <v>0.98</v>
      </c>
      <c r="N28" s="92">
        <f t="shared" si="9"/>
        <v>0.98</v>
      </c>
      <c r="O28" s="92">
        <f t="shared" si="9"/>
        <v>0.98</v>
      </c>
      <c r="P28" s="95">
        <f t="shared" si="9"/>
        <v>0.98</v>
      </c>
      <c r="Q28" s="92">
        <f t="shared" si="9"/>
        <v>0.98</v>
      </c>
      <c r="R28" s="92">
        <f t="shared" si="9"/>
        <v>0.98</v>
      </c>
      <c r="S28" s="92">
        <f t="shared" si="9"/>
        <v>0.98</v>
      </c>
      <c r="T28" s="92">
        <f t="shared" si="9"/>
        <v>0.98</v>
      </c>
      <c r="U28" s="95">
        <f t="shared" si="9"/>
        <v>0.98</v>
      </c>
      <c r="V28" s="92">
        <f t="shared" si="9"/>
        <v>0.98</v>
      </c>
      <c r="W28" s="92">
        <f t="shared" si="9"/>
        <v>0.98</v>
      </c>
      <c r="X28" s="92">
        <f t="shared" si="9"/>
        <v>0.98</v>
      </c>
      <c r="Y28" s="92">
        <f t="shared" si="9"/>
        <v>0.98</v>
      </c>
      <c r="Z28" s="92">
        <f t="shared" si="9"/>
        <v>0.98</v>
      </c>
      <c r="AA28" s="92">
        <f t="shared" si="9"/>
        <v>0.98</v>
      </c>
      <c r="AB28" s="92">
        <f t="shared" si="10"/>
        <v>0.98</v>
      </c>
      <c r="AC28" s="92">
        <f t="shared" si="10"/>
        <v>0.98</v>
      </c>
      <c r="AD28" s="92">
        <f t="shared" si="10"/>
        <v>0.98</v>
      </c>
      <c r="AE28" s="92">
        <f t="shared" si="10"/>
        <v>0.98</v>
      </c>
      <c r="AF28" s="92">
        <f t="shared" si="10"/>
        <v>0.98</v>
      </c>
      <c r="AG28" s="92">
        <f t="shared" si="10"/>
        <v>0.98</v>
      </c>
      <c r="AH28" s="92">
        <f t="shared" si="10"/>
        <v>0.98</v>
      </c>
      <c r="AI28" s="92">
        <f t="shared" si="10"/>
        <v>0.98</v>
      </c>
      <c r="AJ28" s="92">
        <f t="shared" si="10"/>
        <v>0.98</v>
      </c>
      <c r="AK28" s="92">
        <f t="shared" si="10"/>
        <v>0.98</v>
      </c>
      <c r="AL28" s="92">
        <f t="shared" si="10"/>
        <v>0.98</v>
      </c>
      <c r="AM28" s="92">
        <f t="shared" si="10"/>
        <v>0.98</v>
      </c>
      <c r="AN28" s="92">
        <f t="shared" si="10"/>
        <v>0.98</v>
      </c>
      <c r="AO28" s="92">
        <f t="shared" si="10"/>
        <v>0.98</v>
      </c>
      <c r="AP28" s="92">
        <f t="shared" si="10"/>
        <v>0.98</v>
      </c>
      <c r="AQ28" s="92">
        <f t="shared" si="10"/>
        <v>0.98</v>
      </c>
      <c r="AR28" s="92">
        <f t="shared" si="8"/>
        <v>0.98</v>
      </c>
      <c r="AS28" s="92">
        <f t="shared" si="8"/>
        <v>0.98</v>
      </c>
      <c r="AT28" s="92">
        <f t="shared" si="8"/>
        <v>0.98</v>
      </c>
    </row>
    <row r="29" spans="1:46" ht="14.4" x14ac:dyDescent="0.2">
      <c r="A29" s="75">
        <f t="shared" si="6"/>
        <v>21</v>
      </c>
      <c r="B29" s="113" t="s">
        <v>229</v>
      </c>
      <c r="C29" s="114"/>
      <c r="D29" s="109"/>
      <c r="E29" s="109"/>
      <c r="F29" s="93"/>
      <c r="G29" s="109">
        <v>0.98</v>
      </c>
      <c r="H29" s="109">
        <v>0.98</v>
      </c>
      <c r="I29" s="109">
        <v>0.98</v>
      </c>
      <c r="J29" s="109">
        <v>0.98</v>
      </c>
      <c r="K29" s="116">
        <v>0.98</v>
      </c>
      <c r="L29" s="92">
        <f t="shared" si="9"/>
        <v>0.98</v>
      </c>
      <c r="M29" s="92">
        <f t="shared" si="9"/>
        <v>0.98</v>
      </c>
      <c r="N29" s="92">
        <f t="shared" si="9"/>
        <v>0.98</v>
      </c>
      <c r="O29" s="92">
        <f t="shared" si="9"/>
        <v>0.98</v>
      </c>
      <c r="P29" s="95">
        <f t="shared" si="9"/>
        <v>0.98</v>
      </c>
      <c r="Q29" s="92">
        <f t="shared" si="9"/>
        <v>0.98</v>
      </c>
      <c r="R29" s="92">
        <f t="shared" si="9"/>
        <v>0.98</v>
      </c>
      <c r="S29" s="92">
        <f t="shared" si="9"/>
        <v>0.98</v>
      </c>
      <c r="T29" s="92">
        <f t="shared" si="9"/>
        <v>0.98</v>
      </c>
      <c r="U29" s="95">
        <f t="shared" si="9"/>
        <v>0.98</v>
      </c>
      <c r="V29" s="92">
        <f t="shared" si="9"/>
        <v>0.98</v>
      </c>
      <c r="W29" s="92">
        <f t="shared" si="9"/>
        <v>0.98</v>
      </c>
      <c r="X29" s="92">
        <f t="shared" si="9"/>
        <v>0.98</v>
      </c>
      <c r="Y29" s="92">
        <f t="shared" si="9"/>
        <v>0.98</v>
      </c>
      <c r="Z29" s="92">
        <f t="shared" si="9"/>
        <v>0.98</v>
      </c>
      <c r="AA29" s="92">
        <f t="shared" si="9"/>
        <v>0.98</v>
      </c>
      <c r="AB29" s="92">
        <f t="shared" si="10"/>
        <v>0.98</v>
      </c>
      <c r="AC29" s="92">
        <f t="shared" si="10"/>
        <v>0.98</v>
      </c>
      <c r="AD29" s="92">
        <f t="shared" si="10"/>
        <v>0.98</v>
      </c>
      <c r="AE29" s="92">
        <f t="shared" si="10"/>
        <v>0.98</v>
      </c>
      <c r="AF29" s="92">
        <f t="shared" si="10"/>
        <v>0.98</v>
      </c>
      <c r="AG29" s="92">
        <f t="shared" si="10"/>
        <v>0.98</v>
      </c>
      <c r="AH29" s="92">
        <f t="shared" si="10"/>
        <v>0.98</v>
      </c>
      <c r="AI29" s="92">
        <f t="shared" si="10"/>
        <v>0.98</v>
      </c>
      <c r="AJ29" s="92">
        <f t="shared" si="10"/>
        <v>0.98</v>
      </c>
      <c r="AK29" s="92">
        <f t="shared" si="10"/>
        <v>0.98</v>
      </c>
      <c r="AL29" s="92">
        <f t="shared" si="10"/>
        <v>0.98</v>
      </c>
      <c r="AM29" s="92">
        <f t="shared" si="10"/>
        <v>0.98</v>
      </c>
      <c r="AN29" s="92">
        <f t="shared" si="10"/>
        <v>0.98</v>
      </c>
      <c r="AO29" s="92">
        <f t="shared" si="10"/>
        <v>0.98</v>
      </c>
      <c r="AP29" s="92">
        <f t="shared" si="10"/>
        <v>0.98</v>
      </c>
      <c r="AQ29" s="92">
        <f t="shared" si="10"/>
        <v>0.98</v>
      </c>
      <c r="AR29" s="92">
        <f t="shared" si="8"/>
        <v>0.98</v>
      </c>
      <c r="AS29" s="92">
        <f t="shared" si="8"/>
        <v>0.98</v>
      </c>
      <c r="AT29" s="92">
        <f t="shared" si="8"/>
        <v>0.98</v>
      </c>
    </row>
    <row r="30" spans="1:46" ht="14.4" x14ac:dyDescent="0.2">
      <c r="A30" s="75">
        <f t="shared" si="6"/>
        <v>22</v>
      </c>
      <c r="B30" s="101" t="s">
        <v>230</v>
      </c>
      <c r="C30" s="114"/>
      <c r="D30" s="109"/>
      <c r="E30" s="109"/>
      <c r="F30" s="102">
        <v>15.45</v>
      </c>
      <c r="G30" s="111">
        <v>16.43</v>
      </c>
      <c r="H30" s="111">
        <v>16.43</v>
      </c>
      <c r="I30" s="111">
        <v>16.16</v>
      </c>
      <c r="J30" s="111">
        <v>16.16</v>
      </c>
      <c r="K30" s="112">
        <v>16.16</v>
      </c>
      <c r="L30" s="92">
        <f t="shared" si="9"/>
        <v>16.16</v>
      </c>
      <c r="M30" s="92">
        <f t="shared" si="9"/>
        <v>16.16</v>
      </c>
      <c r="N30" s="92">
        <f t="shared" si="9"/>
        <v>16.16</v>
      </c>
      <c r="O30" s="92">
        <f t="shared" si="9"/>
        <v>16.16</v>
      </c>
      <c r="P30" s="95">
        <f t="shared" si="9"/>
        <v>16.16</v>
      </c>
      <c r="Q30" s="92">
        <f t="shared" si="9"/>
        <v>16.16</v>
      </c>
      <c r="R30" s="92">
        <f t="shared" si="9"/>
        <v>16.16</v>
      </c>
      <c r="S30" s="92">
        <f t="shared" si="9"/>
        <v>16.16</v>
      </c>
      <c r="T30" s="92">
        <f t="shared" si="9"/>
        <v>16.16</v>
      </c>
      <c r="U30" s="95">
        <f t="shared" si="9"/>
        <v>16.16</v>
      </c>
      <c r="V30" s="92">
        <f t="shared" si="9"/>
        <v>16.16</v>
      </c>
      <c r="W30" s="92">
        <f t="shared" si="9"/>
        <v>16.16</v>
      </c>
      <c r="X30" s="92">
        <f t="shared" si="9"/>
        <v>16.16</v>
      </c>
      <c r="Y30" s="92">
        <f t="shared" si="9"/>
        <v>16.16</v>
      </c>
      <c r="Z30" s="92">
        <f t="shared" si="9"/>
        <v>16.16</v>
      </c>
      <c r="AA30" s="92">
        <f t="shared" si="9"/>
        <v>16.16</v>
      </c>
      <c r="AB30" s="92">
        <f t="shared" si="10"/>
        <v>16.16</v>
      </c>
      <c r="AC30" s="92">
        <f t="shared" si="10"/>
        <v>16.16</v>
      </c>
      <c r="AD30" s="92">
        <f t="shared" si="10"/>
        <v>16.16</v>
      </c>
      <c r="AE30" s="92">
        <f t="shared" si="10"/>
        <v>16.16</v>
      </c>
      <c r="AF30" s="92">
        <f t="shared" si="10"/>
        <v>16.16</v>
      </c>
      <c r="AG30" s="92">
        <f t="shared" si="10"/>
        <v>16.16</v>
      </c>
      <c r="AH30" s="92">
        <f t="shared" si="10"/>
        <v>16.16</v>
      </c>
      <c r="AI30" s="92">
        <f t="shared" si="10"/>
        <v>16.16</v>
      </c>
      <c r="AJ30" s="92">
        <f t="shared" si="10"/>
        <v>16.16</v>
      </c>
      <c r="AK30" s="92">
        <f t="shared" si="10"/>
        <v>16.16</v>
      </c>
      <c r="AL30" s="92">
        <f t="shared" si="10"/>
        <v>16.16</v>
      </c>
      <c r="AM30" s="92">
        <f t="shared" si="10"/>
        <v>16.16</v>
      </c>
      <c r="AN30" s="92">
        <f t="shared" si="10"/>
        <v>16.16</v>
      </c>
      <c r="AO30" s="92">
        <f t="shared" si="10"/>
        <v>16.16</v>
      </c>
      <c r="AP30" s="92">
        <f t="shared" si="10"/>
        <v>16.16</v>
      </c>
      <c r="AQ30" s="92">
        <f t="shared" si="10"/>
        <v>16.16</v>
      </c>
      <c r="AR30" s="92">
        <f t="shared" si="8"/>
        <v>16.16</v>
      </c>
      <c r="AS30" s="92">
        <f t="shared" si="8"/>
        <v>16.16</v>
      </c>
      <c r="AT30" s="92">
        <f t="shared" si="8"/>
        <v>16.16</v>
      </c>
    </row>
    <row r="31" spans="1:46" ht="14.4" x14ac:dyDescent="0.2">
      <c r="A31" s="75">
        <f t="shared" si="6"/>
        <v>23</v>
      </c>
      <c r="B31" s="101" t="s">
        <v>231</v>
      </c>
      <c r="C31" s="114"/>
      <c r="D31" s="109"/>
      <c r="E31" s="109"/>
      <c r="F31" s="102"/>
      <c r="G31" s="111"/>
      <c r="H31" s="111"/>
      <c r="I31" s="111"/>
      <c r="J31" s="111"/>
      <c r="K31" s="112"/>
      <c r="L31" s="92">
        <f t="shared" si="9"/>
        <v>0</v>
      </c>
      <c r="M31" s="92">
        <f t="shared" si="9"/>
        <v>0</v>
      </c>
      <c r="N31" s="92">
        <f t="shared" si="9"/>
        <v>0</v>
      </c>
      <c r="O31" s="92">
        <f t="shared" si="9"/>
        <v>0</v>
      </c>
      <c r="P31" s="95">
        <f t="shared" si="9"/>
        <v>0</v>
      </c>
      <c r="Q31" s="92">
        <f t="shared" si="9"/>
        <v>0</v>
      </c>
      <c r="R31" s="92">
        <f t="shared" si="9"/>
        <v>0</v>
      </c>
      <c r="S31" s="92">
        <f t="shared" si="9"/>
        <v>0</v>
      </c>
      <c r="T31" s="92">
        <f t="shared" si="9"/>
        <v>0</v>
      </c>
      <c r="U31" s="95">
        <f t="shared" si="9"/>
        <v>0</v>
      </c>
      <c r="V31" s="92">
        <f t="shared" si="9"/>
        <v>0</v>
      </c>
      <c r="W31" s="92">
        <f t="shared" si="9"/>
        <v>0</v>
      </c>
      <c r="X31" s="92">
        <f t="shared" si="9"/>
        <v>0</v>
      </c>
      <c r="Y31" s="92">
        <f t="shared" si="9"/>
        <v>0</v>
      </c>
      <c r="Z31" s="92">
        <f t="shared" si="9"/>
        <v>0</v>
      </c>
      <c r="AA31" s="92">
        <f t="shared" si="9"/>
        <v>0</v>
      </c>
      <c r="AB31" s="92">
        <f t="shared" si="10"/>
        <v>0</v>
      </c>
      <c r="AC31" s="92">
        <f t="shared" si="10"/>
        <v>0</v>
      </c>
      <c r="AD31" s="92">
        <f t="shared" si="10"/>
        <v>0</v>
      </c>
      <c r="AE31" s="92">
        <f t="shared" si="10"/>
        <v>0</v>
      </c>
      <c r="AF31" s="92">
        <f t="shared" si="10"/>
        <v>0</v>
      </c>
      <c r="AG31" s="92">
        <f t="shared" si="10"/>
        <v>0</v>
      </c>
      <c r="AH31" s="92">
        <f t="shared" si="10"/>
        <v>0</v>
      </c>
      <c r="AI31" s="92">
        <f t="shared" si="10"/>
        <v>0</v>
      </c>
      <c r="AJ31" s="92">
        <f t="shared" si="10"/>
        <v>0</v>
      </c>
      <c r="AK31" s="92">
        <f t="shared" si="10"/>
        <v>0</v>
      </c>
      <c r="AL31" s="92">
        <f t="shared" si="10"/>
        <v>0</v>
      </c>
      <c r="AM31" s="92">
        <f t="shared" si="10"/>
        <v>0</v>
      </c>
      <c r="AN31" s="92">
        <f t="shared" si="10"/>
        <v>0</v>
      </c>
      <c r="AO31" s="92">
        <f t="shared" si="10"/>
        <v>0</v>
      </c>
      <c r="AP31" s="92">
        <f t="shared" si="10"/>
        <v>0</v>
      </c>
      <c r="AQ31" s="92">
        <f t="shared" si="10"/>
        <v>0</v>
      </c>
      <c r="AR31" s="92">
        <f t="shared" si="8"/>
        <v>0</v>
      </c>
      <c r="AS31" s="92">
        <f t="shared" si="8"/>
        <v>0</v>
      </c>
      <c r="AT31" s="92">
        <f t="shared" si="8"/>
        <v>0</v>
      </c>
    </row>
    <row r="32" spans="1:46" ht="14.4" x14ac:dyDescent="0.2">
      <c r="A32" s="75">
        <f t="shared" si="6"/>
        <v>24</v>
      </c>
      <c r="B32" s="101" t="s">
        <v>232</v>
      </c>
      <c r="C32" s="114">
        <f>+[1]ARCONEL!P408</f>
        <v>1779.71345</v>
      </c>
      <c r="D32" s="114">
        <f>+[1]ARCONEL!Q408</f>
        <v>1781.7856499999998</v>
      </c>
      <c r="E32" s="114">
        <f>+[1]ARCONEL!R408</f>
        <v>1781.4253999999999</v>
      </c>
      <c r="F32" s="118">
        <f>+[1]ARCONEL!S408</f>
        <v>1964.4547</v>
      </c>
      <c r="G32" s="114">
        <f>+[1]ARCONEL!T408</f>
        <v>1965.4197000000004</v>
      </c>
      <c r="H32" s="114">
        <f>+[1]ARCONEL!U408</f>
        <v>1965.3957000000005</v>
      </c>
      <c r="I32" s="114">
        <f>+[1]ARCONEL!V408</f>
        <v>1965.1277000000005</v>
      </c>
      <c r="J32" s="114">
        <f>+[1]ARCONEL!W408</f>
        <v>2020.4616799999999</v>
      </c>
      <c r="K32" s="118">
        <f>+[1]ARCONEL!X408</f>
        <v>2181.2136800000003</v>
      </c>
      <c r="L32" s="114">
        <f>+K32</f>
        <v>2181.2136800000003</v>
      </c>
      <c r="M32" s="92">
        <f t="shared" si="9"/>
        <v>2181.2136800000003</v>
      </c>
      <c r="N32" s="92">
        <f t="shared" si="9"/>
        <v>2181.2136800000003</v>
      </c>
      <c r="O32" s="92">
        <f t="shared" si="9"/>
        <v>2181.2136800000003</v>
      </c>
      <c r="P32" s="95">
        <f t="shared" si="9"/>
        <v>2181.2136800000003</v>
      </c>
      <c r="Q32" s="92">
        <f t="shared" si="9"/>
        <v>2181.2136800000003</v>
      </c>
      <c r="R32" s="92">
        <f t="shared" si="9"/>
        <v>2181.2136800000003</v>
      </c>
      <c r="S32" s="92">
        <f t="shared" si="9"/>
        <v>2181.2136800000003</v>
      </c>
      <c r="T32" s="92">
        <f t="shared" si="9"/>
        <v>2181.2136800000003</v>
      </c>
      <c r="U32" s="95">
        <f t="shared" si="9"/>
        <v>2181.2136800000003</v>
      </c>
      <c r="V32" s="92">
        <f t="shared" si="9"/>
        <v>2181.2136800000003</v>
      </c>
      <c r="W32" s="92">
        <f t="shared" si="9"/>
        <v>2181.2136800000003</v>
      </c>
      <c r="X32" s="92">
        <f t="shared" si="9"/>
        <v>2181.2136800000003</v>
      </c>
      <c r="Y32" s="92">
        <f t="shared" si="9"/>
        <v>2181.2136800000003</v>
      </c>
      <c r="Z32" s="92">
        <f t="shared" si="9"/>
        <v>2181.2136800000003</v>
      </c>
      <c r="AA32" s="92">
        <f t="shared" si="9"/>
        <v>2181.2136800000003</v>
      </c>
      <c r="AB32" s="92">
        <f t="shared" si="10"/>
        <v>2181.2136800000003</v>
      </c>
      <c r="AC32" s="92">
        <f t="shared" si="10"/>
        <v>2181.2136800000003</v>
      </c>
      <c r="AD32" s="92">
        <f t="shared" si="10"/>
        <v>2181.2136800000003</v>
      </c>
      <c r="AE32" s="92">
        <f t="shared" si="10"/>
        <v>2181.2136800000003</v>
      </c>
      <c r="AF32" s="92">
        <f t="shared" si="10"/>
        <v>2181.2136800000003</v>
      </c>
      <c r="AG32" s="92">
        <f t="shared" si="10"/>
        <v>2181.2136800000003</v>
      </c>
      <c r="AH32" s="92">
        <f t="shared" si="10"/>
        <v>2181.2136800000003</v>
      </c>
      <c r="AI32" s="92">
        <f t="shared" si="10"/>
        <v>2181.2136800000003</v>
      </c>
      <c r="AJ32" s="92">
        <f t="shared" si="10"/>
        <v>2181.2136800000003</v>
      </c>
      <c r="AK32" s="92">
        <f t="shared" si="10"/>
        <v>2181.2136800000003</v>
      </c>
      <c r="AL32" s="92">
        <f t="shared" si="10"/>
        <v>2181.2136800000003</v>
      </c>
      <c r="AM32" s="92">
        <f t="shared" si="10"/>
        <v>2181.2136800000003</v>
      </c>
      <c r="AN32" s="92">
        <f t="shared" si="10"/>
        <v>2181.2136800000003</v>
      </c>
      <c r="AO32" s="92">
        <f t="shared" si="10"/>
        <v>2181.2136800000003</v>
      </c>
      <c r="AP32" s="92">
        <f t="shared" si="10"/>
        <v>2181.2136800000003</v>
      </c>
      <c r="AQ32" s="92">
        <f t="shared" si="10"/>
        <v>2181.2136800000003</v>
      </c>
      <c r="AR32" s="92">
        <f t="shared" si="8"/>
        <v>2181.2136800000003</v>
      </c>
      <c r="AS32" s="92">
        <f t="shared" si="8"/>
        <v>2181.2136800000003</v>
      </c>
      <c r="AT32" s="92">
        <f t="shared" si="8"/>
        <v>2181.2136800000003</v>
      </c>
    </row>
    <row r="33" spans="1:46" ht="15" thickBot="1" x14ac:dyDescent="0.25">
      <c r="A33" s="75">
        <f t="shared" si="6"/>
        <v>25</v>
      </c>
      <c r="B33" s="119" t="s">
        <v>233</v>
      </c>
      <c r="C33" s="114">
        <f>+[1]ARCONEL!P409</f>
        <v>250.73530000000005</v>
      </c>
      <c r="D33" s="114">
        <f>+[1]ARCONEL!Q409</f>
        <v>250.73530000000005</v>
      </c>
      <c r="E33" s="114">
        <f>+[1]ARCONEL!R409</f>
        <v>250.73530000000005</v>
      </c>
      <c r="F33" s="118">
        <f>+[1]ARCONEL!S409</f>
        <v>250.73530000000005</v>
      </c>
      <c r="G33" s="114">
        <f>+[1]ARCONEL!T409</f>
        <v>241.7502999999997</v>
      </c>
      <c r="H33" s="114">
        <f>+[1]ARCONEL!U409</f>
        <v>271.22829999999931</v>
      </c>
      <c r="I33" s="114">
        <f>+[1]ARCONEL!V409</f>
        <v>271.49727999999959</v>
      </c>
      <c r="J33" s="114">
        <f>+[1]ARCONEL!W409</f>
        <v>220.31029999999964</v>
      </c>
      <c r="K33" s="118">
        <f>+[1]ARCONEL!X409</f>
        <v>220.31029999999964</v>
      </c>
      <c r="L33" s="114">
        <f>+[1]ARCONEL!Y409</f>
        <v>220.31029999999964</v>
      </c>
      <c r="M33" s="92">
        <f t="shared" si="9"/>
        <v>220.31029999999964</v>
      </c>
      <c r="N33" s="92">
        <f t="shared" si="9"/>
        <v>220.31029999999964</v>
      </c>
      <c r="O33" s="92">
        <f t="shared" si="9"/>
        <v>220.31029999999964</v>
      </c>
      <c r="P33" s="95">
        <f t="shared" si="9"/>
        <v>220.31029999999964</v>
      </c>
      <c r="Q33" s="92">
        <f t="shared" si="9"/>
        <v>220.31029999999964</v>
      </c>
      <c r="R33" s="92">
        <f t="shared" si="9"/>
        <v>220.31029999999964</v>
      </c>
      <c r="S33" s="92">
        <f t="shared" si="9"/>
        <v>220.31029999999964</v>
      </c>
      <c r="T33" s="92">
        <f t="shared" si="9"/>
        <v>220.31029999999964</v>
      </c>
      <c r="U33" s="95">
        <f t="shared" si="9"/>
        <v>220.31029999999964</v>
      </c>
      <c r="V33" s="92">
        <f t="shared" si="9"/>
        <v>220.31029999999964</v>
      </c>
      <c r="W33" s="92">
        <f t="shared" si="9"/>
        <v>220.31029999999964</v>
      </c>
      <c r="X33" s="92">
        <f t="shared" si="9"/>
        <v>220.31029999999964</v>
      </c>
      <c r="Y33" s="92">
        <f t="shared" si="9"/>
        <v>220.31029999999964</v>
      </c>
      <c r="Z33" s="92">
        <f t="shared" si="9"/>
        <v>220.31029999999964</v>
      </c>
      <c r="AA33" s="92">
        <f t="shared" si="9"/>
        <v>220.31029999999964</v>
      </c>
      <c r="AB33" s="92">
        <f t="shared" si="10"/>
        <v>220.31029999999964</v>
      </c>
      <c r="AC33" s="92">
        <f t="shared" si="10"/>
        <v>220.31029999999964</v>
      </c>
      <c r="AD33" s="92">
        <f t="shared" si="10"/>
        <v>220.31029999999964</v>
      </c>
      <c r="AE33" s="92">
        <f t="shared" si="10"/>
        <v>220.31029999999964</v>
      </c>
      <c r="AF33" s="92">
        <f t="shared" si="10"/>
        <v>220.31029999999964</v>
      </c>
      <c r="AG33" s="92">
        <f t="shared" si="10"/>
        <v>220.31029999999964</v>
      </c>
      <c r="AH33" s="92">
        <f t="shared" si="10"/>
        <v>220.31029999999964</v>
      </c>
      <c r="AI33" s="92">
        <f t="shared" si="10"/>
        <v>220.31029999999964</v>
      </c>
      <c r="AJ33" s="92">
        <f t="shared" si="10"/>
        <v>220.31029999999964</v>
      </c>
      <c r="AK33" s="92">
        <f t="shared" si="10"/>
        <v>220.31029999999964</v>
      </c>
      <c r="AL33" s="92">
        <f t="shared" si="10"/>
        <v>220.31029999999964</v>
      </c>
      <c r="AM33" s="92">
        <f t="shared" si="10"/>
        <v>220.31029999999964</v>
      </c>
      <c r="AN33" s="92">
        <f t="shared" si="10"/>
        <v>220.31029999999964</v>
      </c>
      <c r="AO33" s="92">
        <f t="shared" si="10"/>
        <v>220.31029999999964</v>
      </c>
      <c r="AP33" s="92">
        <f t="shared" si="10"/>
        <v>220.31029999999964</v>
      </c>
      <c r="AQ33" s="92">
        <f t="shared" si="10"/>
        <v>220.31029999999964</v>
      </c>
      <c r="AR33" s="92">
        <f t="shared" si="8"/>
        <v>220.31029999999964</v>
      </c>
      <c r="AS33" s="92">
        <f t="shared" si="8"/>
        <v>220.31029999999964</v>
      </c>
      <c r="AT33" s="92">
        <f t="shared" si="8"/>
        <v>220.31029999999964</v>
      </c>
    </row>
    <row r="34" spans="1:46" ht="14.4" x14ac:dyDescent="0.2">
      <c r="B34" s="120" t="s">
        <v>234</v>
      </c>
      <c r="C34" s="121">
        <f t="shared" ref="C34:AB34" si="11">SUM(C35:C104)</f>
        <v>0</v>
      </c>
      <c r="D34" s="122">
        <f t="shared" si="11"/>
        <v>0</v>
      </c>
      <c r="E34" s="122">
        <f t="shared" si="11"/>
        <v>0</v>
      </c>
      <c r="F34" s="123">
        <f t="shared" si="11"/>
        <v>0</v>
      </c>
      <c r="G34" s="122">
        <f t="shared" si="11"/>
        <v>0</v>
      </c>
      <c r="H34" s="122">
        <f t="shared" si="11"/>
        <v>0</v>
      </c>
      <c r="I34" s="122">
        <f t="shared" si="11"/>
        <v>0</v>
      </c>
      <c r="J34" s="122">
        <f t="shared" si="11"/>
        <v>0</v>
      </c>
      <c r="K34" s="123">
        <f t="shared" si="11"/>
        <v>0</v>
      </c>
      <c r="L34" s="124">
        <f t="shared" si="11"/>
        <v>1795.73</v>
      </c>
      <c r="M34" s="124">
        <f t="shared" si="11"/>
        <v>2608.9216666666671</v>
      </c>
      <c r="N34" s="124">
        <f t="shared" si="11"/>
        <v>2775.3199999999997</v>
      </c>
      <c r="O34" s="124">
        <f t="shared" si="11"/>
        <v>2967.0699999999997</v>
      </c>
      <c r="P34" s="125">
        <f t="shared" si="11"/>
        <v>2974.0699999999997</v>
      </c>
      <c r="Q34" s="124">
        <f t="shared" si="11"/>
        <v>2981.47</v>
      </c>
      <c r="R34" s="124">
        <f t="shared" si="11"/>
        <v>3002.47</v>
      </c>
      <c r="S34" s="124">
        <f t="shared" si="11"/>
        <v>3031.47</v>
      </c>
      <c r="T34" s="124">
        <f t="shared" si="11"/>
        <v>3031.47</v>
      </c>
      <c r="U34" s="125">
        <f t="shared" si="11"/>
        <v>3031.47</v>
      </c>
      <c r="V34" s="124">
        <f t="shared" si="11"/>
        <v>3631.47</v>
      </c>
      <c r="W34" s="124">
        <f t="shared" si="11"/>
        <v>4665.4699999999993</v>
      </c>
      <c r="X34" s="124">
        <f t="shared" si="11"/>
        <v>4754.9699999999993</v>
      </c>
      <c r="Y34" s="124">
        <f t="shared" si="11"/>
        <v>4802.57</v>
      </c>
      <c r="Z34" s="124">
        <f t="shared" si="11"/>
        <v>5952.57</v>
      </c>
      <c r="AA34" s="124">
        <f t="shared" si="11"/>
        <v>6598.57</v>
      </c>
      <c r="AB34" s="124">
        <f t="shared" si="11"/>
        <v>6634.57</v>
      </c>
      <c r="AC34" s="124">
        <f t="shared" ref="AC34:AT34" si="12">SUM(AC35:AC104)</f>
        <v>6667.57</v>
      </c>
      <c r="AD34" s="124">
        <f t="shared" si="12"/>
        <v>6691.57</v>
      </c>
      <c r="AE34" s="124">
        <f t="shared" si="12"/>
        <v>6715.57</v>
      </c>
      <c r="AF34" s="124">
        <f t="shared" si="12"/>
        <v>6730.57</v>
      </c>
      <c r="AG34" s="124">
        <f t="shared" si="12"/>
        <v>6740.57</v>
      </c>
      <c r="AH34" s="124">
        <f t="shared" si="12"/>
        <v>6740.57</v>
      </c>
      <c r="AI34" s="124">
        <f t="shared" si="12"/>
        <v>6740.57</v>
      </c>
      <c r="AJ34" s="124">
        <f t="shared" si="12"/>
        <v>6740.57</v>
      </c>
      <c r="AK34" s="124">
        <f t="shared" si="12"/>
        <v>6740.57</v>
      </c>
      <c r="AL34" s="124">
        <f t="shared" si="12"/>
        <v>6740.57</v>
      </c>
      <c r="AM34" s="124">
        <f t="shared" si="12"/>
        <v>6740.57</v>
      </c>
      <c r="AN34" s="124">
        <f t="shared" si="12"/>
        <v>6740.57</v>
      </c>
      <c r="AO34" s="124">
        <f t="shared" si="12"/>
        <v>6740.57</v>
      </c>
      <c r="AP34" s="124">
        <f t="shared" si="12"/>
        <v>6740.57</v>
      </c>
      <c r="AQ34" s="124">
        <f t="shared" si="12"/>
        <v>6740.57</v>
      </c>
      <c r="AR34" s="124">
        <f t="shared" si="12"/>
        <v>6740.57</v>
      </c>
      <c r="AS34" s="124">
        <f t="shared" si="12"/>
        <v>6740.57</v>
      </c>
      <c r="AT34" s="124">
        <f t="shared" si="12"/>
        <v>6740.57</v>
      </c>
    </row>
    <row r="35" spans="1:46" ht="14.4" x14ac:dyDescent="0.2">
      <c r="A35" s="75">
        <v>2014</v>
      </c>
      <c r="B35" s="126" t="s">
        <v>235</v>
      </c>
      <c r="C35" s="97"/>
      <c r="D35" s="98"/>
      <c r="E35" s="98"/>
      <c r="F35" s="100"/>
      <c r="G35" s="98"/>
      <c r="H35" s="98"/>
      <c r="I35" s="127"/>
      <c r="J35" s="128"/>
      <c r="K35" s="100"/>
      <c r="L35" s="98"/>
      <c r="M35" s="98"/>
      <c r="N35" s="98">
        <v>0</v>
      </c>
      <c r="O35" s="98">
        <v>0</v>
      </c>
      <c r="P35" s="100">
        <v>0</v>
      </c>
      <c r="Q35" s="98">
        <v>0</v>
      </c>
      <c r="R35" s="98">
        <v>0</v>
      </c>
      <c r="S35" s="98">
        <v>0</v>
      </c>
      <c r="T35" s="98">
        <v>0</v>
      </c>
      <c r="U35" s="100">
        <v>0</v>
      </c>
      <c r="V35" s="98">
        <f t="shared" ref="V35:AK50" si="13">U35</f>
        <v>0</v>
      </c>
      <c r="W35" s="98">
        <f t="shared" si="13"/>
        <v>0</v>
      </c>
      <c r="X35" s="98">
        <f t="shared" si="13"/>
        <v>0</v>
      </c>
      <c r="Y35" s="98">
        <f t="shared" si="13"/>
        <v>0</v>
      </c>
      <c r="Z35" s="98">
        <f t="shared" si="13"/>
        <v>0</v>
      </c>
      <c r="AA35" s="98">
        <f t="shared" si="13"/>
        <v>0</v>
      </c>
      <c r="AB35" s="98">
        <f t="shared" si="13"/>
        <v>0</v>
      </c>
      <c r="AC35" s="98">
        <f t="shared" si="13"/>
        <v>0</v>
      </c>
      <c r="AD35" s="98">
        <f t="shared" si="13"/>
        <v>0</v>
      </c>
      <c r="AE35" s="98">
        <f t="shared" si="13"/>
        <v>0</v>
      </c>
      <c r="AF35" s="98">
        <f t="shared" si="13"/>
        <v>0</v>
      </c>
      <c r="AG35" s="98">
        <f t="shared" si="13"/>
        <v>0</v>
      </c>
      <c r="AH35" s="98">
        <f t="shared" si="13"/>
        <v>0</v>
      </c>
      <c r="AI35" s="98">
        <f t="shared" si="13"/>
        <v>0</v>
      </c>
      <c r="AJ35" s="98">
        <f t="shared" si="13"/>
        <v>0</v>
      </c>
      <c r="AK35" s="98">
        <f t="shared" si="13"/>
        <v>0</v>
      </c>
      <c r="AL35" s="98">
        <f t="shared" ref="AL35:AT50" si="14">AK35</f>
        <v>0</v>
      </c>
      <c r="AM35" s="98">
        <f t="shared" si="14"/>
        <v>0</v>
      </c>
      <c r="AN35" s="98">
        <f t="shared" si="14"/>
        <v>0</v>
      </c>
      <c r="AO35" s="98">
        <f t="shared" si="14"/>
        <v>0</v>
      </c>
      <c r="AP35" s="98">
        <f t="shared" si="14"/>
        <v>0</v>
      </c>
      <c r="AQ35" s="98">
        <f t="shared" si="14"/>
        <v>0</v>
      </c>
      <c r="AR35" s="98">
        <f t="shared" si="14"/>
        <v>0</v>
      </c>
      <c r="AS35" s="98">
        <f t="shared" si="14"/>
        <v>0</v>
      </c>
      <c r="AT35" s="98">
        <f t="shared" si="14"/>
        <v>0</v>
      </c>
    </row>
    <row r="36" spans="1:46" ht="14.4" x14ac:dyDescent="0.2">
      <c r="A36" s="75">
        <v>5</v>
      </c>
      <c r="B36" s="126" t="s">
        <v>236</v>
      </c>
      <c r="C36" s="97"/>
      <c r="D36" s="98"/>
      <c r="E36" s="98"/>
      <c r="F36" s="100"/>
      <c r="G36" s="98"/>
      <c r="H36" s="98"/>
      <c r="I36" s="127"/>
      <c r="J36" s="127"/>
      <c r="K36" s="100"/>
      <c r="L36" s="129">
        <v>1.6666666666666667</v>
      </c>
      <c r="M36" s="98">
        <v>4</v>
      </c>
      <c r="N36" s="98">
        <v>4</v>
      </c>
      <c r="O36" s="98">
        <v>4</v>
      </c>
      <c r="P36" s="100">
        <v>4</v>
      </c>
      <c r="Q36" s="98">
        <v>4</v>
      </c>
      <c r="R36" s="98">
        <v>4</v>
      </c>
      <c r="S36" s="98">
        <v>4</v>
      </c>
      <c r="T36" s="98">
        <v>4</v>
      </c>
      <c r="U36" s="100">
        <v>4</v>
      </c>
      <c r="V36" s="98">
        <f t="shared" si="13"/>
        <v>4</v>
      </c>
      <c r="W36" s="98">
        <f t="shared" si="13"/>
        <v>4</v>
      </c>
      <c r="X36" s="98">
        <f t="shared" si="13"/>
        <v>4</v>
      </c>
      <c r="Y36" s="98">
        <f t="shared" si="13"/>
        <v>4</v>
      </c>
      <c r="Z36" s="98">
        <f t="shared" si="13"/>
        <v>4</v>
      </c>
      <c r="AA36" s="98">
        <f t="shared" si="13"/>
        <v>4</v>
      </c>
      <c r="AB36" s="98">
        <f t="shared" si="13"/>
        <v>4</v>
      </c>
      <c r="AC36" s="98">
        <f t="shared" si="13"/>
        <v>4</v>
      </c>
      <c r="AD36" s="98">
        <f t="shared" si="13"/>
        <v>4</v>
      </c>
      <c r="AE36" s="98">
        <f t="shared" si="13"/>
        <v>4</v>
      </c>
      <c r="AF36" s="98">
        <f t="shared" si="13"/>
        <v>4</v>
      </c>
      <c r="AG36" s="98">
        <f t="shared" si="13"/>
        <v>4</v>
      </c>
      <c r="AH36" s="98">
        <f t="shared" si="13"/>
        <v>4</v>
      </c>
      <c r="AI36" s="98">
        <f t="shared" si="13"/>
        <v>4</v>
      </c>
      <c r="AJ36" s="98">
        <f t="shared" si="13"/>
        <v>4</v>
      </c>
      <c r="AK36" s="98">
        <f t="shared" si="13"/>
        <v>4</v>
      </c>
      <c r="AL36" s="98">
        <f t="shared" si="14"/>
        <v>4</v>
      </c>
      <c r="AM36" s="98">
        <f t="shared" si="14"/>
        <v>4</v>
      </c>
      <c r="AN36" s="98">
        <f t="shared" si="14"/>
        <v>4</v>
      </c>
      <c r="AO36" s="98">
        <f t="shared" si="14"/>
        <v>4</v>
      </c>
      <c r="AP36" s="98">
        <f t="shared" si="14"/>
        <v>4</v>
      </c>
      <c r="AQ36" s="98">
        <f t="shared" si="14"/>
        <v>4</v>
      </c>
      <c r="AR36" s="98">
        <f t="shared" si="14"/>
        <v>4</v>
      </c>
      <c r="AS36" s="98">
        <f t="shared" si="14"/>
        <v>4</v>
      </c>
      <c r="AT36" s="98">
        <f t="shared" si="14"/>
        <v>4</v>
      </c>
    </row>
    <row r="37" spans="1:46" ht="14.4" x14ac:dyDescent="0.2">
      <c r="A37" s="75">
        <v>1</v>
      </c>
      <c r="B37" s="126" t="s">
        <v>237</v>
      </c>
      <c r="C37" s="97"/>
      <c r="D37" s="98"/>
      <c r="E37" s="98"/>
      <c r="F37" s="100"/>
      <c r="G37" s="98"/>
      <c r="H37" s="98"/>
      <c r="I37" s="127"/>
      <c r="J37" s="127"/>
      <c r="K37" s="130"/>
      <c r="L37" s="98"/>
      <c r="M37" s="129">
        <v>0.83333333333333337</v>
      </c>
      <c r="N37" s="98">
        <v>10</v>
      </c>
      <c r="O37" s="98">
        <v>10</v>
      </c>
      <c r="P37" s="100">
        <v>10</v>
      </c>
      <c r="Q37" s="98">
        <v>10</v>
      </c>
      <c r="R37" s="98">
        <v>10</v>
      </c>
      <c r="S37" s="98">
        <v>10</v>
      </c>
      <c r="T37" s="98">
        <v>10</v>
      </c>
      <c r="U37" s="100">
        <v>10</v>
      </c>
      <c r="V37" s="98">
        <f t="shared" si="13"/>
        <v>10</v>
      </c>
      <c r="W37" s="98">
        <f t="shared" si="13"/>
        <v>10</v>
      </c>
      <c r="X37" s="98">
        <f t="shared" si="13"/>
        <v>10</v>
      </c>
      <c r="Y37" s="98">
        <f t="shared" si="13"/>
        <v>10</v>
      </c>
      <c r="Z37" s="98">
        <f t="shared" si="13"/>
        <v>10</v>
      </c>
      <c r="AA37" s="98">
        <f t="shared" si="13"/>
        <v>10</v>
      </c>
      <c r="AB37" s="98">
        <f t="shared" si="13"/>
        <v>10</v>
      </c>
      <c r="AC37" s="98">
        <f t="shared" si="13"/>
        <v>10</v>
      </c>
      <c r="AD37" s="98">
        <f t="shared" si="13"/>
        <v>10</v>
      </c>
      <c r="AE37" s="98">
        <f t="shared" si="13"/>
        <v>10</v>
      </c>
      <c r="AF37" s="98">
        <f t="shared" si="13"/>
        <v>10</v>
      </c>
      <c r="AG37" s="98">
        <f t="shared" si="13"/>
        <v>10</v>
      </c>
      <c r="AH37" s="98">
        <f t="shared" si="13"/>
        <v>10</v>
      </c>
      <c r="AI37" s="98">
        <f t="shared" si="13"/>
        <v>10</v>
      </c>
      <c r="AJ37" s="98">
        <f t="shared" si="13"/>
        <v>10</v>
      </c>
      <c r="AK37" s="98">
        <f t="shared" si="13"/>
        <v>10</v>
      </c>
      <c r="AL37" s="98">
        <f t="shared" si="14"/>
        <v>10</v>
      </c>
      <c r="AM37" s="98">
        <f t="shared" si="14"/>
        <v>10</v>
      </c>
      <c r="AN37" s="98">
        <f t="shared" si="14"/>
        <v>10</v>
      </c>
      <c r="AO37" s="98">
        <f t="shared" si="14"/>
        <v>10</v>
      </c>
      <c r="AP37" s="98">
        <f t="shared" si="14"/>
        <v>10</v>
      </c>
      <c r="AQ37" s="98">
        <f t="shared" si="14"/>
        <v>10</v>
      </c>
      <c r="AR37" s="98">
        <f t="shared" si="14"/>
        <v>10</v>
      </c>
      <c r="AS37" s="98">
        <f t="shared" si="14"/>
        <v>10</v>
      </c>
      <c r="AT37" s="98">
        <f t="shared" si="14"/>
        <v>10</v>
      </c>
    </row>
    <row r="38" spans="1:46" ht="14.4" x14ac:dyDescent="0.2">
      <c r="A38" s="75">
        <v>2016</v>
      </c>
      <c r="B38" s="131" t="s">
        <v>238</v>
      </c>
      <c r="C38" s="132"/>
      <c r="D38" s="133"/>
      <c r="E38" s="133"/>
      <c r="F38" s="100"/>
      <c r="G38" s="133"/>
      <c r="H38" s="133"/>
      <c r="I38" s="134"/>
      <c r="J38" s="134"/>
      <c r="K38" s="130"/>
      <c r="L38" s="129">
        <v>6.23</v>
      </c>
      <c r="M38" s="133">
        <v>6.23</v>
      </c>
      <c r="N38" s="133">
        <v>6.23</v>
      </c>
      <c r="O38" s="133">
        <v>6.23</v>
      </c>
      <c r="P38" s="100">
        <v>13.23</v>
      </c>
      <c r="Q38" s="133">
        <v>20.630000000000003</v>
      </c>
      <c r="R38" s="133">
        <v>20.630000000000003</v>
      </c>
      <c r="S38" s="133">
        <v>20.630000000000003</v>
      </c>
      <c r="T38" s="133">
        <v>20.630000000000003</v>
      </c>
      <c r="U38" s="100">
        <v>20.630000000000003</v>
      </c>
      <c r="V38" s="133">
        <f t="shared" si="13"/>
        <v>20.630000000000003</v>
      </c>
      <c r="W38" s="133">
        <f t="shared" si="13"/>
        <v>20.630000000000003</v>
      </c>
      <c r="X38" s="133">
        <f t="shared" si="13"/>
        <v>20.630000000000003</v>
      </c>
      <c r="Y38" s="133">
        <f t="shared" si="13"/>
        <v>20.630000000000003</v>
      </c>
      <c r="Z38" s="133">
        <f t="shared" si="13"/>
        <v>20.630000000000003</v>
      </c>
      <c r="AA38" s="133">
        <f t="shared" si="13"/>
        <v>20.630000000000003</v>
      </c>
      <c r="AB38" s="133">
        <f t="shared" si="13"/>
        <v>20.630000000000003</v>
      </c>
      <c r="AC38" s="133">
        <f t="shared" si="13"/>
        <v>20.630000000000003</v>
      </c>
      <c r="AD38" s="133">
        <f t="shared" si="13"/>
        <v>20.630000000000003</v>
      </c>
      <c r="AE38" s="133">
        <f t="shared" si="13"/>
        <v>20.630000000000003</v>
      </c>
      <c r="AF38" s="133">
        <f t="shared" si="13"/>
        <v>20.630000000000003</v>
      </c>
      <c r="AG38" s="133">
        <f t="shared" si="13"/>
        <v>20.630000000000003</v>
      </c>
      <c r="AH38" s="133">
        <f t="shared" si="13"/>
        <v>20.630000000000003</v>
      </c>
      <c r="AI38" s="133">
        <f t="shared" si="13"/>
        <v>20.630000000000003</v>
      </c>
      <c r="AJ38" s="133">
        <f t="shared" si="13"/>
        <v>20.630000000000003</v>
      </c>
      <c r="AK38" s="133">
        <f t="shared" si="13"/>
        <v>20.630000000000003</v>
      </c>
      <c r="AL38" s="133">
        <f t="shared" si="14"/>
        <v>20.630000000000003</v>
      </c>
      <c r="AM38" s="133">
        <f t="shared" si="14"/>
        <v>20.630000000000003</v>
      </c>
      <c r="AN38" s="133">
        <f t="shared" si="14"/>
        <v>20.630000000000003</v>
      </c>
      <c r="AO38" s="133">
        <f t="shared" si="14"/>
        <v>20.630000000000003</v>
      </c>
      <c r="AP38" s="133">
        <f t="shared" si="14"/>
        <v>20.630000000000003</v>
      </c>
      <c r="AQ38" s="133">
        <f t="shared" si="14"/>
        <v>20.630000000000003</v>
      </c>
      <c r="AR38" s="133">
        <f t="shared" si="14"/>
        <v>20.630000000000003</v>
      </c>
      <c r="AS38" s="133">
        <f t="shared" si="14"/>
        <v>20.630000000000003</v>
      </c>
      <c r="AT38" s="133">
        <f t="shared" si="14"/>
        <v>20.630000000000003</v>
      </c>
    </row>
    <row r="39" spans="1:46" ht="14.4" x14ac:dyDescent="0.2">
      <c r="A39" s="135" t="s">
        <v>239</v>
      </c>
      <c r="B39" s="131" t="s">
        <v>240</v>
      </c>
      <c r="C39" s="132"/>
      <c r="D39" s="133"/>
      <c r="E39" s="133"/>
      <c r="F39" s="100"/>
      <c r="G39" s="133"/>
      <c r="H39" s="133"/>
      <c r="I39" s="134"/>
      <c r="J39" s="133"/>
      <c r="K39" s="136"/>
      <c r="L39" s="129">
        <v>65</v>
      </c>
      <c r="M39" s="133">
        <v>65</v>
      </c>
      <c r="N39" s="133">
        <v>65</v>
      </c>
      <c r="O39" s="133">
        <v>65</v>
      </c>
      <c r="P39" s="100">
        <v>65</v>
      </c>
      <c r="Q39" s="133">
        <v>65</v>
      </c>
      <c r="R39" s="133">
        <v>65</v>
      </c>
      <c r="S39" s="133">
        <v>65</v>
      </c>
      <c r="T39" s="133">
        <v>65</v>
      </c>
      <c r="U39" s="100">
        <v>65</v>
      </c>
      <c r="V39" s="133">
        <f t="shared" si="13"/>
        <v>65</v>
      </c>
      <c r="W39" s="133">
        <f t="shared" si="13"/>
        <v>65</v>
      </c>
      <c r="X39" s="133">
        <f t="shared" si="13"/>
        <v>65</v>
      </c>
      <c r="Y39" s="133">
        <f t="shared" si="13"/>
        <v>65</v>
      </c>
      <c r="Z39" s="133">
        <f t="shared" si="13"/>
        <v>65</v>
      </c>
      <c r="AA39" s="133">
        <f t="shared" si="13"/>
        <v>65</v>
      </c>
      <c r="AB39" s="133">
        <f t="shared" si="13"/>
        <v>65</v>
      </c>
      <c r="AC39" s="133">
        <f t="shared" si="13"/>
        <v>65</v>
      </c>
      <c r="AD39" s="133">
        <f t="shared" si="13"/>
        <v>65</v>
      </c>
      <c r="AE39" s="133">
        <f t="shared" si="13"/>
        <v>65</v>
      </c>
      <c r="AF39" s="133">
        <f t="shared" si="13"/>
        <v>65</v>
      </c>
      <c r="AG39" s="133">
        <f t="shared" si="13"/>
        <v>65</v>
      </c>
      <c r="AH39" s="133">
        <f t="shared" si="13"/>
        <v>65</v>
      </c>
      <c r="AI39" s="133">
        <f t="shared" si="13"/>
        <v>65</v>
      </c>
      <c r="AJ39" s="133">
        <f t="shared" si="13"/>
        <v>65</v>
      </c>
      <c r="AK39" s="133">
        <f t="shared" si="13"/>
        <v>65</v>
      </c>
      <c r="AL39" s="133">
        <f t="shared" si="14"/>
        <v>65</v>
      </c>
      <c r="AM39" s="133">
        <f t="shared" si="14"/>
        <v>65</v>
      </c>
      <c r="AN39" s="133">
        <f t="shared" si="14"/>
        <v>65</v>
      </c>
      <c r="AO39" s="133">
        <f t="shared" si="14"/>
        <v>65</v>
      </c>
      <c r="AP39" s="133">
        <f t="shared" si="14"/>
        <v>65</v>
      </c>
      <c r="AQ39" s="133">
        <f t="shared" si="14"/>
        <v>65</v>
      </c>
      <c r="AR39" s="133">
        <f t="shared" si="14"/>
        <v>65</v>
      </c>
      <c r="AS39" s="133">
        <f t="shared" si="14"/>
        <v>65</v>
      </c>
      <c r="AT39" s="133">
        <f t="shared" si="14"/>
        <v>65</v>
      </c>
    </row>
    <row r="40" spans="1:46" ht="14.4" x14ac:dyDescent="0.2">
      <c r="A40" s="75">
        <v>1</v>
      </c>
      <c r="B40" s="131" t="s">
        <v>241</v>
      </c>
      <c r="C40" s="132"/>
      <c r="D40" s="133"/>
      <c r="E40" s="133"/>
      <c r="F40" s="100"/>
      <c r="G40" s="133"/>
      <c r="H40" s="133"/>
      <c r="I40" s="134"/>
      <c r="J40" s="133"/>
      <c r="K40" s="100"/>
      <c r="L40" s="134"/>
      <c r="M40" s="129">
        <v>0</v>
      </c>
      <c r="N40" s="133">
        <v>0</v>
      </c>
      <c r="O40" s="133">
        <v>180</v>
      </c>
      <c r="P40" s="100">
        <v>180</v>
      </c>
      <c r="Q40" s="133">
        <v>180</v>
      </c>
      <c r="R40" s="133">
        <v>180</v>
      </c>
      <c r="S40" s="133">
        <v>180</v>
      </c>
      <c r="T40" s="133">
        <v>180</v>
      </c>
      <c r="U40" s="100">
        <v>180</v>
      </c>
      <c r="V40" s="133">
        <f t="shared" si="13"/>
        <v>180</v>
      </c>
      <c r="W40" s="133">
        <f t="shared" si="13"/>
        <v>180</v>
      </c>
      <c r="X40" s="133">
        <f t="shared" si="13"/>
        <v>180</v>
      </c>
      <c r="Y40" s="133">
        <f t="shared" si="13"/>
        <v>180</v>
      </c>
      <c r="Z40" s="133">
        <f t="shared" si="13"/>
        <v>180</v>
      </c>
      <c r="AA40" s="133">
        <f t="shared" si="13"/>
        <v>180</v>
      </c>
      <c r="AB40" s="133">
        <f t="shared" si="13"/>
        <v>180</v>
      </c>
      <c r="AC40" s="133">
        <f t="shared" si="13"/>
        <v>180</v>
      </c>
      <c r="AD40" s="133">
        <f t="shared" si="13"/>
        <v>180</v>
      </c>
      <c r="AE40" s="133">
        <f t="shared" si="13"/>
        <v>180</v>
      </c>
      <c r="AF40" s="133">
        <f t="shared" si="13"/>
        <v>180</v>
      </c>
      <c r="AG40" s="133">
        <f t="shared" si="13"/>
        <v>180</v>
      </c>
      <c r="AH40" s="133">
        <f t="shared" si="13"/>
        <v>180</v>
      </c>
      <c r="AI40" s="133">
        <f t="shared" si="13"/>
        <v>180</v>
      </c>
      <c r="AJ40" s="133">
        <f t="shared" si="13"/>
        <v>180</v>
      </c>
      <c r="AK40" s="133">
        <f t="shared" si="13"/>
        <v>180</v>
      </c>
      <c r="AL40" s="133">
        <f t="shared" si="14"/>
        <v>180</v>
      </c>
      <c r="AM40" s="133">
        <f t="shared" si="14"/>
        <v>180</v>
      </c>
      <c r="AN40" s="133">
        <f t="shared" si="14"/>
        <v>180</v>
      </c>
      <c r="AO40" s="133">
        <f t="shared" si="14"/>
        <v>180</v>
      </c>
      <c r="AP40" s="133">
        <f t="shared" si="14"/>
        <v>180</v>
      </c>
      <c r="AQ40" s="133">
        <f t="shared" si="14"/>
        <v>180</v>
      </c>
      <c r="AR40" s="133">
        <f t="shared" si="14"/>
        <v>180</v>
      </c>
      <c r="AS40" s="133">
        <f t="shared" si="14"/>
        <v>180</v>
      </c>
      <c r="AT40" s="133">
        <f t="shared" si="14"/>
        <v>180</v>
      </c>
    </row>
    <row r="41" spans="1:46" ht="14.4" x14ac:dyDescent="0.2">
      <c r="A41" s="75">
        <v>9</v>
      </c>
      <c r="B41" s="131" t="s">
        <v>242</v>
      </c>
      <c r="C41" s="132"/>
      <c r="D41" s="133"/>
      <c r="E41" s="133"/>
      <c r="F41" s="100"/>
      <c r="G41" s="133"/>
      <c r="H41" s="133"/>
      <c r="I41" s="134"/>
      <c r="J41" s="133"/>
      <c r="K41" s="100"/>
      <c r="L41" s="134"/>
      <c r="M41" s="129">
        <v>206.25</v>
      </c>
      <c r="N41" s="133">
        <v>275</v>
      </c>
      <c r="O41" s="133">
        <v>275</v>
      </c>
      <c r="P41" s="100">
        <v>275</v>
      </c>
      <c r="Q41" s="133">
        <v>275</v>
      </c>
      <c r="R41" s="133">
        <v>275</v>
      </c>
      <c r="S41" s="133">
        <v>275</v>
      </c>
      <c r="T41" s="133">
        <v>275</v>
      </c>
      <c r="U41" s="100">
        <v>275</v>
      </c>
      <c r="V41" s="133">
        <f t="shared" si="13"/>
        <v>275</v>
      </c>
      <c r="W41" s="133">
        <f t="shared" si="13"/>
        <v>275</v>
      </c>
      <c r="X41" s="133">
        <f t="shared" si="13"/>
        <v>275</v>
      </c>
      <c r="Y41" s="133">
        <f t="shared" si="13"/>
        <v>275</v>
      </c>
      <c r="Z41" s="133">
        <f t="shared" si="13"/>
        <v>275</v>
      </c>
      <c r="AA41" s="133">
        <f t="shared" si="13"/>
        <v>275</v>
      </c>
      <c r="AB41" s="133">
        <f t="shared" si="13"/>
        <v>275</v>
      </c>
      <c r="AC41" s="133">
        <f t="shared" si="13"/>
        <v>275</v>
      </c>
      <c r="AD41" s="133">
        <f t="shared" si="13"/>
        <v>275</v>
      </c>
      <c r="AE41" s="133">
        <f t="shared" si="13"/>
        <v>275</v>
      </c>
      <c r="AF41" s="133">
        <f t="shared" si="13"/>
        <v>275</v>
      </c>
      <c r="AG41" s="133">
        <f t="shared" si="13"/>
        <v>275</v>
      </c>
      <c r="AH41" s="133">
        <f t="shared" si="13"/>
        <v>275</v>
      </c>
      <c r="AI41" s="133">
        <f t="shared" si="13"/>
        <v>275</v>
      </c>
      <c r="AJ41" s="133">
        <f t="shared" si="13"/>
        <v>275</v>
      </c>
      <c r="AK41" s="133">
        <f t="shared" si="13"/>
        <v>275</v>
      </c>
      <c r="AL41" s="133">
        <f t="shared" si="14"/>
        <v>275</v>
      </c>
      <c r="AM41" s="133">
        <f t="shared" si="14"/>
        <v>275</v>
      </c>
      <c r="AN41" s="133">
        <f t="shared" si="14"/>
        <v>275</v>
      </c>
      <c r="AO41" s="133">
        <f t="shared" si="14"/>
        <v>275</v>
      </c>
      <c r="AP41" s="133">
        <f t="shared" si="14"/>
        <v>275</v>
      </c>
      <c r="AQ41" s="133">
        <f t="shared" si="14"/>
        <v>275</v>
      </c>
      <c r="AR41" s="133">
        <f t="shared" si="14"/>
        <v>275</v>
      </c>
      <c r="AS41" s="133">
        <f t="shared" si="14"/>
        <v>275</v>
      </c>
      <c r="AT41" s="133">
        <f t="shared" si="14"/>
        <v>275</v>
      </c>
    </row>
    <row r="42" spans="1:46" ht="14.4" x14ac:dyDescent="0.2">
      <c r="A42" s="75">
        <v>4</v>
      </c>
      <c r="B42" s="131" t="s">
        <v>243</v>
      </c>
      <c r="C42" s="132"/>
      <c r="D42" s="133"/>
      <c r="E42" s="133"/>
      <c r="F42" s="100"/>
      <c r="G42" s="133"/>
      <c r="H42" s="137"/>
      <c r="I42" s="133"/>
      <c r="J42" s="133"/>
      <c r="K42" s="130"/>
      <c r="L42" s="129">
        <v>162.33333333333334</v>
      </c>
      <c r="M42" s="138">
        <v>487</v>
      </c>
      <c r="N42" s="138">
        <v>487</v>
      </c>
      <c r="O42" s="138">
        <v>487</v>
      </c>
      <c r="P42" s="107">
        <v>487</v>
      </c>
      <c r="Q42" s="138">
        <v>487</v>
      </c>
      <c r="R42" s="138">
        <v>487</v>
      </c>
      <c r="S42" s="138">
        <v>487</v>
      </c>
      <c r="T42" s="138">
        <v>487</v>
      </c>
      <c r="U42" s="107">
        <v>487</v>
      </c>
      <c r="V42" s="138">
        <f t="shared" si="13"/>
        <v>487</v>
      </c>
      <c r="W42" s="138">
        <f t="shared" si="13"/>
        <v>487</v>
      </c>
      <c r="X42" s="138">
        <f t="shared" si="13"/>
        <v>487</v>
      </c>
      <c r="Y42" s="138">
        <f t="shared" si="13"/>
        <v>487</v>
      </c>
      <c r="Z42" s="138">
        <f t="shared" si="13"/>
        <v>487</v>
      </c>
      <c r="AA42" s="138">
        <f t="shared" si="13"/>
        <v>487</v>
      </c>
      <c r="AB42" s="138">
        <f t="shared" si="13"/>
        <v>487</v>
      </c>
      <c r="AC42" s="138">
        <f t="shared" si="13"/>
        <v>487</v>
      </c>
      <c r="AD42" s="138">
        <f t="shared" si="13"/>
        <v>487</v>
      </c>
      <c r="AE42" s="138">
        <f t="shared" si="13"/>
        <v>487</v>
      </c>
      <c r="AF42" s="138">
        <f t="shared" si="13"/>
        <v>487</v>
      </c>
      <c r="AG42" s="138">
        <f t="shared" si="13"/>
        <v>487</v>
      </c>
      <c r="AH42" s="138">
        <f t="shared" si="13"/>
        <v>487</v>
      </c>
      <c r="AI42" s="138">
        <f t="shared" si="13"/>
        <v>487</v>
      </c>
      <c r="AJ42" s="138">
        <f t="shared" si="13"/>
        <v>487</v>
      </c>
      <c r="AK42" s="138">
        <f t="shared" si="13"/>
        <v>487</v>
      </c>
      <c r="AL42" s="138">
        <f t="shared" si="14"/>
        <v>487</v>
      </c>
      <c r="AM42" s="138">
        <f t="shared" si="14"/>
        <v>487</v>
      </c>
      <c r="AN42" s="138">
        <f t="shared" si="14"/>
        <v>487</v>
      </c>
      <c r="AO42" s="138">
        <f t="shared" si="14"/>
        <v>487</v>
      </c>
      <c r="AP42" s="138">
        <f t="shared" si="14"/>
        <v>487</v>
      </c>
      <c r="AQ42" s="138">
        <f t="shared" si="14"/>
        <v>487</v>
      </c>
      <c r="AR42" s="138">
        <f t="shared" si="14"/>
        <v>487</v>
      </c>
      <c r="AS42" s="138">
        <f t="shared" si="14"/>
        <v>487</v>
      </c>
      <c r="AT42" s="138">
        <f t="shared" si="14"/>
        <v>487</v>
      </c>
    </row>
    <row r="43" spans="1:46" ht="14.4" x14ac:dyDescent="0.2">
      <c r="A43" s="75">
        <v>2</v>
      </c>
      <c r="B43" s="131" t="s">
        <v>244</v>
      </c>
      <c r="C43" s="132"/>
      <c r="D43" s="133"/>
      <c r="E43" s="133"/>
      <c r="F43" s="100"/>
      <c r="G43" s="133"/>
      <c r="H43" s="137"/>
      <c r="I43" s="133"/>
      <c r="J43" s="134"/>
      <c r="K43" s="130"/>
      <c r="L43" s="129">
        <v>42.166666666666664</v>
      </c>
      <c r="M43" s="138">
        <v>253</v>
      </c>
      <c r="N43" s="138">
        <v>253</v>
      </c>
      <c r="O43" s="138">
        <v>253</v>
      </c>
      <c r="P43" s="107">
        <v>253</v>
      </c>
      <c r="Q43" s="138">
        <v>253</v>
      </c>
      <c r="R43" s="138">
        <v>253</v>
      </c>
      <c r="S43" s="138">
        <v>253</v>
      </c>
      <c r="T43" s="138">
        <v>253</v>
      </c>
      <c r="U43" s="107">
        <v>253</v>
      </c>
      <c r="V43" s="138">
        <f t="shared" si="13"/>
        <v>253</v>
      </c>
      <c r="W43" s="138">
        <f t="shared" si="13"/>
        <v>253</v>
      </c>
      <c r="X43" s="138">
        <f t="shared" si="13"/>
        <v>253</v>
      </c>
      <c r="Y43" s="138">
        <f t="shared" si="13"/>
        <v>253</v>
      </c>
      <c r="Z43" s="138">
        <f t="shared" si="13"/>
        <v>253</v>
      </c>
      <c r="AA43" s="138">
        <f t="shared" si="13"/>
        <v>253</v>
      </c>
      <c r="AB43" s="138">
        <f t="shared" si="13"/>
        <v>253</v>
      </c>
      <c r="AC43" s="138">
        <f t="shared" si="13"/>
        <v>253</v>
      </c>
      <c r="AD43" s="138">
        <f t="shared" si="13"/>
        <v>253</v>
      </c>
      <c r="AE43" s="138">
        <f t="shared" si="13"/>
        <v>253</v>
      </c>
      <c r="AF43" s="138">
        <f t="shared" si="13"/>
        <v>253</v>
      </c>
      <c r="AG43" s="138">
        <f t="shared" si="13"/>
        <v>253</v>
      </c>
      <c r="AH43" s="138">
        <f t="shared" si="13"/>
        <v>253</v>
      </c>
      <c r="AI43" s="138">
        <f t="shared" si="13"/>
        <v>253</v>
      </c>
      <c r="AJ43" s="138">
        <f t="shared" si="13"/>
        <v>253</v>
      </c>
      <c r="AK43" s="138">
        <f t="shared" si="13"/>
        <v>253</v>
      </c>
      <c r="AL43" s="138">
        <f t="shared" si="14"/>
        <v>253</v>
      </c>
      <c r="AM43" s="138">
        <f t="shared" si="14"/>
        <v>253</v>
      </c>
      <c r="AN43" s="138">
        <f t="shared" si="14"/>
        <v>253</v>
      </c>
      <c r="AO43" s="138">
        <f t="shared" si="14"/>
        <v>253</v>
      </c>
      <c r="AP43" s="138">
        <f t="shared" si="14"/>
        <v>253</v>
      </c>
      <c r="AQ43" s="138">
        <f t="shared" si="14"/>
        <v>253</v>
      </c>
      <c r="AR43" s="138">
        <f t="shared" si="14"/>
        <v>253</v>
      </c>
      <c r="AS43" s="138">
        <f t="shared" si="14"/>
        <v>253</v>
      </c>
      <c r="AT43" s="138">
        <f t="shared" si="14"/>
        <v>253</v>
      </c>
    </row>
    <row r="44" spans="1:46" ht="14.4" x14ac:dyDescent="0.2">
      <c r="A44" s="75">
        <v>5</v>
      </c>
      <c r="B44" s="131" t="s">
        <v>245</v>
      </c>
      <c r="C44" s="132"/>
      <c r="D44" s="133"/>
      <c r="E44" s="133"/>
      <c r="F44" s="100"/>
      <c r="G44" s="133"/>
      <c r="H44" s="133"/>
      <c r="I44" s="133"/>
      <c r="J44" s="133"/>
      <c r="K44" s="139"/>
      <c r="L44" s="137"/>
      <c r="M44" s="140"/>
      <c r="N44" s="129">
        <v>0</v>
      </c>
      <c r="O44" s="138">
        <v>0</v>
      </c>
      <c r="P44" s="107">
        <v>0</v>
      </c>
      <c r="Q44" s="138">
        <v>0</v>
      </c>
      <c r="R44" s="138">
        <v>21</v>
      </c>
      <c r="S44" s="138">
        <v>50</v>
      </c>
      <c r="T44" s="138">
        <v>50</v>
      </c>
      <c r="U44" s="107">
        <v>50</v>
      </c>
      <c r="V44" s="138">
        <f t="shared" si="13"/>
        <v>50</v>
      </c>
      <c r="W44" s="138">
        <f t="shared" si="13"/>
        <v>50</v>
      </c>
      <c r="X44" s="138">
        <f t="shared" si="13"/>
        <v>50</v>
      </c>
      <c r="Y44" s="138">
        <f t="shared" si="13"/>
        <v>50</v>
      </c>
      <c r="Z44" s="138">
        <f t="shared" si="13"/>
        <v>50</v>
      </c>
      <c r="AA44" s="138">
        <f t="shared" si="13"/>
        <v>50</v>
      </c>
      <c r="AB44" s="138">
        <f t="shared" si="13"/>
        <v>50</v>
      </c>
      <c r="AC44" s="138">
        <f t="shared" si="13"/>
        <v>50</v>
      </c>
      <c r="AD44" s="138">
        <f t="shared" si="13"/>
        <v>50</v>
      </c>
      <c r="AE44" s="138">
        <f t="shared" si="13"/>
        <v>50</v>
      </c>
      <c r="AF44" s="138">
        <f t="shared" si="13"/>
        <v>50</v>
      </c>
      <c r="AG44" s="138">
        <f t="shared" si="13"/>
        <v>50</v>
      </c>
      <c r="AH44" s="138">
        <f t="shared" si="13"/>
        <v>50</v>
      </c>
      <c r="AI44" s="138">
        <f t="shared" si="13"/>
        <v>50</v>
      </c>
      <c r="AJ44" s="138">
        <f t="shared" si="13"/>
        <v>50</v>
      </c>
      <c r="AK44" s="138">
        <f t="shared" si="13"/>
        <v>50</v>
      </c>
      <c r="AL44" s="138">
        <f t="shared" si="14"/>
        <v>50</v>
      </c>
      <c r="AM44" s="138">
        <f t="shared" si="14"/>
        <v>50</v>
      </c>
      <c r="AN44" s="138">
        <f t="shared" si="14"/>
        <v>50</v>
      </c>
      <c r="AO44" s="138">
        <f t="shared" si="14"/>
        <v>50</v>
      </c>
      <c r="AP44" s="138">
        <f t="shared" si="14"/>
        <v>50</v>
      </c>
      <c r="AQ44" s="138">
        <f t="shared" si="14"/>
        <v>50</v>
      </c>
      <c r="AR44" s="138">
        <f t="shared" si="14"/>
        <v>50</v>
      </c>
      <c r="AS44" s="138">
        <f t="shared" si="14"/>
        <v>50</v>
      </c>
      <c r="AT44" s="138">
        <f t="shared" si="14"/>
        <v>50</v>
      </c>
    </row>
    <row r="45" spans="1:46" ht="14.4" x14ac:dyDescent="0.2">
      <c r="B45" s="126" t="s">
        <v>246</v>
      </c>
      <c r="C45" s="97"/>
      <c r="D45" s="98"/>
      <c r="E45" s="98"/>
      <c r="F45" s="100"/>
      <c r="G45" s="98"/>
      <c r="H45" s="127"/>
      <c r="I45" s="98"/>
      <c r="J45" s="98"/>
      <c r="K45" s="100"/>
      <c r="L45" s="129">
        <v>26</v>
      </c>
      <c r="M45" s="105">
        <v>26</v>
      </c>
      <c r="N45" s="105">
        <v>26</v>
      </c>
      <c r="O45" s="105">
        <v>26</v>
      </c>
      <c r="P45" s="107">
        <v>26</v>
      </c>
      <c r="Q45" s="105">
        <v>26</v>
      </c>
      <c r="R45" s="105">
        <v>26</v>
      </c>
      <c r="S45" s="105">
        <v>26</v>
      </c>
      <c r="T45" s="105">
        <v>26</v>
      </c>
      <c r="U45" s="107">
        <v>26</v>
      </c>
      <c r="V45" s="105">
        <f t="shared" si="13"/>
        <v>26</v>
      </c>
      <c r="W45" s="105">
        <f t="shared" si="13"/>
        <v>26</v>
      </c>
      <c r="X45" s="105">
        <f t="shared" si="13"/>
        <v>26</v>
      </c>
      <c r="Y45" s="105">
        <f t="shared" si="13"/>
        <v>26</v>
      </c>
      <c r="Z45" s="105">
        <f t="shared" si="13"/>
        <v>26</v>
      </c>
      <c r="AA45" s="105">
        <f t="shared" si="13"/>
        <v>26</v>
      </c>
      <c r="AB45" s="105">
        <f t="shared" si="13"/>
        <v>26</v>
      </c>
      <c r="AC45" s="105">
        <f t="shared" si="13"/>
        <v>26</v>
      </c>
      <c r="AD45" s="105">
        <f t="shared" si="13"/>
        <v>26</v>
      </c>
      <c r="AE45" s="105">
        <f t="shared" si="13"/>
        <v>26</v>
      </c>
      <c r="AF45" s="105">
        <f t="shared" si="13"/>
        <v>26</v>
      </c>
      <c r="AG45" s="105">
        <f t="shared" si="13"/>
        <v>26</v>
      </c>
      <c r="AH45" s="105">
        <f t="shared" si="13"/>
        <v>26</v>
      </c>
      <c r="AI45" s="105">
        <f t="shared" si="13"/>
        <v>26</v>
      </c>
      <c r="AJ45" s="105">
        <f t="shared" si="13"/>
        <v>26</v>
      </c>
      <c r="AK45" s="105">
        <f t="shared" si="13"/>
        <v>26</v>
      </c>
      <c r="AL45" s="105">
        <f t="shared" si="14"/>
        <v>26</v>
      </c>
      <c r="AM45" s="105">
        <f t="shared" si="14"/>
        <v>26</v>
      </c>
      <c r="AN45" s="105">
        <f t="shared" si="14"/>
        <v>26</v>
      </c>
      <c r="AO45" s="105">
        <f t="shared" si="14"/>
        <v>26</v>
      </c>
      <c r="AP45" s="105">
        <f t="shared" si="14"/>
        <v>26</v>
      </c>
      <c r="AQ45" s="105">
        <f t="shared" si="14"/>
        <v>26</v>
      </c>
      <c r="AR45" s="105">
        <f t="shared" si="14"/>
        <v>26</v>
      </c>
      <c r="AS45" s="105">
        <f t="shared" si="14"/>
        <v>26</v>
      </c>
      <c r="AT45" s="105">
        <f t="shared" si="14"/>
        <v>26</v>
      </c>
    </row>
    <row r="46" spans="1:46" ht="14.4" x14ac:dyDescent="0.2">
      <c r="A46" s="75">
        <v>3</v>
      </c>
      <c r="B46" s="131" t="s">
        <v>247</v>
      </c>
      <c r="C46" s="132"/>
      <c r="D46" s="133"/>
      <c r="E46" s="133"/>
      <c r="F46" s="100"/>
      <c r="G46" s="133"/>
      <c r="H46" s="133"/>
      <c r="I46" s="133"/>
      <c r="J46" s="133"/>
      <c r="K46" s="100"/>
      <c r="L46" s="129">
        <v>1476</v>
      </c>
      <c r="M46" s="138">
        <v>1500</v>
      </c>
      <c r="N46" s="138">
        <v>1500</v>
      </c>
      <c r="O46" s="138">
        <v>1500</v>
      </c>
      <c r="P46" s="107">
        <v>1500</v>
      </c>
      <c r="Q46" s="138">
        <v>1500</v>
      </c>
      <c r="R46" s="141">
        <v>1500</v>
      </c>
      <c r="S46" s="138">
        <v>1500</v>
      </c>
      <c r="T46" s="138">
        <v>1500</v>
      </c>
      <c r="U46" s="107">
        <v>1500</v>
      </c>
      <c r="V46" s="138">
        <f t="shared" si="13"/>
        <v>1500</v>
      </c>
      <c r="W46" s="138">
        <f t="shared" si="13"/>
        <v>1500</v>
      </c>
      <c r="X46" s="138">
        <f t="shared" si="13"/>
        <v>1500</v>
      </c>
      <c r="Y46" s="138">
        <f t="shared" si="13"/>
        <v>1500</v>
      </c>
      <c r="Z46" s="138">
        <f t="shared" si="13"/>
        <v>1500</v>
      </c>
      <c r="AA46" s="138">
        <f t="shared" si="13"/>
        <v>1500</v>
      </c>
      <c r="AB46" s="138">
        <f t="shared" si="13"/>
        <v>1500</v>
      </c>
      <c r="AC46" s="138">
        <f t="shared" si="13"/>
        <v>1500</v>
      </c>
      <c r="AD46" s="138">
        <f t="shared" si="13"/>
        <v>1500</v>
      </c>
      <c r="AE46" s="138">
        <f t="shared" si="13"/>
        <v>1500</v>
      </c>
      <c r="AF46" s="138">
        <f t="shared" si="13"/>
        <v>1500</v>
      </c>
      <c r="AG46" s="138">
        <f t="shared" si="13"/>
        <v>1500</v>
      </c>
      <c r="AH46" s="138">
        <f t="shared" si="13"/>
        <v>1500</v>
      </c>
      <c r="AI46" s="138">
        <f t="shared" si="13"/>
        <v>1500</v>
      </c>
      <c r="AJ46" s="138">
        <f t="shared" si="13"/>
        <v>1500</v>
      </c>
      <c r="AK46" s="138">
        <f t="shared" si="13"/>
        <v>1500</v>
      </c>
      <c r="AL46" s="138">
        <f t="shared" si="14"/>
        <v>1500</v>
      </c>
      <c r="AM46" s="138">
        <f t="shared" si="14"/>
        <v>1500</v>
      </c>
      <c r="AN46" s="138">
        <f t="shared" si="14"/>
        <v>1500</v>
      </c>
      <c r="AO46" s="138">
        <f t="shared" si="14"/>
        <v>1500</v>
      </c>
      <c r="AP46" s="138">
        <f t="shared" si="14"/>
        <v>1500</v>
      </c>
      <c r="AQ46" s="138">
        <f t="shared" si="14"/>
        <v>1500</v>
      </c>
      <c r="AR46" s="138">
        <f t="shared" si="14"/>
        <v>1500</v>
      </c>
      <c r="AS46" s="138">
        <f t="shared" si="14"/>
        <v>1500</v>
      </c>
      <c r="AT46" s="138">
        <f t="shared" si="14"/>
        <v>1500</v>
      </c>
    </row>
    <row r="47" spans="1:46" ht="14.4" x14ac:dyDescent="0.2">
      <c r="A47" s="75">
        <v>6</v>
      </c>
      <c r="B47" s="126" t="s">
        <v>248</v>
      </c>
      <c r="C47" s="97"/>
      <c r="D47" s="98"/>
      <c r="E47" s="98"/>
      <c r="F47" s="100"/>
      <c r="G47" s="98"/>
      <c r="H47" s="98"/>
      <c r="I47" s="98"/>
      <c r="J47" s="142"/>
      <c r="K47" s="100"/>
      <c r="L47" s="129">
        <f>M47*$A47/12</f>
        <v>4</v>
      </c>
      <c r="M47" s="98">
        <v>8</v>
      </c>
      <c r="N47" s="98">
        <v>8</v>
      </c>
      <c r="O47" s="98">
        <f t="shared" ref="O47:AD62" si="15">N47</f>
        <v>8</v>
      </c>
      <c r="P47" s="100">
        <f t="shared" si="15"/>
        <v>8</v>
      </c>
      <c r="Q47" s="98">
        <f t="shared" si="15"/>
        <v>8</v>
      </c>
      <c r="R47" s="98">
        <f t="shared" si="15"/>
        <v>8</v>
      </c>
      <c r="S47" s="98">
        <f t="shared" si="15"/>
        <v>8</v>
      </c>
      <c r="T47" s="98">
        <f t="shared" si="15"/>
        <v>8</v>
      </c>
      <c r="U47" s="100">
        <f t="shared" si="15"/>
        <v>8</v>
      </c>
      <c r="V47" s="98">
        <f t="shared" si="15"/>
        <v>8</v>
      </c>
      <c r="W47" s="98">
        <f t="shared" si="15"/>
        <v>8</v>
      </c>
      <c r="X47" s="98">
        <f t="shared" si="15"/>
        <v>8</v>
      </c>
      <c r="Y47" s="98">
        <f t="shared" si="15"/>
        <v>8</v>
      </c>
      <c r="Z47" s="98">
        <f t="shared" si="15"/>
        <v>8</v>
      </c>
      <c r="AA47" s="98">
        <f t="shared" si="13"/>
        <v>8</v>
      </c>
      <c r="AB47" s="98">
        <f t="shared" si="13"/>
        <v>8</v>
      </c>
      <c r="AC47" s="98">
        <f t="shared" si="13"/>
        <v>8</v>
      </c>
      <c r="AD47" s="98">
        <f t="shared" si="13"/>
        <v>8</v>
      </c>
      <c r="AE47" s="98">
        <f t="shared" si="13"/>
        <v>8</v>
      </c>
      <c r="AF47" s="98">
        <f t="shared" si="13"/>
        <v>8</v>
      </c>
      <c r="AG47" s="98">
        <f t="shared" si="13"/>
        <v>8</v>
      </c>
      <c r="AH47" s="98">
        <f t="shared" si="13"/>
        <v>8</v>
      </c>
      <c r="AI47" s="98">
        <f t="shared" si="13"/>
        <v>8</v>
      </c>
      <c r="AJ47" s="98">
        <f t="shared" si="13"/>
        <v>8</v>
      </c>
      <c r="AK47" s="98">
        <f t="shared" si="13"/>
        <v>8</v>
      </c>
      <c r="AL47" s="98">
        <f t="shared" si="14"/>
        <v>8</v>
      </c>
      <c r="AM47" s="98">
        <f t="shared" si="14"/>
        <v>8</v>
      </c>
      <c r="AN47" s="98">
        <f t="shared" si="14"/>
        <v>8</v>
      </c>
      <c r="AO47" s="98">
        <f t="shared" si="14"/>
        <v>8</v>
      </c>
      <c r="AP47" s="98">
        <f t="shared" si="14"/>
        <v>8</v>
      </c>
      <c r="AQ47" s="98">
        <f t="shared" si="14"/>
        <v>8</v>
      </c>
      <c r="AR47" s="98">
        <f t="shared" si="14"/>
        <v>8</v>
      </c>
      <c r="AS47" s="98">
        <f t="shared" si="14"/>
        <v>8</v>
      </c>
      <c r="AT47" s="98">
        <f t="shared" si="14"/>
        <v>8</v>
      </c>
    </row>
    <row r="48" spans="1:46" ht="14.4" x14ac:dyDescent="0.2">
      <c r="B48" s="126" t="s">
        <v>249</v>
      </c>
      <c r="C48" s="97"/>
      <c r="D48" s="98"/>
      <c r="E48" s="98"/>
      <c r="F48" s="100"/>
      <c r="G48" s="98"/>
      <c r="H48" s="98"/>
      <c r="I48" s="98"/>
      <c r="J48" s="142"/>
      <c r="K48" s="100"/>
      <c r="L48" s="98"/>
      <c r="M48" s="98">
        <v>0</v>
      </c>
      <c r="N48" s="98">
        <f t="shared" ref="N48:N54" si="16">M48</f>
        <v>0</v>
      </c>
      <c r="O48" s="98">
        <f t="shared" si="15"/>
        <v>0</v>
      </c>
      <c r="P48" s="100">
        <f t="shared" si="15"/>
        <v>0</v>
      </c>
      <c r="Q48" s="98">
        <f t="shared" si="15"/>
        <v>0</v>
      </c>
      <c r="R48" s="98">
        <f t="shared" si="15"/>
        <v>0</v>
      </c>
      <c r="S48" s="98">
        <f t="shared" si="15"/>
        <v>0</v>
      </c>
      <c r="T48" s="98">
        <f t="shared" si="15"/>
        <v>0</v>
      </c>
      <c r="U48" s="100">
        <f t="shared" si="15"/>
        <v>0</v>
      </c>
      <c r="V48" s="98">
        <f t="shared" si="15"/>
        <v>0</v>
      </c>
      <c r="W48" s="98">
        <f t="shared" si="15"/>
        <v>0</v>
      </c>
      <c r="X48" s="98">
        <f t="shared" si="15"/>
        <v>0</v>
      </c>
      <c r="Y48" s="98">
        <f t="shared" si="15"/>
        <v>0</v>
      </c>
      <c r="Z48" s="98">
        <f t="shared" si="15"/>
        <v>0</v>
      </c>
      <c r="AA48" s="98">
        <f t="shared" si="13"/>
        <v>0</v>
      </c>
      <c r="AB48" s="98">
        <f t="shared" si="13"/>
        <v>0</v>
      </c>
      <c r="AC48" s="98">
        <f t="shared" si="13"/>
        <v>0</v>
      </c>
      <c r="AD48" s="98">
        <f t="shared" si="13"/>
        <v>0</v>
      </c>
      <c r="AE48" s="98">
        <f t="shared" si="13"/>
        <v>0</v>
      </c>
      <c r="AF48" s="98">
        <f t="shared" si="13"/>
        <v>0</v>
      </c>
      <c r="AG48" s="98">
        <f t="shared" si="13"/>
        <v>0</v>
      </c>
      <c r="AH48" s="98">
        <f t="shared" si="13"/>
        <v>0</v>
      </c>
      <c r="AI48" s="98">
        <f t="shared" si="13"/>
        <v>0</v>
      </c>
      <c r="AJ48" s="98">
        <f t="shared" si="13"/>
        <v>0</v>
      </c>
      <c r="AK48" s="98">
        <f t="shared" si="13"/>
        <v>0</v>
      </c>
      <c r="AL48" s="98">
        <f t="shared" si="14"/>
        <v>0</v>
      </c>
      <c r="AM48" s="98">
        <f t="shared" si="14"/>
        <v>0</v>
      </c>
      <c r="AN48" s="98">
        <f t="shared" si="14"/>
        <v>0</v>
      </c>
      <c r="AO48" s="98">
        <f t="shared" si="14"/>
        <v>0</v>
      </c>
      <c r="AP48" s="98">
        <f t="shared" si="14"/>
        <v>0</v>
      </c>
      <c r="AQ48" s="98">
        <f t="shared" si="14"/>
        <v>0</v>
      </c>
      <c r="AR48" s="98">
        <f t="shared" si="14"/>
        <v>0</v>
      </c>
      <c r="AS48" s="98">
        <f t="shared" si="14"/>
        <v>0</v>
      </c>
      <c r="AT48" s="98">
        <f t="shared" si="14"/>
        <v>0</v>
      </c>
    </row>
    <row r="49" spans="1:46" ht="14.4" x14ac:dyDescent="0.2">
      <c r="A49" s="75">
        <v>4</v>
      </c>
      <c r="B49" s="126" t="s">
        <v>250</v>
      </c>
      <c r="C49" s="97"/>
      <c r="D49" s="98"/>
      <c r="E49" s="98"/>
      <c r="F49" s="100"/>
      <c r="G49" s="98"/>
      <c r="H49" s="98"/>
      <c r="I49" s="98"/>
      <c r="J49" s="142"/>
      <c r="K49" s="100"/>
      <c r="L49" s="129">
        <f>M49*$A49/12</f>
        <v>2.3333333333333335</v>
      </c>
      <c r="M49" s="98">
        <v>7</v>
      </c>
      <c r="N49" s="98">
        <v>7.19</v>
      </c>
      <c r="O49" s="98">
        <f t="shared" si="15"/>
        <v>7.19</v>
      </c>
      <c r="P49" s="100">
        <f t="shared" si="15"/>
        <v>7.19</v>
      </c>
      <c r="Q49" s="98">
        <f t="shared" si="15"/>
        <v>7.19</v>
      </c>
      <c r="R49" s="98">
        <f t="shared" si="15"/>
        <v>7.19</v>
      </c>
      <c r="S49" s="98">
        <f t="shared" si="15"/>
        <v>7.19</v>
      </c>
      <c r="T49" s="98">
        <f t="shared" si="15"/>
        <v>7.19</v>
      </c>
      <c r="U49" s="100">
        <f t="shared" si="15"/>
        <v>7.19</v>
      </c>
      <c r="V49" s="98">
        <f t="shared" si="15"/>
        <v>7.19</v>
      </c>
      <c r="W49" s="98">
        <f t="shared" si="15"/>
        <v>7.19</v>
      </c>
      <c r="X49" s="98">
        <f t="shared" si="15"/>
        <v>7.19</v>
      </c>
      <c r="Y49" s="98">
        <f t="shared" si="15"/>
        <v>7.19</v>
      </c>
      <c r="Z49" s="98">
        <f t="shared" si="15"/>
        <v>7.19</v>
      </c>
      <c r="AA49" s="98">
        <f t="shared" si="13"/>
        <v>7.19</v>
      </c>
      <c r="AB49" s="98">
        <f t="shared" si="13"/>
        <v>7.19</v>
      </c>
      <c r="AC49" s="98">
        <f t="shared" si="13"/>
        <v>7.19</v>
      </c>
      <c r="AD49" s="98">
        <f t="shared" si="13"/>
        <v>7.19</v>
      </c>
      <c r="AE49" s="98">
        <f t="shared" si="13"/>
        <v>7.19</v>
      </c>
      <c r="AF49" s="98">
        <f t="shared" si="13"/>
        <v>7.19</v>
      </c>
      <c r="AG49" s="98">
        <f t="shared" si="13"/>
        <v>7.19</v>
      </c>
      <c r="AH49" s="98">
        <f t="shared" si="13"/>
        <v>7.19</v>
      </c>
      <c r="AI49" s="98">
        <f t="shared" si="13"/>
        <v>7.19</v>
      </c>
      <c r="AJ49" s="98">
        <f t="shared" si="13"/>
        <v>7.19</v>
      </c>
      <c r="AK49" s="98">
        <f t="shared" si="13"/>
        <v>7.19</v>
      </c>
      <c r="AL49" s="98">
        <f t="shared" si="14"/>
        <v>7.19</v>
      </c>
      <c r="AM49" s="98">
        <f t="shared" si="14"/>
        <v>7.19</v>
      </c>
      <c r="AN49" s="98">
        <f t="shared" si="14"/>
        <v>7.19</v>
      </c>
      <c r="AO49" s="98">
        <f t="shared" si="14"/>
        <v>7.19</v>
      </c>
      <c r="AP49" s="98">
        <f t="shared" si="14"/>
        <v>7.19</v>
      </c>
      <c r="AQ49" s="98">
        <f t="shared" si="14"/>
        <v>7.19</v>
      </c>
      <c r="AR49" s="98">
        <f t="shared" si="14"/>
        <v>7.19</v>
      </c>
      <c r="AS49" s="98">
        <f t="shared" si="14"/>
        <v>7.19</v>
      </c>
      <c r="AT49" s="98">
        <f t="shared" si="14"/>
        <v>7.19</v>
      </c>
    </row>
    <row r="50" spans="1:46" ht="14.4" x14ac:dyDescent="0.2">
      <c r="A50" s="75">
        <v>9</v>
      </c>
      <c r="B50" s="126" t="s">
        <v>251</v>
      </c>
      <c r="C50" s="97"/>
      <c r="D50" s="98"/>
      <c r="E50" s="98"/>
      <c r="F50" s="100"/>
      <c r="G50" s="98"/>
      <c r="H50" s="98"/>
      <c r="I50" s="98"/>
      <c r="J50" s="98"/>
      <c r="K50" s="143"/>
      <c r="L50" s="98"/>
      <c r="M50" s="98"/>
      <c r="N50" s="129">
        <f>O50*$A50/12</f>
        <v>35.25</v>
      </c>
      <c r="O50" s="98">
        <v>47</v>
      </c>
      <c r="P50" s="100">
        <f t="shared" si="15"/>
        <v>47</v>
      </c>
      <c r="Q50" s="98">
        <f t="shared" si="15"/>
        <v>47</v>
      </c>
      <c r="R50" s="98">
        <f t="shared" si="15"/>
        <v>47</v>
      </c>
      <c r="S50" s="98">
        <f t="shared" si="15"/>
        <v>47</v>
      </c>
      <c r="T50" s="98">
        <f t="shared" si="15"/>
        <v>47</v>
      </c>
      <c r="U50" s="100">
        <f t="shared" si="15"/>
        <v>47</v>
      </c>
      <c r="V50" s="98">
        <f t="shared" si="15"/>
        <v>47</v>
      </c>
      <c r="W50" s="98">
        <f t="shared" si="15"/>
        <v>47</v>
      </c>
      <c r="X50" s="98">
        <f t="shared" si="15"/>
        <v>47</v>
      </c>
      <c r="Y50" s="98">
        <f t="shared" si="15"/>
        <v>47</v>
      </c>
      <c r="Z50" s="98">
        <f t="shared" si="15"/>
        <v>47</v>
      </c>
      <c r="AA50" s="98">
        <f t="shared" si="13"/>
        <v>47</v>
      </c>
      <c r="AB50" s="98">
        <f t="shared" si="13"/>
        <v>47</v>
      </c>
      <c r="AC50" s="98">
        <f t="shared" si="13"/>
        <v>47</v>
      </c>
      <c r="AD50" s="98">
        <f t="shared" si="13"/>
        <v>47</v>
      </c>
      <c r="AE50" s="98">
        <f t="shared" si="13"/>
        <v>47</v>
      </c>
      <c r="AF50" s="98">
        <f t="shared" si="13"/>
        <v>47</v>
      </c>
      <c r="AG50" s="98">
        <f t="shared" si="13"/>
        <v>47</v>
      </c>
      <c r="AH50" s="98">
        <f t="shared" si="13"/>
        <v>47</v>
      </c>
      <c r="AI50" s="98">
        <f t="shared" si="13"/>
        <v>47</v>
      </c>
      <c r="AJ50" s="98">
        <f t="shared" si="13"/>
        <v>47</v>
      </c>
      <c r="AK50" s="98">
        <f t="shared" si="13"/>
        <v>47</v>
      </c>
      <c r="AL50" s="98">
        <f t="shared" si="14"/>
        <v>47</v>
      </c>
      <c r="AM50" s="98">
        <f t="shared" si="14"/>
        <v>47</v>
      </c>
      <c r="AN50" s="98">
        <f t="shared" si="14"/>
        <v>47</v>
      </c>
      <c r="AO50" s="98">
        <f t="shared" si="14"/>
        <v>47</v>
      </c>
      <c r="AP50" s="98">
        <f t="shared" si="14"/>
        <v>47</v>
      </c>
      <c r="AQ50" s="98">
        <f t="shared" si="14"/>
        <v>47</v>
      </c>
      <c r="AR50" s="98">
        <f t="shared" si="14"/>
        <v>47</v>
      </c>
      <c r="AS50" s="98">
        <f t="shared" si="14"/>
        <v>47</v>
      </c>
      <c r="AT50" s="98">
        <f t="shared" si="14"/>
        <v>47</v>
      </c>
    </row>
    <row r="51" spans="1:46" ht="14.4" x14ac:dyDescent="0.2">
      <c r="A51" s="75">
        <v>2</v>
      </c>
      <c r="B51" s="126" t="s">
        <v>252</v>
      </c>
      <c r="C51" s="97"/>
      <c r="D51" s="98"/>
      <c r="E51" s="98"/>
      <c r="F51" s="100"/>
      <c r="G51" s="98"/>
      <c r="H51" s="98"/>
      <c r="I51" s="98"/>
      <c r="J51" s="98"/>
      <c r="K51" s="143"/>
      <c r="L51" s="129">
        <v>0</v>
      </c>
      <c r="M51" s="98">
        <v>27</v>
      </c>
      <c r="N51" s="98">
        <f t="shared" si="16"/>
        <v>27</v>
      </c>
      <c r="O51" s="98">
        <f t="shared" si="15"/>
        <v>27</v>
      </c>
      <c r="P51" s="100">
        <f t="shared" si="15"/>
        <v>27</v>
      </c>
      <c r="Q51" s="98">
        <f t="shared" si="15"/>
        <v>27</v>
      </c>
      <c r="R51" s="98">
        <f t="shared" si="15"/>
        <v>27</v>
      </c>
      <c r="S51" s="98">
        <f t="shared" si="15"/>
        <v>27</v>
      </c>
      <c r="T51" s="98">
        <f t="shared" si="15"/>
        <v>27</v>
      </c>
      <c r="U51" s="100">
        <f t="shared" si="15"/>
        <v>27</v>
      </c>
      <c r="V51" s="98">
        <f t="shared" si="15"/>
        <v>27</v>
      </c>
      <c r="W51" s="98">
        <f t="shared" si="15"/>
        <v>27</v>
      </c>
      <c r="X51" s="98">
        <f t="shared" si="15"/>
        <v>27</v>
      </c>
      <c r="Y51" s="98">
        <f t="shared" si="15"/>
        <v>27</v>
      </c>
      <c r="Z51" s="98">
        <f t="shared" si="15"/>
        <v>27</v>
      </c>
      <c r="AA51" s="98">
        <f t="shared" si="15"/>
        <v>27</v>
      </c>
      <c r="AB51" s="98">
        <f t="shared" si="15"/>
        <v>27</v>
      </c>
      <c r="AC51" s="98">
        <f t="shared" si="15"/>
        <v>27</v>
      </c>
      <c r="AD51" s="98">
        <f t="shared" si="15"/>
        <v>27</v>
      </c>
      <c r="AE51" s="98">
        <f t="shared" ref="AE51:AT66" si="17">AD51</f>
        <v>27</v>
      </c>
      <c r="AF51" s="98">
        <f t="shared" si="17"/>
        <v>27</v>
      </c>
      <c r="AG51" s="98">
        <f t="shared" si="17"/>
        <v>27</v>
      </c>
      <c r="AH51" s="98">
        <f t="shared" si="17"/>
        <v>27</v>
      </c>
      <c r="AI51" s="98">
        <f t="shared" si="17"/>
        <v>27</v>
      </c>
      <c r="AJ51" s="98">
        <f t="shared" si="17"/>
        <v>27</v>
      </c>
      <c r="AK51" s="98">
        <f t="shared" si="17"/>
        <v>27</v>
      </c>
      <c r="AL51" s="98">
        <f t="shared" si="17"/>
        <v>27</v>
      </c>
      <c r="AM51" s="98">
        <f t="shared" si="17"/>
        <v>27</v>
      </c>
      <c r="AN51" s="98">
        <f t="shared" si="17"/>
        <v>27</v>
      </c>
      <c r="AO51" s="98">
        <f t="shared" si="17"/>
        <v>27</v>
      </c>
      <c r="AP51" s="98">
        <f t="shared" si="17"/>
        <v>27</v>
      </c>
      <c r="AQ51" s="98">
        <f t="shared" si="17"/>
        <v>27</v>
      </c>
      <c r="AR51" s="98">
        <f t="shared" si="17"/>
        <v>27</v>
      </c>
      <c r="AS51" s="98">
        <f t="shared" si="17"/>
        <v>27</v>
      </c>
      <c r="AT51" s="98">
        <f t="shared" si="17"/>
        <v>27</v>
      </c>
    </row>
    <row r="52" spans="1:46" ht="14.4" x14ac:dyDescent="0.2">
      <c r="A52" s="75">
        <v>8</v>
      </c>
      <c r="B52" s="126" t="s">
        <v>253</v>
      </c>
      <c r="C52" s="97"/>
      <c r="D52" s="98"/>
      <c r="E52" s="98"/>
      <c r="F52" s="100"/>
      <c r="G52" s="98"/>
      <c r="H52" s="98"/>
      <c r="I52" s="98"/>
      <c r="J52" s="98"/>
      <c r="K52" s="100"/>
      <c r="L52" s="142"/>
      <c r="M52" s="129">
        <f>N52*$A52/12</f>
        <v>3.9666666666666668</v>
      </c>
      <c r="N52" s="98">
        <v>5.95</v>
      </c>
      <c r="O52" s="98">
        <f t="shared" si="15"/>
        <v>5.95</v>
      </c>
      <c r="P52" s="100">
        <f t="shared" si="15"/>
        <v>5.95</v>
      </c>
      <c r="Q52" s="98">
        <f t="shared" si="15"/>
        <v>5.95</v>
      </c>
      <c r="R52" s="98">
        <f t="shared" si="15"/>
        <v>5.95</v>
      </c>
      <c r="S52" s="98">
        <f t="shared" si="15"/>
        <v>5.95</v>
      </c>
      <c r="T52" s="98">
        <f t="shared" si="15"/>
        <v>5.95</v>
      </c>
      <c r="U52" s="100">
        <f t="shared" si="15"/>
        <v>5.95</v>
      </c>
      <c r="V52" s="98">
        <f t="shared" si="15"/>
        <v>5.95</v>
      </c>
      <c r="W52" s="98">
        <f t="shared" si="15"/>
        <v>5.95</v>
      </c>
      <c r="X52" s="98">
        <f t="shared" si="15"/>
        <v>5.95</v>
      </c>
      <c r="Y52" s="98">
        <f t="shared" si="15"/>
        <v>5.95</v>
      </c>
      <c r="Z52" s="98">
        <f t="shared" si="15"/>
        <v>5.95</v>
      </c>
      <c r="AA52" s="98">
        <f t="shared" si="15"/>
        <v>5.95</v>
      </c>
      <c r="AB52" s="98">
        <f t="shared" si="15"/>
        <v>5.95</v>
      </c>
      <c r="AC52" s="98">
        <f t="shared" si="15"/>
        <v>5.95</v>
      </c>
      <c r="AD52" s="98">
        <f t="shared" si="15"/>
        <v>5.95</v>
      </c>
      <c r="AE52" s="98">
        <f t="shared" si="17"/>
        <v>5.95</v>
      </c>
      <c r="AF52" s="98">
        <f t="shared" si="17"/>
        <v>5.95</v>
      </c>
      <c r="AG52" s="98">
        <f t="shared" si="17"/>
        <v>5.95</v>
      </c>
      <c r="AH52" s="98">
        <f t="shared" si="17"/>
        <v>5.95</v>
      </c>
      <c r="AI52" s="98">
        <f t="shared" si="17"/>
        <v>5.95</v>
      </c>
      <c r="AJ52" s="98">
        <f t="shared" si="17"/>
        <v>5.95</v>
      </c>
      <c r="AK52" s="98">
        <f t="shared" si="17"/>
        <v>5.95</v>
      </c>
      <c r="AL52" s="98">
        <f t="shared" si="17"/>
        <v>5.95</v>
      </c>
      <c r="AM52" s="98">
        <f t="shared" si="17"/>
        <v>5.95</v>
      </c>
      <c r="AN52" s="98">
        <f t="shared" si="17"/>
        <v>5.95</v>
      </c>
      <c r="AO52" s="98">
        <f t="shared" si="17"/>
        <v>5.95</v>
      </c>
      <c r="AP52" s="98">
        <f t="shared" si="17"/>
        <v>5.95</v>
      </c>
      <c r="AQ52" s="98">
        <f t="shared" si="17"/>
        <v>5.95</v>
      </c>
      <c r="AR52" s="98">
        <f t="shared" si="17"/>
        <v>5.95</v>
      </c>
      <c r="AS52" s="98">
        <f t="shared" si="17"/>
        <v>5.95</v>
      </c>
      <c r="AT52" s="98">
        <f t="shared" si="17"/>
        <v>5.95</v>
      </c>
    </row>
    <row r="53" spans="1:46" ht="14.4" x14ac:dyDescent="0.2">
      <c r="A53" s="75">
        <v>6</v>
      </c>
      <c r="B53" s="126" t="s">
        <v>254</v>
      </c>
      <c r="C53" s="97"/>
      <c r="D53" s="98"/>
      <c r="E53" s="98"/>
      <c r="F53" s="100"/>
      <c r="G53" s="98"/>
      <c r="H53" s="98"/>
      <c r="I53" s="98"/>
      <c r="J53" s="98"/>
      <c r="K53" s="100"/>
      <c r="L53" s="142"/>
      <c r="M53" s="142"/>
      <c r="N53" s="129">
        <v>0</v>
      </c>
      <c r="O53" s="98">
        <v>0</v>
      </c>
      <c r="P53" s="100">
        <f t="shared" si="15"/>
        <v>0</v>
      </c>
      <c r="Q53" s="98">
        <f t="shared" si="15"/>
        <v>0</v>
      </c>
      <c r="R53" s="98">
        <f t="shared" si="15"/>
        <v>0</v>
      </c>
      <c r="S53" s="98">
        <f t="shared" si="15"/>
        <v>0</v>
      </c>
      <c r="T53" s="98">
        <f t="shared" si="15"/>
        <v>0</v>
      </c>
      <c r="U53" s="100">
        <f t="shared" si="15"/>
        <v>0</v>
      </c>
      <c r="V53" s="98">
        <f t="shared" si="15"/>
        <v>0</v>
      </c>
      <c r="W53" s="98">
        <f t="shared" si="15"/>
        <v>0</v>
      </c>
      <c r="X53" s="98">
        <f t="shared" si="15"/>
        <v>0</v>
      </c>
      <c r="Y53" s="98">
        <f t="shared" si="15"/>
        <v>0</v>
      </c>
      <c r="Z53" s="98">
        <f t="shared" si="15"/>
        <v>0</v>
      </c>
      <c r="AA53" s="98">
        <f t="shared" si="15"/>
        <v>0</v>
      </c>
      <c r="AB53" s="98">
        <f t="shared" si="15"/>
        <v>0</v>
      </c>
      <c r="AC53" s="98">
        <f t="shared" si="15"/>
        <v>0</v>
      </c>
      <c r="AD53" s="98">
        <f t="shared" si="15"/>
        <v>0</v>
      </c>
      <c r="AE53" s="98">
        <f t="shared" si="17"/>
        <v>0</v>
      </c>
      <c r="AF53" s="98">
        <f t="shared" si="17"/>
        <v>0</v>
      </c>
      <c r="AG53" s="98">
        <f t="shared" si="17"/>
        <v>0</v>
      </c>
      <c r="AH53" s="98">
        <f t="shared" si="17"/>
        <v>0</v>
      </c>
      <c r="AI53" s="98">
        <f t="shared" si="17"/>
        <v>0</v>
      </c>
      <c r="AJ53" s="98">
        <f t="shared" si="17"/>
        <v>0</v>
      </c>
      <c r="AK53" s="98">
        <f t="shared" si="17"/>
        <v>0</v>
      </c>
      <c r="AL53" s="98">
        <f t="shared" si="17"/>
        <v>0</v>
      </c>
      <c r="AM53" s="98">
        <f t="shared" si="17"/>
        <v>0</v>
      </c>
      <c r="AN53" s="98">
        <f t="shared" si="17"/>
        <v>0</v>
      </c>
      <c r="AO53" s="98">
        <f t="shared" si="17"/>
        <v>0</v>
      </c>
      <c r="AP53" s="98">
        <f t="shared" si="17"/>
        <v>0</v>
      </c>
      <c r="AQ53" s="98">
        <f t="shared" si="17"/>
        <v>0</v>
      </c>
      <c r="AR53" s="98">
        <f t="shared" si="17"/>
        <v>0</v>
      </c>
      <c r="AS53" s="98">
        <f t="shared" si="17"/>
        <v>0</v>
      </c>
      <c r="AT53" s="98">
        <f t="shared" si="17"/>
        <v>0</v>
      </c>
    </row>
    <row r="54" spans="1:46" ht="14.4" x14ac:dyDescent="0.2">
      <c r="A54" s="75">
        <v>1</v>
      </c>
      <c r="B54" s="126" t="s">
        <v>255</v>
      </c>
      <c r="C54" s="97"/>
      <c r="D54" s="98"/>
      <c r="E54" s="98"/>
      <c r="F54" s="100"/>
      <c r="G54" s="98"/>
      <c r="H54" s="98"/>
      <c r="I54" s="98"/>
      <c r="J54" s="98"/>
      <c r="K54" s="100"/>
      <c r="L54" s="129">
        <v>10</v>
      </c>
      <c r="M54" s="105">
        <v>10</v>
      </c>
      <c r="N54" s="105">
        <f t="shared" si="16"/>
        <v>10</v>
      </c>
      <c r="O54" s="105">
        <f t="shared" si="15"/>
        <v>10</v>
      </c>
      <c r="P54" s="107">
        <f t="shared" si="15"/>
        <v>10</v>
      </c>
      <c r="Q54" s="105">
        <f t="shared" si="15"/>
        <v>10</v>
      </c>
      <c r="R54" s="144">
        <f t="shared" si="15"/>
        <v>10</v>
      </c>
      <c r="S54" s="105">
        <f t="shared" si="15"/>
        <v>10</v>
      </c>
      <c r="T54" s="105">
        <f t="shared" si="15"/>
        <v>10</v>
      </c>
      <c r="U54" s="107">
        <f t="shared" si="15"/>
        <v>10</v>
      </c>
      <c r="V54" s="105">
        <f t="shared" si="15"/>
        <v>10</v>
      </c>
      <c r="W54" s="105">
        <f t="shared" si="15"/>
        <v>10</v>
      </c>
      <c r="X54" s="105">
        <f t="shared" si="15"/>
        <v>10</v>
      </c>
      <c r="Y54" s="105">
        <f t="shared" si="15"/>
        <v>10</v>
      </c>
      <c r="Z54" s="105">
        <f t="shared" si="15"/>
        <v>10</v>
      </c>
      <c r="AA54" s="105">
        <f t="shared" si="15"/>
        <v>10</v>
      </c>
      <c r="AB54" s="105">
        <f t="shared" si="15"/>
        <v>10</v>
      </c>
      <c r="AC54" s="105">
        <f t="shared" si="15"/>
        <v>10</v>
      </c>
      <c r="AD54" s="105">
        <f t="shared" si="15"/>
        <v>10</v>
      </c>
      <c r="AE54" s="105">
        <f t="shared" si="17"/>
        <v>10</v>
      </c>
      <c r="AF54" s="105">
        <f t="shared" si="17"/>
        <v>10</v>
      </c>
      <c r="AG54" s="105">
        <f t="shared" si="17"/>
        <v>10</v>
      </c>
      <c r="AH54" s="105">
        <f t="shared" si="17"/>
        <v>10</v>
      </c>
      <c r="AI54" s="105">
        <f t="shared" si="17"/>
        <v>10</v>
      </c>
      <c r="AJ54" s="105">
        <f t="shared" si="17"/>
        <v>10</v>
      </c>
      <c r="AK54" s="105">
        <f t="shared" si="17"/>
        <v>10</v>
      </c>
      <c r="AL54" s="105">
        <f t="shared" si="17"/>
        <v>10</v>
      </c>
      <c r="AM54" s="105">
        <f t="shared" si="17"/>
        <v>10</v>
      </c>
      <c r="AN54" s="105">
        <f t="shared" si="17"/>
        <v>10</v>
      </c>
      <c r="AO54" s="105">
        <f t="shared" si="17"/>
        <v>10</v>
      </c>
      <c r="AP54" s="105">
        <f t="shared" si="17"/>
        <v>10</v>
      </c>
      <c r="AQ54" s="105">
        <f t="shared" si="17"/>
        <v>10</v>
      </c>
      <c r="AR54" s="105">
        <f t="shared" si="17"/>
        <v>10</v>
      </c>
      <c r="AS54" s="105">
        <f t="shared" si="17"/>
        <v>10</v>
      </c>
      <c r="AT54" s="105">
        <f t="shared" si="17"/>
        <v>10</v>
      </c>
    </row>
    <row r="55" spans="1:46" ht="14.4" x14ac:dyDescent="0.2">
      <c r="A55" s="75">
        <v>1</v>
      </c>
      <c r="B55" s="126" t="s">
        <v>256</v>
      </c>
      <c r="C55" s="97"/>
      <c r="D55" s="98"/>
      <c r="E55" s="98"/>
      <c r="F55" s="100"/>
      <c r="G55" s="98"/>
      <c r="H55" s="98"/>
      <c r="I55" s="98"/>
      <c r="J55" s="98"/>
      <c r="K55" s="100"/>
      <c r="L55" s="142"/>
      <c r="M55" s="145">
        <v>0.5</v>
      </c>
      <c r="N55" s="105">
        <v>6</v>
      </c>
      <c r="O55" s="105">
        <f>+N55</f>
        <v>6</v>
      </c>
      <c r="P55" s="107">
        <f t="shared" si="15"/>
        <v>6</v>
      </c>
      <c r="Q55" s="105">
        <f t="shared" si="15"/>
        <v>6</v>
      </c>
      <c r="R55" s="144">
        <f t="shared" si="15"/>
        <v>6</v>
      </c>
      <c r="S55" s="105">
        <f t="shared" si="15"/>
        <v>6</v>
      </c>
      <c r="T55" s="105">
        <f t="shared" si="15"/>
        <v>6</v>
      </c>
      <c r="U55" s="107">
        <f t="shared" si="15"/>
        <v>6</v>
      </c>
      <c r="V55" s="105">
        <f t="shared" si="15"/>
        <v>6</v>
      </c>
      <c r="W55" s="105">
        <f t="shared" si="15"/>
        <v>6</v>
      </c>
      <c r="X55" s="105">
        <f t="shared" si="15"/>
        <v>6</v>
      </c>
      <c r="Y55" s="105">
        <f t="shared" si="15"/>
        <v>6</v>
      </c>
      <c r="Z55" s="105">
        <f t="shared" si="15"/>
        <v>6</v>
      </c>
      <c r="AA55" s="105">
        <f t="shared" si="15"/>
        <v>6</v>
      </c>
      <c r="AB55" s="105">
        <f t="shared" si="15"/>
        <v>6</v>
      </c>
      <c r="AC55" s="105">
        <f t="shared" si="15"/>
        <v>6</v>
      </c>
      <c r="AD55" s="105">
        <f t="shared" si="15"/>
        <v>6</v>
      </c>
      <c r="AE55" s="105">
        <f t="shared" si="17"/>
        <v>6</v>
      </c>
      <c r="AF55" s="105">
        <f t="shared" si="17"/>
        <v>6</v>
      </c>
      <c r="AG55" s="105">
        <f t="shared" si="17"/>
        <v>6</v>
      </c>
      <c r="AH55" s="105">
        <f t="shared" si="17"/>
        <v>6</v>
      </c>
      <c r="AI55" s="105">
        <f t="shared" si="17"/>
        <v>6</v>
      </c>
      <c r="AJ55" s="105">
        <f t="shared" si="17"/>
        <v>6</v>
      </c>
      <c r="AK55" s="105">
        <f t="shared" si="17"/>
        <v>6</v>
      </c>
      <c r="AL55" s="105">
        <f t="shared" si="17"/>
        <v>6</v>
      </c>
      <c r="AM55" s="105">
        <f t="shared" si="17"/>
        <v>6</v>
      </c>
      <c r="AN55" s="105">
        <f t="shared" si="17"/>
        <v>6</v>
      </c>
      <c r="AO55" s="105">
        <f t="shared" si="17"/>
        <v>6</v>
      </c>
      <c r="AP55" s="105">
        <f t="shared" si="17"/>
        <v>6</v>
      </c>
      <c r="AQ55" s="105">
        <f t="shared" si="17"/>
        <v>6</v>
      </c>
      <c r="AR55" s="105">
        <f t="shared" si="17"/>
        <v>6</v>
      </c>
      <c r="AS55" s="105">
        <f t="shared" si="17"/>
        <v>6</v>
      </c>
      <c r="AT55" s="105">
        <f t="shared" si="17"/>
        <v>6</v>
      </c>
    </row>
    <row r="56" spans="1:46" ht="14.4" x14ac:dyDescent="0.2">
      <c r="A56" s="75">
        <v>11</v>
      </c>
      <c r="B56" s="126" t="s">
        <v>257</v>
      </c>
      <c r="C56" s="97"/>
      <c r="D56" s="98"/>
      <c r="E56" s="98"/>
      <c r="F56" s="100"/>
      <c r="G56" s="98"/>
      <c r="H56" s="98"/>
      <c r="I56" s="98"/>
      <c r="J56" s="98"/>
      <c r="K56" s="100"/>
      <c r="L56" s="142"/>
      <c r="M56" s="142"/>
      <c r="N56" s="129">
        <v>0</v>
      </c>
      <c r="O56" s="105">
        <v>0</v>
      </c>
      <c r="P56" s="107">
        <f t="shared" si="15"/>
        <v>0</v>
      </c>
      <c r="Q56" s="105">
        <f t="shared" si="15"/>
        <v>0</v>
      </c>
      <c r="R56" s="144">
        <f t="shared" si="15"/>
        <v>0</v>
      </c>
      <c r="S56" s="105">
        <f t="shared" si="15"/>
        <v>0</v>
      </c>
      <c r="T56" s="105">
        <f t="shared" si="15"/>
        <v>0</v>
      </c>
      <c r="U56" s="107">
        <f t="shared" si="15"/>
        <v>0</v>
      </c>
      <c r="V56" s="105">
        <f t="shared" si="15"/>
        <v>0</v>
      </c>
      <c r="W56" s="105">
        <f t="shared" si="15"/>
        <v>0</v>
      </c>
      <c r="X56" s="105">
        <f t="shared" si="15"/>
        <v>0</v>
      </c>
      <c r="Y56" s="105">
        <f t="shared" si="15"/>
        <v>0</v>
      </c>
      <c r="Z56" s="105">
        <f t="shared" si="15"/>
        <v>0</v>
      </c>
      <c r="AA56" s="105">
        <f t="shared" si="15"/>
        <v>0</v>
      </c>
      <c r="AB56" s="105">
        <f t="shared" si="15"/>
        <v>0</v>
      </c>
      <c r="AC56" s="105">
        <f t="shared" si="15"/>
        <v>0</v>
      </c>
      <c r="AD56" s="105">
        <f t="shared" si="15"/>
        <v>0</v>
      </c>
      <c r="AE56" s="105">
        <f t="shared" si="17"/>
        <v>0</v>
      </c>
      <c r="AF56" s="105">
        <f t="shared" si="17"/>
        <v>0</v>
      </c>
      <c r="AG56" s="105">
        <f t="shared" si="17"/>
        <v>0</v>
      </c>
      <c r="AH56" s="105">
        <f t="shared" si="17"/>
        <v>0</v>
      </c>
      <c r="AI56" s="105">
        <f t="shared" si="17"/>
        <v>0</v>
      </c>
      <c r="AJ56" s="105">
        <f t="shared" si="17"/>
        <v>0</v>
      </c>
      <c r="AK56" s="105">
        <f t="shared" si="17"/>
        <v>0</v>
      </c>
      <c r="AL56" s="105">
        <f t="shared" si="17"/>
        <v>0</v>
      </c>
      <c r="AM56" s="105">
        <f t="shared" si="17"/>
        <v>0</v>
      </c>
      <c r="AN56" s="105">
        <f t="shared" si="17"/>
        <v>0</v>
      </c>
      <c r="AO56" s="105">
        <f t="shared" si="17"/>
        <v>0</v>
      </c>
      <c r="AP56" s="105">
        <f t="shared" si="17"/>
        <v>0</v>
      </c>
      <c r="AQ56" s="105">
        <f t="shared" si="17"/>
        <v>0</v>
      </c>
      <c r="AR56" s="105">
        <f t="shared" si="17"/>
        <v>0</v>
      </c>
      <c r="AS56" s="105">
        <f t="shared" si="17"/>
        <v>0</v>
      </c>
      <c r="AT56" s="105">
        <f t="shared" si="17"/>
        <v>0</v>
      </c>
    </row>
    <row r="57" spans="1:46" ht="14.4" x14ac:dyDescent="0.2">
      <c r="A57" s="75">
        <v>1</v>
      </c>
      <c r="B57" s="126" t="s">
        <v>258</v>
      </c>
      <c r="C57" s="97"/>
      <c r="D57" s="98"/>
      <c r="E57" s="98"/>
      <c r="F57" s="100"/>
      <c r="G57" s="98"/>
      <c r="H57" s="98"/>
      <c r="I57" s="98"/>
      <c r="J57" s="98"/>
      <c r="K57" s="100"/>
      <c r="L57" s="142"/>
      <c r="M57" s="129">
        <f>N57*$A57/12</f>
        <v>4.1416666666666666</v>
      </c>
      <c r="N57" s="105">
        <v>49.7</v>
      </c>
      <c r="O57" s="105">
        <f t="shared" si="15"/>
        <v>49.7</v>
      </c>
      <c r="P57" s="107">
        <f t="shared" si="15"/>
        <v>49.7</v>
      </c>
      <c r="Q57" s="105">
        <f t="shared" si="15"/>
        <v>49.7</v>
      </c>
      <c r="R57" s="144">
        <f t="shared" si="15"/>
        <v>49.7</v>
      </c>
      <c r="S57" s="105">
        <f t="shared" si="15"/>
        <v>49.7</v>
      </c>
      <c r="T57" s="105">
        <f t="shared" si="15"/>
        <v>49.7</v>
      </c>
      <c r="U57" s="107">
        <f t="shared" si="15"/>
        <v>49.7</v>
      </c>
      <c r="V57" s="105">
        <f t="shared" si="15"/>
        <v>49.7</v>
      </c>
      <c r="W57" s="105">
        <f t="shared" si="15"/>
        <v>49.7</v>
      </c>
      <c r="X57" s="105">
        <f t="shared" si="15"/>
        <v>49.7</v>
      </c>
      <c r="Y57" s="105">
        <f t="shared" si="15"/>
        <v>49.7</v>
      </c>
      <c r="Z57" s="105">
        <f t="shared" si="15"/>
        <v>49.7</v>
      </c>
      <c r="AA57" s="105">
        <f t="shared" si="15"/>
        <v>49.7</v>
      </c>
      <c r="AB57" s="105">
        <f t="shared" si="15"/>
        <v>49.7</v>
      </c>
      <c r="AC57" s="105">
        <f t="shared" si="15"/>
        <v>49.7</v>
      </c>
      <c r="AD57" s="105">
        <f t="shared" si="15"/>
        <v>49.7</v>
      </c>
      <c r="AE57" s="105">
        <f t="shared" si="17"/>
        <v>49.7</v>
      </c>
      <c r="AF57" s="105">
        <f t="shared" si="17"/>
        <v>49.7</v>
      </c>
      <c r="AG57" s="105">
        <f t="shared" si="17"/>
        <v>49.7</v>
      </c>
      <c r="AH57" s="105">
        <f t="shared" si="17"/>
        <v>49.7</v>
      </c>
      <c r="AI57" s="105">
        <f t="shared" si="17"/>
        <v>49.7</v>
      </c>
      <c r="AJ57" s="105">
        <f t="shared" si="17"/>
        <v>49.7</v>
      </c>
      <c r="AK57" s="105">
        <f t="shared" si="17"/>
        <v>49.7</v>
      </c>
      <c r="AL57" s="105">
        <f t="shared" si="17"/>
        <v>49.7</v>
      </c>
      <c r="AM57" s="105">
        <f t="shared" si="17"/>
        <v>49.7</v>
      </c>
      <c r="AN57" s="105">
        <f t="shared" si="17"/>
        <v>49.7</v>
      </c>
      <c r="AO57" s="105">
        <f t="shared" si="17"/>
        <v>49.7</v>
      </c>
      <c r="AP57" s="105">
        <f t="shared" si="17"/>
        <v>49.7</v>
      </c>
      <c r="AQ57" s="105">
        <f t="shared" si="17"/>
        <v>49.7</v>
      </c>
      <c r="AR57" s="105">
        <f t="shared" si="17"/>
        <v>49.7</v>
      </c>
      <c r="AS57" s="105">
        <f t="shared" si="17"/>
        <v>49.7</v>
      </c>
      <c r="AT57" s="105">
        <f t="shared" si="17"/>
        <v>49.7</v>
      </c>
    </row>
    <row r="58" spans="1:46" ht="14.4" x14ac:dyDescent="0.2">
      <c r="A58" s="75">
        <v>2</v>
      </c>
      <c r="B58" s="126" t="s">
        <v>259</v>
      </c>
      <c r="C58" s="97"/>
      <c r="D58" s="98"/>
      <c r="E58" s="98"/>
      <c r="F58" s="100"/>
      <c r="G58" s="98"/>
      <c r="H58" s="98"/>
      <c r="I58" s="98"/>
      <c r="J58" s="98"/>
      <c r="K58" s="100"/>
      <c r="L58" s="129">
        <v>0</v>
      </c>
      <c r="M58" s="105">
        <v>0</v>
      </c>
      <c r="N58" s="142">
        <f>+M58</f>
        <v>0</v>
      </c>
      <c r="O58" s="105">
        <f t="shared" si="15"/>
        <v>0</v>
      </c>
      <c r="P58" s="107">
        <f t="shared" si="15"/>
        <v>0</v>
      </c>
      <c r="Q58" s="105">
        <f t="shared" si="15"/>
        <v>0</v>
      </c>
      <c r="R58" s="144">
        <f t="shared" si="15"/>
        <v>0</v>
      </c>
      <c r="S58" s="105">
        <f t="shared" si="15"/>
        <v>0</v>
      </c>
      <c r="T58" s="105">
        <f t="shared" si="15"/>
        <v>0</v>
      </c>
      <c r="U58" s="107">
        <f t="shared" si="15"/>
        <v>0</v>
      </c>
      <c r="V58" s="105">
        <f t="shared" si="15"/>
        <v>0</v>
      </c>
      <c r="W58" s="105">
        <f t="shared" si="15"/>
        <v>0</v>
      </c>
      <c r="X58" s="105">
        <f t="shared" si="15"/>
        <v>0</v>
      </c>
      <c r="Y58" s="105">
        <f t="shared" si="15"/>
        <v>0</v>
      </c>
      <c r="Z58" s="105">
        <f t="shared" si="15"/>
        <v>0</v>
      </c>
      <c r="AA58" s="105">
        <f t="shared" si="15"/>
        <v>0</v>
      </c>
      <c r="AB58" s="105">
        <f t="shared" si="15"/>
        <v>0</v>
      </c>
      <c r="AC58" s="105">
        <f t="shared" si="15"/>
        <v>0</v>
      </c>
      <c r="AD58" s="105">
        <f t="shared" si="15"/>
        <v>0</v>
      </c>
      <c r="AE58" s="105">
        <f t="shared" si="17"/>
        <v>0</v>
      </c>
      <c r="AF58" s="105">
        <f t="shared" si="17"/>
        <v>0</v>
      </c>
      <c r="AG58" s="105">
        <f t="shared" si="17"/>
        <v>0</v>
      </c>
      <c r="AH58" s="105">
        <f t="shared" si="17"/>
        <v>0</v>
      </c>
      <c r="AI58" s="105">
        <f t="shared" si="17"/>
        <v>0</v>
      </c>
      <c r="AJ58" s="105">
        <f t="shared" si="17"/>
        <v>0</v>
      </c>
      <c r="AK58" s="105">
        <f t="shared" si="17"/>
        <v>0</v>
      </c>
      <c r="AL58" s="105">
        <f t="shared" si="17"/>
        <v>0</v>
      </c>
      <c r="AM58" s="105">
        <f t="shared" si="17"/>
        <v>0</v>
      </c>
      <c r="AN58" s="105">
        <f t="shared" si="17"/>
        <v>0</v>
      </c>
      <c r="AO58" s="105">
        <f t="shared" si="17"/>
        <v>0</v>
      </c>
      <c r="AP58" s="105">
        <f t="shared" si="17"/>
        <v>0</v>
      </c>
      <c r="AQ58" s="105">
        <f t="shared" si="17"/>
        <v>0</v>
      </c>
      <c r="AR58" s="105">
        <f t="shared" si="17"/>
        <v>0</v>
      </c>
      <c r="AS58" s="105">
        <f t="shared" si="17"/>
        <v>0</v>
      </c>
      <c r="AT58" s="105">
        <f t="shared" si="17"/>
        <v>0</v>
      </c>
    </row>
    <row r="59" spans="1:46" ht="14.4" x14ac:dyDescent="0.2">
      <c r="A59" s="75">
        <v>2</v>
      </c>
      <c r="B59" s="126" t="s">
        <v>260</v>
      </c>
      <c r="C59" s="97"/>
      <c r="D59" s="98"/>
      <c r="E59" s="98"/>
      <c r="F59" s="100"/>
      <c r="G59" s="98"/>
      <c r="H59" s="98"/>
      <c r="I59" s="98"/>
      <c r="J59" s="98"/>
      <c r="K59" s="100"/>
      <c r="L59" s="142"/>
      <c r="M59" s="105"/>
      <c r="N59" s="142"/>
      <c r="O59" s="105"/>
      <c r="P59" s="107"/>
      <c r="Q59" s="105"/>
      <c r="R59" s="146">
        <v>0</v>
      </c>
      <c r="S59" s="105">
        <v>0</v>
      </c>
      <c r="T59" s="105">
        <f t="shared" si="15"/>
        <v>0</v>
      </c>
      <c r="U59" s="107">
        <f t="shared" si="15"/>
        <v>0</v>
      </c>
      <c r="V59" s="105">
        <f t="shared" si="15"/>
        <v>0</v>
      </c>
      <c r="W59" s="105">
        <f t="shared" si="15"/>
        <v>0</v>
      </c>
      <c r="X59" s="105">
        <f t="shared" si="15"/>
        <v>0</v>
      </c>
      <c r="Y59" s="105">
        <f t="shared" si="15"/>
        <v>0</v>
      </c>
      <c r="Z59" s="105">
        <f t="shared" si="15"/>
        <v>0</v>
      </c>
      <c r="AA59" s="105">
        <f t="shared" si="15"/>
        <v>0</v>
      </c>
      <c r="AB59" s="105">
        <f t="shared" si="15"/>
        <v>0</v>
      </c>
      <c r="AC59" s="105">
        <f t="shared" si="15"/>
        <v>0</v>
      </c>
      <c r="AD59" s="105">
        <f t="shared" si="15"/>
        <v>0</v>
      </c>
      <c r="AE59" s="105">
        <f t="shared" si="17"/>
        <v>0</v>
      </c>
      <c r="AF59" s="105">
        <f t="shared" si="17"/>
        <v>0</v>
      </c>
      <c r="AG59" s="105">
        <f t="shared" si="17"/>
        <v>0</v>
      </c>
      <c r="AH59" s="105">
        <f t="shared" si="17"/>
        <v>0</v>
      </c>
      <c r="AI59" s="105">
        <f t="shared" si="17"/>
        <v>0</v>
      </c>
      <c r="AJ59" s="105">
        <f t="shared" si="17"/>
        <v>0</v>
      </c>
      <c r="AK59" s="105">
        <f t="shared" si="17"/>
        <v>0</v>
      </c>
      <c r="AL59" s="105">
        <f t="shared" si="17"/>
        <v>0</v>
      </c>
      <c r="AM59" s="105">
        <f t="shared" si="17"/>
        <v>0</v>
      </c>
      <c r="AN59" s="105">
        <f t="shared" si="17"/>
        <v>0</v>
      </c>
      <c r="AO59" s="105">
        <f t="shared" si="17"/>
        <v>0</v>
      </c>
      <c r="AP59" s="105">
        <f t="shared" si="17"/>
        <v>0</v>
      </c>
      <c r="AQ59" s="105">
        <f t="shared" si="17"/>
        <v>0</v>
      </c>
      <c r="AR59" s="105">
        <f t="shared" si="17"/>
        <v>0</v>
      </c>
      <c r="AS59" s="105">
        <f t="shared" si="17"/>
        <v>0</v>
      </c>
      <c r="AT59" s="105">
        <f t="shared" si="17"/>
        <v>0</v>
      </c>
    </row>
    <row r="60" spans="1:46" ht="14.4" x14ac:dyDescent="0.2">
      <c r="A60" s="75">
        <v>11</v>
      </c>
      <c r="B60" s="126" t="s">
        <v>261</v>
      </c>
      <c r="C60" s="97"/>
      <c r="D60" s="98"/>
      <c r="E60" s="98"/>
      <c r="F60" s="100"/>
      <c r="G60" s="98"/>
      <c r="H60" s="98"/>
      <c r="I60" s="98"/>
      <c r="J60" s="98"/>
      <c r="K60" s="100"/>
      <c r="L60" s="142"/>
      <c r="M60" s="105"/>
      <c r="N60" s="142"/>
      <c r="O60" s="105"/>
      <c r="P60" s="107"/>
      <c r="Q60" s="105"/>
      <c r="R60" s="146">
        <v>0</v>
      </c>
      <c r="S60" s="105">
        <v>0</v>
      </c>
      <c r="T60" s="105">
        <f t="shared" si="15"/>
        <v>0</v>
      </c>
      <c r="U60" s="107">
        <f t="shared" si="15"/>
        <v>0</v>
      </c>
      <c r="V60" s="105">
        <f t="shared" si="15"/>
        <v>0</v>
      </c>
      <c r="W60" s="147">
        <v>80</v>
      </c>
      <c r="X60" s="105">
        <f t="shared" si="15"/>
        <v>80</v>
      </c>
      <c r="Y60" s="105">
        <f t="shared" si="15"/>
        <v>80</v>
      </c>
      <c r="Z60" s="105">
        <f t="shared" si="15"/>
        <v>80</v>
      </c>
      <c r="AA60" s="105">
        <f t="shared" si="15"/>
        <v>80</v>
      </c>
      <c r="AB60" s="105">
        <f t="shared" si="15"/>
        <v>80</v>
      </c>
      <c r="AC60" s="105">
        <f t="shared" si="15"/>
        <v>80</v>
      </c>
      <c r="AD60" s="105">
        <f t="shared" si="15"/>
        <v>80</v>
      </c>
      <c r="AE60" s="105">
        <f t="shared" si="17"/>
        <v>80</v>
      </c>
      <c r="AF60" s="105">
        <f t="shared" si="17"/>
        <v>80</v>
      </c>
      <c r="AG60" s="105">
        <f t="shared" si="17"/>
        <v>80</v>
      </c>
      <c r="AH60" s="105">
        <f t="shared" si="17"/>
        <v>80</v>
      </c>
      <c r="AI60" s="105">
        <f t="shared" si="17"/>
        <v>80</v>
      </c>
      <c r="AJ60" s="105">
        <f t="shared" si="17"/>
        <v>80</v>
      </c>
      <c r="AK60" s="105">
        <f t="shared" si="17"/>
        <v>80</v>
      </c>
      <c r="AL60" s="105">
        <f t="shared" si="17"/>
        <v>80</v>
      </c>
      <c r="AM60" s="105">
        <f t="shared" si="17"/>
        <v>80</v>
      </c>
      <c r="AN60" s="105">
        <f t="shared" si="17"/>
        <v>80</v>
      </c>
      <c r="AO60" s="105">
        <f t="shared" si="17"/>
        <v>80</v>
      </c>
      <c r="AP60" s="105">
        <f t="shared" si="17"/>
        <v>80</v>
      </c>
      <c r="AQ60" s="105">
        <f t="shared" si="17"/>
        <v>80</v>
      </c>
      <c r="AR60" s="105">
        <f t="shared" si="17"/>
        <v>80</v>
      </c>
      <c r="AS60" s="105">
        <f t="shared" si="17"/>
        <v>80</v>
      </c>
      <c r="AT60" s="105">
        <f t="shared" si="17"/>
        <v>80</v>
      </c>
    </row>
    <row r="61" spans="1:46" ht="14.4" x14ac:dyDescent="0.2">
      <c r="A61" s="75">
        <v>11</v>
      </c>
      <c r="B61" s="126" t="s">
        <v>262</v>
      </c>
      <c r="C61" s="97"/>
      <c r="D61" s="98"/>
      <c r="E61" s="98"/>
      <c r="F61" s="100"/>
      <c r="G61" s="98"/>
      <c r="H61" s="98"/>
      <c r="I61" s="98"/>
      <c r="J61" s="98"/>
      <c r="K61" s="100"/>
      <c r="L61" s="142"/>
      <c r="M61" s="105"/>
      <c r="N61" s="142"/>
      <c r="O61" s="105"/>
      <c r="P61" s="107"/>
      <c r="Q61" s="105"/>
      <c r="R61" s="144"/>
      <c r="S61" s="146">
        <v>0</v>
      </c>
      <c r="T61" s="105">
        <v>0</v>
      </c>
      <c r="U61" s="107">
        <f t="shared" si="15"/>
        <v>0</v>
      </c>
      <c r="V61" s="105">
        <f t="shared" si="15"/>
        <v>0</v>
      </c>
      <c r="W61" s="105">
        <f t="shared" si="15"/>
        <v>0</v>
      </c>
      <c r="X61" s="105">
        <f t="shared" si="15"/>
        <v>0</v>
      </c>
      <c r="Y61" s="105">
        <f t="shared" si="15"/>
        <v>0</v>
      </c>
      <c r="Z61" s="105">
        <f t="shared" si="15"/>
        <v>0</v>
      </c>
      <c r="AA61" s="105">
        <f t="shared" si="15"/>
        <v>0</v>
      </c>
      <c r="AB61" s="105">
        <f t="shared" si="15"/>
        <v>0</v>
      </c>
      <c r="AC61" s="105">
        <f t="shared" si="15"/>
        <v>0</v>
      </c>
      <c r="AD61" s="105">
        <f t="shared" si="15"/>
        <v>0</v>
      </c>
      <c r="AE61" s="105">
        <f t="shared" si="17"/>
        <v>0</v>
      </c>
      <c r="AF61" s="105">
        <f t="shared" si="17"/>
        <v>0</v>
      </c>
      <c r="AG61" s="105">
        <f t="shared" si="17"/>
        <v>0</v>
      </c>
      <c r="AH61" s="105">
        <f t="shared" si="17"/>
        <v>0</v>
      </c>
      <c r="AI61" s="105">
        <f t="shared" si="17"/>
        <v>0</v>
      </c>
      <c r="AJ61" s="105">
        <f t="shared" si="17"/>
        <v>0</v>
      </c>
      <c r="AK61" s="105">
        <f t="shared" si="17"/>
        <v>0</v>
      </c>
      <c r="AL61" s="105">
        <f t="shared" si="17"/>
        <v>0</v>
      </c>
      <c r="AM61" s="105">
        <f t="shared" si="17"/>
        <v>0</v>
      </c>
      <c r="AN61" s="105">
        <f t="shared" si="17"/>
        <v>0</v>
      </c>
      <c r="AO61" s="105">
        <f t="shared" si="17"/>
        <v>0</v>
      </c>
      <c r="AP61" s="105">
        <f t="shared" si="17"/>
        <v>0</v>
      </c>
      <c r="AQ61" s="105">
        <f t="shared" si="17"/>
        <v>0</v>
      </c>
      <c r="AR61" s="105">
        <f t="shared" si="17"/>
        <v>0</v>
      </c>
      <c r="AS61" s="105">
        <f t="shared" si="17"/>
        <v>0</v>
      </c>
      <c r="AT61" s="105">
        <f t="shared" si="17"/>
        <v>0</v>
      </c>
    </row>
    <row r="62" spans="1:46" ht="14.4" x14ac:dyDescent="0.2">
      <c r="A62" s="75">
        <v>1</v>
      </c>
      <c r="B62" s="126" t="s">
        <v>263</v>
      </c>
      <c r="C62" s="97"/>
      <c r="D62" s="98"/>
      <c r="E62" s="98"/>
      <c r="F62" s="100"/>
      <c r="G62" s="98"/>
      <c r="H62" s="98"/>
      <c r="I62" s="98"/>
      <c r="J62" s="98"/>
      <c r="K62" s="100"/>
      <c r="L62" s="142"/>
      <c r="M62" s="105"/>
      <c r="N62" s="129">
        <v>0</v>
      </c>
      <c r="O62" s="105">
        <v>0</v>
      </c>
      <c r="P62" s="107">
        <f>O62</f>
        <v>0</v>
      </c>
      <c r="Q62" s="105">
        <f>P62</f>
        <v>0</v>
      </c>
      <c r="R62" s="144">
        <f>Q62</f>
        <v>0</v>
      </c>
      <c r="S62" s="105">
        <f>R62</f>
        <v>0</v>
      </c>
      <c r="T62" s="105">
        <v>0</v>
      </c>
      <c r="U62" s="107">
        <f t="shared" si="15"/>
        <v>0</v>
      </c>
      <c r="V62" s="105">
        <f t="shared" si="15"/>
        <v>0</v>
      </c>
      <c r="W62" s="105">
        <f t="shared" si="15"/>
        <v>0</v>
      </c>
      <c r="X62" s="105">
        <f t="shared" si="15"/>
        <v>0</v>
      </c>
      <c r="Y62" s="105">
        <f t="shared" si="15"/>
        <v>0</v>
      </c>
      <c r="Z62" s="105">
        <f t="shared" si="15"/>
        <v>0</v>
      </c>
      <c r="AA62" s="105">
        <f t="shared" si="15"/>
        <v>0</v>
      </c>
      <c r="AB62" s="105">
        <f t="shared" si="15"/>
        <v>0</v>
      </c>
      <c r="AC62" s="105">
        <f t="shared" si="15"/>
        <v>0</v>
      </c>
      <c r="AD62" s="105">
        <f t="shared" si="15"/>
        <v>0</v>
      </c>
      <c r="AE62" s="105">
        <f t="shared" si="17"/>
        <v>0</v>
      </c>
      <c r="AF62" s="105">
        <f t="shared" si="17"/>
        <v>0</v>
      </c>
      <c r="AG62" s="105">
        <f t="shared" si="17"/>
        <v>0</v>
      </c>
      <c r="AH62" s="105">
        <f t="shared" si="17"/>
        <v>0</v>
      </c>
      <c r="AI62" s="105">
        <f t="shared" si="17"/>
        <v>0</v>
      </c>
      <c r="AJ62" s="105">
        <f t="shared" si="17"/>
        <v>0</v>
      </c>
      <c r="AK62" s="105">
        <f t="shared" si="17"/>
        <v>0</v>
      </c>
      <c r="AL62" s="105">
        <f t="shared" si="17"/>
        <v>0</v>
      </c>
      <c r="AM62" s="105">
        <f t="shared" si="17"/>
        <v>0</v>
      </c>
      <c r="AN62" s="105">
        <f t="shared" si="17"/>
        <v>0</v>
      </c>
      <c r="AO62" s="105">
        <f t="shared" si="17"/>
        <v>0</v>
      </c>
      <c r="AP62" s="105">
        <f t="shared" si="17"/>
        <v>0</v>
      </c>
      <c r="AQ62" s="105">
        <f t="shared" si="17"/>
        <v>0</v>
      </c>
      <c r="AR62" s="105">
        <f t="shared" si="17"/>
        <v>0</v>
      </c>
      <c r="AS62" s="105">
        <f t="shared" si="17"/>
        <v>0</v>
      </c>
      <c r="AT62" s="105">
        <f t="shared" si="17"/>
        <v>0</v>
      </c>
    </row>
    <row r="63" spans="1:46" ht="14.4" x14ac:dyDescent="0.2">
      <c r="A63" s="75">
        <v>2</v>
      </c>
      <c r="B63" s="126" t="s">
        <v>264</v>
      </c>
      <c r="C63" s="97"/>
      <c r="D63" s="98"/>
      <c r="E63" s="98"/>
      <c r="F63" s="100"/>
      <c r="G63" s="98"/>
      <c r="H63" s="98"/>
      <c r="I63" s="98"/>
      <c r="J63" s="98"/>
      <c r="K63" s="100"/>
      <c r="L63" s="142"/>
      <c r="M63" s="105"/>
      <c r="N63" s="142"/>
      <c r="O63" s="105"/>
      <c r="P63" s="107"/>
      <c r="Q63" s="105"/>
      <c r="R63" s="105"/>
      <c r="S63" s="146">
        <f>+T63*A63/12</f>
        <v>0</v>
      </c>
      <c r="T63" s="105">
        <v>0</v>
      </c>
      <c r="U63" s="107">
        <f t="shared" ref="U63:AJ74" si="18">T63</f>
        <v>0</v>
      </c>
      <c r="V63" s="105">
        <f t="shared" si="18"/>
        <v>0</v>
      </c>
      <c r="W63" s="105">
        <f t="shared" si="18"/>
        <v>0</v>
      </c>
      <c r="X63" s="105">
        <f t="shared" si="18"/>
        <v>0</v>
      </c>
      <c r="Y63" s="105">
        <f t="shared" si="18"/>
        <v>0</v>
      </c>
      <c r="Z63" s="105">
        <f t="shared" si="18"/>
        <v>0</v>
      </c>
      <c r="AA63" s="105">
        <f t="shared" si="18"/>
        <v>0</v>
      </c>
      <c r="AB63" s="105">
        <f t="shared" si="18"/>
        <v>0</v>
      </c>
      <c r="AC63" s="105">
        <f t="shared" si="18"/>
        <v>0</v>
      </c>
      <c r="AD63" s="105">
        <f t="shared" si="18"/>
        <v>0</v>
      </c>
      <c r="AE63" s="105">
        <f t="shared" si="18"/>
        <v>0</v>
      </c>
      <c r="AF63" s="105">
        <f t="shared" si="18"/>
        <v>0</v>
      </c>
      <c r="AG63" s="105">
        <f t="shared" si="18"/>
        <v>0</v>
      </c>
      <c r="AH63" s="105">
        <f t="shared" si="18"/>
        <v>0</v>
      </c>
      <c r="AI63" s="105">
        <f t="shared" si="18"/>
        <v>0</v>
      </c>
      <c r="AJ63" s="105">
        <f t="shared" si="18"/>
        <v>0</v>
      </c>
      <c r="AK63" s="105">
        <f t="shared" si="17"/>
        <v>0</v>
      </c>
      <c r="AL63" s="105">
        <f t="shared" si="17"/>
        <v>0</v>
      </c>
      <c r="AM63" s="105">
        <f t="shared" si="17"/>
        <v>0</v>
      </c>
      <c r="AN63" s="105">
        <f t="shared" si="17"/>
        <v>0</v>
      </c>
      <c r="AO63" s="105">
        <f t="shared" si="17"/>
        <v>0</v>
      </c>
      <c r="AP63" s="105">
        <f t="shared" si="17"/>
        <v>0</v>
      </c>
      <c r="AQ63" s="105">
        <f t="shared" si="17"/>
        <v>0</v>
      </c>
      <c r="AR63" s="105">
        <f t="shared" si="17"/>
        <v>0</v>
      </c>
      <c r="AS63" s="105">
        <f t="shared" si="17"/>
        <v>0</v>
      </c>
      <c r="AT63" s="105">
        <f t="shared" si="17"/>
        <v>0</v>
      </c>
    </row>
    <row r="64" spans="1:46" ht="14.4" x14ac:dyDescent="0.2">
      <c r="B64" s="126" t="s">
        <v>265</v>
      </c>
      <c r="C64" s="97"/>
      <c r="D64" s="98"/>
      <c r="E64" s="98"/>
      <c r="F64" s="100"/>
      <c r="G64" s="98"/>
      <c r="H64" s="98"/>
      <c r="I64" s="98"/>
      <c r="J64" s="98"/>
      <c r="K64" s="100"/>
      <c r="L64" s="142"/>
      <c r="M64" s="105"/>
      <c r="N64" s="142"/>
      <c r="O64" s="105"/>
      <c r="P64" s="107"/>
      <c r="Q64" s="105"/>
      <c r="R64" s="144"/>
      <c r="S64" s="105"/>
      <c r="T64" s="105">
        <f>S64</f>
        <v>0</v>
      </c>
      <c r="U64" s="107">
        <f t="shared" si="18"/>
        <v>0</v>
      </c>
      <c r="V64" s="105">
        <f t="shared" si="18"/>
        <v>0</v>
      </c>
      <c r="W64" s="105">
        <f t="shared" si="18"/>
        <v>0</v>
      </c>
      <c r="X64" s="105">
        <f t="shared" si="18"/>
        <v>0</v>
      </c>
      <c r="Y64" s="105">
        <f t="shared" si="18"/>
        <v>0</v>
      </c>
      <c r="Z64" s="105">
        <f t="shared" si="18"/>
        <v>0</v>
      </c>
      <c r="AA64" s="105">
        <f t="shared" si="18"/>
        <v>0</v>
      </c>
      <c r="AB64" s="105">
        <f t="shared" si="18"/>
        <v>0</v>
      </c>
      <c r="AC64" s="105">
        <f t="shared" si="18"/>
        <v>0</v>
      </c>
      <c r="AD64" s="105">
        <f t="shared" si="18"/>
        <v>0</v>
      </c>
      <c r="AE64" s="105">
        <f t="shared" si="18"/>
        <v>0</v>
      </c>
      <c r="AF64" s="105">
        <f t="shared" si="18"/>
        <v>0</v>
      </c>
      <c r="AG64" s="105">
        <f t="shared" si="18"/>
        <v>0</v>
      </c>
      <c r="AH64" s="105">
        <f t="shared" si="18"/>
        <v>0</v>
      </c>
      <c r="AI64" s="105">
        <f t="shared" si="18"/>
        <v>0</v>
      </c>
      <c r="AJ64" s="105">
        <f t="shared" si="18"/>
        <v>0</v>
      </c>
      <c r="AK64" s="105">
        <f t="shared" si="17"/>
        <v>0</v>
      </c>
      <c r="AL64" s="105">
        <f t="shared" si="17"/>
        <v>0</v>
      </c>
      <c r="AM64" s="105">
        <f t="shared" si="17"/>
        <v>0</v>
      </c>
      <c r="AN64" s="105">
        <f t="shared" si="17"/>
        <v>0</v>
      </c>
      <c r="AO64" s="105">
        <f t="shared" si="17"/>
        <v>0</v>
      </c>
      <c r="AP64" s="105">
        <f t="shared" si="17"/>
        <v>0</v>
      </c>
      <c r="AQ64" s="105">
        <f t="shared" si="17"/>
        <v>0</v>
      </c>
      <c r="AR64" s="105">
        <f t="shared" si="17"/>
        <v>0</v>
      </c>
      <c r="AS64" s="105">
        <f t="shared" si="17"/>
        <v>0</v>
      </c>
      <c r="AT64" s="105">
        <f t="shared" si="17"/>
        <v>0</v>
      </c>
    </row>
    <row r="65" spans="1:48" ht="14.4" x14ac:dyDescent="0.2">
      <c r="B65" s="126" t="s">
        <v>266</v>
      </c>
      <c r="C65" s="97"/>
      <c r="D65" s="98"/>
      <c r="E65" s="98"/>
      <c r="F65" s="100"/>
      <c r="G65" s="98"/>
      <c r="H65" s="98"/>
      <c r="I65" s="98"/>
      <c r="J65" s="98"/>
      <c r="K65" s="100"/>
      <c r="L65" s="142"/>
      <c r="M65" s="105"/>
      <c r="N65" s="142"/>
      <c r="O65" s="142"/>
      <c r="P65" s="107"/>
      <c r="Q65" s="105"/>
      <c r="R65" s="144"/>
      <c r="S65" s="105"/>
      <c r="T65" s="105">
        <f>S65</f>
        <v>0</v>
      </c>
      <c r="U65" s="107">
        <f t="shared" si="18"/>
        <v>0</v>
      </c>
      <c r="V65" s="105">
        <f t="shared" si="18"/>
        <v>0</v>
      </c>
      <c r="W65" s="105">
        <f t="shared" si="18"/>
        <v>0</v>
      </c>
      <c r="X65" s="105">
        <f t="shared" si="18"/>
        <v>0</v>
      </c>
      <c r="Y65" s="105">
        <f t="shared" si="18"/>
        <v>0</v>
      </c>
      <c r="Z65" s="105">
        <f t="shared" si="18"/>
        <v>0</v>
      </c>
      <c r="AA65" s="105">
        <f t="shared" si="18"/>
        <v>0</v>
      </c>
      <c r="AB65" s="105">
        <f t="shared" si="18"/>
        <v>0</v>
      </c>
      <c r="AC65" s="105">
        <f t="shared" si="18"/>
        <v>0</v>
      </c>
      <c r="AD65" s="105">
        <f t="shared" si="18"/>
        <v>0</v>
      </c>
      <c r="AE65" s="105">
        <f t="shared" si="18"/>
        <v>0</v>
      </c>
      <c r="AF65" s="105">
        <f t="shared" si="18"/>
        <v>0</v>
      </c>
      <c r="AG65" s="105">
        <f t="shared" si="18"/>
        <v>0</v>
      </c>
      <c r="AH65" s="105">
        <f t="shared" si="18"/>
        <v>0</v>
      </c>
      <c r="AI65" s="105">
        <f t="shared" si="18"/>
        <v>0</v>
      </c>
      <c r="AJ65" s="105">
        <f t="shared" si="18"/>
        <v>0</v>
      </c>
      <c r="AK65" s="105">
        <f t="shared" si="17"/>
        <v>0</v>
      </c>
      <c r="AL65" s="105">
        <f t="shared" si="17"/>
        <v>0</v>
      </c>
      <c r="AM65" s="105">
        <f t="shared" si="17"/>
        <v>0</v>
      </c>
      <c r="AN65" s="105">
        <f t="shared" si="17"/>
        <v>0</v>
      </c>
      <c r="AO65" s="105">
        <f t="shared" si="17"/>
        <v>0</v>
      </c>
      <c r="AP65" s="105">
        <f t="shared" si="17"/>
        <v>0</v>
      </c>
      <c r="AQ65" s="105">
        <f t="shared" si="17"/>
        <v>0</v>
      </c>
      <c r="AR65" s="105">
        <f t="shared" si="17"/>
        <v>0</v>
      </c>
      <c r="AS65" s="105">
        <f t="shared" si="17"/>
        <v>0</v>
      </c>
      <c r="AT65" s="105">
        <f t="shared" si="17"/>
        <v>0</v>
      </c>
    </row>
    <row r="66" spans="1:48" ht="14.4" x14ac:dyDescent="0.2">
      <c r="A66" s="75" t="s">
        <v>267</v>
      </c>
      <c r="B66" s="126" t="s">
        <v>268</v>
      </c>
      <c r="C66" s="97"/>
      <c r="D66" s="98"/>
      <c r="E66" s="98"/>
      <c r="F66" s="100"/>
      <c r="G66" s="98"/>
      <c r="H66" s="98"/>
      <c r="I66" s="98"/>
      <c r="J66" s="98"/>
      <c r="K66" s="100"/>
      <c r="L66" s="142"/>
      <c r="M66" s="105"/>
      <c r="N66" s="142"/>
      <c r="O66" s="142"/>
      <c r="P66" s="107"/>
      <c r="Q66" s="147"/>
      <c r="R66" s="144"/>
      <c r="S66" s="105"/>
      <c r="T66" s="105">
        <f>S66</f>
        <v>0</v>
      </c>
      <c r="U66" s="107">
        <f t="shared" si="18"/>
        <v>0</v>
      </c>
      <c r="V66" s="105">
        <f t="shared" si="18"/>
        <v>0</v>
      </c>
      <c r="W66" s="105">
        <f t="shared" si="18"/>
        <v>0</v>
      </c>
      <c r="X66" s="105">
        <f t="shared" si="18"/>
        <v>0</v>
      </c>
      <c r="Y66" s="105">
        <f t="shared" si="18"/>
        <v>0</v>
      </c>
      <c r="Z66" s="105">
        <f t="shared" si="18"/>
        <v>0</v>
      </c>
      <c r="AA66" s="105">
        <f t="shared" si="18"/>
        <v>0</v>
      </c>
      <c r="AB66" s="105">
        <f t="shared" si="18"/>
        <v>0</v>
      </c>
      <c r="AC66" s="105">
        <f t="shared" si="18"/>
        <v>0</v>
      </c>
      <c r="AD66" s="105">
        <f t="shared" si="18"/>
        <v>0</v>
      </c>
      <c r="AE66" s="105">
        <f t="shared" si="18"/>
        <v>0</v>
      </c>
      <c r="AF66" s="105">
        <f t="shared" si="18"/>
        <v>0</v>
      </c>
      <c r="AG66" s="105">
        <f t="shared" si="18"/>
        <v>0</v>
      </c>
      <c r="AH66" s="105">
        <f t="shared" si="18"/>
        <v>0</v>
      </c>
      <c r="AI66" s="105">
        <f t="shared" si="18"/>
        <v>0</v>
      </c>
      <c r="AJ66" s="105">
        <f t="shared" si="18"/>
        <v>0</v>
      </c>
      <c r="AK66" s="105">
        <f t="shared" si="17"/>
        <v>0</v>
      </c>
      <c r="AL66" s="105">
        <f t="shared" si="17"/>
        <v>0</v>
      </c>
      <c r="AM66" s="105">
        <f t="shared" si="17"/>
        <v>0</v>
      </c>
      <c r="AN66" s="105">
        <f t="shared" si="17"/>
        <v>0</v>
      </c>
      <c r="AO66" s="105">
        <f t="shared" si="17"/>
        <v>0</v>
      </c>
      <c r="AP66" s="105">
        <f t="shared" si="17"/>
        <v>0</v>
      </c>
      <c r="AQ66" s="105">
        <f t="shared" si="17"/>
        <v>0</v>
      </c>
      <c r="AR66" s="105">
        <f t="shared" si="17"/>
        <v>0</v>
      </c>
      <c r="AS66" s="105">
        <f t="shared" si="17"/>
        <v>0</v>
      </c>
      <c r="AT66" s="105">
        <f t="shared" si="17"/>
        <v>0</v>
      </c>
    </row>
    <row r="67" spans="1:48" ht="14.4" x14ac:dyDescent="0.2">
      <c r="B67" s="126" t="s">
        <v>269</v>
      </c>
      <c r="C67" s="97"/>
      <c r="D67" s="98"/>
      <c r="E67" s="98"/>
      <c r="F67" s="100"/>
      <c r="G67" s="98"/>
      <c r="H67" s="98"/>
      <c r="I67" s="98"/>
      <c r="J67" s="98"/>
      <c r="K67" s="100"/>
      <c r="L67" s="142"/>
      <c r="M67" s="105"/>
      <c r="N67" s="142"/>
      <c r="O67" s="142"/>
      <c r="P67" s="107"/>
      <c r="Q67" s="105"/>
      <c r="R67" s="144"/>
      <c r="S67" s="105"/>
      <c r="T67" s="105">
        <f>S67</f>
        <v>0</v>
      </c>
      <c r="U67" s="107">
        <f t="shared" si="18"/>
        <v>0</v>
      </c>
      <c r="V67" s="105">
        <f t="shared" si="18"/>
        <v>0</v>
      </c>
      <c r="W67" s="105">
        <f t="shared" si="18"/>
        <v>0</v>
      </c>
      <c r="X67" s="105">
        <f t="shared" si="18"/>
        <v>0</v>
      </c>
      <c r="Y67" s="105">
        <f t="shared" si="18"/>
        <v>0</v>
      </c>
      <c r="Z67" s="105">
        <f t="shared" si="18"/>
        <v>0</v>
      </c>
      <c r="AA67" s="105">
        <f t="shared" si="18"/>
        <v>0</v>
      </c>
      <c r="AB67" s="105">
        <f t="shared" si="18"/>
        <v>0</v>
      </c>
      <c r="AC67" s="105">
        <f t="shared" si="18"/>
        <v>0</v>
      </c>
      <c r="AD67" s="105">
        <f t="shared" si="18"/>
        <v>0</v>
      </c>
      <c r="AE67" s="105">
        <f t="shared" si="18"/>
        <v>0</v>
      </c>
      <c r="AF67" s="105">
        <f t="shared" si="18"/>
        <v>0</v>
      </c>
      <c r="AG67" s="105">
        <f t="shared" si="18"/>
        <v>0</v>
      </c>
      <c r="AH67" s="105">
        <f t="shared" si="18"/>
        <v>0</v>
      </c>
      <c r="AI67" s="105">
        <f t="shared" si="18"/>
        <v>0</v>
      </c>
      <c r="AJ67" s="105">
        <f t="shared" si="18"/>
        <v>0</v>
      </c>
      <c r="AK67" s="105">
        <f t="shared" ref="AE67:AT86" si="19">AJ67</f>
        <v>0</v>
      </c>
      <c r="AL67" s="105">
        <f t="shared" si="19"/>
        <v>0</v>
      </c>
      <c r="AM67" s="105">
        <f t="shared" si="19"/>
        <v>0</v>
      </c>
      <c r="AN67" s="105">
        <f t="shared" si="19"/>
        <v>0</v>
      </c>
      <c r="AO67" s="105">
        <f t="shared" si="19"/>
        <v>0</v>
      </c>
      <c r="AP67" s="105">
        <f t="shared" si="19"/>
        <v>0</v>
      </c>
      <c r="AQ67" s="105">
        <f t="shared" si="19"/>
        <v>0</v>
      </c>
      <c r="AR67" s="105">
        <f t="shared" si="19"/>
        <v>0</v>
      </c>
      <c r="AS67" s="105">
        <f t="shared" si="19"/>
        <v>0</v>
      </c>
      <c r="AT67" s="105">
        <f t="shared" si="19"/>
        <v>0</v>
      </c>
    </row>
    <row r="68" spans="1:48" ht="14.4" x14ac:dyDescent="0.2">
      <c r="A68" s="75" t="s">
        <v>270</v>
      </c>
      <c r="B68" s="126" t="s">
        <v>271</v>
      </c>
      <c r="C68" s="97"/>
      <c r="D68" s="98"/>
      <c r="E68" s="98"/>
      <c r="F68" s="100"/>
      <c r="G68" s="98"/>
      <c r="H68" s="98"/>
      <c r="I68" s="98"/>
      <c r="J68" s="98"/>
      <c r="K68" s="100"/>
      <c r="L68" s="142"/>
      <c r="M68" s="105"/>
      <c r="N68" s="142"/>
      <c r="O68" s="105"/>
      <c r="P68" s="143"/>
      <c r="Q68" s="105"/>
      <c r="R68" s="105"/>
      <c r="S68" s="147"/>
      <c r="T68" s="105">
        <f>S68</f>
        <v>0</v>
      </c>
      <c r="U68" s="107">
        <f t="shared" si="18"/>
        <v>0</v>
      </c>
      <c r="V68" s="105">
        <f t="shared" si="18"/>
        <v>0</v>
      </c>
      <c r="W68" s="105">
        <f t="shared" si="18"/>
        <v>0</v>
      </c>
      <c r="X68" s="105">
        <f t="shared" si="18"/>
        <v>0</v>
      </c>
      <c r="Y68" s="105">
        <f t="shared" si="18"/>
        <v>0</v>
      </c>
      <c r="Z68" s="105">
        <f t="shared" si="18"/>
        <v>0</v>
      </c>
      <c r="AA68" s="105">
        <f t="shared" si="18"/>
        <v>0</v>
      </c>
      <c r="AB68" s="105">
        <f t="shared" si="18"/>
        <v>0</v>
      </c>
      <c r="AC68" s="105">
        <f t="shared" si="18"/>
        <v>0</v>
      </c>
      <c r="AD68" s="105">
        <f t="shared" si="18"/>
        <v>0</v>
      </c>
      <c r="AE68" s="105">
        <f t="shared" si="19"/>
        <v>0</v>
      </c>
      <c r="AF68" s="105">
        <f t="shared" si="19"/>
        <v>0</v>
      </c>
      <c r="AG68" s="105">
        <f t="shared" si="19"/>
        <v>0</v>
      </c>
      <c r="AH68" s="105">
        <f t="shared" si="19"/>
        <v>0</v>
      </c>
      <c r="AI68" s="105">
        <f t="shared" si="19"/>
        <v>0</v>
      </c>
      <c r="AJ68" s="105">
        <f t="shared" si="19"/>
        <v>0</v>
      </c>
      <c r="AK68" s="105">
        <f t="shared" si="19"/>
        <v>0</v>
      </c>
      <c r="AL68" s="105">
        <f t="shared" si="19"/>
        <v>0</v>
      </c>
      <c r="AM68" s="105">
        <f t="shared" si="19"/>
        <v>0</v>
      </c>
      <c r="AN68" s="105">
        <f t="shared" si="19"/>
        <v>0</v>
      </c>
      <c r="AO68" s="105">
        <f t="shared" si="19"/>
        <v>0</v>
      </c>
      <c r="AP68" s="105">
        <f t="shared" si="19"/>
        <v>0</v>
      </c>
      <c r="AQ68" s="105">
        <f t="shared" si="19"/>
        <v>0</v>
      </c>
      <c r="AR68" s="105">
        <f t="shared" si="19"/>
        <v>0</v>
      </c>
      <c r="AS68" s="105">
        <f t="shared" si="19"/>
        <v>0</v>
      </c>
      <c r="AT68" s="105">
        <f t="shared" si="19"/>
        <v>0</v>
      </c>
    </row>
    <row r="69" spans="1:48" ht="14.4" x14ac:dyDescent="0.2">
      <c r="A69" s="75" t="s">
        <v>272</v>
      </c>
      <c r="B69" s="126" t="s">
        <v>273</v>
      </c>
      <c r="C69" s="97"/>
      <c r="D69" s="98"/>
      <c r="E69" s="98"/>
      <c r="F69" s="100"/>
      <c r="G69" s="98"/>
      <c r="H69" s="98"/>
      <c r="I69" s="98"/>
      <c r="J69" s="98"/>
      <c r="K69" s="100"/>
      <c r="L69" s="142"/>
      <c r="M69" s="105"/>
      <c r="N69" s="142"/>
      <c r="O69" s="105"/>
      <c r="P69" s="143"/>
      <c r="Q69" s="105"/>
      <c r="R69" s="105"/>
      <c r="S69" s="105"/>
      <c r="T69" s="147"/>
      <c r="U69" s="107"/>
      <c r="V69" s="105"/>
      <c r="W69" s="147">
        <v>194</v>
      </c>
      <c r="X69" s="105">
        <f t="shared" si="18"/>
        <v>194</v>
      </c>
      <c r="Y69" s="105">
        <f t="shared" si="18"/>
        <v>194</v>
      </c>
      <c r="Z69" s="105">
        <f t="shared" si="18"/>
        <v>194</v>
      </c>
      <c r="AA69" s="105">
        <f t="shared" si="18"/>
        <v>194</v>
      </c>
      <c r="AB69" s="105">
        <f t="shared" si="18"/>
        <v>194</v>
      </c>
      <c r="AC69" s="105">
        <f t="shared" si="18"/>
        <v>194</v>
      </c>
      <c r="AD69" s="105">
        <f t="shared" si="18"/>
        <v>194</v>
      </c>
      <c r="AE69" s="105">
        <f t="shared" si="19"/>
        <v>194</v>
      </c>
      <c r="AF69" s="105">
        <f t="shared" si="19"/>
        <v>194</v>
      </c>
      <c r="AG69" s="105">
        <f t="shared" si="19"/>
        <v>194</v>
      </c>
      <c r="AH69" s="105">
        <f t="shared" si="19"/>
        <v>194</v>
      </c>
      <c r="AI69" s="105">
        <f t="shared" si="19"/>
        <v>194</v>
      </c>
      <c r="AJ69" s="105">
        <f t="shared" si="19"/>
        <v>194</v>
      </c>
      <c r="AK69" s="105">
        <f t="shared" si="19"/>
        <v>194</v>
      </c>
      <c r="AL69" s="105">
        <f t="shared" si="19"/>
        <v>194</v>
      </c>
      <c r="AM69" s="105">
        <f t="shared" si="19"/>
        <v>194</v>
      </c>
      <c r="AN69" s="105">
        <f t="shared" si="19"/>
        <v>194</v>
      </c>
      <c r="AO69" s="105">
        <f t="shared" si="19"/>
        <v>194</v>
      </c>
      <c r="AP69" s="105">
        <f t="shared" si="19"/>
        <v>194</v>
      </c>
      <c r="AQ69" s="105">
        <f t="shared" si="19"/>
        <v>194</v>
      </c>
      <c r="AR69" s="105">
        <f t="shared" si="19"/>
        <v>194</v>
      </c>
      <c r="AS69" s="105">
        <f t="shared" si="19"/>
        <v>194</v>
      </c>
      <c r="AT69" s="105">
        <f t="shared" si="19"/>
        <v>194</v>
      </c>
    </row>
    <row r="70" spans="1:48" ht="14.4" x14ac:dyDescent="0.2">
      <c r="A70" s="75">
        <v>1</v>
      </c>
      <c r="B70" s="126" t="s">
        <v>274</v>
      </c>
      <c r="C70" s="97"/>
      <c r="D70" s="98"/>
      <c r="E70" s="98"/>
      <c r="F70" s="100"/>
      <c r="G70" s="98"/>
      <c r="H70" s="98"/>
      <c r="I70" s="98"/>
      <c r="J70" s="98"/>
      <c r="K70" s="100"/>
      <c r="L70" s="142"/>
      <c r="M70" s="105"/>
      <c r="N70" s="142"/>
      <c r="O70" s="105"/>
      <c r="P70" s="107"/>
      <c r="Q70" s="105"/>
      <c r="R70" s="105"/>
      <c r="S70" s="146">
        <f>+T70*A70/12</f>
        <v>0</v>
      </c>
      <c r="T70" s="147">
        <v>0</v>
      </c>
      <c r="U70" s="107">
        <v>0</v>
      </c>
      <c r="V70" s="105">
        <f>U70</f>
        <v>0</v>
      </c>
      <c r="W70" s="105">
        <f>V70</f>
        <v>0</v>
      </c>
      <c r="X70" s="105">
        <f t="shared" si="18"/>
        <v>0</v>
      </c>
      <c r="Y70" s="105">
        <f t="shared" si="18"/>
        <v>0</v>
      </c>
      <c r="Z70" s="105">
        <f t="shared" si="18"/>
        <v>0</v>
      </c>
      <c r="AA70" s="105">
        <f t="shared" si="18"/>
        <v>0</v>
      </c>
      <c r="AB70" s="105">
        <f t="shared" si="18"/>
        <v>0</v>
      </c>
      <c r="AC70" s="105">
        <f t="shared" si="18"/>
        <v>0</v>
      </c>
      <c r="AD70" s="105">
        <f t="shared" si="18"/>
        <v>0</v>
      </c>
      <c r="AE70" s="105">
        <f t="shared" si="19"/>
        <v>0</v>
      </c>
      <c r="AF70" s="105">
        <f t="shared" si="19"/>
        <v>0</v>
      </c>
      <c r="AG70" s="105">
        <f t="shared" si="19"/>
        <v>0</v>
      </c>
      <c r="AH70" s="105">
        <f t="shared" si="19"/>
        <v>0</v>
      </c>
      <c r="AI70" s="105">
        <f t="shared" si="19"/>
        <v>0</v>
      </c>
      <c r="AJ70" s="105">
        <f t="shared" si="19"/>
        <v>0</v>
      </c>
      <c r="AK70" s="105">
        <f t="shared" si="19"/>
        <v>0</v>
      </c>
      <c r="AL70" s="105">
        <f t="shared" si="19"/>
        <v>0</v>
      </c>
      <c r="AM70" s="105">
        <f t="shared" si="19"/>
        <v>0</v>
      </c>
      <c r="AN70" s="105">
        <f t="shared" si="19"/>
        <v>0</v>
      </c>
      <c r="AO70" s="105">
        <f t="shared" si="19"/>
        <v>0</v>
      </c>
      <c r="AP70" s="105">
        <f t="shared" si="19"/>
        <v>0</v>
      </c>
      <c r="AQ70" s="105">
        <f t="shared" si="19"/>
        <v>0</v>
      </c>
      <c r="AR70" s="105">
        <f t="shared" si="19"/>
        <v>0</v>
      </c>
      <c r="AS70" s="105">
        <f t="shared" si="19"/>
        <v>0</v>
      </c>
      <c r="AT70" s="105">
        <f t="shared" si="19"/>
        <v>0</v>
      </c>
    </row>
    <row r="71" spans="1:48" ht="14.4" x14ac:dyDescent="0.2">
      <c r="A71" s="75">
        <v>11</v>
      </c>
      <c r="B71" s="126" t="s">
        <v>275</v>
      </c>
      <c r="C71" s="97"/>
      <c r="D71" s="98"/>
      <c r="E71" s="98"/>
      <c r="F71" s="100"/>
      <c r="G71" s="98"/>
      <c r="H71" s="98"/>
      <c r="I71" s="98"/>
      <c r="J71" s="98"/>
      <c r="K71" s="100"/>
      <c r="L71" s="142"/>
      <c r="M71" s="105"/>
      <c r="N71" s="105"/>
      <c r="O71" s="105"/>
      <c r="P71" s="107"/>
      <c r="Q71" s="105"/>
      <c r="R71" s="105"/>
      <c r="S71" s="105"/>
      <c r="T71" s="147"/>
      <c r="U71" s="148">
        <v>0</v>
      </c>
      <c r="V71" s="105">
        <v>600</v>
      </c>
      <c r="W71" s="105">
        <v>1200</v>
      </c>
      <c r="X71" s="105">
        <f t="shared" si="18"/>
        <v>1200</v>
      </c>
      <c r="Y71" s="105">
        <f t="shared" si="18"/>
        <v>1200</v>
      </c>
      <c r="Z71" s="105">
        <f t="shared" si="18"/>
        <v>1200</v>
      </c>
      <c r="AA71" s="105">
        <f t="shared" si="18"/>
        <v>1200</v>
      </c>
      <c r="AB71" s="105">
        <f t="shared" si="18"/>
        <v>1200</v>
      </c>
      <c r="AC71" s="105">
        <f t="shared" si="18"/>
        <v>1200</v>
      </c>
      <c r="AD71" s="105">
        <f t="shared" si="18"/>
        <v>1200</v>
      </c>
      <c r="AE71" s="105">
        <f t="shared" si="19"/>
        <v>1200</v>
      </c>
      <c r="AF71" s="105">
        <f t="shared" si="19"/>
        <v>1200</v>
      </c>
      <c r="AG71" s="105">
        <f t="shared" si="19"/>
        <v>1200</v>
      </c>
      <c r="AH71" s="105">
        <f t="shared" si="19"/>
        <v>1200</v>
      </c>
      <c r="AI71" s="105">
        <f t="shared" si="19"/>
        <v>1200</v>
      </c>
      <c r="AJ71" s="105">
        <f t="shared" si="19"/>
        <v>1200</v>
      </c>
      <c r="AK71" s="105">
        <f t="shared" si="19"/>
        <v>1200</v>
      </c>
      <c r="AL71" s="105">
        <f t="shared" si="19"/>
        <v>1200</v>
      </c>
      <c r="AM71" s="105">
        <f t="shared" si="19"/>
        <v>1200</v>
      </c>
      <c r="AN71" s="105">
        <f t="shared" si="19"/>
        <v>1200</v>
      </c>
      <c r="AO71" s="105">
        <f t="shared" si="19"/>
        <v>1200</v>
      </c>
      <c r="AP71" s="105">
        <f t="shared" si="19"/>
        <v>1200</v>
      </c>
      <c r="AQ71" s="105">
        <f t="shared" si="19"/>
        <v>1200</v>
      </c>
      <c r="AR71" s="105">
        <f t="shared" si="19"/>
        <v>1200</v>
      </c>
      <c r="AS71" s="105">
        <f t="shared" si="19"/>
        <v>1200</v>
      </c>
      <c r="AT71" s="105">
        <f t="shared" si="19"/>
        <v>1200</v>
      </c>
    </row>
    <row r="72" spans="1:48" ht="14.4" x14ac:dyDescent="0.2">
      <c r="A72" s="75">
        <v>2025</v>
      </c>
      <c r="B72" s="126" t="s">
        <v>276</v>
      </c>
      <c r="C72" s="97"/>
      <c r="D72" s="98"/>
      <c r="E72" s="98"/>
      <c r="F72" s="100"/>
      <c r="G72" s="98"/>
      <c r="H72" s="98"/>
      <c r="I72" s="98"/>
      <c r="J72" s="98"/>
      <c r="K72" s="100"/>
      <c r="L72" s="142"/>
      <c r="M72" s="105"/>
      <c r="N72" s="105"/>
      <c r="O72" s="105"/>
      <c r="P72" s="107"/>
      <c r="Q72" s="105"/>
      <c r="R72" s="144"/>
      <c r="S72" s="105"/>
      <c r="T72" s="105">
        <f>S72</f>
        <v>0</v>
      </c>
      <c r="U72" s="149"/>
      <c r="V72" s="105">
        <f>U72</f>
        <v>0</v>
      </c>
      <c r="W72" s="105">
        <f>V72</f>
        <v>0</v>
      </c>
      <c r="X72" s="105">
        <f t="shared" si="18"/>
        <v>0</v>
      </c>
      <c r="Y72" s="105">
        <f t="shared" si="18"/>
        <v>0</v>
      </c>
      <c r="Z72" s="105">
        <f t="shared" si="18"/>
        <v>0</v>
      </c>
      <c r="AA72" s="105">
        <f t="shared" si="18"/>
        <v>0</v>
      </c>
      <c r="AB72" s="105">
        <f t="shared" si="18"/>
        <v>0</v>
      </c>
      <c r="AC72" s="105">
        <f t="shared" si="18"/>
        <v>0</v>
      </c>
      <c r="AD72" s="105">
        <f t="shared" si="18"/>
        <v>0</v>
      </c>
      <c r="AE72" s="105">
        <f t="shared" si="19"/>
        <v>0</v>
      </c>
      <c r="AF72" s="105">
        <f t="shared" si="19"/>
        <v>0</v>
      </c>
      <c r="AG72" s="105">
        <f t="shared" si="19"/>
        <v>0</v>
      </c>
      <c r="AH72" s="105">
        <f t="shared" si="19"/>
        <v>0</v>
      </c>
      <c r="AI72" s="105">
        <f t="shared" si="19"/>
        <v>0</v>
      </c>
      <c r="AJ72" s="105">
        <f t="shared" si="19"/>
        <v>0</v>
      </c>
      <c r="AK72" s="105">
        <f t="shared" si="19"/>
        <v>0</v>
      </c>
      <c r="AL72" s="105">
        <f t="shared" si="19"/>
        <v>0</v>
      </c>
      <c r="AM72" s="105">
        <f t="shared" si="19"/>
        <v>0</v>
      </c>
      <c r="AN72" s="105">
        <f t="shared" si="19"/>
        <v>0</v>
      </c>
      <c r="AO72" s="105">
        <f t="shared" si="19"/>
        <v>0</v>
      </c>
      <c r="AP72" s="105">
        <f t="shared" si="19"/>
        <v>0</v>
      </c>
      <c r="AQ72" s="105">
        <f t="shared" si="19"/>
        <v>0</v>
      </c>
      <c r="AR72" s="105">
        <f t="shared" si="19"/>
        <v>0</v>
      </c>
      <c r="AS72" s="105">
        <f t="shared" si="19"/>
        <v>0</v>
      </c>
      <c r="AT72" s="105">
        <f t="shared" si="19"/>
        <v>0</v>
      </c>
    </row>
    <row r="73" spans="1:48" ht="14.4" x14ac:dyDescent="0.2">
      <c r="A73" s="75">
        <v>2025</v>
      </c>
      <c r="B73" s="126" t="s">
        <v>277</v>
      </c>
      <c r="C73" s="97"/>
      <c r="D73" s="98"/>
      <c r="E73" s="98"/>
      <c r="F73" s="100"/>
      <c r="G73" s="98"/>
      <c r="H73" s="98"/>
      <c r="I73" s="98"/>
      <c r="J73" s="98"/>
      <c r="K73" s="100"/>
      <c r="L73" s="142"/>
      <c r="M73" s="105"/>
      <c r="N73" s="105"/>
      <c r="O73" s="105"/>
      <c r="P73" s="107"/>
      <c r="Q73" s="105"/>
      <c r="R73" s="144"/>
      <c r="S73" s="144"/>
      <c r="T73" s="142"/>
      <c r="U73" s="149"/>
      <c r="V73" s="105">
        <f>U73</f>
        <v>0</v>
      </c>
      <c r="W73" s="105">
        <f>+V73</f>
        <v>0</v>
      </c>
      <c r="X73" s="105">
        <f t="shared" si="18"/>
        <v>0</v>
      </c>
      <c r="Y73" s="105">
        <f t="shared" si="18"/>
        <v>0</v>
      </c>
      <c r="Z73" s="105">
        <f t="shared" si="18"/>
        <v>0</v>
      </c>
      <c r="AA73" s="105">
        <f t="shared" si="18"/>
        <v>0</v>
      </c>
      <c r="AB73" s="105">
        <f t="shared" si="18"/>
        <v>0</v>
      </c>
      <c r="AC73" s="105">
        <f t="shared" si="18"/>
        <v>0</v>
      </c>
      <c r="AD73" s="105">
        <f t="shared" si="18"/>
        <v>0</v>
      </c>
      <c r="AE73" s="105">
        <f t="shared" si="19"/>
        <v>0</v>
      </c>
      <c r="AF73" s="105">
        <f t="shared" si="19"/>
        <v>0</v>
      </c>
      <c r="AG73" s="105">
        <f t="shared" si="19"/>
        <v>0</v>
      </c>
      <c r="AH73" s="105">
        <f t="shared" si="19"/>
        <v>0</v>
      </c>
      <c r="AI73" s="105">
        <f t="shared" si="19"/>
        <v>0</v>
      </c>
      <c r="AJ73" s="105">
        <f t="shared" si="19"/>
        <v>0</v>
      </c>
      <c r="AK73" s="105">
        <f t="shared" si="19"/>
        <v>0</v>
      </c>
      <c r="AL73" s="105">
        <f t="shared" si="19"/>
        <v>0</v>
      </c>
      <c r="AM73" s="105">
        <f t="shared" si="19"/>
        <v>0</v>
      </c>
      <c r="AN73" s="105">
        <f t="shared" si="19"/>
        <v>0</v>
      </c>
      <c r="AO73" s="105">
        <f t="shared" si="19"/>
        <v>0</v>
      </c>
      <c r="AP73" s="105">
        <f t="shared" si="19"/>
        <v>0</v>
      </c>
      <c r="AQ73" s="105">
        <f t="shared" si="19"/>
        <v>0</v>
      </c>
      <c r="AR73" s="105">
        <f t="shared" si="19"/>
        <v>0</v>
      </c>
      <c r="AS73" s="105">
        <f t="shared" si="19"/>
        <v>0</v>
      </c>
      <c r="AT73" s="105">
        <f t="shared" si="19"/>
        <v>0</v>
      </c>
    </row>
    <row r="74" spans="1:48" ht="14.4" x14ac:dyDescent="0.2">
      <c r="A74" s="75">
        <v>2030</v>
      </c>
      <c r="B74" s="126" t="s">
        <v>278</v>
      </c>
      <c r="C74" s="97"/>
      <c r="D74" s="98"/>
      <c r="E74" s="98"/>
      <c r="F74" s="100"/>
      <c r="G74" s="98"/>
      <c r="H74" s="98"/>
      <c r="I74" s="98"/>
      <c r="J74" s="98"/>
      <c r="K74" s="100"/>
      <c r="L74" s="142"/>
      <c r="M74" s="105"/>
      <c r="N74" s="105"/>
      <c r="O74" s="105"/>
      <c r="P74" s="107"/>
      <c r="Q74" s="105"/>
      <c r="R74" s="144"/>
      <c r="S74" s="105"/>
      <c r="T74" s="142"/>
      <c r="U74" s="107"/>
      <c r="V74" s="105"/>
      <c r="W74" s="105"/>
      <c r="X74" s="105"/>
      <c r="Y74" s="105"/>
      <c r="Z74" s="147">
        <v>600</v>
      </c>
      <c r="AA74" s="105">
        <f t="shared" si="18"/>
        <v>600</v>
      </c>
      <c r="AB74" s="105">
        <f t="shared" si="18"/>
        <v>600</v>
      </c>
      <c r="AC74" s="105">
        <f t="shared" si="18"/>
        <v>600</v>
      </c>
      <c r="AD74" s="105">
        <f t="shared" si="18"/>
        <v>600</v>
      </c>
      <c r="AE74" s="105">
        <f t="shared" si="19"/>
        <v>600</v>
      </c>
      <c r="AF74" s="105">
        <f t="shared" si="19"/>
        <v>600</v>
      </c>
      <c r="AG74" s="105">
        <f t="shared" si="19"/>
        <v>600</v>
      </c>
      <c r="AH74" s="105">
        <f t="shared" si="19"/>
        <v>600</v>
      </c>
      <c r="AI74" s="105">
        <f t="shared" si="19"/>
        <v>600</v>
      </c>
      <c r="AJ74" s="105">
        <f t="shared" si="19"/>
        <v>600</v>
      </c>
      <c r="AK74" s="105">
        <f t="shared" si="19"/>
        <v>600</v>
      </c>
      <c r="AL74" s="105">
        <f t="shared" si="19"/>
        <v>600</v>
      </c>
      <c r="AM74" s="105">
        <f t="shared" si="19"/>
        <v>600</v>
      </c>
      <c r="AN74" s="105">
        <f t="shared" si="19"/>
        <v>600</v>
      </c>
      <c r="AO74" s="105">
        <f t="shared" si="19"/>
        <v>600</v>
      </c>
      <c r="AP74" s="105">
        <f t="shared" si="19"/>
        <v>600</v>
      </c>
      <c r="AQ74" s="105">
        <f t="shared" si="19"/>
        <v>600</v>
      </c>
      <c r="AR74" s="105">
        <f t="shared" si="19"/>
        <v>600</v>
      </c>
      <c r="AS74" s="105">
        <f t="shared" si="19"/>
        <v>600</v>
      </c>
      <c r="AT74" s="105">
        <f t="shared" si="19"/>
        <v>600</v>
      </c>
    </row>
    <row r="75" spans="1:48" ht="14.4" x14ac:dyDescent="0.2">
      <c r="A75" s="75">
        <v>2030</v>
      </c>
      <c r="B75" s="126" t="s">
        <v>279</v>
      </c>
      <c r="C75" s="97"/>
      <c r="D75" s="98"/>
      <c r="E75" s="98"/>
      <c r="F75" s="100"/>
      <c r="G75" s="98"/>
      <c r="H75" s="98"/>
      <c r="I75" s="98"/>
      <c r="J75" s="98"/>
      <c r="K75" s="100"/>
      <c r="L75" s="142"/>
      <c r="M75" s="105"/>
      <c r="N75" s="105"/>
      <c r="O75" s="105"/>
      <c r="P75" s="107"/>
      <c r="Q75" s="105"/>
      <c r="R75" s="144"/>
      <c r="S75" s="105"/>
      <c r="T75" s="144"/>
      <c r="U75" s="143"/>
      <c r="V75" s="105"/>
      <c r="W75" s="105"/>
      <c r="X75" s="105"/>
      <c r="Y75" s="105"/>
      <c r="Z75" s="147">
        <v>550</v>
      </c>
      <c r="AA75" s="105">
        <f>+Z75</f>
        <v>550</v>
      </c>
      <c r="AB75" s="105">
        <f>+AA75</f>
        <v>550</v>
      </c>
      <c r="AC75" s="105">
        <v>550</v>
      </c>
      <c r="AD75" s="105">
        <f>AC75</f>
        <v>550</v>
      </c>
      <c r="AE75" s="105">
        <f t="shared" si="19"/>
        <v>550</v>
      </c>
      <c r="AF75" s="105">
        <f t="shared" si="19"/>
        <v>550</v>
      </c>
      <c r="AG75" s="105">
        <f t="shared" si="19"/>
        <v>550</v>
      </c>
      <c r="AH75" s="105">
        <f t="shared" si="19"/>
        <v>550</v>
      </c>
      <c r="AI75" s="105">
        <f t="shared" si="19"/>
        <v>550</v>
      </c>
      <c r="AJ75" s="105">
        <f t="shared" si="19"/>
        <v>550</v>
      </c>
      <c r="AK75" s="105">
        <f t="shared" si="19"/>
        <v>550</v>
      </c>
      <c r="AL75" s="105">
        <f t="shared" si="19"/>
        <v>550</v>
      </c>
      <c r="AM75" s="105">
        <f t="shared" si="19"/>
        <v>550</v>
      </c>
      <c r="AN75" s="105">
        <f t="shared" si="19"/>
        <v>550</v>
      </c>
      <c r="AO75" s="105">
        <f t="shared" si="19"/>
        <v>550</v>
      </c>
      <c r="AP75" s="105">
        <f t="shared" si="19"/>
        <v>550</v>
      </c>
      <c r="AQ75" s="105">
        <f t="shared" si="19"/>
        <v>550</v>
      </c>
      <c r="AR75" s="105">
        <f t="shared" si="19"/>
        <v>550</v>
      </c>
      <c r="AS75" s="105">
        <f t="shared" si="19"/>
        <v>550</v>
      </c>
      <c r="AT75" s="105">
        <f t="shared" si="19"/>
        <v>550</v>
      </c>
    </row>
    <row r="76" spans="1:48" ht="14.4" x14ac:dyDescent="0.2">
      <c r="A76" s="75" t="s">
        <v>280</v>
      </c>
      <c r="B76" s="126"/>
      <c r="C76" s="97"/>
      <c r="D76" s="98"/>
      <c r="E76" s="98"/>
      <c r="F76" s="100"/>
      <c r="G76" s="98"/>
      <c r="H76" s="98"/>
      <c r="I76" s="98"/>
      <c r="J76" s="98"/>
      <c r="K76" s="100"/>
      <c r="L76" s="142"/>
      <c r="M76" s="105"/>
      <c r="N76" s="105"/>
      <c r="O76" s="105"/>
      <c r="P76" s="107"/>
      <c r="Q76" s="105"/>
      <c r="R76" s="144"/>
      <c r="S76" s="105"/>
      <c r="T76" s="142"/>
      <c r="U76" s="107"/>
      <c r="V76" s="105"/>
      <c r="W76" s="105"/>
      <c r="X76" s="105"/>
      <c r="Y76" s="142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V76" s="150">
        <v>1955</v>
      </c>
    </row>
    <row r="77" spans="1:48" ht="14.4" x14ac:dyDescent="0.2">
      <c r="A77" s="75" t="s">
        <v>281</v>
      </c>
      <c r="B77" s="126" t="s">
        <v>282</v>
      </c>
      <c r="C77" s="97"/>
      <c r="D77" s="98"/>
      <c r="E77" s="98"/>
      <c r="F77" s="100"/>
      <c r="G77" s="98"/>
      <c r="H77" s="98"/>
      <c r="I77" s="98"/>
      <c r="J77" s="98"/>
      <c r="K77" s="100"/>
      <c r="L77" s="142"/>
      <c r="M77" s="105"/>
      <c r="N77" s="105"/>
      <c r="O77" s="105"/>
      <c r="P77" s="107"/>
      <c r="Q77" s="105"/>
      <c r="R77" s="144"/>
      <c r="S77" s="105"/>
      <c r="T77" s="142"/>
      <c r="U77" s="107"/>
      <c r="V77" s="105"/>
      <c r="W77" s="105"/>
      <c r="X77" s="105"/>
      <c r="Y77" s="105"/>
      <c r="Z77" s="105"/>
      <c r="AA77" s="147">
        <v>600</v>
      </c>
      <c r="AB77" s="105">
        <f>+AA77</f>
        <v>600</v>
      </c>
      <c r="AC77" s="105">
        <f t="shared" ref="AC77:AT77" si="20">+AB77</f>
        <v>600</v>
      </c>
      <c r="AD77" s="105">
        <f t="shared" si="20"/>
        <v>600</v>
      </c>
      <c r="AE77" s="105">
        <f t="shared" si="20"/>
        <v>600</v>
      </c>
      <c r="AF77" s="105">
        <f t="shared" si="20"/>
        <v>600</v>
      </c>
      <c r="AG77" s="105">
        <f t="shared" si="20"/>
        <v>600</v>
      </c>
      <c r="AH77" s="105">
        <f t="shared" si="20"/>
        <v>600</v>
      </c>
      <c r="AI77" s="105">
        <f t="shared" si="20"/>
        <v>600</v>
      </c>
      <c r="AJ77" s="105">
        <f t="shared" si="20"/>
        <v>600</v>
      </c>
      <c r="AK77" s="105">
        <f t="shared" si="20"/>
        <v>600</v>
      </c>
      <c r="AL77" s="105">
        <f t="shared" si="20"/>
        <v>600</v>
      </c>
      <c r="AM77" s="105">
        <f t="shared" si="20"/>
        <v>600</v>
      </c>
      <c r="AN77" s="105">
        <f t="shared" si="20"/>
        <v>600</v>
      </c>
      <c r="AO77" s="105">
        <f t="shared" si="20"/>
        <v>600</v>
      </c>
      <c r="AP77" s="105">
        <f t="shared" si="20"/>
        <v>600</v>
      </c>
      <c r="AQ77" s="105">
        <f t="shared" si="20"/>
        <v>600</v>
      </c>
      <c r="AR77" s="105">
        <f t="shared" si="20"/>
        <v>600</v>
      </c>
      <c r="AS77" s="105">
        <f t="shared" si="20"/>
        <v>600</v>
      </c>
      <c r="AT77" s="105">
        <f t="shared" si="20"/>
        <v>600</v>
      </c>
      <c r="AV77" s="150">
        <v>1670</v>
      </c>
    </row>
    <row r="78" spans="1:48" ht="14.4" x14ac:dyDescent="0.2">
      <c r="A78" s="75" t="s">
        <v>283</v>
      </c>
      <c r="B78" s="126" t="s">
        <v>284</v>
      </c>
      <c r="C78" s="97"/>
      <c r="D78" s="98"/>
      <c r="E78" s="98"/>
      <c r="F78" s="100"/>
      <c r="G78" s="98"/>
      <c r="H78" s="98"/>
      <c r="I78" s="98"/>
      <c r="J78" s="98"/>
      <c r="K78" s="100"/>
      <c r="L78" s="142"/>
      <c r="M78" s="105"/>
      <c r="N78" s="105"/>
      <c r="O78" s="105"/>
      <c r="P78" s="107"/>
      <c r="Q78" s="105"/>
      <c r="R78" s="144"/>
      <c r="S78" s="105"/>
      <c r="T78" s="142"/>
      <c r="U78" s="107"/>
      <c r="V78" s="142"/>
      <c r="W78" s="147">
        <v>94</v>
      </c>
      <c r="X78" s="105">
        <f>W78</f>
        <v>94</v>
      </c>
      <c r="Y78" s="105">
        <f t="shared" ref="Y78:AD84" si="21">X78</f>
        <v>94</v>
      </c>
      <c r="Z78" s="105">
        <f t="shared" si="21"/>
        <v>94</v>
      </c>
      <c r="AA78" s="105">
        <f t="shared" si="21"/>
        <v>94</v>
      </c>
      <c r="AB78" s="105">
        <f t="shared" si="21"/>
        <v>94</v>
      </c>
      <c r="AC78" s="105">
        <f t="shared" si="21"/>
        <v>94</v>
      </c>
      <c r="AD78" s="105">
        <f t="shared" si="21"/>
        <v>94</v>
      </c>
      <c r="AE78" s="105">
        <f t="shared" si="19"/>
        <v>94</v>
      </c>
      <c r="AF78" s="105">
        <f t="shared" si="19"/>
        <v>94</v>
      </c>
      <c r="AG78" s="105">
        <f t="shared" si="19"/>
        <v>94</v>
      </c>
      <c r="AH78" s="105">
        <f t="shared" si="19"/>
        <v>94</v>
      </c>
      <c r="AI78" s="105">
        <f t="shared" si="19"/>
        <v>94</v>
      </c>
      <c r="AJ78" s="105">
        <f t="shared" si="19"/>
        <v>94</v>
      </c>
      <c r="AK78" s="105">
        <f t="shared" si="19"/>
        <v>94</v>
      </c>
      <c r="AL78" s="105">
        <f t="shared" si="19"/>
        <v>94</v>
      </c>
      <c r="AM78" s="105">
        <f t="shared" si="19"/>
        <v>94</v>
      </c>
      <c r="AN78" s="105">
        <f t="shared" si="19"/>
        <v>94</v>
      </c>
      <c r="AO78" s="105">
        <f t="shared" si="19"/>
        <v>94</v>
      </c>
      <c r="AP78" s="105">
        <f t="shared" si="19"/>
        <v>94</v>
      </c>
      <c r="AQ78" s="105">
        <f t="shared" si="19"/>
        <v>94</v>
      </c>
      <c r="AR78" s="105">
        <f t="shared" si="19"/>
        <v>94</v>
      </c>
      <c r="AS78" s="105">
        <f t="shared" si="19"/>
        <v>94</v>
      </c>
      <c r="AT78" s="105">
        <f t="shared" si="19"/>
        <v>94</v>
      </c>
    </row>
    <row r="79" spans="1:48" ht="14.4" x14ac:dyDescent="0.2">
      <c r="A79" s="75" t="s">
        <v>283</v>
      </c>
      <c r="B79" s="126" t="s">
        <v>285</v>
      </c>
      <c r="C79" s="97"/>
      <c r="D79" s="98"/>
      <c r="E79" s="98"/>
      <c r="F79" s="100"/>
      <c r="G79" s="98"/>
      <c r="H79" s="98"/>
      <c r="I79" s="98"/>
      <c r="J79" s="98"/>
      <c r="K79" s="100"/>
      <c r="L79" s="142"/>
      <c r="M79" s="105"/>
      <c r="N79" s="105"/>
      <c r="O79" s="105"/>
      <c r="P79" s="107"/>
      <c r="Q79" s="105"/>
      <c r="R79" s="144"/>
      <c r="S79" s="105"/>
      <c r="T79" s="142"/>
      <c r="U79" s="107"/>
      <c r="V79" s="105"/>
      <c r="W79" s="142">
        <v>66</v>
      </c>
      <c r="X79" s="105">
        <f>W79</f>
        <v>66</v>
      </c>
      <c r="Y79" s="105">
        <f t="shared" si="21"/>
        <v>66</v>
      </c>
      <c r="Z79" s="105">
        <f t="shared" si="21"/>
        <v>66</v>
      </c>
      <c r="AA79" s="105">
        <f t="shared" si="21"/>
        <v>66</v>
      </c>
      <c r="AB79" s="105">
        <f t="shared" si="21"/>
        <v>66</v>
      </c>
      <c r="AC79" s="105">
        <f t="shared" si="21"/>
        <v>66</v>
      </c>
      <c r="AD79" s="105">
        <f t="shared" si="21"/>
        <v>66</v>
      </c>
      <c r="AE79" s="105">
        <f t="shared" si="19"/>
        <v>66</v>
      </c>
      <c r="AF79" s="105">
        <f t="shared" si="19"/>
        <v>66</v>
      </c>
      <c r="AG79" s="105">
        <f t="shared" si="19"/>
        <v>66</v>
      </c>
      <c r="AH79" s="105">
        <f t="shared" si="19"/>
        <v>66</v>
      </c>
      <c r="AI79" s="105">
        <f t="shared" si="19"/>
        <v>66</v>
      </c>
      <c r="AJ79" s="105">
        <f t="shared" si="19"/>
        <v>66</v>
      </c>
      <c r="AK79" s="105">
        <f t="shared" si="19"/>
        <v>66</v>
      </c>
      <c r="AL79" s="105">
        <f t="shared" si="19"/>
        <v>66</v>
      </c>
      <c r="AM79" s="105">
        <f t="shared" si="19"/>
        <v>66</v>
      </c>
      <c r="AN79" s="105">
        <f t="shared" si="19"/>
        <v>66</v>
      </c>
      <c r="AO79" s="105">
        <f t="shared" si="19"/>
        <v>66</v>
      </c>
      <c r="AP79" s="105">
        <f t="shared" si="19"/>
        <v>66</v>
      </c>
      <c r="AQ79" s="105">
        <f t="shared" si="19"/>
        <v>66</v>
      </c>
      <c r="AR79" s="105">
        <f t="shared" si="19"/>
        <v>66</v>
      </c>
      <c r="AS79" s="105">
        <f t="shared" si="19"/>
        <v>66</v>
      </c>
      <c r="AT79" s="105">
        <f t="shared" si="19"/>
        <v>66</v>
      </c>
    </row>
    <row r="80" spans="1:48" ht="14.4" x14ac:dyDescent="0.2">
      <c r="B80" s="126" t="s">
        <v>286</v>
      </c>
      <c r="C80" s="97"/>
      <c r="D80" s="98"/>
      <c r="E80" s="98"/>
      <c r="F80" s="100"/>
      <c r="G80" s="98"/>
      <c r="H80" s="98"/>
      <c r="I80" s="98"/>
      <c r="J80" s="98"/>
      <c r="K80" s="100"/>
      <c r="L80" s="142"/>
      <c r="M80" s="105"/>
      <c r="N80" s="105"/>
      <c r="O80" s="105"/>
      <c r="P80" s="107"/>
      <c r="Q80" s="105"/>
      <c r="R80" s="144"/>
      <c r="S80" s="105"/>
      <c r="T80" s="142"/>
      <c r="U80" s="107"/>
      <c r="V80" s="105"/>
      <c r="W80" s="105"/>
      <c r="X80" s="142">
        <v>50</v>
      </c>
      <c r="Y80" s="105">
        <f>X80</f>
        <v>50</v>
      </c>
      <c r="Z80" s="105">
        <f t="shared" si="21"/>
        <v>50</v>
      </c>
      <c r="AA80" s="105">
        <f t="shared" si="21"/>
        <v>50</v>
      </c>
      <c r="AB80" s="105">
        <f t="shared" si="21"/>
        <v>50</v>
      </c>
      <c r="AC80" s="105">
        <f t="shared" si="21"/>
        <v>50</v>
      </c>
      <c r="AD80" s="105">
        <f t="shared" si="21"/>
        <v>50</v>
      </c>
      <c r="AE80" s="105">
        <f t="shared" si="19"/>
        <v>50</v>
      </c>
      <c r="AF80" s="105">
        <f t="shared" si="19"/>
        <v>50</v>
      </c>
      <c r="AG80" s="105">
        <f t="shared" si="19"/>
        <v>50</v>
      </c>
      <c r="AH80" s="105">
        <f t="shared" si="19"/>
        <v>50</v>
      </c>
      <c r="AI80" s="105">
        <f t="shared" si="19"/>
        <v>50</v>
      </c>
      <c r="AJ80" s="105">
        <f t="shared" si="19"/>
        <v>50</v>
      </c>
      <c r="AK80" s="105">
        <f t="shared" si="19"/>
        <v>50</v>
      </c>
      <c r="AL80" s="105">
        <f t="shared" si="19"/>
        <v>50</v>
      </c>
      <c r="AM80" s="105">
        <f t="shared" si="19"/>
        <v>50</v>
      </c>
      <c r="AN80" s="105">
        <f t="shared" si="19"/>
        <v>50</v>
      </c>
      <c r="AO80" s="105">
        <f t="shared" si="19"/>
        <v>50</v>
      </c>
      <c r="AP80" s="105">
        <f t="shared" si="19"/>
        <v>50</v>
      </c>
      <c r="AQ80" s="105">
        <f t="shared" si="19"/>
        <v>50</v>
      </c>
      <c r="AR80" s="105">
        <f t="shared" si="19"/>
        <v>50</v>
      </c>
      <c r="AS80" s="105">
        <f t="shared" si="19"/>
        <v>50</v>
      </c>
      <c r="AT80" s="105">
        <f t="shared" si="19"/>
        <v>50</v>
      </c>
    </row>
    <row r="81" spans="1:48" ht="14.4" x14ac:dyDescent="0.2">
      <c r="B81" s="126" t="s">
        <v>287</v>
      </c>
      <c r="C81" s="97"/>
      <c r="D81" s="98"/>
      <c r="E81" s="98"/>
      <c r="F81" s="100"/>
      <c r="G81" s="98"/>
      <c r="H81" s="98"/>
      <c r="I81" s="98"/>
      <c r="J81" s="98"/>
      <c r="K81" s="100"/>
      <c r="L81" s="142"/>
      <c r="M81" s="105"/>
      <c r="N81" s="105"/>
      <c r="O81" s="105"/>
      <c r="P81" s="107"/>
      <c r="Q81" s="105"/>
      <c r="R81" s="144"/>
      <c r="S81" s="105"/>
      <c r="T81" s="142"/>
      <c r="U81" s="107"/>
      <c r="V81" s="105"/>
      <c r="W81" s="105"/>
      <c r="X81" s="105"/>
      <c r="Y81" s="142">
        <v>47.6</v>
      </c>
      <c r="Z81" s="105">
        <f>Y81</f>
        <v>47.6</v>
      </c>
      <c r="AA81" s="105">
        <f t="shared" si="21"/>
        <v>47.6</v>
      </c>
      <c r="AB81" s="105">
        <f t="shared" si="21"/>
        <v>47.6</v>
      </c>
      <c r="AC81" s="105">
        <f t="shared" si="21"/>
        <v>47.6</v>
      </c>
      <c r="AD81" s="105">
        <f t="shared" si="21"/>
        <v>47.6</v>
      </c>
      <c r="AE81" s="105">
        <f t="shared" si="19"/>
        <v>47.6</v>
      </c>
      <c r="AF81" s="105">
        <f t="shared" si="19"/>
        <v>47.6</v>
      </c>
      <c r="AG81" s="105">
        <f t="shared" si="19"/>
        <v>47.6</v>
      </c>
      <c r="AH81" s="105">
        <f t="shared" si="19"/>
        <v>47.6</v>
      </c>
      <c r="AI81" s="105">
        <f t="shared" si="19"/>
        <v>47.6</v>
      </c>
      <c r="AJ81" s="105">
        <f t="shared" si="19"/>
        <v>47.6</v>
      </c>
      <c r="AK81" s="105">
        <f t="shared" si="19"/>
        <v>47.6</v>
      </c>
      <c r="AL81" s="105">
        <f t="shared" si="19"/>
        <v>47.6</v>
      </c>
      <c r="AM81" s="105">
        <f t="shared" si="19"/>
        <v>47.6</v>
      </c>
      <c r="AN81" s="105">
        <f t="shared" si="19"/>
        <v>47.6</v>
      </c>
      <c r="AO81" s="105">
        <f t="shared" si="19"/>
        <v>47.6</v>
      </c>
      <c r="AP81" s="105">
        <f t="shared" si="19"/>
        <v>47.6</v>
      </c>
      <c r="AQ81" s="105">
        <f t="shared" si="19"/>
        <v>47.6</v>
      </c>
      <c r="AR81" s="105">
        <f t="shared" si="19"/>
        <v>47.6</v>
      </c>
      <c r="AS81" s="105">
        <f t="shared" si="19"/>
        <v>47.6</v>
      </c>
      <c r="AT81" s="105">
        <f t="shared" si="19"/>
        <v>47.6</v>
      </c>
    </row>
    <row r="82" spans="1:48" ht="14.4" x14ac:dyDescent="0.2">
      <c r="A82" s="75" t="s">
        <v>288</v>
      </c>
      <c r="B82" s="126" t="s">
        <v>251</v>
      </c>
      <c r="C82" s="97"/>
      <c r="D82" s="98"/>
      <c r="E82" s="98"/>
      <c r="F82" s="100"/>
      <c r="G82" s="98"/>
      <c r="H82" s="98"/>
      <c r="I82" s="98"/>
      <c r="J82" s="98"/>
      <c r="K82" s="100"/>
      <c r="L82" s="142"/>
      <c r="M82" s="105"/>
      <c r="N82" s="151"/>
      <c r="O82" s="105"/>
      <c r="P82" s="107"/>
      <c r="Q82" s="105"/>
      <c r="R82" s="105"/>
      <c r="S82" s="105"/>
      <c r="T82" s="105"/>
      <c r="U82" s="107"/>
      <c r="V82" s="105"/>
      <c r="W82" s="105"/>
      <c r="X82" s="151">
        <v>39.5</v>
      </c>
      <c r="Y82" s="105">
        <f t="shared" ref="Y82:AT82" si="22">+X82</f>
        <v>39.5</v>
      </c>
      <c r="Z82" s="105">
        <f t="shared" si="22"/>
        <v>39.5</v>
      </c>
      <c r="AA82" s="105">
        <f t="shared" si="22"/>
        <v>39.5</v>
      </c>
      <c r="AB82" s="105">
        <f t="shared" si="22"/>
        <v>39.5</v>
      </c>
      <c r="AC82" s="105">
        <f t="shared" si="22"/>
        <v>39.5</v>
      </c>
      <c r="AD82" s="105">
        <f t="shared" si="22"/>
        <v>39.5</v>
      </c>
      <c r="AE82" s="105">
        <f t="shared" si="22"/>
        <v>39.5</v>
      </c>
      <c r="AF82" s="105">
        <f t="shared" si="22"/>
        <v>39.5</v>
      </c>
      <c r="AG82" s="105">
        <f t="shared" si="22"/>
        <v>39.5</v>
      </c>
      <c r="AH82" s="105">
        <f t="shared" si="22"/>
        <v>39.5</v>
      </c>
      <c r="AI82" s="105">
        <f t="shared" si="22"/>
        <v>39.5</v>
      </c>
      <c r="AJ82" s="105">
        <f t="shared" si="22"/>
        <v>39.5</v>
      </c>
      <c r="AK82" s="105">
        <f t="shared" si="22"/>
        <v>39.5</v>
      </c>
      <c r="AL82" s="105">
        <f t="shared" si="22"/>
        <v>39.5</v>
      </c>
      <c r="AM82" s="105">
        <f t="shared" si="22"/>
        <v>39.5</v>
      </c>
      <c r="AN82" s="105">
        <f t="shared" si="22"/>
        <v>39.5</v>
      </c>
      <c r="AO82" s="105">
        <f t="shared" si="22"/>
        <v>39.5</v>
      </c>
      <c r="AP82" s="105">
        <f t="shared" si="22"/>
        <v>39.5</v>
      </c>
      <c r="AQ82" s="105">
        <f t="shared" si="22"/>
        <v>39.5</v>
      </c>
      <c r="AR82" s="105">
        <f t="shared" si="22"/>
        <v>39.5</v>
      </c>
      <c r="AS82" s="105">
        <f t="shared" si="22"/>
        <v>39.5</v>
      </c>
      <c r="AT82" s="105">
        <f t="shared" si="22"/>
        <v>39.5</v>
      </c>
    </row>
    <row r="83" spans="1:48" ht="14.4" x14ac:dyDescent="0.2">
      <c r="A83" s="75" t="s">
        <v>283</v>
      </c>
      <c r="B83" s="126" t="s">
        <v>289</v>
      </c>
      <c r="C83" s="97"/>
      <c r="D83" s="98"/>
      <c r="E83" s="98"/>
      <c r="F83" s="100"/>
      <c r="G83" s="98"/>
      <c r="H83" s="98"/>
      <c r="I83" s="98"/>
      <c r="J83" s="98"/>
      <c r="K83" s="100"/>
      <c r="L83" s="142"/>
      <c r="M83" s="105"/>
      <c r="N83" s="105"/>
      <c r="O83" s="105"/>
      <c r="P83" s="107"/>
      <c r="Q83" s="105"/>
      <c r="R83" s="144"/>
      <c r="S83" s="105"/>
      <c r="T83" s="142"/>
      <c r="U83" s="107"/>
      <c r="V83" s="105"/>
      <c r="W83" s="105"/>
      <c r="X83" s="105"/>
      <c r="Y83" s="105"/>
      <c r="Z83" s="105"/>
      <c r="AA83" s="142">
        <v>46</v>
      </c>
      <c r="AB83" s="105">
        <f>AA83</f>
        <v>46</v>
      </c>
      <c r="AC83" s="142">
        <f t="shared" si="21"/>
        <v>46</v>
      </c>
      <c r="AD83" s="105">
        <f t="shared" si="21"/>
        <v>46</v>
      </c>
      <c r="AE83" s="105">
        <f t="shared" si="19"/>
        <v>46</v>
      </c>
      <c r="AF83" s="105">
        <f t="shared" si="19"/>
        <v>46</v>
      </c>
      <c r="AG83" s="105">
        <f t="shared" si="19"/>
        <v>46</v>
      </c>
      <c r="AH83" s="105">
        <f t="shared" si="19"/>
        <v>46</v>
      </c>
      <c r="AI83" s="105">
        <f t="shared" si="19"/>
        <v>46</v>
      </c>
      <c r="AJ83" s="105">
        <f t="shared" si="19"/>
        <v>46</v>
      </c>
      <c r="AK83" s="105">
        <f t="shared" si="19"/>
        <v>46</v>
      </c>
      <c r="AL83" s="105">
        <f t="shared" si="19"/>
        <v>46</v>
      </c>
      <c r="AM83" s="105">
        <f t="shared" si="19"/>
        <v>46</v>
      </c>
      <c r="AN83" s="105">
        <f t="shared" si="19"/>
        <v>46</v>
      </c>
      <c r="AO83" s="105">
        <f t="shared" si="19"/>
        <v>46</v>
      </c>
      <c r="AP83" s="105">
        <f t="shared" si="19"/>
        <v>46</v>
      </c>
      <c r="AQ83" s="105">
        <f t="shared" si="19"/>
        <v>46</v>
      </c>
      <c r="AR83" s="105">
        <f t="shared" si="19"/>
        <v>46</v>
      </c>
      <c r="AS83" s="105">
        <f t="shared" si="19"/>
        <v>46</v>
      </c>
      <c r="AT83" s="105">
        <f t="shared" si="19"/>
        <v>46</v>
      </c>
    </row>
    <row r="84" spans="1:48" ht="14.4" x14ac:dyDescent="0.2">
      <c r="A84" s="75" t="s">
        <v>283</v>
      </c>
      <c r="B84" s="126" t="s">
        <v>290</v>
      </c>
      <c r="C84" s="97"/>
      <c r="D84" s="98"/>
      <c r="E84" s="98"/>
      <c r="F84" s="100"/>
      <c r="G84" s="98"/>
      <c r="H84" s="98"/>
      <c r="I84" s="98"/>
      <c r="J84" s="98"/>
      <c r="K84" s="100"/>
      <c r="L84" s="142"/>
      <c r="M84" s="105"/>
      <c r="N84" s="105"/>
      <c r="O84" s="105"/>
      <c r="P84" s="107"/>
      <c r="Q84" s="105"/>
      <c r="R84" s="144"/>
      <c r="S84" s="105"/>
      <c r="T84" s="142"/>
      <c r="U84" s="107"/>
      <c r="V84" s="105"/>
      <c r="W84" s="105"/>
      <c r="X84" s="105"/>
      <c r="Y84" s="105"/>
      <c r="Z84" s="105"/>
      <c r="AA84" s="105"/>
      <c r="AB84" s="142">
        <v>36</v>
      </c>
      <c r="AC84" s="142">
        <f>AB84</f>
        <v>36</v>
      </c>
      <c r="AD84" s="105">
        <f t="shared" si="21"/>
        <v>36</v>
      </c>
      <c r="AE84" s="105">
        <f t="shared" si="19"/>
        <v>36</v>
      </c>
      <c r="AF84" s="105">
        <f t="shared" si="19"/>
        <v>36</v>
      </c>
      <c r="AG84" s="105">
        <f t="shared" si="19"/>
        <v>36</v>
      </c>
      <c r="AH84" s="105">
        <f t="shared" si="19"/>
        <v>36</v>
      </c>
      <c r="AI84" s="105">
        <f t="shared" si="19"/>
        <v>36</v>
      </c>
      <c r="AJ84" s="105">
        <f t="shared" si="19"/>
        <v>36</v>
      </c>
      <c r="AK84" s="105">
        <f t="shared" si="19"/>
        <v>36</v>
      </c>
      <c r="AL84" s="105">
        <f t="shared" si="19"/>
        <v>36</v>
      </c>
      <c r="AM84" s="105">
        <f t="shared" si="19"/>
        <v>36</v>
      </c>
      <c r="AN84" s="105">
        <f t="shared" si="19"/>
        <v>36</v>
      </c>
      <c r="AO84" s="105">
        <f t="shared" si="19"/>
        <v>36</v>
      </c>
      <c r="AP84" s="105">
        <f t="shared" si="19"/>
        <v>36</v>
      </c>
      <c r="AQ84" s="105">
        <f t="shared" si="19"/>
        <v>36</v>
      </c>
      <c r="AR84" s="105">
        <f t="shared" si="19"/>
        <v>36</v>
      </c>
      <c r="AS84" s="105">
        <f t="shared" si="19"/>
        <v>36</v>
      </c>
      <c r="AT84" s="105">
        <f t="shared" si="19"/>
        <v>36</v>
      </c>
    </row>
    <row r="85" spans="1:48" ht="14.4" x14ac:dyDescent="0.2">
      <c r="A85" s="75" t="s">
        <v>283</v>
      </c>
      <c r="B85" s="126" t="s">
        <v>291</v>
      </c>
      <c r="C85" s="97"/>
      <c r="D85" s="98"/>
      <c r="E85" s="98"/>
      <c r="F85" s="100"/>
      <c r="G85" s="98"/>
      <c r="H85" s="98"/>
      <c r="I85" s="98"/>
      <c r="J85" s="98"/>
      <c r="K85" s="100"/>
      <c r="L85" s="142"/>
      <c r="M85" s="105"/>
      <c r="N85" s="105"/>
      <c r="O85" s="105"/>
      <c r="P85" s="107"/>
      <c r="Q85" s="105"/>
      <c r="R85" s="144"/>
      <c r="S85" s="105"/>
      <c r="T85" s="142"/>
      <c r="U85" s="107"/>
      <c r="V85" s="105"/>
      <c r="W85" s="105"/>
      <c r="X85" s="105"/>
      <c r="Y85" s="105"/>
      <c r="Z85" s="105"/>
      <c r="AA85" s="105"/>
      <c r="AB85" s="105"/>
      <c r="AC85" s="142">
        <v>33</v>
      </c>
      <c r="AD85" s="105">
        <f>AC85</f>
        <v>33</v>
      </c>
      <c r="AE85" s="105">
        <f t="shared" si="19"/>
        <v>33</v>
      </c>
      <c r="AF85" s="105">
        <f t="shared" si="19"/>
        <v>33</v>
      </c>
      <c r="AG85" s="105">
        <f t="shared" si="19"/>
        <v>33</v>
      </c>
      <c r="AH85" s="105">
        <f t="shared" si="19"/>
        <v>33</v>
      </c>
      <c r="AI85" s="105">
        <f t="shared" si="19"/>
        <v>33</v>
      </c>
      <c r="AJ85" s="105">
        <f t="shared" si="19"/>
        <v>33</v>
      </c>
      <c r="AK85" s="105">
        <f t="shared" si="19"/>
        <v>33</v>
      </c>
      <c r="AL85" s="105">
        <f t="shared" si="19"/>
        <v>33</v>
      </c>
      <c r="AM85" s="105">
        <f t="shared" si="19"/>
        <v>33</v>
      </c>
      <c r="AN85" s="105">
        <f t="shared" si="19"/>
        <v>33</v>
      </c>
      <c r="AO85" s="105">
        <f t="shared" si="19"/>
        <v>33</v>
      </c>
      <c r="AP85" s="105">
        <f t="shared" si="19"/>
        <v>33</v>
      </c>
      <c r="AQ85" s="105">
        <f t="shared" si="19"/>
        <v>33</v>
      </c>
      <c r="AR85" s="105">
        <f t="shared" si="19"/>
        <v>33</v>
      </c>
      <c r="AS85" s="105">
        <f t="shared" si="19"/>
        <v>33</v>
      </c>
      <c r="AT85" s="105">
        <f t="shared" si="19"/>
        <v>33</v>
      </c>
    </row>
    <row r="86" spans="1:48" ht="14.4" x14ac:dyDescent="0.2">
      <c r="A86" s="75" t="s">
        <v>283</v>
      </c>
      <c r="B86" s="126" t="s">
        <v>292</v>
      </c>
      <c r="C86" s="97"/>
      <c r="D86" s="98"/>
      <c r="E86" s="98"/>
      <c r="F86" s="100"/>
      <c r="G86" s="98"/>
      <c r="H86" s="98"/>
      <c r="I86" s="98"/>
      <c r="J86" s="98"/>
      <c r="K86" s="100"/>
      <c r="L86" s="142"/>
      <c r="M86" s="105"/>
      <c r="N86" s="105"/>
      <c r="O86" s="105"/>
      <c r="P86" s="107"/>
      <c r="Q86" s="105"/>
      <c r="R86" s="144"/>
      <c r="S86" s="105"/>
      <c r="T86" s="142"/>
      <c r="U86" s="107"/>
      <c r="V86" s="105"/>
      <c r="W86" s="105"/>
      <c r="X86" s="105"/>
      <c r="Y86" s="105"/>
      <c r="Z86" s="105"/>
      <c r="AA86" s="105"/>
      <c r="AB86" s="105"/>
      <c r="AC86" s="142"/>
      <c r="AD86" s="142">
        <v>24</v>
      </c>
      <c r="AE86" s="105">
        <f>AD86</f>
        <v>24</v>
      </c>
      <c r="AF86" s="105">
        <f t="shared" si="19"/>
        <v>24</v>
      </c>
      <c r="AG86" s="105">
        <f t="shared" si="19"/>
        <v>24</v>
      </c>
      <c r="AH86" s="105">
        <f t="shared" si="19"/>
        <v>24</v>
      </c>
      <c r="AI86" s="105">
        <f t="shared" si="19"/>
        <v>24</v>
      </c>
      <c r="AJ86" s="105">
        <f t="shared" si="19"/>
        <v>24</v>
      </c>
      <c r="AK86" s="105">
        <f t="shared" ref="AG86:AT98" si="23">AJ86</f>
        <v>24</v>
      </c>
      <c r="AL86" s="105">
        <f t="shared" si="23"/>
        <v>24</v>
      </c>
      <c r="AM86" s="105">
        <f t="shared" si="23"/>
        <v>24</v>
      </c>
      <c r="AN86" s="105">
        <f t="shared" si="23"/>
        <v>24</v>
      </c>
      <c r="AO86" s="105">
        <f t="shared" si="23"/>
        <v>24</v>
      </c>
      <c r="AP86" s="105">
        <f t="shared" si="23"/>
        <v>24</v>
      </c>
      <c r="AQ86" s="105">
        <f t="shared" si="23"/>
        <v>24</v>
      </c>
      <c r="AR86" s="105">
        <f t="shared" si="23"/>
        <v>24</v>
      </c>
      <c r="AS86" s="105">
        <f t="shared" si="23"/>
        <v>24</v>
      </c>
      <c r="AT86" s="105">
        <f t="shared" si="23"/>
        <v>24</v>
      </c>
    </row>
    <row r="87" spans="1:48" ht="14.4" x14ac:dyDescent="0.2">
      <c r="A87" s="75" t="s">
        <v>283</v>
      </c>
      <c r="B87" s="126" t="s">
        <v>293</v>
      </c>
      <c r="C87" s="97"/>
      <c r="D87" s="98"/>
      <c r="E87" s="98"/>
      <c r="F87" s="100"/>
      <c r="G87" s="98"/>
      <c r="H87" s="98"/>
      <c r="I87" s="98"/>
      <c r="J87" s="98"/>
      <c r="K87" s="100"/>
      <c r="L87" s="142"/>
      <c r="M87" s="105"/>
      <c r="N87" s="105"/>
      <c r="O87" s="105"/>
      <c r="P87" s="107"/>
      <c r="Q87" s="105"/>
      <c r="R87" s="144"/>
      <c r="S87" s="105"/>
      <c r="T87" s="142"/>
      <c r="U87" s="107"/>
      <c r="V87" s="105"/>
      <c r="W87" s="105"/>
      <c r="X87" s="105"/>
      <c r="Y87" s="105"/>
      <c r="Z87" s="105"/>
      <c r="AA87" s="105"/>
      <c r="AB87" s="105"/>
      <c r="AC87" s="142"/>
      <c r="AD87" s="105"/>
      <c r="AE87" s="142">
        <v>24</v>
      </c>
      <c r="AF87" s="105">
        <f>AE87</f>
        <v>24</v>
      </c>
      <c r="AG87" s="105">
        <f t="shared" si="23"/>
        <v>24</v>
      </c>
      <c r="AH87" s="105">
        <f t="shared" si="23"/>
        <v>24</v>
      </c>
      <c r="AI87" s="105">
        <f t="shared" si="23"/>
        <v>24</v>
      </c>
      <c r="AJ87" s="105">
        <f t="shared" si="23"/>
        <v>24</v>
      </c>
      <c r="AK87" s="105">
        <f t="shared" si="23"/>
        <v>24</v>
      </c>
      <c r="AL87" s="105">
        <f t="shared" si="23"/>
        <v>24</v>
      </c>
      <c r="AM87" s="105">
        <f t="shared" si="23"/>
        <v>24</v>
      </c>
      <c r="AN87" s="105">
        <f t="shared" si="23"/>
        <v>24</v>
      </c>
      <c r="AO87" s="105">
        <f t="shared" si="23"/>
        <v>24</v>
      </c>
      <c r="AP87" s="105">
        <f t="shared" si="23"/>
        <v>24</v>
      </c>
      <c r="AQ87" s="105">
        <f t="shared" si="23"/>
        <v>24</v>
      </c>
      <c r="AR87" s="105">
        <f t="shared" si="23"/>
        <v>24</v>
      </c>
      <c r="AS87" s="105">
        <f t="shared" si="23"/>
        <v>24</v>
      </c>
      <c r="AT87" s="105">
        <f t="shared" si="23"/>
        <v>24</v>
      </c>
    </row>
    <row r="88" spans="1:48" ht="14.4" x14ac:dyDescent="0.2">
      <c r="A88" s="75" t="s">
        <v>283</v>
      </c>
      <c r="B88" s="126" t="s">
        <v>294</v>
      </c>
      <c r="C88" s="97"/>
      <c r="D88" s="98"/>
      <c r="E88" s="98"/>
      <c r="F88" s="100"/>
      <c r="G88" s="98"/>
      <c r="H88" s="98"/>
      <c r="I88" s="98"/>
      <c r="J88" s="98"/>
      <c r="K88" s="100"/>
      <c r="L88" s="142"/>
      <c r="M88" s="105"/>
      <c r="N88" s="105"/>
      <c r="O88" s="105"/>
      <c r="P88" s="107"/>
      <c r="Q88" s="105"/>
      <c r="R88" s="144"/>
      <c r="S88" s="105"/>
      <c r="T88" s="142"/>
      <c r="U88" s="107"/>
      <c r="V88" s="105"/>
      <c r="W88" s="105"/>
      <c r="X88" s="105"/>
      <c r="Y88" s="105"/>
      <c r="Z88" s="105"/>
      <c r="AA88" s="105"/>
      <c r="AB88" s="105"/>
      <c r="AC88" s="142"/>
      <c r="AD88" s="105"/>
      <c r="AE88" s="105"/>
      <c r="AF88" s="142">
        <v>15</v>
      </c>
      <c r="AG88" s="105">
        <f>AF88</f>
        <v>15</v>
      </c>
      <c r="AH88" s="105">
        <f t="shared" si="23"/>
        <v>15</v>
      </c>
      <c r="AI88" s="105">
        <f t="shared" si="23"/>
        <v>15</v>
      </c>
      <c r="AJ88" s="105">
        <f t="shared" si="23"/>
        <v>15</v>
      </c>
      <c r="AK88" s="105">
        <f t="shared" si="23"/>
        <v>15</v>
      </c>
      <c r="AL88" s="105">
        <f t="shared" si="23"/>
        <v>15</v>
      </c>
      <c r="AM88" s="105">
        <f t="shared" si="23"/>
        <v>15</v>
      </c>
      <c r="AN88" s="105">
        <f t="shared" si="23"/>
        <v>15</v>
      </c>
      <c r="AO88" s="105">
        <f t="shared" si="23"/>
        <v>15</v>
      </c>
      <c r="AP88" s="105">
        <f t="shared" si="23"/>
        <v>15</v>
      </c>
      <c r="AQ88" s="105">
        <f t="shared" si="23"/>
        <v>15</v>
      </c>
      <c r="AR88" s="105">
        <f t="shared" si="23"/>
        <v>15</v>
      </c>
      <c r="AS88" s="105">
        <f t="shared" si="23"/>
        <v>15</v>
      </c>
      <c r="AT88" s="105">
        <f t="shared" si="23"/>
        <v>15</v>
      </c>
    </row>
    <row r="89" spans="1:48" ht="14.4" x14ac:dyDescent="0.2">
      <c r="A89" s="75" t="s">
        <v>283</v>
      </c>
      <c r="B89" s="126" t="s">
        <v>295</v>
      </c>
      <c r="C89" s="97"/>
      <c r="D89" s="98"/>
      <c r="E89" s="98"/>
      <c r="F89" s="100"/>
      <c r="G89" s="98"/>
      <c r="H89" s="98"/>
      <c r="I89" s="98"/>
      <c r="J89" s="98"/>
      <c r="K89" s="100"/>
      <c r="L89" s="142"/>
      <c r="M89" s="105"/>
      <c r="N89" s="105"/>
      <c r="O89" s="105"/>
      <c r="P89" s="107"/>
      <c r="Q89" s="105"/>
      <c r="R89" s="144"/>
      <c r="S89" s="105"/>
      <c r="T89" s="142"/>
      <c r="U89" s="107"/>
      <c r="V89" s="105"/>
      <c r="W89" s="105"/>
      <c r="X89" s="105"/>
      <c r="Y89" s="105"/>
      <c r="Z89" s="105"/>
      <c r="AA89" s="105"/>
      <c r="AB89" s="105"/>
      <c r="AC89" s="142"/>
      <c r="AD89" s="105"/>
      <c r="AE89" s="105"/>
      <c r="AF89" s="105"/>
      <c r="AG89" s="142">
        <v>10</v>
      </c>
      <c r="AH89" s="105">
        <f t="shared" si="23"/>
        <v>10</v>
      </c>
      <c r="AI89" s="105">
        <f t="shared" si="23"/>
        <v>10</v>
      </c>
      <c r="AJ89" s="105">
        <f t="shared" si="23"/>
        <v>10</v>
      </c>
      <c r="AK89" s="105">
        <f t="shared" si="23"/>
        <v>10</v>
      </c>
      <c r="AL89" s="105">
        <f t="shared" si="23"/>
        <v>10</v>
      </c>
      <c r="AM89" s="105">
        <f t="shared" si="23"/>
        <v>10</v>
      </c>
      <c r="AN89" s="105">
        <f t="shared" si="23"/>
        <v>10</v>
      </c>
      <c r="AO89" s="105">
        <f t="shared" si="23"/>
        <v>10</v>
      </c>
      <c r="AP89" s="105">
        <f t="shared" si="23"/>
        <v>10</v>
      </c>
      <c r="AQ89" s="105">
        <f t="shared" si="23"/>
        <v>10</v>
      </c>
      <c r="AR89" s="105">
        <f t="shared" si="23"/>
        <v>10</v>
      </c>
      <c r="AS89" s="105">
        <f t="shared" si="23"/>
        <v>10</v>
      </c>
      <c r="AT89" s="105">
        <f t="shared" si="23"/>
        <v>10</v>
      </c>
    </row>
    <row r="90" spans="1:48" ht="14.4" x14ac:dyDescent="0.2">
      <c r="A90" s="75" t="s">
        <v>283</v>
      </c>
      <c r="B90" s="126" t="s">
        <v>296</v>
      </c>
      <c r="C90" s="97"/>
      <c r="D90" s="98"/>
      <c r="E90" s="98"/>
      <c r="F90" s="100"/>
      <c r="G90" s="98"/>
      <c r="H90" s="98"/>
      <c r="I90" s="98"/>
      <c r="J90" s="98"/>
      <c r="K90" s="100"/>
      <c r="L90" s="142"/>
      <c r="M90" s="105"/>
      <c r="N90" s="105"/>
      <c r="O90" s="105"/>
      <c r="P90" s="107"/>
      <c r="Q90" s="105"/>
      <c r="R90" s="144"/>
      <c r="S90" s="105"/>
      <c r="T90" s="142"/>
      <c r="U90" s="107"/>
      <c r="V90" s="105"/>
      <c r="W90" s="105"/>
      <c r="X90" s="105"/>
      <c r="Y90" s="105"/>
      <c r="Z90" s="105"/>
      <c r="AA90" s="105"/>
      <c r="AB90" s="105"/>
      <c r="AC90" s="142"/>
      <c r="AD90" s="105"/>
      <c r="AE90" s="105"/>
      <c r="AF90" s="105"/>
      <c r="AG90" s="152">
        <v>0</v>
      </c>
      <c r="AH90" s="105">
        <f t="shared" si="23"/>
        <v>0</v>
      </c>
      <c r="AI90" s="105">
        <f t="shared" si="23"/>
        <v>0</v>
      </c>
      <c r="AJ90" s="105">
        <f t="shared" si="23"/>
        <v>0</v>
      </c>
      <c r="AK90" s="153">
        <f t="shared" si="23"/>
        <v>0</v>
      </c>
      <c r="AL90" s="153">
        <f t="shared" si="23"/>
        <v>0</v>
      </c>
      <c r="AM90" s="153">
        <f t="shared" si="23"/>
        <v>0</v>
      </c>
      <c r="AN90" s="153">
        <f t="shared" si="23"/>
        <v>0</v>
      </c>
      <c r="AO90" s="153">
        <f t="shared" si="23"/>
        <v>0</v>
      </c>
      <c r="AP90" s="153">
        <f t="shared" si="23"/>
        <v>0</v>
      </c>
      <c r="AQ90" s="153">
        <f t="shared" si="23"/>
        <v>0</v>
      </c>
      <c r="AR90" s="153">
        <f t="shared" si="23"/>
        <v>0</v>
      </c>
      <c r="AS90" s="153">
        <f t="shared" si="23"/>
        <v>0</v>
      </c>
      <c r="AT90" s="153">
        <f t="shared" si="23"/>
        <v>0</v>
      </c>
      <c r="AV90" s="142">
        <v>460</v>
      </c>
    </row>
    <row r="91" spans="1:48" ht="14.4" x14ac:dyDescent="0.2">
      <c r="A91" s="75" t="s">
        <v>283</v>
      </c>
      <c r="B91" s="126" t="s">
        <v>297</v>
      </c>
      <c r="C91" s="97"/>
      <c r="D91" s="98"/>
      <c r="E91" s="98"/>
      <c r="F91" s="100"/>
      <c r="G91" s="98"/>
      <c r="H91" s="98"/>
      <c r="I91" s="98"/>
      <c r="J91" s="98"/>
      <c r="K91" s="100"/>
      <c r="L91" s="142"/>
      <c r="M91" s="105"/>
      <c r="N91" s="105"/>
      <c r="O91" s="105"/>
      <c r="P91" s="107"/>
      <c r="Q91" s="105"/>
      <c r="R91" s="144"/>
      <c r="S91" s="105"/>
      <c r="T91" s="142"/>
      <c r="U91" s="107"/>
      <c r="V91" s="105"/>
      <c r="W91" s="105"/>
      <c r="X91" s="105"/>
      <c r="Y91" s="105"/>
      <c r="Z91" s="105"/>
      <c r="AA91" s="105"/>
      <c r="AB91" s="105"/>
      <c r="AC91" s="142"/>
      <c r="AD91" s="105"/>
      <c r="AE91" s="105"/>
      <c r="AF91" s="105"/>
      <c r="AG91" s="142">
        <v>0</v>
      </c>
      <c r="AH91" s="105">
        <f t="shared" si="23"/>
        <v>0</v>
      </c>
      <c r="AI91" s="105">
        <f t="shared" si="23"/>
        <v>0</v>
      </c>
      <c r="AJ91" s="105">
        <f t="shared" si="23"/>
        <v>0</v>
      </c>
      <c r="AK91" s="153">
        <f t="shared" si="23"/>
        <v>0</v>
      </c>
      <c r="AL91" s="153">
        <f t="shared" si="23"/>
        <v>0</v>
      </c>
      <c r="AM91" s="153">
        <f t="shared" si="23"/>
        <v>0</v>
      </c>
      <c r="AN91" s="153">
        <f t="shared" si="23"/>
        <v>0</v>
      </c>
      <c r="AO91" s="153">
        <f t="shared" si="23"/>
        <v>0</v>
      </c>
      <c r="AP91" s="153">
        <f t="shared" si="23"/>
        <v>0</v>
      </c>
      <c r="AQ91" s="153">
        <f t="shared" si="23"/>
        <v>0</v>
      </c>
      <c r="AR91" s="153">
        <f t="shared" si="23"/>
        <v>0</v>
      </c>
      <c r="AS91" s="153">
        <f t="shared" si="23"/>
        <v>0</v>
      </c>
      <c r="AT91" s="153">
        <f t="shared" si="23"/>
        <v>0</v>
      </c>
      <c r="AV91" s="142">
        <v>301</v>
      </c>
    </row>
    <row r="92" spans="1:48" ht="14.4" x14ac:dyDescent="0.2">
      <c r="A92" s="75" t="s">
        <v>298</v>
      </c>
      <c r="B92" s="126" t="s">
        <v>299</v>
      </c>
      <c r="C92" s="97"/>
      <c r="D92" s="98"/>
      <c r="E92" s="98"/>
      <c r="F92" s="100"/>
      <c r="G92" s="98"/>
      <c r="H92" s="98"/>
      <c r="I92" s="98"/>
      <c r="J92" s="98"/>
      <c r="K92" s="100"/>
      <c r="L92" s="142"/>
      <c r="M92" s="105"/>
      <c r="N92" s="105"/>
      <c r="O92" s="105"/>
      <c r="P92" s="107"/>
      <c r="Q92" s="105"/>
      <c r="R92" s="144"/>
      <c r="S92" s="105"/>
      <c r="T92" s="142"/>
      <c r="U92" s="107"/>
      <c r="V92" s="105"/>
      <c r="W92" s="105"/>
      <c r="X92" s="105"/>
      <c r="Y92" s="105"/>
      <c r="Z92" s="105"/>
      <c r="AA92" s="105"/>
      <c r="AB92" s="105"/>
      <c r="AC92" s="142"/>
      <c r="AD92" s="105"/>
      <c r="AE92" s="105"/>
      <c r="AF92" s="105"/>
      <c r="AG92" s="142">
        <v>0</v>
      </c>
      <c r="AH92" s="105">
        <f t="shared" si="23"/>
        <v>0</v>
      </c>
      <c r="AI92" s="105">
        <f t="shared" si="23"/>
        <v>0</v>
      </c>
      <c r="AJ92" s="105">
        <f t="shared" si="23"/>
        <v>0</v>
      </c>
      <c r="AK92" s="153">
        <f t="shared" si="23"/>
        <v>0</v>
      </c>
      <c r="AL92" s="153">
        <f t="shared" si="23"/>
        <v>0</v>
      </c>
      <c r="AM92" s="153">
        <f t="shared" si="23"/>
        <v>0</v>
      </c>
      <c r="AN92" s="153">
        <f t="shared" si="23"/>
        <v>0</v>
      </c>
      <c r="AO92" s="153">
        <f t="shared" si="23"/>
        <v>0</v>
      </c>
      <c r="AP92" s="153">
        <f t="shared" si="23"/>
        <v>0</v>
      </c>
      <c r="AQ92" s="153">
        <f t="shared" si="23"/>
        <v>0</v>
      </c>
      <c r="AR92" s="153">
        <f t="shared" si="23"/>
        <v>0</v>
      </c>
      <c r="AS92" s="153">
        <f t="shared" si="23"/>
        <v>0</v>
      </c>
      <c r="AT92" s="153">
        <f t="shared" si="23"/>
        <v>0</v>
      </c>
      <c r="AV92" s="142">
        <v>198.2</v>
      </c>
    </row>
    <row r="93" spans="1:48" ht="14.4" x14ac:dyDescent="0.2">
      <c r="A93" s="75" t="s">
        <v>298</v>
      </c>
      <c r="B93" s="126" t="s">
        <v>300</v>
      </c>
      <c r="C93" s="97"/>
      <c r="D93" s="98"/>
      <c r="E93" s="98"/>
      <c r="F93" s="100"/>
      <c r="G93" s="98"/>
      <c r="H93" s="98"/>
      <c r="I93" s="98"/>
      <c r="J93" s="98"/>
      <c r="K93" s="100"/>
      <c r="L93" s="142"/>
      <c r="M93" s="105"/>
      <c r="N93" s="105"/>
      <c r="O93" s="105"/>
      <c r="P93" s="107"/>
      <c r="Q93" s="105"/>
      <c r="R93" s="144"/>
      <c r="S93" s="105"/>
      <c r="T93" s="142"/>
      <c r="U93" s="107"/>
      <c r="V93" s="105"/>
      <c r="W93" s="105"/>
      <c r="X93" s="105"/>
      <c r="Y93" s="105"/>
      <c r="Z93" s="105"/>
      <c r="AA93" s="105"/>
      <c r="AB93" s="105"/>
      <c r="AC93" s="142"/>
      <c r="AD93" s="105"/>
      <c r="AE93" s="105"/>
      <c r="AF93" s="105"/>
      <c r="AG93" s="142">
        <v>0</v>
      </c>
      <c r="AH93" s="105">
        <f t="shared" si="23"/>
        <v>0</v>
      </c>
      <c r="AI93" s="105">
        <f t="shared" si="23"/>
        <v>0</v>
      </c>
      <c r="AJ93" s="105">
        <f t="shared" si="23"/>
        <v>0</v>
      </c>
      <c r="AK93" s="153">
        <f t="shared" si="23"/>
        <v>0</v>
      </c>
      <c r="AL93" s="153">
        <f t="shared" si="23"/>
        <v>0</v>
      </c>
      <c r="AM93" s="153">
        <f t="shared" si="23"/>
        <v>0</v>
      </c>
      <c r="AN93" s="153">
        <f t="shared" si="23"/>
        <v>0</v>
      </c>
      <c r="AO93" s="153">
        <f t="shared" si="23"/>
        <v>0</v>
      </c>
      <c r="AP93" s="153">
        <f t="shared" si="23"/>
        <v>0</v>
      </c>
      <c r="AQ93" s="153">
        <f t="shared" si="23"/>
        <v>0</v>
      </c>
      <c r="AR93" s="153">
        <f t="shared" si="23"/>
        <v>0</v>
      </c>
      <c r="AS93" s="153">
        <f t="shared" si="23"/>
        <v>0</v>
      </c>
      <c r="AT93" s="153">
        <f t="shared" si="23"/>
        <v>0</v>
      </c>
      <c r="AV93" s="142">
        <v>170</v>
      </c>
    </row>
    <row r="94" spans="1:48" ht="14.4" x14ac:dyDescent="0.2">
      <c r="A94" s="75" t="s">
        <v>283</v>
      </c>
      <c r="B94" s="126" t="s">
        <v>301</v>
      </c>
      <c r="C94" s="97"/>
      <c r="D94" s="98"/>
      <c r="E94" s="98"/>
      <c r="F94" s="100"/>
      <c r="G94" s="98"/>
      <c r="H94" s="98"/>
      <c r="I94" s="98"/>
      <c r="J94" s="98"/>
      <c r="K94" s="100"/>
      <c r="L94" s="142"/>
      <c r="M94" s="105"/>
      <c r="N94" s="105"/>
      <c r="O94" s="105"/>
      <c r="P94" s="107"/>
      <c r="Q94" s="105"/>
      <c r="R94" s="144"/>
      <c r="S94" s="105"/>
      <c r="T94" s="142"/>
      <c r="U94" s="107"/>
      <c r="V94" s="105"/>
      <c r="W94" s="105"/>
      <c r="X94" s="105"/>
      <c r="Y94" s="105"/>
      <c r="Z94" s="105"/>
      <c r="AA94" s="105"/>
      <c r="AB94" s="105"/>
      <c r="AC94" s="142"/>
      <c r="AD94" s="105"/>
      <c r="AE94" s="105"/>
      <c r="AF94" s="105"/>
      <c r="AG94" s="142">
        <v>0</v>
      </c>
      <c r="AH94" s="105">
        <f t="shared" si="23"/>
        <v>0</v>
      </c>
      <c r="AI94" s="105">
        <f t="shared" si="23"/>
        <v>0</v>
      </c>
      <c r="AJ94" s="105">
        <f t="shared" si="23"/>
        <v>0</v>
      </c>
      <c r="AK94" s="153">
        <f t="shared" si="23"/>
        <v>0</v>
      </c>
      <c r="AL94" s="153">
        <f t="shared" si="23"/>
        <v>0</v>
      </c>
      <c r="AM94" s="153">
        <f t="shared" si="23"/>
        <v>0</v>
      </c>
      <c r="AN94" s="153">
        <f t="shared" si="23"/>
        <v>0</v>
      </c>
      <c r="AO94" s="153">
        <f t="shared" si="23"/>
        <v>0</v>
      </c>
      <c r="AP94" s="153">
        <f t="shared" si="23"/>
        <v>0</v>
      </c>
      <c r="AQ94" s="153">
        <f t="shared" si="23"/>
        <v>0</v>
      </c>
      <c r="AR94" s="153">
        <f t="shared" si="23"/>
        <v>0</v>
      </c>
      <c r="AS94" s="153">
        <f t="shared" si="23"/>
        <v>0</v>
      </c>
      <c r="AT94" s="153">
        <f t="shared" si="23"/>
        <v>0</v>
      </c>
      <c r="AV94" s="142">
        <v>169.2</v>
      </c>
    </row>
    <row r="95" spans="1:48" ht="14.4" x14ac:dyDescent="0.2">
      <c r="A95" s="75" t="s">
        <v>283</v>
      </c>
      <c r="B95" s="126" t="s">
        <v>302</v>
      </c>
      <c r="C95" s="97"/>
      <c r="D95" s="98"/>
      <c r="E95" s="98"/>
      <c r="F95" s="100"/>
      <c r="G95" s="98"/>
      <c r="H95" s="98"/>
      <c r="I95" s="98"/>
      <c r="J95" s="98"/>
      <c r="K95" s="100"/>
      <c r="L95" s="142"/>
      <c r="M95" s="105"/>
      <c r="N95" s="105"/>
      <c r="O95" s="105"/>
      <c r="P95" s="107"/>
      <c r="Q95" s="105"/>
      <c r="R95" s="144"/>
      <c r="S95" s="105"/>
      <c r="T95" s="142"/>
      <c r="U95" s="107"/>
      <c r="V95" s="105"/>
      <c r="W95" s="105"/>
      <c r="X95" s="105"/>
      <c r="Y95" s="105"/>
      <c r="Z95" s="105"/>
      <c r="AA95" s="105"/>
      <c r="AB95" s="105"/>
      <c r="AC95" s="142"/>
      <c r="AD95" s="105"/>
      <c r="AE95" s="105"/>
      <c r="AF95" s="105"/>
      <c r="AG95" s="142">
        <v>0</v>
      </c>
      <c r="AH95" s="105">
        <f t="shared" si="23"/>
        <v>0</v>
      </c>
      <c r="AI95" s="105">
        <f t="shared" si="23"/>
        <v>0</v>
      </c>
      <c r="AJ95" s="105">
        <f t="shared" si="23"/>
        <v>0</v>
      </c>
      <c r="AK95" s="153">
        <f t="shared" si="23"/>
        <v>0</v>
      </c>
      <c r="AL95" s="153">
        <f t="shared" si="23"/>
        <v>0</v>
      </c>
      <c r="AM95" s="153">
        <f t="shared" si="23"/>
        <v>0</v>
      </c>
      <c r="AN95" s="153">
        <f t="shared" si="23"/>
        <v>0</v>
      </c>
      <c r="AO95" s="153">
        <f t="shared" si="23"/>
        <v>0</v>
      </c>
      <c r="AP95" s="153">
        <f t="shared" si="23"/>
        <v>0</v>
      </c>
      <c r="AQ95" s="153">
        <f t="shared" si="23"/>
        <v>0</v>
      </c>
      <c r="AR95" s="153">
        <f t="shared" si="23"/>
        <v>0</v>
      </c>
      <c r="AS95" s="153">
        <f t="shared" si="23"/>
        <v>0</v>
      </c>
      <c r="AT95" s="153">
        <f t="shared" si="23"/>
        <v>0</v>
      </c>
      <c r="AV95" s="142">
        <v>162</v>
      </c>
    </row>
    <row r="96" spans="1:48" ht="14.4" x14ac:dyDescent="0.2">
      <c r="A96" s="75">
        <v>2023</v>
      </c>
      <c r="B96" s="126" t="s">
        <v>261</v>
      </c>
      <c r="C96" s="97"/>
      <c r="D96" s="98"/>
      <c r="E96" s="98"/>
      <c r="F96" s="100"/>
      <c r="G96" s="98"/>
      <c r="H96" s="98"/>
      <c r="I96" s="98"/>
      <c r="J96" s="98"/>
      <c r="K96" s="100"/>
      <c r="L96" s="142"/>
      <c r="M96" s="105"/>
      <c r="N96" s="105"/>
      <c r="O96" s="105"/>
      <c r="P96" s="107"/>
      <c r="Q96" s="105"/>
      <c r="R96" s="144"/>
      <c r="S96" s="105"/>
      <c r="T96" s="142"/>
      <c r="U96" s="107"/>
      <c r="V96" s="105"/>
      <c r="W96" s="105"/>
      <c r="X96" s="105"/>
      <c r="Y96" s="105"/>
      <c r="Z96" s="105"/>
      <c r="AA96" s="105"/>
      <c r="AB96" s="105"/>
      <c r="AC96" s="142"/>
      <c r="AD96" s="105"/>
      <c r="AE96" s="105"/>
      <c r="AF96" s="105"/>
      <c r="AG96" s="142">
        <v>0</v>
      </c>
      <c r="AH96" s="105">
        <f t="shared" si="23"/>
        <v>0</v>
      </c>
      <c r="AI96" s="105">
        <f t="shared" si="23"/>
        <v>0</v>
      </c>
      <c r="AJ96" s="105">
        <f t="shared" si="23"/>
        <v>0</v>
      </c>
      <c r="AK96" s="153">
        <f t="shared" si="23"/>
        <v>0</v>
      </c>
      <c r="AL96" s="153">
        <f t="shared" si="23"/>
        <v>0</v>
      </c>
      <c r="AM96" s="153">
        <f t="shared" si="23"/>
        <v>0</v>
      </c>
      <c r="AN96" s="153">
        <f t="shared" si="23"/>
        <v>0</v>
      </c>
      <c r="AO96" s="153">
        <f t="shared" si="23"/>
        <v>0</v>
      </c>
      <c r="AP96" s="153">
        <f t="shared" si="23"/>
        <v>0</v>
      </c>
      <c r="AQ96" s="153">
        <f t="shared" si="23"/>
        <v>0</v>
      </c>
      <c r="AR96" s="153">
        <f t="shared" si="23"/>
        <v>0</v>
      </c>
      <c r="AS96" s="153">
        <f t="shared" si="23"/>
        <v>0</v>
      </c>
      <c r="AT96" s="153">
        <f t="shared" si="23"/>
        <v>0</v>
      </c>
      <c r="AV96" s="142">
        <v>144.5</v>
      </c>
    </row>
    <row r="97" spans="1:48" ht="14.4" x14ac:dyDescent="0.2">
      <c r="A97" s="75">
        <v>2023</v>
      </c>
      <c r="B97" s="126" t="s">
        <v>303</v>
      </c>
      <c r="C97" s="97"/>
      <c r="D97" s="98"/>
      <c r="E97" s="98"/>
      <c r="F97" s="100"/>
      <c r="G97" s="98"/>
      <c r="H97" s="98"/>
      <c r="I97" s="98"/>
      <c r="J97" s="98"/>
      <c r="K97" s="100"/>
      <c r="L97" s="142"/>
      <c r="M97" s="105"/>
      <c r="N97" s="105"/>
      <c r="O97" s="105"/>
      <c r="P97" s="107"/>
      <c r="Q97" s="105"/>
      <c r="R97" s="144"/>
      <c r="S97" s="105"/>
      <c r="T97" s="142"/>
      <c r="U97" s="107"/>
      <c r="V97" s="105"/>
      <c r="W97" s="105"/>
      <c r="X97" s="105"/>
      <c r="Y97" s="105"/>
      <c r="Z97" s="105"/>
      <c r="AA97" s="105"/>
      <c r="AB97" s="105"/>
      <c r="AC97" s="142"/>
      <c r="AD97" s="105"/>
      <c r="AE97" s="105"/>
      <c r="AF97" s="105"/>
      <c r="AG97" s="142">
        <v>0</v>
      </c>
      <c r="AH97" s="105">
        <f t="shared" si="23"/>
        <v>0</v>
      </c>
      <c r="AI97" s="105">
        <f t="shared" si="23"/>
        <v>0</v>
      </c>
      <c r="AJ97" s="105">
        <f t="shared" si="23"/>
        <v>0</v>
      </c>
      <c r="AK97" s="153">
        <f t="shared" si="23"/>
        <v>0</v>
      </c>
      <c r="AL97" s="153">
        <f t="shared" si="23"/>
        <v>0</v>
      </c>
      <c r="AM97" s="153">
        <f t="shared" si="23"/>
        <v>0</v>
      </c>
      <c r="AN97" s="153">
        <f t="shared" si="23"/>
        <v>0</v>
      </c>
      <c r="AO97" s="153">
        <f t="shared" si="23"/>
        <v>0</v>
      </c>
      <c r="AP97" s="153">
        <f t="shared" si="23"/>
        <v>0</v>
      </c>
      <c r="AQ97" s="153">
        <f t="shared" si="23"/>
        <v>0</v>
      </c>
      <c r="AR97" s="153">
        <f t="shared" si="23"/>
        <v>0</v>
      </c>
      <c r="AS97" s="153">
        <f t="shared" si="23"/>
        <v>0</v>
      </c>
      <c r="AT97" s="153">
        <f t="shared" si="23"/>
        <v>0</v>
      </c>
      <c r="AV97" s="142">
        <v>129</v>
      </c>
    </row>
    <row r="98" spans="1:48" ht="14.4" x14ac:dyDescent="0.2">
      <c r="B98" s="126" t="s">
        <v>304</v>
      </c>
      <c r="C98" s="97"/>
      <c r="D98" s="98"/>
      <c r="E98" s="98"/>
      <c r="F98" s="100"/>
      <c r="G98" s="98"/>
      <c r="H98" s="98"/>
      <c r="I98" s="98"/>
      <c r="J98" s="98"/>
      <c r="K98" s="100"/>
      <c r="L98" s="142"/>
      <c r="M98" s="105"/>
      <c r="N98" s="105"/>
      <c r="O98" s="105"/>
      <c r="P98" s="107"/>
      <c r="Q98" s="105"/>
      <c r="R98" s="144"/>
      <c r="S98" s="105"/>
      <c r="T98" s="142"/>
      <c r="U98" s="107"/>
      <c r="V98" s="105"/>
      <c r="W98" s="105"/>
      <c r="X98" s="105"/>
      <c r="Y98" s="105"/>
      <c r="Z98" s="105"/>
      <c r="AA98" s="105"/>
      <c r="AB98" s="105"/>
      <c r="AC98" s="142"/>
      <c r="AD98" s="105"/>
      <c r="AE98" s="105"/>
      <c r="AF98" s="105"/>
      <c r="AG98" s="105"/>
      <c r="AH98" s="105"/>
      <c r="AI98" s="105"/>
      <c r="AJ98" s="142">
        <v>0</v>
      </c>
      <c r="AK98" s="105">
        <f>AJ98</f>
        <v>0</v>
      </c>
      <c r="AL98" s="105">
        <f t="shared" si="23"/>
        <v>0</v>
      </c>
      <c r="AM98" s="105">
        <f t="shared" si="23"/>
        <v>0</v>
      </c>
      <c r="AN98" s="105">
        <f t="shared" si="23"/>
        <v>0</v>
      </c>
      <c r="AO98" s="105">
        <f t="shared" si="23"/>
        <v>0</v>
      </c>
      <c r="AP98" s="105">
        <f t="shared" si="23"/>
        <v>0</v>
      </c>
      <c r="AQ98" s="105">
        <f t="shared" si="23"/>
        <v>0</v>
      </c>
      <c r="AR98" s="105">
        <f t="shared" si="23"/>
        <v>0</v>
      </c>
      <c r="AS98" s="105">
        <f t="shared" si="23"/>
        <v>0</v>
      </c>
      <c r="AT98" s="105">
        <f t="shared" si="23"/>
        <v>0</v>
      </c>
      <c r="AV98" s="142">
        <v>1200</v>
      </c>
    </row>
    <row r="99" spans="1:48" ht="14.4" x14ac:dyDescent="0.2">
      <c r="A99" s="75" t="s">
        <v>305</v>
      </c>
      <c r="B99" s="126" t="s">
        <v>306</v>
      </c>
      <c r="C99" s="97"/>
      <c r="D99" s="98"/>
      <c r="E99" s="98"/>
      <c r="F99" s="100"/>
      <c r="G99" s="98"/>
      <c r="H99" s="98"/>
      <c r="I99" s="98"/>
      <c r="J99" s="98"/>
      <c r="K99" s="100"/>
      <c r="L99" s="142"/>
      <c r="M99" s="105"/>
      <c r="N99" s="154"/>
      <c r="O99" s="105"/>
      <c r="P99" s="149">
        <v>0</v>
      </c>
      <c r="Q99" s="154">
        <f>+P99</f>
        <v>0</v>
      </c>
      <c r="R99" s="105">
        <f t="shared" ref="R99:AT99" si="24">+Q99</f>
        <v>0</v>
      </c>
      <c r="S99" s="105">
        <f t="shared" si="24"/>
        <v>0</v>
      </c>
      <c r="T99" s="105">
        <f t="shared" si="24"/>
        <v>0</v>
      </c>
      <c r="U99" s="107">
        <f t="shared" si="24"/>
        <v>0</v>
      </c>
      <c r="V99" s="105">
        <f t="shared" si="24"/>
        <v>0</v>
      </c>
      <c r="W99" s="105">
        <f t="shared" si="24"/>
        <v>0</v>
      </c>
      <c r="X99" s="105">
        <f t="shared" si="24"/>
        <v>0</v>
      </c>
      <c r="Y99" s="105">
        <f t="shared" si="24"/>
        <v>0</v>
      </c>
      <c r="Z99" s="105">
        <f t="shared" si="24"/>
        <v>0</v>
      </c>
      <c r="AA99" s="105">
        <f t="shared" si="24"/>
        <v>0</v>
      </c>
      <c r="AB99" s="105">
        <f t="shared" si="24"/>
        <v>0</v>
      </c>
      <c r="AC99" s="105">
        <f t="shared" si="24"/>
        <v>0</v>
      </c>
      <c r="AD99" s="105">
        <f t="shared" si="24"/>
        <v>0</v>
      </c>
      <c r="AE99" s="105">
        <f t="shared" si="24"/>
        <v>0</v>
      </c>
      <c r="AF99" s="105">
        <f t="shared" si="24"/>
        <v>0</v>
      </c>
      <c r="AG99" s="105">
        <f t="shared" si="24"/>
        <v>0</v>
      </c>
      <c r="AH99" s="105">
        <f t="shared" si="24"/>
        <v>0</v>
      </c>
      <c r="AI99" s="105">
        <f t="shared" si="24"/>
        <v>0</v>
      </c>
      <c r="AJ99" s="105">
        <f t="shared" si="24"/>
        <v>0</v>
      </c>
      <c r="AK99" s="105">
        <f t="shared" si="24"/>
        <v>0</v>
      </c>
      <c r="AL99" s="105">
        <f t="shared" si="24"/>
        <v>0</v>
      </c>
      <c r="AM99" s="105">
        <f t="shared" si="24"/>
        <v>0</v>
      </c>
      <c r="AN99" s="105">
        <f t="shared" si="24"/>
        <v>0</v>
      </c>
      <c r="AO99" s="105">
        <f t="shared" si="24"/>
        <v>0</v>
      </c>
      <c r="AP99" s="105">
        <f t="shared" si="24"/>
        <v>0</v>
      </c>
      <c r="AQ99" s="105">
        <f t="shared" si="24"/>
        <v>0</v>
      </c>
      <c r="AR99" s="105">
        <f t="shared" si="24"/>
        <v>0</v>
      </c>
      <c r="AS99" s="105">
        <f t="shared" si="24"/>
        <v>0</v>
      </c>
      <c r="AT99" s="105">
        <f t="shared" si="24"/>
        <v>0</v>
      </c>
    </row>
    <row r="100" spans="1:48" ht="14.4" x14ac:dyDescent="0.2">
      <c r="B100" s="126"/>
      <c r="C100" s="97"/>
      <c r="D100" s="98"/>
      <c r="E100" s="98"/>
      <c r="F100" s="100"/>
      <c r="G100" s="98"/>
      <c r="H100" s="98"/>
      <c r="I100" s="98"/>
      <c r="J100" s="98"/>
      <c r="K100" s="100"/>
      <c r="L100" s="142"/>
      <c r="M100" s="105"/>
      <c r="N100" s="105"/>
      <c r="O100" s="105"/>
      <c r="P100" s="107"/>
      <c r="Q100" s="105"/>
      <c r="R100" s="144"/>
      <c r="S100" s="105"/>
      <c r="T100" s="142"/>
      <c r="U100" s="107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</row>
    <row r="101" spans="1:48" ht="14.4" x14ac:dyDescent="0.2">
      <c r="B101" s="126"/>
      <c r="C101" s="97"/>
      <c r="D101" s="98"/>
      <c r="E101" s="98"/>
      <c r="F101" s="100"/>
      <c r="G101" s="98"/>
      <c r="H101" s="98"/>
      <c r="I101" s="98"/>
      <c r="J101" s="98"/>
      <c r="K101" s="100"/>
      <c r="L101" s="142"/>
      <c r="M101" s="105"/>
      <c r="N101" s="105"/>
      <c r="O101" s="105"/>
      <c r="P101" s="107"/>
      <c r="Q101" s="105"/>
      <c r="R101" s="144"/>
      <c r="S101" s="105"/>
      <c r="T101" s="142"/>
      <c r="U101" s="107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</row>
    <row r="102" spans="1:48" ht="14.4" x14ac:dyDescent="0.2">
      <c r="B102" s="126"/>
      <c r="C102" s="97"/>
      <c r="D102" s="98"/>
      <c r="E102" s="98"/>
      <c r="F102" s="100"/>
      <c r="G102" s="98"/>
      <c r="H102" s="98"/>
      <c r="I102" s="98"/>
      <c r="J102" s="98"/>
      <c r="K102" s="100"/>
      <c r="L102" s="142"/>
      <c r="M102" s="105"/>
      <c r="N102" s="105"/>
      <c r="O102" s="105"/>
      <c r="P102" s="107"/>
      <c r="Q102" s="105"/>
      <c r="R102" s="144"/>
      <c r="S102" s="105"/>
      <c r="T102" s="105"/>
      <c r="U102" s="107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</row>
    <row r="103" spans="1:48" x14ac:dyDescent="0.2">
      <c r="B103" s="126"/>
      <c r="C103" s="97"/>
      <c r="D103" s="98"/>
      <c r="E103" s="98"/>
      <c r="F103" s="100"/>
      <c r="G103" s="98"/>
      <c r="H103" s="98"/>
      <c r="I103" s="98"/>
      <c r="J103" s="98"/>
      <c r="K103" s="100"/>
      <c r="L103" s="98"/>
      <c r="M103" s="98"/>
      <c r="N103" s="98"/>
      <c r="O103" s="98"/>
      <c r="P103" s="100"/>
      <c r="Q103" s="98"/>
      <c r="R103" s="98"/>
      <c r="S103" s="98"/>
      <c r="T103" s="98"/>
      <c r="U103" s="100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</row>
    <row r="104" spans="1:48" ht="15" thickBot="1" x14ac:dyDescent="0.25">
      <c r="B104" s="155"/>
      <c r="C104" s="156"/>
      <c r="D104" s="157"/>
      <c r="E104" s="157"/>
      <c r="F104" s="158"/>
      <c r="G104" s="157"/>
      <c r="H104" s="157"/>
      <c r="I104" s="157"/>
      <c r="J104" s="157"/>
      <c r="K104" s="158"/>
      <c r="L104" s="159"/>
      <c r="M104" s="159"/>
      <c r="N104" s="159"/>
      <c r="O104" s="159"/>
      <c r="P104" s="160"/>
      <c r="Q104" s="159"/>
      <c r="R104" s="159"/>
      <c r="S104" s="159"/>
      <c r="T104" s="159"/>
      <c r="U104" s="160"/>
      <c r="V104" s="159"/>
      <c r="W104" s="159"/>
      <c r="X104" s="161"/>
      <c r="Y104" s="161"/>
      <c r="Z104" s="161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</row>
    <row r="105" spans="1:48" ht="15.6" thickTop="1" thickBot="1" x14ac:dyDescent="0.25">
      <c r="B105" s="162" t="s">
        <v>307</v>
      </c>
      <c r="C105" s="163">
        <f t="shared" ref="C105:AT105" si="25">C106+C108</f>
        <v>0</v>
      </c>
      <c r="D105" s="164">
        <f t="shared" si="25"/>
        <v>0</v>
      </c>
      <c r="E105" s="164">
        <f t="shared" si="25"/>
        <v>0</v>
      </c>
      <c r="F105" s="165">
        <f t="shared" si="25"/>
        <v>0</v>
      </c>
      <c r="G105" s="164">
        <f t="shared" si="25"/>
        <v>0</v>
      </c>
      <c r="H105" s="164">
        <f t="shared" si="25"/>
        <v>0</v>
      </c>
      <c r="I105" s="164">
        <f t="shared" si="25"/>
        <v>0</v>
      </c>
      <c r="J105" s="164">
        <f t="shared" si="25"/>
        <v>0</v>
      </c>
      <c r="K105" s="165">
        <f t="shared" si="25"/>
        <v>0</v>
      </c>
      <c r="L105" s="166">
        <f t="shared" si="25"/>
        <v>0</v>
      </c>
      <c r="M105" s="166">
        <f t="shared" si="25"/>
        <v>0</v>
      </c>
      <c r="N105" s="166">
        <f t="shared" si="25"/>
        <v>0</v>
      </c>
      <c r="O105" s="166">
        <f t="shared" si="25"/>
        <v>0</v>
      </c>
      <c r="P105" s="167">
        <f t="shared" si="25"/>
        <v>0</v>
      </c>
      <c r="Q105" s="166">
        <f t="shared" si="25"/>
        <v>0</v>
      </c>
      <c r="R105" s="166">
        <f t="shared" si="25"/>
        <v>0</v>
      </c>
      <c r="S105" s="166">
        <v>0</v>
      </c>
      <c r="T105" s="166">
        <v>0</v>
      </c>
      <c r="U105" s="167">
        <v>0</v>
      </c>
      <c r="V105" s="166">
        <f t="shared" si="25"/>
        <v>0</v>
      </c>
      <c r="W105" s="166">
        <f t="shared" si="25"/>
        <v>0</v>
      </c>
      <c r="X105" s="166">
        <f t="shared" si="25"/>
        <v>0</v>
      </c>
      <c r="Y105" s="166">
        <f t="shared" si="25"/>
        <v>0</v>
      </c>
      <c r="Z105" s="166">
        <f t="shared" si="25"/>
        <v>0</v>
      </c>
      <c r="AA105" s="166">
        <f t="shared" si="25"/>
        <v>0</v>
      </c>
      <c r="AB105" s="166">
        <f t="shared" si="25"/>
        <v>0</v>
      </c>
      <c r="AC105" s="166">
        <f t="shared" si="25"/>
        <v>0</v>
      </c>
      <c r="AD105" s="166">
        <f t="shared" si="25"/>
        <v>0</v>
      </c>
      <c r="AE105" s="166">
        <f t="shared" si="25"/>
        <v>0</v>
      </c>
      <c r="AF105" s="166">
        <f t="shared" si="25"/>
        <v>0</v>
      </c>
      <c r="AG105" s="166">
        <f t="shared" si="25"/>
        <v>0</v>
      </c>
      <c r="AH105" s="166">
        <f t="shared" si="25"/>
        <v>0</v>
      </c>
      <c r="AI105" s="166">
        <f t="shared" si="25"/>
        <v>0</v>
      </c>
      <c r="AJ105" s="166">
        <f t="shared" si="25"/>
        <v>0</v>
      </c>
      <c r="AK105" s="166">
        <f t="shared" si="25"/>
        <v>0</v>
      </c>
      <c r="AL105" s="166">
        <f t="shared" si="25"/>
        <v>0</v>
      </c>
      <c r="AM105" s="166">
        <f t="shared" si="25"/>
        <v>0</v>
      </c>
      <c r="AN105" s="166">
        <f t="shared" si="25"/>
        <v>0</v>
      </c>
      <c r="AO105" s="166">
        <f t="shared" si="25"/>
        <v>0</v>
      </c>
      <c r="AP105" s="166">
        <f t="shared" si="25"/>
        <v>0</v>
      </c>
      <c r="AQ105" s="166">
        <f t="shared" si="25"/>
        <v>0</v>
      </c>
      <c r="AR105" s="166">
        <f t="shared" si="25"/>
        <v>0</v>
      </c>
      <c r="AS105" s="166">
        <f t="shared" si="25"/>
        <v>0</v>
      </c>
      <c r="AT105" s="166">
        <f t="shared" si="25"/>
        <v>0</v>
      </c>
    </row>
    <row r="106" spans="1:48" ht="14.4" x14ac:dyDescent="0.2">
      <c r="B106" s="168" t="s">
        <v>208</v>
      </c>
      <c r="C106" s="169">
        <f t="shared" ref="C106:AT106" si="26">SUM(C107:C107)</f>
        <v>0</v>
      </c>
      <c r="D106" s="170">
        <f t="shared" si="26"/>
        <v>0</v>
      </c>
      <c r="E106" s="170">
        <f t="shared" si="26"/>
        <v>0</v>
      </c>
      <c r="F106" s="171">
        <f t="shared" si="26"/>
        <v>0</v>
      </c>
      <c r="G106" s="170">
        <f t="shared" si="26"/>
        <v>0</v>
      </c>
      <c r="H106" s="170">
        <f t="shared" si="26"/>
        <v>0</v>
      </c>
      <c r="I106" s="170">
        <f t="shared" si="26"/>
        <v>0</v>
      </c>
      <c r="J106" s="170">
        <f t="shared" si="26"/>
        <v>0</v>
      </c>
      <c r="K106" s="171">
        <f t="shared" si="26"/>
        <v>0</v>
      </c>
      <c r="L106" s="172">
        <f t="shared" si="26"/>
        <v>0</v>
      </c>
      <c r="M106" s="172">
        <f t="shared" si="26"/>
        <v>0</v>
      </c>
      <c r="N106" s="172">
        <f t="shared" si="26"/>
        <v>0</v>
      </c>
      <c r="O106" s="172">
        <f t="shared" si="26"/>
        <v>0</v>
      </c>
      <c r="P106" s="173">
        <f t="shared" si="26"/>
        <v>0</v>
      </c>
      <c r="Q106" s="172">
        <f t="shared" si="26"/>
        <v>0</v>
      </c>
      <c r="R106" s="172">
        <f t="shared" si="26"/>
        <v>0</v>
      </c>
      <c r="S106" s="172">
        <f t="shared" si="26"/>
        <v>0</v>
      </c>
      <c r="T106" s="172">
        <f t="shared" si="26"/>
        <v>0</v>
      </c>
      <c r="U106" s="173">
        <f t="shared" si="26"/>
        <v>0</v>
      </c>
      <c r="V106" s="172">
        <f t="shared" si="26"/>
        <v>0</v>
      </c>
      <c r="W106" s="172">
        <f t="shared" si="26"/>
        <v>0</v>
      </c>
      <c r="X106" s="172">
        <f t="shared" si="26"/>
        <v>0</v>
      </c>
      <c r="Y106" s="172">
        <f t="shared" si="26"/>
        <v>0</v>
      </c>
      <c r="Z106" s="172">
        <f t="shared" si="26"/>
        <v>0</v>
      </c>
      <c r="AA106" s="172">
        <f t="shared" si="26"/>
        <v>0</v>
      </c>
      <c r="AB106" s="172">
        <f t="shared" si="26"/>
        <v>0</v>
      </c>
      <c r="AC106" s="172">
        <f t="shared" si="26"/>
        <v>0</v>
      </c>
      <c r="AD106" s="172">
        <f t="shared" si="26"/>
        <v>0</v>
      </c>
      <c r="AE106" s="172">
        <f t="shared" si="26"/>
        <v>0</v>
      </c>
      <c r="AF106" s="172">
        <f t="shared" si="26"/>
        <v>0</v>
      </c>
      <c r="AG106" s="172">
        <f t="shared" si="26"/>
        <v>0</v>
      </c>
      <c r="AH106" s="172">
        <f t="shared" si="26"/>
        <v>0</v>
      </c>
      <c r="AI106" s="172">
        <f t="shared" si="26"/>
        <v>0</v>
      </c>
      <c r="AJ106" s="172">
        <f t="shared" si="26"/>
        <v>0</v>
      </c>
      <c r="AK106" s="172">
        <f t="shared" si="26"/>
        <v>0</v>
      </c>
      <c r="AL106" s="172">
        <f t="shared" si="26"/>
        <v>0</v>
      </c>
      <c r="AM106" s="172">
        <f t="shared" si="26"/>
        <v>0</v>
      </c>
      <c r="AN106" s="172">
        <f t="shared" si="26"/>
        <v>0</v>
      </c>
      <c r="AO106" s="172">
        <f t="shared" si="26"/>
        <v>0</v>
      </c>
      <c r="AP106" s="172">
        <f t="shared" si="26"/>
        <v>0</v>
      </c>
      <c r="AQ106" s="172">
        <f t="shared" si="26"/>
        <v>0</v>
      </c>
      <c r="AR106" s="172">
        <f t="shared" si="26"/>
        <v>0</v>
      </c>
      <c r="AS106" s="172">
        <f t="shared" si="26"/>
        <v>0</v>
      </c>
      <c r="AT106" s="172">
        <f t="shared" si="26"/>
        <v>0</v>
      </c>
    </row>
    <row r="107" spans="1:48" ht="12" thickBot="1" x14ac:dyDescent="0.25">
      <c r="B107" s="174"/>
      <c r="C107" s="97"/>
      <c r="D107" s="175"/>
      <c r="E107" s="175"/>
      <c r="F107" s="176"/>
      <c r="G107" s="175"/>
      <c r="H107" s="175"/>
      <c r="I107" s="175"/>
      <c r="J107" s="175"/>
      <c r="K107" s="176"/>
      <c r="L107" s="105"/>
      <c r="M107" s="105"/>
      <c r="N107" s="105"/>
      <c r="O107" s="105"/>
      <c r="P107" s="107"/>
      <c r="Q107" s="105"/>
      <c r="R107" s="105"/>
      <c r="S107" s="105"/>
      <c r="T107" s="105"/>
      <c r="U107" s="107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</row>
    <row r="108" spans="1:48" ht="14.4" x14ac:dyDescent="0.2">
      <c r="B108" s="177" t="s">
        <v>234</v>
      </c>
      <c r="C108" s="178">
        <f t="shared" ref="C108:AT108" si="27">SUM(C109:C109)</f>
        <v>0</v>
      </c>
      <c r="D108" s="179">
        <f t="shared" si="27"/>
        <v>0</v>
      </c>
      <c r="E108" s="179">
        <f t="shared" si="27"/>
        <v>0</v>
      </c>
      <c r="F108" s="171">
        <f t="shared" si="27"/>
        <v>0</v>
      </c>
      <c r="G108" s="179">
        <f t="shared" si="27"/>
        <v>0</v>
      </c>
      <c r="H108" s="179">
        <f t="shared" si="27"/>
        <v>0</v>
      </c>
      <c r="I108" s="179">
        <f t="shared" si="27"/>
        <v>0</v>
      </c>
      <c r="J108" s="179">
        <f t="shared" si="27"/>
        <v>0</v>
      </c>
      <c r="K108" s="171">
        <f t="shared" si="27"/>
        <v>0</v>
      </c>
      <c r="L108" s="180">
        <f t="shared" si="27"/>
        <v>0</v>
      </c>
      <c r="M108" s="180">
        <f t="shared" si="27"/>
        <v>0</v>
      </c>
      <c r="N108" s="180">
        <f t="shared" si="27"/>
        <v>0</v>
      </c>
      <c r="O108" s="180">
        <f t="shared" si="27"/>
        <v>0</v>
      </c>
      <c r="P108" s="173">
        <f t="shared" si="27"/>
        <v>0</v>
      </c>
      <c r="Q108" s="180">
        <f>SUM(Q109:Q109)</f>
        <v>0</v>
      </c>
      <c r="R108" s="180">
        <f t="shared" si="27"/>
        <v>0</v>
      </c>
      <c r="S108" s="180">
        <v>0</v>
      </c>
      <c r="T108" s="180">
        <v>0</v>
      </c>
      <c r="U108" s="173">
        <f t="shared" si="27"/>
        <v>0</v>
      </c>
      <c r="V108" s="180">
        <f t="shared" si="27"/>
        <v>0</v>
      </c>
      <c r="W108" s="180">
        <f t="shared" si="27"/>
        <v>0</v>
      </c>
      <c r="X108" s="180">
        <f t="shared" si="27"/>
        <v>0</v>
      </c>
      <c r="Y108" s="180">
        <f t="shared" si="27"/>
        <v>0</v>
      </c>
      <c r="Z108" s="180">
        <f t="shared" si="27"/>
        <v>0</v>
      </c>
      <c r="AA108" s="180">
        <f t="shared" si="27"/>
        <v>0</v>
      </c>
      <c r="AB108" s="180">
        <f t="shared" si="27"/>
        <v>0</v>
      </c>
      <c r="AC108" s="180">
        <f t="shared" si="27"/>
        <v>0</v>
      </c>
      <c r="AD108" s="180">
        <f t="shared" si="27"/>
        <v>0</v>
      </c>
      <c r="AE108" s="180">
        <f t="shared" si="27"/>
        <v>0</v>
      </c>
      <c r="AF108" s="180">
        <f t="shared" si="27"/>
        <v>0</v>
      </c>
      <c r="AG108" s="180">
        <f t="shared" si="27"/>
        <v>0</v>
      </c>
      <c r="AH108" s="180">
        <f t="shared" si="27"/>
        <v>0</v>
      </c>
      <c r="AI108" s="180">
        <f t="shared" si="27"/>
        <v>0</v>
      </c>
      <c r="AJ108" s="180">
        <f t="shared" si="27"/>
        <v>0</v>
      </c>
      <c r="AK108" s="180">
        <f t="shared" si="27"/>
        <v>0</v>
      </c>
      <c r="AL108" s="180">
        <f t="shared" si="27"/>
        <v>0</v>
      </c>
      <c r="AM108" s="180">
        <f t="shared" si="27"/>
        <v>0</v>
      </c>
      <c r="AN108" s="180">
        <f t="shared" si="27"/>
        <v>0</v>
      </c>
      <c r="AO108" s="180">
        <f t="shared" si="27"/>
        <v>0</v>
      </c>
      <c r="AP108" s="180">
        <f t="shared" si="27"/>
        <v>0</v>
      </c>
      <c r="AQ108" s="180">
        <f t="shared" si="27"/>
        <v>0</v>
      </c>
      <c r="AR108" s="180">
        <f t="shared" si="27"/>
        <v>0</v>
      </c>
      <c r="AS108" s="180">
        <f t="shared" si="27"/>
        <v>0</v>
      </c>
      <c r="AT108" s="180">
        <f t="shared" si="27"/>
        <v>0</v>
      </c>
    </row>
    <row r="109" spans="1:48" ht="15" thickBot="1" x14ac:dyDescent="0.25">
      <c r="A109" s="75">
        <v>2</v>
      </c>
      <c r="B109" s="181" t="s">
        <v>308</v>
      </c>
      <c r="C109" s="182"/>
      <c r="D109" s="175"/>
      <c r="E109" s="175"/>
      <c r="F109" s="139"/>
      <c r="G109" s="98"/>
      <c r="H109" s="98"/>
      <c r="I109" s="98"/>
      <c r="J109" s="98"/>
      <c r="K109" s="100"/>
      <c r="L109" s="105"/>
      <c r="M109" s="105"/>
      <c r="N109" s="105"/>
      <c r="O109" s="142"/>
      <c r="P109" s="143"/>
      <c r="Q109" s="105"/>
      <c r="R109" s="105"/>
      <c r="S109" s="147">
        <v>0</v>
      </c>
      <c r="T109" s="105">
        <v>0</v>
      </c>
      <c r="U109" s="107">
        <f t="shared" ref="U109:AT109" si="28">T109</f>
        <v>0</v>
      </c>
      <c r="V109" s="105">
        <f t="shared" si="28"/>
        <v>0</v>
      </c>
      <c r="W109" s="105">
        <f t="shared" si="28"/>
        <v>0</v>
      </c>
      <c r="X109" s="105">
        <f t="shared" si="28"/>
        <v>0</v>
      </c>
      <c r="Y109" s="105">
        <f t="shared" si="28"/>
        <v>0</v>
      </c>
      <c r="Z109" s="105">
        <f t="shared" si="28"/>
        <v>0</v>
      </c>
      <c r="AA109" s="105">
        <f t="shared" si="28"/>
        <v>0</v>
      </c>
      <c r="AB109" s="105">
        <f t="shared" si="28"/>
        <v>0</v>
      </c>
      <c r="AC109" s="105">
        <f t="shared" si="28"/>
        <v>0</v>
      </c>
      <c r="AD109" s="105">
        <f t="shared" si="28"/>
        <v>0</v>
      </c>
      <c r="AE109" s="105">
        <f t="shared" si="28"/>
        <v>0</v>
      </c>
      <c r="AF109" s="105">
        <f t="shared" si="28"/>
        <v>0</v>
      </c>
      <c r="AG109" s="105">
        <f t="shared" si="28"/>
        <v>0</v>
      </c>
      <c r="AH109" s="105">
        <f t="shared" si="28"/>
        <v>0</v>
      </c>
      <c r="AI109" s="105">
        <f t="shared" si="28"/>
        <v>0</v>
      </c>
      <c r="AJ109" s="105">
        <f t="shared" si="28"/>
        <v>0</v>
      </c>
      <c r="AK109" s="105">
        <f t="shared" si="28"/>
        <v>0</v>
      </c>
      <c r="AL109" s="105">
        <f t="shared" si="28"/>
        <v>0</v>
      </c>
      <c r="AM109" s="105">
        <f t="shared" si="28"/>
        <v>0</v>
      </c>
      <c r="AN109" s="105">
        <f t="shared" si="28"/>
        <v>0</v>
      </c>
      <c r="AO109" s="105">
        <f t="shared" si="28"/>
        <v>0</v>
      </c>
      <c r="AP109" s="105">
        <f t="shared" si="28"/>
        <v>0</v>
      </c>
      <c r="AQ109" s="105">
        <f t="shared" si="28"/>
        <v>0</v>
      </c>
      <c r="AR109" s="105">
        <f t="shared" si="28"/>
        <v>0</v>
      </c>
      <c r="AS109" s="105">
        <f t="shared" si="28"/>
        <v>0</v>
      </c>
      <c r="AT109" s="105">
        <f t="shared" si="28"/>
        <v>0</v>
      </c>
    </row>
    <row r="110" spans="1:48" ht="15.6" thickTop="1" thickBot="1" x14ac:dyDescent="0.25">
      <c r="B110" s="183" t="s">
        <v>309</v>
      </c>
      <c r="C110" s="184">
        <f>+C111+C114</f>
        <v>0</v>
      </c>
      <c r="D110" s="184">
        <f t="shared" ref="D110:AT110" si="29">+D111+D114</f>
        <v>0</v>
      </c>
      <c r="E110" s="184">
        <f t="shared" si="29"/>
        <v>0</v>
      </c>
      <c r="F110" s="185">
        <f t="shared" si="29"/>
        <v>0</v>
      </c>
      <c r="G110" s="184">
        <f t="shared" si="29"/>
        <v>0</v>
      </c>
      <c r="H110" s="184">
        <f t="shared" si="29"/>
        <v>0</v>
      </c>
      <c r="I110" s="184">
        <f t="shared" si="29"/>
        <v>16.5</v>
      </c>
      <c r="J110" s="184">
        <f t="shared" si="29"/>
        <v>16.5</v>
      </c>
      <c r="K110" s="185">
        <f t="shared" si="29"/>
        <v>16.5</v>
      </c>
      <c r="L110" s="184">
        <f t="shared" si="29"/>
        <v>16.5</v>
      </c>
      <c r="M110" s="184">
        <f t="shared" si="29"/>
        <v>16.5</v>
      </c>
      <c r="N110" s="184">
        <f t="shared" si="29"/>
        <v>16.5</v>
      </c>
      <c r="O110" s="184">
        <f t="shared" si="29"/>
        <v>16.5</v>
      </c>
      <c r="P110" s="186">
        <f>+P111+P112</f>
        <v>33</v>
      </c>
      <c r="Q110" s="184">
        <f>+P110</f>
        <v>33</v>
      </c>
      <c r="R110" s="184">
        <f>+Q110</f>
        <v>33</v>
      </c>
      <c r="S110" s="184">
        <f>+R110</f>
        <v>33</v>
      </c>
      <c r="T110" s="184">
        <f>+S110</f>
        <v>33</v>
      </c>
      <c r="U110" s="185">
        <f>+T110</f>
        <v>33</v>
      </c>
      <c r="V110" s="184">
        <f t="shared" si="29"/>
        <v>91.5</v>
      </c>
      <c r="W110" s="184">
        <f t="shared" si="29"/>
        <v>91.5</v>
      </c>
      <c r="X110" s="184">
        <f t="shared" si="29"/>
        <v>91.5</v>
      </c>
      <c r="Y110" s="184">
        <f t="shared" si="29"/>
        <v>91.5</v>
      </c>
      <c r="Z110" s="184">
        <f t="shared" si="29"/>
        <v>91.5</v>
      </c>
      <c r="AA110" s="184">
        <f t="shared" si="29"/>
        <v>91.5</v>
      </c>
      <c r="AB110" s="184">
        <f t="shared" si="29"/>
        <v>91.5</v>
      </c>
      <c r="AC110" s="184">
        <f t="shared" si="29"/>
        <v>91.5</v>
      </c>
      <c r="AD110" s="184">
        <f t="shared" si="29"/>
        <v>91.5</v>
      </c>
      <c r="AE110" s="184">
        <f t="shared" si="29"/>
        <v>91.5</v>
      </c>
      <c r="AF110" s="184">
        <f t="shared" si="29"/>
        <v>91.5</v>
      </c>
      <c r="AG110" s="184">
        <f t="shared" si="29"/>
        <v>91.5</v>
      </c>
      <c r="AH110" s="184">
        <f t="shared" si="29"/>
        <v>91.5</v>
      </c>
      <c r="AI110" s="184">
        <f t="shared" si="29"/>
        <v>91.5</v>
      </c>
      <c r="AJ110" s="184">
        <f t="shared" si="29"/>
        <v>91.5</v>
      </c>
      <c r="AK110" s="184">
        <f t="shared" si="29"/>
        <v>91.5</v>
      </c>
      <c r="AL110" s="184">
        <f t="shared" si="29"/>
        <v>91.5</v>
      </c>
      <c r="AM110" s="184">
        <f t="shared" si="29"/>
        <v>91.5</v>
      </c>
      <c r="AN110" s="184">
        <f t="shared" si="29"/>
        <v>91.5</v>
      </c>
      <c r="AO110" s="184">
        <f t="shared" si="29"/>
        <v>91.5</v>
      </c>
      <c r="AP110" s="184">
        <f t="shared" si="29"/>
        <v>91.5</v>
      </c>
      <c r="AQ110" s="184">
        <f t="shared" si="29"/>
        <v>91.5</v>
      </c>
      <c r="AR110" s="184">
        <f t="shared" si="29"/>
        <v>91.5</v>
      </c>
      <c r="AS110" s="184">
        <f t="shared" si="29"/>
        <v>91.5</v>
      </c>
      <c r="AT110" s="184">
        <f t="shared" si="29"/>
        <v>91.5</v>
      </c>
    </row>
    <row r="111" spans="1:48" ht="14.4" x14ac:dyDescent="0.2">
      <c r="A111" s="75" t="s">
        <v>310</v>
      </c>
      <c r="B111" s="187" t="s">
        <v>208</v>
      </c>
      <c r="C111" s="188">
        <f>+C112+C113</f>
        <v>0</v>
      </c>
      <c r="D111" s="188">
        <f t="shared" ref="D111:AT111" si="30">+D112+D113</f>
        <v>0</v>
      </c>
      <c r="E111" s="188">
        <f t="shared" si="30"/>
        <v>0</v>
      </c>
      <c r="F111" s="186">
        <f t="shared" si="30"/>
        <v>0</v>
      </c>
      <c r="G111" s="188">
        <f t="shared" si="30"/>
        <v>0</v>
      </c>
      <c r="H111" s="188">
        <f t="shared" si="30"/>
        <v>0</v>
      </c>
      <c r="I111" s="188">
        <f t="shared" si="30"/>
        <v>16.5</v>
      </c>
      <c r="J111" s="188">
        <f t="shared" si="30"/>
        <v>16.5</v>
      </c>
      <c r="K111" s="186">
        <f t="shared" si="30"/>
        <v>16.5</v>
      </c>
      <c r="L111" s="188">
        <f t="shared" si="30"/>
        <v>16.5</v>
      </c>
      <c r="M111" s="188">
        <f t="shared" si="30"/>
        <v>16.5</v>
      </c>
      <c r="N111" s="188">
        <f t="shared" si="30"/>
        <v>16.5</v>
      </c>
      <c r="O111" s="188">
        <f t="shared" si="30"/>
        <v>16.5</v>
      </c>
      <c r="P111" s="186">
        <f t="shared" si="30"/>
        <v>16.5</v>
      </c>
      <c r="Q111" s="188">
        <f t="shared" si="30"/>
        <v>16.5</v>
      </c>
      <c r="R111" s="188">
        <f t="shared" si="30"/>
        <v>16.5</v>
      </c>
      <c r="S111" s="188">
        <f t="shared" si="30"/>
        <v>16.5</v>
      </c>
      <c r="T111" s="188">
        <f t="shared" si="30"/>
        <v>16.5</v>
      </c>
      <c r="U111" s="186">
        <f t="shared" si="30"/>
        <v>16.5</v>
      </c>
      <c r="V111" s="188">
        <f t="shared" si="30"/>
        <v>16.5</v>
      </c>
      <c r="W111" s="188">
        <f t="shared" si="30"/>
        <v>16.5</v>
      </c>
      <c r="X111" s="188">
        <f t="shared" si="30"/>
        <v>16.5</v>
      </c>
      <c r="Y111" s="188">
        <f t="shared" si="30"/>
        <v>16.5</v>
      </c>
      <c r="Z111" s="188">
        <f t="shared" si="30"/>
        <v>16.5</v>
      </c>
      <c r="AA111" s="188">
        <f t="shared" si="30"/>
        <v>16.5</v>
      </c>
      <c r="AB111" s="188">
        <f t="shared" si="30"/>
        <v>16.5</v>
      </c>
      <c r="AC111" s="188">
        <f t="shared" si="30"/>
        <v>16.5</v>
      </c>
      <c r="AD111" s="188">
        <f t="shared" si="30"/>
        <v>16.5</v>
      </c>
      <c r="AE111" s="188">
        <f t="shared" si="30"/>
        <v>16.5</v>
      </c>
      <c r="AF111" s="188">
        <f t="shared" si="30"/>
        <v>16.5</v>
      </c>
      <c r="AG111" s="188">
        <f t="shared" si="30"/>
        <v>16.5</v>
      </c>
      <c r="AH111" s="188">
        <f t="shared" si="30"/>
        <v>16.5</v>
      </c>
      <c r="AI111" s="188">
        <f t="shared" si="30"/>
        <v>16.5</v>
      </c>
      <c r="AJ111" s="188">
        <f t="shared" si="30"/>
        <v>16.5</v>
      </c>
      <c r="AK111" s="188">
        <f t="shared" si="30"/>
        <v>16.5</v>
      </c>
      <c r="AL111" s="188">
        <f t="shared" si="30"/>
        <v>16.5</v>
      </c>
      <c r="AM111" s="188">
        <f t="shared" si="30"/>
        <v>16.5</v>
      </c>
      <c r="AN111" s="188">
        <f t="shared" si="30"/>
        <v>16.5</v>
      </c>
      <c r="AO111" s="188">
        <f t="shared" si="30"/>
        <v>16.5</v>
      </c>
      <c r="AP111" s="188">
        <f t="shared" si="30"/>
        <v>16.5</v>
      </c>
      <c r="AQ111" s="188">
        <f t="shared" si="30"/>
        <v>16.5</v>
      </c>
      <c r="AR111" s="188">
        <f t="shared" si="30"/>
        <v>16.5</v>
      </c>
      <c r="AS111" s="188">
        <f t="shared" si="30"/>
        <v>16.5</v>
      </c>
      <c r="AT111" s="188">
        <f t="shared" si="30"/>
        <v>16.5</v>
      </c>
    </row>
    <row r="112" spans="1:48" ht="15" thickBot="1" x14ac:dyDescent="0.25">
      <c r="A112" s="75" t="s">
        <v>311</v>
      </c>
      <c r="B112" s="189" t="s">
        <v>312</v>
      </c>
      <c r="C112" s="190"/>
      <c r="D112" s="190"/>
      <c r="E112" s="190"/>
      <c r="F112" s="191"/>
      <c r="G112" s="190"/>
      <c r="H112" s="190"/>
      <c r="I112" s="190">
        <v>16.5</v>
      </c>
      <c r="J112" s="190">
        <f>+I112</f>
        <v>16.5</v>
      </c>
      <c r="K112" s="191">
        <f t="shared" ref="K112:AT112" si="31">+J112</f>
        <v>16.5</v>
      </c>
      <c r="L112" s="190">
        <f t="shared" si="31"/>
        <v>16.5</v>
      </c>
      <c r="M112" s="190">
        <f t="shared" si="31"/>
        <v>16.5</v>
      </c>
      <c r="N112" s="190">
        <f t="shared" si="31"/>
        <v>16.5</v>
      </c>
      <c r="O112" s="190">
        <f t="shared" si="31"/>
        <v>16.5</v>
      </c>
      <c r="P112" s="191">
        <f t="shared" si="31"/>
        <v>16.5</v>
      </c>
      <c r="Q112" s="190">
        <f t="shared" si="31"/>
        <v>16.5</v>
      </c>
      <c r="R112" s="190">
        <f t="shared" si="31"/>
        <v>16.5</v>
      </c>
      <c r="S112" s="190">
        <f t="shared" si="31"/>
        <v>16.5</v>
      </c>
      <c r="T112" s="190">
        <f t="shared" si="31"/>
        <v>16.5</v>
      </c>
      <c r="U112" s="191">
        <f t="shared" si="31"/>
        <v>16.5</v>
      </c>
      <c r="V112" s="190">
        <f t="shared" si="31"/>
        <v>16.5</v>
      </c>
      <c r="W112" s="190">
        <f t="shared" si="31"/>
        <v>16.5</v>
      </c>
      <c r="X112" s="190">
        <f t="shared" si="31"/>
        <v>16.5</v>
      </c>
      <c r="Y112" s="190">
        <f t="shared" si="31"/>
        <v>16.5</v>
      </c>
      <c r="Z112" s="190">
        <f t="shared" si="31"/>
        <v>16.5</v>
      </c>
      <c r="AA112" s="190">
        <f t="shared" si="31"/>
        <v>16.5</v>
      </c>
      <c r="AB112" s="190">
        <f t="shared" si="31"/>
        <v>16.5</v>
      </c>
      <c r="AC112" s="190">
        <f t="shared" si="31"/>
        <v>16.5</v>
      </c>
      <c r="AD112" s="190">
        <f t="shared" si="31"/>
        <v>16.5</v>
      </c>
      <c r="AE112" s="190">
        <f t="shared" si="31"/>
        <v>16.5</v>
      </c>
      <c r="AF112" s="190">
        <f t="shared" si="31"/>
        <v>16.5</v>
      </c>
      <c r="AG112" s="190">
        <f t="shared" si="31"/>
        <v>16.5</v>
      </c>
      <c r="AH112" s="190">
        <f t="shared" si="31"/>
        <v>16.5</v>
      </c>
      <c r="AI112" s="190">
        <f t="shared" si="31"/>
        <v>16.5</v>
      </c>
      <c r="AJ112" s="190">
        <f t="shared" si="31"/>
        <v>16.5</v>
      </c>
      <c r="AK112" s="190">
        <f t="shared" si="31"/>
        <v>16.5</v>
      </c>
      <c r="AL112" s="190">
        <f t="shared" si="31"/>
        <v>16.5</v>
      </c>
      <c r="AM112" s="190">
        <f t="shared" si="31"/>
        <v>16.5</v>
      </c>
      <c r="AN112" s="190">
        <f t="shared" si="31"/>
        <v>16.5</v>
      </c>
      <c r="AO112" s="190">
        <f t="shared" si="31"/>
        <v>16.5</v>
      </c>
      <c r="AP112" s="190">
        <f t="shared" si="31"/>
        <v>16.5</v>
      </c>
      <c r="AQ112" s="190">
        <f t="shared" si="31"/>
        <v>16.5</v>
      </c>
      <c r="AR112" s="190">
        <f t="shared" si="31"/>
        <v>16.5</v>
      </c>
      <c r="AS112" s="190">
        <f t="shared" si="31"/>
        <v>16.5</v>
      </c>
      <c r="AT112" s="190">
        <f t="shared" si="31"/>
        <v>16.5</v>
      </c>
    </row>
    <row r="113" spans="1:46" ht="14.4" x14ac:dyDescent="0.2">
      <c r="A113" s="75" t="s">
        <v>313</v>
      </c>
      <c r="B113" s="189" t="s">
        <v>314</v>
      </c>
      <c r="C113" s="188"/>
      <c r="D113" s="192"/>
      <c r="E113" s="192"/>
      <c r="F113" s="193"/>
      <c r="G113" s="192"/>
      <c r="H113" s="192"/>
      <c r="I113" s="192"/>
      <c r="J113" s="192"/>
      <c r="K113" s="193"/>
      <c r="L113" s="192"/>
      <c r="M113" s="192"/>
      <c r="N113" s="192"/>
      <c r="O113" s="192"/>
      <c r="P113" s="193"/>
      <c r="Q113" s="192"/>
      <c r="R113" s="192"/>
      <c r="S113" s="192"/>
      <c r="T113" s="192"/>
      <c r="U113" s="193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</row>
    <row r="114" spans="1:46" ht="15" thickBot="1" x14ac:dyDescent="0.25">
      <c r="A114" s="75" t="s">
        <v>315</v>
      </c>
      <c r="B114" s="189"/>
      <c r="C114" s="190"/>
      <c r="D114" s="194"/>
      <c r="E114" s="194"/>
      <c r="F114" s="195"/>
      <c r="G114" s="194"/>
      <c r="H114" s="194"/>
      <c r="I114" s="196"/>
      <c r="J114" s="194"/>
      <c r="K114" s="197"/>
      <c r="L114" s="194"/>
      <c r="M114" s="194"/>
      <c r="N114" s="194"/>
      <c r="O114" s="194"/>
      <c r="P114" s="197">
        <v>0</v>
      </c>
      <c r="Q114" s="198">
        <v>50</v>
      </c>
      <c r="R114" s="194">
        <v>75</v>
      </c>
      <c r="S114" s="194">
        <f t="shared" ref="S114:AT114" si="32">+R114</f>
        <v>75</v>
      </c>
      <c r="T114" s="194">
        <f t="shared" si="32"/>
        <v>75</v>
      </c>
      <c r="U114" s="197">
        <f t="shared" si="32"/>
        <v>75</v>
      </c>
      <c r="V114" s="194">
        <f t="shared" si="32"/>
        <v>75</v>
      </c>
      <c r="W114" s="194">
        <f t="shared" si="32"/>
        <v>75</v>
      </c>
      <c r="X114" s="194">
        <f t="shared" si="32"/>
        <v>75</v>
      </c>
      <c r="Y114" s="194">
        <f t="shared" si="32"/>
        <v>75</v>
      </c>
      <c r="Z114" s="194">
        <f t="shared" si="32"/>
        <v>75</v>
      </c>
      <c r="AA114" s="194">
        <f t="shared" si="32"/>
        <v>75</v>
      </c>
      <c r="AB114" s="194">
        <f t="shared" si="32"/>
        <v>75</v>
      </c>
      <c r="AC114" s="194">
        <f t="shared" si="32"/>
        <v>75</v>
      </c>
      <c r="AD114" s="194">
        <f t="shared" si="32"/>
        <v>75</v>
      </c>
      <c r="AE114" s="194">
        <f t="shared" si="32"/>
        <v>75</v>
      </c>
      <c r="AF114" s="194">
        <f t="shared" si="32"/>
        <v>75</v>
      </c>
      <c r="AG114" s="194">
        <f t="shared" si="32"/>
        <v>75</v>
      </c>
      <c r="AH114" s="194">
        <f t="shared" si="32"/>
        <v>75</v>
      </c>
      <c r="AI114" s="194">
        <f t="shared" si="32"/>
        <v>75</v>
      </c>
      <c r="AJ114" s="194">
        <f t="shared" si="32"/>
        <v>75</v>
      </c>
      <c r="AK114" s="194">
        <f t="shared" si="32"/>
        <v>75</v>
      </c>
      <c r="AL114" s="194">
        <f t="shared" si="32"/>
        <v>75</v>
      </c>
      <c r="AM114" s="194">
        <f t="shared" si="32"/>
        <v>75</v>
      </c>
      <c r="AN114" s="194">
        <f t="shared" si="32"/>
        <v>75</v>
      </c>
      <c r="AO114" s="194">
        <f t="shared" si="32"/>
        <v>75</v>
      </c>
      <c r="AP114" s="194">
        <f t="shared" si="32"/>
        <v>75</v>
      </c>
      <c r="AQ114" s="194">
        <f t="shared" si="32"/>
        <v>75</v>
      </c>
      <c r="AR114" s="194">
        <f t="shared" si="32"/>
        <v>75</v>
      </c>
      <c r="AS114" s="194">
        <f t="shared" si="32"/>
        <v>75</v>
      </c>
      <c r="AT114" s="194">
        <f t="shared" si="32"/>
        <v>75</v>
      </c>
    </row>
    <row r="115" spans="1:46" ht="15.6" thickTop="1" thickBot="1" x14ac:dyDescent="0.25">
      <c r="B115" s="183" t="s">
        <v>316</v>
      </c>
      <c r="C115" s="199">
        <f>C116+C118</f>
        <v>1.7999999999999999E-2</v>
      </c>
      <c r="D115" s="199">
        <f t="shared" ref="D115:AT115" si="33">D116+D118</f>
        <v>1.7999999999999999E-2</v>
      </c>
      <c r="E115" s="199">
        <f t="shared" si="33"/>
        <v>1.7999999999999999E-2</v>
      </c>
      <c r="F115" s="200">
        <f t="shared" si="33"/>
        <v>1.7999999999999999E-2</v>
      </c>
      <c r="G115" s="199">
        <f t="shared" si="33"/>
        <v>4.1500000000000009E-2</v>
      </c>
      <c r="H115" s="199">
        <f t="shared" si="33"/>
        <v>7.8E-2</v>
      </c>
      <c r="I115" s="199">
        <f t="shared" si="33"/>
        <v>3.8683299999999998</v>
      </c>
      <c r="J115" s="199">
        <f t="shared" si="33"/>
        <v>26.371109999999998</v>
      </c>
      <c r="K115" s="200">
        <f t="shared" si="33"/>
        <v>25.500509999999998</v>
      </c>
      <c r="L115" s="199">
        <f t="shared" si="33"/>
        <v>25.585419999999992</v>
      </c>
      <c r="M115" s="199">
        <f t="shared" si="33"/>
        <v>25.585419999999992</v>
      </c>
      <c r="N115" s="199">
        <f t="shared" si="33"/>
        <v>25.585419999999992</v>
      </c>
      <c r="O115" s="199">
        <f t="shared" si="33"/>
        <v>25.585419999999992</v>
      </c>
      <c r="P115" s="200">
        <f t="shared" si="33"/>
        <v>25.585419999999992</v>
      </c>
      <c r="Q115" s="199">
        <f t="shared" si="33"/>
        <v>25.585419999999992</v>
      </c>
      <c r="R115" s="199">
        <f t="shared" si="33"/>
        <v>25.585419999999992</v>
      </c>
      <c r="S115" s="199">
        <f t="shared" si="33"/>
        <v>25.585419999999992</v>
      </c>
      <c r="T115" s="199">
        <f t="shared" si="33"/>
        <v>25.585419999999992</v>
      </c>
      <c r="U115" s="200">
        <f t="shared" si="33"/>
        <v>25.585419999999992</v>
      </c>
      <c r="V115" s="199">
        <f t="shared" si="33"/>
        <v>25.585419999999992</v>
      </c>
      <c r="W115" s="199">
        <f t="shared" si="33"/>
        <v>25.585419999999992</v>
      </c>
      <c r="X115" s="199">
        <f t="shared" si="33"/>
        <v>25.585419999999992</v>
      </c>
      <c r="Y115" s="199">
        <f t="shared" si="33"/>
        <v>25.585419999999992</v>
      </c>
      <c r="Z115" s="199">
        <f t="shared" si="33"/>
        <v>25.585419999999992</v>
      </c>
      <c r="AA115" s="199">
        <f t="shared" si="33"/>
        <v>25.585419999999992</v>
      </c>
      <c r="AB115" s="199">
        <f t="shared" si="33"/>
        <v>25.585419999999992</v>
      </c>
      <c r="AC115" s="199">
        <f t="shared" si="33"/>
        <v>25.585419999999992</v>
      </c>
      <c r="AD115" s="199">
        <f t="shared" si="33"/>
        <v>25.585419999999992</v>
      </c>
      <c r="AE115" s="199">
        <f t="shared" si="33"/>
        <v>25.585419999999992</v>
      </c>
      <c r="AF115" s="199">
        <f t="shared" si="33"/>
        <v>25.585419999999992</v>
      </c>
      <c r="AG115" s="199">
        <f t="shared" si="33"/>
        <v>25.585419999999992</v>
      </c>
      <c r="AH115" s="199">
        <f t="shared" si="33"/>
        <v>25.585419999999992</v>
      </c>
      <c r="AI115" s="199">
        <f t="shared" si="33"/>
        <v>25.585419999999992</v>
      </c>
      <c r="AJ115" s="199">
        <f t="shared" si="33"/>
        <v>25.585419999999992</v>
      </c>
      <c r="AK115" s="199">
        <f t="shared" si="33"/>
        <v>25.585419999999992</v>
      </c>
      <c r="AL115" s="199">
        <f t="shared" si="33"/>
        <v>25.585419999999992</v>
      </c>
      <c r="AM115" s="199">
        <f t="shared" si="33"/>
        <v>25.585419999999992</v>
      </c>
      <c r="AN115" s="199">
        <f t="shared" si="33"/>
        <v>25.585419999999992</v>
      </c>
      <c r="AO115" s="199">
        <f t="shared" si="33"/>
        <v>25.585419999999992</v>
      </c>
      <c r="AP115" s="199">
        <f t="shared" si="33"/>
        <v>25.585419999999992</v>
      </c>
      <c r="AQ115" s="199">
        <f t="shared" si="33"/>
        <v>25.585419999999992</v>
      </c>
      <c r="AR115" s="199">
        <f t="shared" si="33"/>
        <v>25.585419999999992</v>
      </c>
      <c r="AS115" s="199">
        <f t="shared" si="33"/>
        <v>25.585419999999992</v>
      </c>
      <c r="AT115" s="199">
        <f t="shared" si="33"/>
        <v>25.585419999999992</v>
      </c>
    </row>
    <row r="116" spans="1:46" ht="14.4" x14ac:dyDescent="0.2">
      <c r="B116" s="187" t="s">
        <v>208</v>
      </c>
      <c r="C116" s="201">
        <f>+C117</f>
        <v>1.7999999999999999E-2</v>
      </c>
      <c r="D116" s="201">
        <f t="shared" ref="D116:AT116" si="34">+D117</f>
        <v>1.7999999999999999E-2</v>
      </c>
      <c r="E116" s="201">
        <f t="shared" si="34"/>
        <v>1.7999999999999999E-2</v>
      </c>
      <c r="F116" s="202">
        <f t="shared" si="34"/>
        <v>1.7999999999999999E-2</v>
      </c>
      <c r="G116" s="201">
        <f t="shared" si="34"/>
        <v>4.1500000000000009E-2</v>
      </c>
      <c r="H116" s="201">
        <f t="shared" si="34"/>
        <v>7.8E-2</v>
      </c>
      <c r="I116" s="201">
        <f t="shared" si="34"/>
        <v>3.8683299999999998</v>
      </c>
      <c r="J116" s="201">
        <f t="shared" si="34"/>
        <v>26.371109999999998</v>
      </c>
      <c r="K116" s="202">
        <f t="shared" si="34"/>
        <v>25.500509999999998</v>
      </c>
      <c r="L116" s="201">
        <f t="shared" si="34"/>
        <v>25.585419999999992</v>
      </c>
      <c r="M116" s="201">
        <f t="shared" si="34"/>
        <v>25.585419999999992</v>
      </c>
      <c r="N116" s="201">
        <f t="shared" si="34"/>
        <v>25.585419999999992</v>
      </c>
      <c r="O116" s="201">
        <f t="shared" si="34"/>
        <v>25.585419999999992</v>
      </c>
      <c r="P116" s="202">
        <f t="shared" si="34"/>
        <v>25.585419999999992</v>
      </c>
      <c r="Q116" s="201">
        <f t="shared" si="34"/>
        <v>25.585419999999992</v>
      </c>
      <c r="R116" s="201">
        <f t="shared" si="34"/>
        <v>25.585419999999992</v>
      </c>
      <c r="S116" s="201">
        <f t="shared" si="34"/>
        <v>25.585419999999992</v>
      </c>
      <c r="T116" s="201">
        <f t="shared" si="34"/>
        <v>25.585419999999992</v>
      </c>
      <c r="U116" s="202">
        <f t="shared" si="34"/>
        <v>25.585419999999992</v>
      </c>
      <c r="V116" s="201">
        <f t="shared" si="34"/>
        <v>25.585419999999992</v>
      </c>
      <c r="W116" s="201">
        <f t="shared" si="34"/>
        <v>25.585419999999992</v>
      </c>
      <c r="X116" s="201">
        <f t="shared" si="34"/>
        <v>25.585419999999992</v>
      </c>
      <c r="Y116" s="201">
        <f t="shared" si="34"/>
        <v>25.585419999999992</v>
      </c>
      <c r="Z116" s="201">
        <f t="shared" si="34"/>
        <v>25.585419999999992</v>
      </c>
      <c r="AA116" s="201">
        <f t="shared" si="34"/>
        <v>25.585419999999992</v>
      </c>
      <c r="AB116" s="201">
        <f t="shared" si="34"/>
        <v>25.585419999999992</v>
      </c>
      <c r="AC116" s="201">
        <f t="shared" si="34"/>
        <v>25.585419999999992</v>
      </c>
      <c r="AD116" s="201">
        <f t="shared" si="34"/>
        <v>25.585419999999992</v>
      </c>
      <c r="AE116" s="201">
        <f t="shared" si="34"/>
        <v>25.585419999999992</v>
      </c>
      <c r="AF116" s="201">
        <f t="shared" si="34"/>
        <v>25.585419999999992</v>
      </c>
      <c r="AG116" s="201">
        <f t="shared" si="34"/>
        <v>25.585419999999992</v>
      </c>
      <c r="AH116" s="201">
        <f t="shared" si="34"/>
        <v>25.585419999999992</v>
      </c>
      <c r="AI116" s="201">
        <f t="shared" si="34"/>
        <v>25.585419999999992</v>
      </c>
      <c r="AJ116" s="201">
        <f t="shared" si="34"/>
        <v>25.585419999999992</v>
      </c>
      <c r="AK116" s="201">
        <f t="shared" si="34"/>
        <v>25.585419999999992</v>
      </c>
      <c r="AL116" s="201">
        <f t="shared" si="34"/>
        <v>25.585419999999992</v>
      </c>
      <c r="AM116" s="201">
        <f t="shared" si="34"/>
        <v>25.585419999999992</v>
      </c>
      <c r="AN116" s="201">
        <f t="shared" si="34"/>
        <v>25.585419999999992</v>
      </c>
      <c r="AO116" s="201">
        <f t="shared" si="34"/>
        <v>25.585419999999992</v>
      </c>
      <c r="AP116" s="201">
        <f t="shared" si="34"/>
        <v>25.585419999999992</v>
      </c>
      <c r="AQ116" s="201">
        <f t="shared" si="34"/>
        <v>25.585419999999992</v>
      </c>
      <c r="AR116" s="201">
        <f t="shared" si="34"/>
        <v>25.585419999999992</v>
      </c>
      <c r="AS116" s="201">
        <f t="shared" si="34"/>
        <v>25.585419999999992</v>
      </c>
      <c r="AT116" s="201">
        <f t="shared" si="34"/>
        <v>25.585419999999992</v>
      </c>
    </row>
    <row r="117" spans="1:46" ht="12" thickBot="1" x14ac:dyDescent="0.25">
      <c r="A117" s="75" t="s">
        <v>317</v>
      </c>
      <c r="B117" s="189" t="s">
        <v>318</v>
      </c>
      <c r="C117" s="203">
        <f>+[1]ARCONEL!D572</f>
        <v>1.7999999999999999E-2</v>
      </c>
      <c r="D117" s="203">
        <f>+[1]ARCONEL!E572</f>
        <v>1.7999999999999999E-2</v>
      </c>
      <c r="E117" s="203">
        <f>+[1]ARCONEL!F572</f>
        <v>1.7999999999999999E-2</v>
      </c>
      <c r="F117" s="204">
        <f>+[1]ARCONEL!G572</f>
        <v>1.7999999999999999E-2</v>
      </c>
      <c r="G117" s="203">
        <f>+[1]ARCONEL!H572</f>
        <v>4.1500000000000009E-2</v>
      </c>
      <c r="H117" s="203">
        <f>+[1]ARCONEL!I572</f>
        <v>7.8E-2</v>
      </c>
      <c r="I117" s="203">
        <f>+[1]ARCONEL!J572</f>
        <v>3.8683299999999998</v>
      </c>
      <c r="J117" s="203">
        <f>+[1]ARCONEL!K572</f>
        <v>26.371109999999998</v>
      </c>
      <c r="K117" s="204">
        <f>+[1]ARCONEL!L572</f>
        <v>25.500509999999998</v>
      </c>
      <c r="L117" s="203">
        <f>+[1]ARCONEL!M572</f>
        <v>25.585419999999992</v>
      </c>
      <c r="M117" s="203">
        <f>+L117</f>
        <v>25.585419999999992</v>
      </c>
      <c r="N117" s="203">
        <f t="shared" ref="N117:AT117" si="35">+M117</f>
        <v>25.585419999999992</v>
      </c>
      <c r="O117" s="203">
        <f t="shared" si="35"/>
        <v>25.585419999999992</v>
      </c>
      <c r="P117" s="204">
        <f t="shared" si="35"/>
        <v>25.585419999999992</v>
      </c>
      <c r="Q117" s="203">
        <f t="shared" si="35"/>
        <v>25.585419999999992</v>
      </c>
      <c r="R117" s="203">
        <f t="shared" si="35"/>
        <v>25.585419999999992</v>
      </c>
      <c r="S117" s="203">
        <f t="shared" si="35"/>
        <v>25.585419999999992</v>
      </c>
      <c r="T117" s="203">
        <f t="shared" si="35"/>
        <v>25.585419999999992</v>
      </c>
      <c r="U117" s="204">
        <f t="shared" si="35"/>
        <v>25.585419999999992</v>
      </c>
      <c r="V117" s="203">
        <f t="shared" si="35"/>
        <v>25.585419999999992</v>
      </c>
      <c r="W117" s="203">
        <f t="shared" si="35"/>
        <v>25.585419999999992</v>
      </c>
      <c r="X117" s="203">
        <f t="shared" si="35"/>
        <v>25.585419999999992</v>
      </c>
      <c r="Y117" s="203">
        <f t="shared" si="35"/>
        <v>25.585419999999992</v>
      </c>
      <c r="Z117" s="203">
        <f t="shared" si="35"/>
        <v>25.585419999999992</v>
      </c>
      <c r="AA117" s="203">
        <f t="shared" si="35"/>
        <v>25.585419999999992</v>
      </c>
      <c r="AB117" s="203">
        <f t="shared" si="35"/>
        <v>25.585419999999992</v>
      </c>
      <c r="AC117" s="203">
        <f t="shared" si="35"/>
        <v>25.585419999999992</v>
      </c>
      <c r="AD117" s="203">
        <f t="shared" si="35"/>
        <v>25.585419999999992</v>
      </c>
      <c r="AE117" s="203">
        <f t="shared" si="35"/>
        <v>25.585419999999992</v>
      </c>
      <c r="AF117" s="203">
        <f t="shared" si="35"/>
        <v>25.585419999999992</v>
      </c>
      <c r="AG117" s="203">
        <f t="shared" si="35"/>
        <v>25.585419999999992</v>
      </c>
      <c r="AH117" s="203">
        <f t="shared" si="35"/>
        <v>25.585419999999992</v>
      </c>
      <c r="AI117" s="203">
        <f t="shared" si="35"/>
        <v>25.585419999999992</v>
      </c>
      <c r="AJ117" s="203">
        <f t="shared" si="35"/>
        <v>25.585419999999992</v>
      </c>
      <c r="AK117" s="203">
        <f t="shared" si="35"/>
        <v>25.585419999999992</v>
      </c>
      <c r="AL117" s="203">
        <f t="shared" si="35"/>
        <v>25.585419999999992</v>
      </c>
      <c r="AM117" s="203">
        <f t="shared" si="35"/>
        <v>25.585419999999992</v>
      </c>
      <c r="AN117" s="203">
        <f t="shared" si="35"/>
        <v>25.585419999999992</v>
      </c>
      <c r="AO117" s="203">
        <f t="shared" si="35"/>
        <v>25.585419999999992</v>
      </c>
      <c r="AP117" s="203">
        <f t="shared" si="35"/>
        <v>25.585419999999992</v>
      </c>
      <c r="AQ117" s="203">
        <f t="shared" si="35"/>
        <v>25.585419999999992</v>
      </c>
      <c r="AR117" s="203">
        <f t="shared" si="35"/>
        <v>25.585419999999992</v>
      </c>
      <c r="AS117" s="203">
        <f t="shared" si="35"/>
        <v>25.585419999999992</v>
      </c>
      <c r="AT117" s="203">
        <f t="shared" si="35"/>
        <v>25.585419999999992</v>
      </c>
    </row>
    <row r="118" spans="1:46" ht="14.4" x14ac:dyDescent="0.2">
      <c r="B118" s="187" t="s">
        <v>234</v>
      </c>
      <c r="C118" s="201">
        <f>SUM(C119:C119)</f>
        <v>0</v>
      </c>
      <c r="D118" s="205">
        <f t="shared" ref="D118:AT118" si="36">SUM(D119:D119)</f>
        <v>0</v>
      </c>
      <c r="E118" s="205">
        <f t="shared" si="36"/>
        <v>0</v>
      </c>
      <c r="F118" s="206">
        <f t="shared" si="36"/>
        <v>0</v>
      </c>
      <c r="G118" s="205">
        <f t="shared" si="36"/>
        <v>0</v>
      </c>
      <c r="H118" s="205">
        <f t="shared" si="36"/>
        <v>0</v>
      </c>
      <c r="I118" s="205">
        <f t="shared" si="36"/>
        <v>0</v>
      </c>
      <c r="J118" s="205">
        <f t="shared" si="36"/>
        <v>0</v>
      </c>
      <c r="K118" s="206">
        <f t="shared" si="36"/>
        <v>0</v>
      </c>
      <c r="L118" s="205">
        <f t="shared" si="36"/>
        <v>0</v>
      </c>
      <c r="M118" s="205">
        <f t="shared" si="36"/>
        <v>0</v>
      </c>
      <c r="N118" s="205">
        <f t="shared" si="36"/>
        <v>0</v>
      </c>
      <c r="O118" s="205">
        <f t="shared" si="36"/>
        <v>0</v>
      </c>
      <c r="P118" s="206">
        <f t="shared" si="36"/>
        <v>0</v>
      </c>
      <c r="Q118" s="205">
        <f t="shared" si="36"/>
        <v>0</v>
      </c>
      <c r="R118" s="205">
        <f>SUM(R119:R119)</f>
        <v>0</v>
      </c>
      <c r="S118" s="205">
        <f t="shared" si="36"/>
        <v>0</v>
      </c>
      <c r="T118" s="205">
        <f t="shared" si="36"/>
        <v>0</v>
      </c>
      <c r="U118" s="206">
        <f t="shared" si="36"/>
        <v>0</v>
      </c>
      <c r="V118" s="205">
        <f t="shared" si="36"/>
        <v>0</v>
      </c>
      <c r="W118" s="205">
        <f t="shared" si="36"/>
        <v>0</v>
      </c>
      <c r="X118" s="205">
        <f t="shared" si="36"/>
        <v>0</v>
      </c>
      <c r="Y118" s="205">
        <f t="shared" si="36"/>
        <v>0</v>
      </c>
      <c r="Z118" s="205">
        <f t="shared" si="36"/>
        <v>0</v>
      </c>
      <c r="AA118" s="205">
        <f t="shared" si="36"/>
        <v>0</v>
      </c>
      <c r="AB118" s="205">
        <f t="shared" si="36"/>
        <v>0</v>
      </c>
      <c r="AC118" s="205">
        <f t="shared" si="36"/>
        <v>0</v>
      </c>
      <c r="AD118" s="205">
        <f t="shared" si="36"/>
        <v>0</v>
      </c>
      <c r="AE118" s="205">
        <f t="shared" si="36"/>
        <v>0</v>
      </c>
      <c r="AF118" s="205">
        <f t="shared" si="36"/>
        <v>0</v>
      </c>
      <c r="AG118" s="205">
        <f t="shared" si="36"/>
        <v>0</v>
      </c>
      <c r="AH118" s="205">
        <f t="shared" si="36"/>
        <v>0</v>
      </c>
      <c r="AI118" s="205">
        <f t="shared" si="36"/>
        <v>0</v>
      </c>
      <c r="AJ118" s="205">
        <f t="shared" si="36"/>
        <v>0</v>
      </c>
      <c r="AK118" s="205">
        <f t="shared" si="36"/>
        <v>0</v>
      </c>
      <c r="AL118" s="205">
        <f t="shared" si="36"/>
        <v>0</v>
      </c>
      <c r="AM118" s="205">
        <f t="shared" si="36"/>
        <v>0</v>
      </c>
      <c r="AN118" s="205">
        <f t="shared" si="36"/>
        <v>0</v>
      </c>
      <c r="AO118" s="205">
        <f t="shared" si="36"/>
        <v>0</v>
      </c>
      <c r="AP118" s="205">
        <f t="shared" si="36"/>
        <v>0</v>
      </c>
      <c r="AQ118" s="205">
        <f t="shared" si="36"/>
        <v>0</v>
      </c>
      <c r="AR118" s="205">
        <f t="shared" si="36"/>
        <v>0</v>
      </c>
      <c r="AS118" s="205">
        <f t="shared" si="36"/>
        <v>0</v>
      </c>
      <c r="AT118" s="205">
        <f t="shared" si="36"/>
        <v>0</v>
      </c>
    </row>
    <row r="119" spans="1:46" ht="15" thickBot="1" x14ac:dyDescent="0.25">
      <c r="A119" s="75" t="s">
        <v>319</v>
      </c>
      <c r="B119" s="189" t="s">
        <v>320</v>
      </c>
      <c r="C119" s="203"/>
      <c r="D119" s="207"/>
      <c r="E119" s="207"/>
      <c r="F119" s="208"/>
      <c r="G119" s="209"/>
      <c r="H119" s="207"/>
      <c r="I119" s="207"/>
      <c r="J119" s="207"/>
      <c r="K119" s="210"/>
      <c r="L119" s="207"/>
      <c r="M119" s="207"/>
      <c r="N119" s="207"/>
      <c r="O119" s="207"/>
      <c r="P119" s="211"/>
      <c r="Q119" s="207"/>
      <c r="R119" s="207"/>
      <c r="S119" s="207"/>
      <c r="T119" s="207"/>
      <c r="U119" s="211"/>
      <c r="V119" s="207"/>
      <c r="W119" s="207"/>
      <c r="X119" s="207"/>
      <c r="Y119" s="207"/>
      <c r="Z119" s="207"/>
      <c r="AA119" s="207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</row>
    <row r="120" spans="1:46" ht="15.6" thickTop="1" thickBot="1" x14ac:dyDescent="0.25">
      <c r="B120" s="212" t="s">
        <v>321</v>
      </c>
      <c r="C120" s="213">
        <f>C121+C123</f>
        <v>0</v>
      </c>
      <c r="D120" s="214">
        <f t="shared" ref="D120:AT120" si="37">D121+D123</f>
        <v>0</v>
      </c>
      <c r="E120" s="214">
        <f t="shared" si="37"/>
        <v>0</v>
      </c>
      <c r="F120" s="167">
        <f t="shared" si="37"/>
        <v>0</v>
      </c>
      <c r="G120" s="214">
        <f t="shared" si="37"/>
        <v>0</v>
      </c>
      <c r="H120" s="214">
        <f t="shared" si="37"/>
        <v>0</v>
      </c>
      <c r="I120" s="214">
        <f t="shared" si="37"/>
        <v>0</v>
      </c>
      <c r="J120" s="214">
        <f t="shared" si="37"/>
        <v>0</v>
      </c>
      <c r="K120" s="167">
        <f t="shared" si="37"/>
        <v>0</v>
      </c>
      <c r="L120" s="214">
        <f t="shared" si="37"/>
        <v>0</v>
      </c>
      <c r="M120" s="214">
        <f t="shared" si="37"/>
        <v>0</v>
      </c>
      <c r="N120" s="214">
        <f t="shared" si="37"/>
        <v>0</v>
      </c>
      <c r="O120" s="214">
        <f t="shared" si="37"/>
        <v>0</v>
      </c>
      <c r="P120" s="167">
        <f t="shared" si="37"/>
        <v>0</v>
      </c>
      <c r="Q120" s="214">
        <f t="shared" si="37"/>
        <v>0</v>
      </c>
      <c r="R120" s="214">
        <f t="shared" si="37"/>
        <v>0</v>
      </c>
      <c r="S120" s="214">
        <f t="shared" si="37"/>
        <v>0</v>
      </c>
      <c r="T120" s="214">
        <f t="shared" si="37"/>
        <v>0</v>
      </c>
      <c r="U120" s="167">
        <f t="shared" si="37"/>
        <v>0</v>
      </c>
      <c r="V120" s="214">
        <f t="shared" si="37"/>
        <v>0</v>
      </c>
      <c r="W120" s="214">
        <f t="shared" si="37"/>
        <v>0</v>
      </c>
      <c r="X120" s="214">
        <f t="shared" si="37"/>
        <v>0</v>
      </c>
      <c r="Y120" s="214">
        <f t="shared" si="37"/>
        <v>0</v>
      </c>
      <c r="Z120" s="214">
        <f t="shared" si="37"/>
        <v>0</v>
      </c>
      <c r="AA120" s="214">
        <f t="shared" si="37"/>
        <v>0</v>
      </c>
      <c r="AB120" s="214">
        <f t="shared" si="37"/>
        <v>0</v>
      </c>
      <c r="AC120" s="214">
        <f t="shared" si="37"/>
        <v>0</v>
      </c>
      <c r="AD120" s="214">
        <f t="shared" si="37"/>
        <v>0</v>
      </c>
      <c r="AE120" s="214">
        <f t="shared" si="37"/>
        <v>0</v>
      </c>
      <c r="AF120" s="214">
        <f t="shared" si="37"/>
        <v>0</v>
      </c>
      <c r="AG120" s="214">
        <f t="shared" si="37"/>
        <v>0</v>
      </c>
      <c r="AH120" s="214">
        <f t="shared" si="37"/>
        <v>0</v>
      </c>
      <c r="AI120" s="214">
        <f t="shared" si="37"/>
        <v>0</v>
      </c>
      <c r="AJ120" s="214">
        <f t="shared" si="37"/>
        <v>0</v>
      </c>
      <c r="AK120" s="214">
        <f t="shared" si="37"/>
        <v>0</v>
      </c>
      <c r="AL120" s="214">
        <f t="shared" si="37"/>
        <v>0</v>
      </c>
      <c r="AM120" s="214">
        <f t="shared" si="37"/>
        <v>0</v>
      </c>
      <c r="AN120" s="214">
        <f t="shared" si="37"/>
        <v>0</v>
      </c>
      <c r="AO120" s="214">
        <f t="shared" si="37"/>
        <v>0</v>
      </c>
      <c r="AP120" s="214">
        <f t="shared" si="37"/>
        <v>0</v>
      </c>
      <c r="AQ120" s="214">
        <f t="shared" si="37"/>
        <v>0</v>
      </c>
      <c r="AR120" s="214">
        <f t="shared" si="37"/>
        <v>0</v>
      </c>
      <c r="AS120" s="214">
        <f t="shared" si="37"/>
        <v>0</v>
      </c>
      <c r="AT120" s="214">
        <f t="shared" si="37"/>
        <v>0</v>
      </c>
    </row>
    <row r="121" spans="1:46" ht="14.4" x14ac:dyDescent="0.2">
      <c r="B121" s="215" t="s">
        <v>322</v>
      </c>
      <c r="C121" s="216">
        <f>C122</f>
        <v>0</v>
      </c>
      <c r="D121" s="217">
        <f t="shared" ref="D121:AT121" si="38">D122</f>
        <v>0</v>
      </c>
      <c r="E121" s="217">
        <f t="shared" si="38"/>
        <v>0</v>
      </c>
      <c r="F121" s="173">
        <f t="shared" si="38"/>
        <v>0</v>
      </c>
      <c r="G121" s="217">
        <f t="shared" si="38"/>
        <v>0</v>
      </c>
      <c r="H121" s="217">
        <f t="shared" si="38"/>
        <v>0</v>
      </c>
      <c r="I121" s="217">
        <f t="shared" si="38"/>
        <v>0</v>
      </c>
      <c r="J121" s="217">
        <f t="shared" si="38"/>
        <v>0</v>
      </c>
      <c r="K121" s="173">
        <f t="shared" si="38"/>
        <v>0</v>
      </c>
      <c r="L121" s="217">
        <f t="shared" si="38"/>
        <v>0</v>
      </c>
      <c r="M121" s="217">
        <f t="shared" si="38"/>
        <v>0</v>
      </c>
      <c r="N121" s="217">
        <f t="shared" si="38"/>
        <v>0</v>
      </c>
      <c r="O121" s="217">
        <f t="shared" si="38"/>
        <v>0</v>
      </c>
      <c r="P121" s="173">
        <f t="shared" si="38"/>
        <v>0</v>
      </c>
      <c r="Q121" s="217">
        <f t="shared" si="38"/>
        <v>0</v>
      </c>
      <c r="R121" s="217">
        <f t="shared" si="38"/>
        <v>0</v>
      </c>
      <c r="S121" s="217">
        <f t="shared" si="38"/>
        <v>0</v>
      </c>
      <c r="T121" s="217">
        <f t="shared" si="38"/>
        <v>0</v>
      </c>
      <c r="U121" s="173">
        <f t="shared" si="38"/>
        <v>0</v>
      </c>
      <c r="V121" s="217">
        <f t="shared" si="38"/>
        <v>0</v>
      </c>
      <c r="W121" s="217">
        <f t="shared" si="38"/>
        <v>0</v>
      </c>
      <c r="X121" s="217">
        <f t="shared" si="38"/>
        <v>0</v>
      </c>
      <c r="Y121" s="217">
        <f t="shared" si="38"/>
        <v>0</v>
      </c>
      <c r="Z121" s="217">
        <f t="shared" si="38"/>
        <v>0</v>
      </c>
      <c r="AA121" s="217">
        <f t="shared" si="38"/>
        <v>0</v>
      </c>
      <c r="AB121" s="217">
        <f t="shared" si="38"/>
        <v>0</v>
      </c>
      <c r="AC121" s="217">
        <f t="shared" si="38"/>
        <v>0</v>
      </c>
      <c r="AD121" s="217">
        <f t="shared" si="38"/>
        <v>0</v>
      </c>
      <c r="AE121" s="217">
        <f t="shared" si="38"/>
        <v>0</v>
      </c>
      <c r="AF121" s="217">
        <f t="shared" si="38"/>
        <v>0</v>
      </c>
      <c r="AG121" s="217">
        <f t="shared" si="38"/>
        <v>0</v>
      </c>
      <c r="AH121" s="217">
        <f t="shared" si="38"/>
        <v>0</v>
      </c>
      <c r="AI121" s="217">
        <f t="shared" si="38"/>
        <v>0</v>
      </c>
      <c r="AJ121" s="217">
        <f t="shared" si="38"/>
        <v>0</v>
      </c>
      <c r="AK121" s="217">
        <f t="shared" si="38"/>
        <v>0</v>
      </c>
      <c r="AL121" s="217">
        <f t="shared" si="38"/>
        <v>0</v>
      </c>
      <c r="AM121" s="217">
        <f t="shared" si="38"/>
        <v>0</v>
      </c>
      <c r="AN121" s="217">
        <f t="shared" si="38"/>
        <v>0</v>
      </c>
      <c r="AO121" s="217">
        <f t="shared" si="38"/>
        <v>0</v>
      </c>
      <c r="AP121" s="217">
        <f t="shared" si="38"/>
        <v>0</v>
      </c>
      <c r="AQ121" s="217">
        <f t="shared" si="38"/>
        <v>0</v>
      </c>
      <c r="AR121" s="217">
        <f t="shared" si="38"/>
        <v>0</v>
      </c>
      <c r="AS121" s="217">
        <f t="shared" si="38"/>
        <v>0</v>
      </c>
      <c r="AT121" s="217">
        <f t="shared" si="38"/>
        <v>0</v>
      </c>
    </row>
    <row r="122" spans="1:46" ht="12" thickBot="1" x14ac:dyDescent="0.25">
      <c r="B122" s="218"/>
      <c r="C122" s="104"/>
      <c r="D122" s="105"/>
      <c r="E122" s="105"/>
      <c r="F122" s="107"/>
      <c r="G122" s="105"/>
      <c r="H122" s="105"/>
      <c r="I122" s="105"/>
      <c r="J122" s="105"/>
      <c r="K122" s="107"/>
      <c r="L122" s="105"/>
      <c r="M122" s="105"/>
      <c r="N122" s="105"/>
      <c r="O122" s="105"/>
      <c r="P122" s="107"/>
      <c r="Q122" s="105"/>
      <c r="R122" s="105"/>
      <c r="S122" s="105"/>
      <c r="T122" s="105"/>
      <c r="U122" s="107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</row>
    <row r="123" spans="1:46" ht="14.4" x14ac:dyDescent="0.2">
      <c r="B123" s="215" t="s">
        <v>234</v>
      </c>
      <c r="C123" s="219">
        <f t="shared" ref="C123:AT123" si="39">SUM(C124:C124)</f>
        <v>0</v>
      </c>
      <c r="D123" s="220">
        <f t="shared" si="39"/>
        <v>0</v>
      </c>
      <c r="E123" s="220">
        <f t="shared" si="39"/>
        <v>0</v>
      </c>
      <c r="F123" s="221">
        <f t="shared" si="39"/>
        <v>0</v>
      </c>
      <c r="G123" s="220">
        <f t="shared" si="39"/>
        <v>0</v>
      </c>
      <c r="H123" s="220">
        <f t="shared" si="39"/>
        <v>0</v>
      </c>
      <c r="I123" s="220">
        <f t="shared" si="39"/>
        <v>0</v>
      </c>
      <c r="J123" s="220">
        <f t="shared" si="39"/>
        <v>0</v>
      </c>
      <c r="K123" s="221">
        <f t="shared" si="39"/>
        <v>0</v>
      </c>
      <c r="L123" s="220">
        <f t="shared" si="39"/>
        <v>0</v>
      </c>
      <c r="M123" s="220">
        <f t="shared" si="39"/>
        <v>0</v>
      </c>
      <c r="N123" s="220">
        <f t="shared" si="39"/>
        <v>0</v>
      </c>
      <c r="O123" s="220">
        <f t="shared" si="39"/>
        <v>0</v>
      </c>
      <c r="P123" s="221">
        <f t="shared" si="39"/>
        <v>0</v>
      </c>
      <c r="Q123" s="220">
        <f t="shared" si="39"/>
        <v>0</v>
      </c>
      <c r="R123" s="220">
        <f t="shared" si="39"/>
        <v>0</v>
      </c>
      <c r="S123" s="220">
        <f t="shared" si="39"/>
        <v>0</v>
      </c>
      <c r="T123" s="220">
        <f t="shared" si="39"/>
        <v>0</v>
      </c>
      <c r="U123" s="221">
        <f t="shared" si="39"/>
        <v>0</v>
      </c>
      <c r="V123" s="220">
        <f t="shared" si="39"/>
        <v>0</v>
      </c>
      <c r="W123" s="220">
        <f t="shared" si="39"/>
        <v>0</v>
      </c>
      <c r="X123" s="220">
        <f t="shared" si="39"/>
        <v>0</v>
      </c>
      <c r="Y123" s="220">
        <f t="shared" si="39"/>
        <v>0</v>
      </c>
      <c r="Z123" s="220">
        <f t="shared" si="39"/>
        <v>0</v>
      </c>
      <c r="AA123" s="220">
        <f t="shared" si="39"/>
        <v>0</v>
      </c>
      <c r="AB123" s="220">
        <f t="shared" si="39"/>
        <v>0</v>
      </c>
      <c r="AC123" s="220">
        <f t="shared" si="39"/>
        <v>0</v>
      </c>
      <c r="AD123" s="220">
        <f t="shared" si="39"/>
        <v>0</v>
      </c>
      <c r="AE123" s="220">
        <f t="shared" si="39"/>
        <v>0</v>
      </c>
      <c r="AF123" s="220">
        <f t="shared" si="39"/>
        <v>0</v>
      </c>
      <c r="AG123" s="220">
        <f t="shared" si="39"/>
        <v>0</v>
      </c>
      <c r="AH123" s="220">
        <f t="shared" si="39"/>
        <v>0</v>
      </c>
      <c r="AI123" s="220">
        <f t="shared" si="39"/>
        <v>0</v>
      </c>
      <c r="AJ123" s="220">
        <f t="shared" si="39"/>
        <v>0</v>
      </c>
      <c r="AK123" s="220">
        <f t="shared" si="39"/>
        <v>0</v>
      </c>
      <c r="AL123" s="220">
        <f t="shared" si="39"/>
        <v>0</v>
      </c>
      <c r="AM123" s="220">
        <f t="shared" si="39"/>
        <v>0</v>
      </c>
      <c r="AN123" s="220">
        <f t="shared" si="39"/>
        <v>0</v>
      </c>
      <c r="AO123" s="220">
        <f t="shared" si="39"/>
        <v>0</v>
      </c>
      <c r="AP123" s="220">
        <f t="shared" si="39"/>
        <v>0</v>
      </c>
      <c r="AQ123" s="220">
        <f t="shared" si="39"/>
        <v>0</v>
      </c>
      <c r="AR123" s="220">
        <f t="shared" si="39"/>
        <v>0</v>
      </c>
      <c r="AS123" s="220">
        <f t="shared" si="39"/>
        <v>0</v>
      </c>
      <c r="AT123" s="220">
        <f t="shared" si="39"/>
        <v>0</v>
      </c>
    </row>
    <row r="124" spans="1:46" ht="15" thickBot="1" x14ac:dyDescent="0.25">
      <c r="B124" s="222"/>
      <c r="C124" s="104"/>
      <c r="D124" s="105"/>
      <c r="E124" s="105"/>
      <c r="F124" s="107"/>
      <c r="G124" s="105"/>
      <c r="H124" s="105"/>
      <c r="I124" s="105"/>
      <c r="J124" s="105"/>
      <c r="K124" s="107"/>
      <c r="L124" s="105"/>
      <c r="M124" s="105"/>
      <c r="N124" s="105"/>
      <c r="O124" s="223"/>
      <c r="P124" s="224"/>
      <c r="Q124" s="105"/>
      <c r="R124" s="105"/>
      <c r="S124" s="105"/>
      <c r="T124" s="105"/>
      <c r="U124" s="107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</row>
    <row r="125" spans="1:46" ht="15.6" thickTop="1" thickBot="1" x14ac:dyDescent="0.25">
      <c r="B125" s="225" t="s">
        <v>323</v>
      </c>
      <c r="C125" s="226">
        <f t="shared" ref="C125:AT125" si="40">C126+C133</f>
        <v>506.3</v>
      </c>
      <c r="D125" s="227">
        <f t="shared" si="40"/>
        <v>537.5</v>
      </c>
      <c r="E125" s="227">
        <f t="shared" si="40"/>
        <v>537.5</v>
      </c>
      <c r="F125" s="228">
        <f t="shared" si="40"/>
        <v>547.4</v>
      </c>
      <c r="G125" s="227">
        <f t="shared" si="40"/>
        <v>547.4</v>
      </c>
      <c r="H125" s="227">
        <f t="shared" si="40"/>
        <v>547.64</v>
      </c>
      <c r="I125" s="227">
        <f t="shared" si="40"/>
        <v>547.64</v>
      </c>
      <c r="J125" s="227">
        <f t="shared" si="40"/>
        <v>584.64</v>
      </c>
      <c r="K125" s="228">
        <f t="shared" si="40"/>
        <v>584.64</v>
      </c>
      <c r="L125" s="227">
        <f t="shared" si="40"/>
        <v>568.14</v>
      </c>
      <c r="M125" s="227">
        <f t="shared" si="40"/>
        <v>568.14</v>
      </c>
      <c r="N125" s="227">
        <f t="shared" si="40"/>
        <v>573.14</v>
      </c>
      <c r="O125" s="227">
        <f t="shared" si="40"/>
        <v>573.14</v>
      </c>
      <c r="P125" s="228">
        <f t="shared" si="40"/>
        <v>573.14</v>
      </c>
      <c r="Q125" s="227">
        <f t="shared" si="40"/>
        <v>573.14</v>
      </c>
      <c r="R125" s="227">
        <f t="shared" si="40"/>
        <v>573.14</v>
      </c>
      <c r="S125" s="227">
        <f t="shared" si="40"/>
        <v>573.14</v>
      </c>
      <c r="T125" s="227">
        <f t="shared" si="40"/>
        <v>573.14</v>
      </c>
      <c r="U125" s="228">
        <f t="shared" si="40"/>
        <v>573.14</v>
      </c>
      <c r="V125" s="227">
        <f t="shared" si="40"/>
        <v>573.14</v>
      </c>
      <c r="W125" s="227">
        <f t="shared" si="40"/>
        <v>573.14</v>
      </c>
      <c r="X125" s="227">
        <f t="shared" si="40"/>
        <v>573.14</v>
      </c>
      <c r="Y125" s="227">
        <f t="shared" si="40"/>
        <v>573.14</v>
      </c>
      <c r="Z125" s="227">
        <f t="shared" si="40"/>
        <v>573.14</v>
      </c>
      <c r="AA125" s="227">
        <f t="shared" si="40"/>
        <v>573.14</v>
      </c>
      <c r="AB125" s="227">
        <f t="shared" si="40"/>
        <v>573.14</v>
      </c>
      <c r="AC125" s="227">
        <f t="shared" si="40"/>
        <v>573.14</v>
      </c>
      <c r="AD125" s="227">
        <f t="shared" si="40"/>
        <v>573.14</v>
      </c>
      <c r="AE125" s="227">
        <f t="shared" si="40"/>
        <v>573.14</v>
      </c>
      <c r="AF125" s="227">
        <f t="shared" si="40"/>
        <v>573.14</v>
      </c>
      <c r="AG125" s="227">
        <f t="shared" si="40"/>
        <v>573.14</v>
      </c>
      <c r="AH125" s="227">
        <f t="shared" si="40"/>
        <v>573.14</v>
      </c>
      <c r="AI125" s="227">
        <f t="shared" si="40"/>
        <v>573.14</v>
      </c>
      <c r="AJ125" s="227">
        <f t="shared" si="40"/>
        <v>573.14</v>
      </c>
      <c r="AK125" s="227">
        <f t="shared" si="40"/>
        <v>573.14</v>
      </c>
      <c r="AL125" s="227">
        <f t="shared" si="40"/>
        <v>573.14</v>
      </c>
      <c r="AM125" s="227">
        <f t="shared" si="40"/>
        <v>573.14</v>
      </c>
      <c r="AN125" s="227">
        <f t="shared" si="40"/>
        <v>573.14</v>
      </c>
      <c r="AO125" s="227">
        <f t="shared" si="40"/>
        <v>573.14</v>
      </c>
      <c r="AP125" s="227">
        <f t="shared" si="40"/>
        <v>573.14</v>
      </c>
      <c r="AQ125" s="227">
        <f t="shared" si="40"/>
        <v>573.14</v>
      </c>
      <c r="AR125" s="227">
        <f t="shared" si="40"/>
        <v>573.14</v>
      </c>
      <c r="AS125" s="227">
        <f t="shared" si="40"/>
        <v>573.14</v>
      </c>
      <c r="AT125" s="227">
        <f t="shared" si="40"/>
        <v>573.14</v>
      </c>
    </row>
    <row r="126" spans="1:46" ht="14.4" x14ac:dyDescent="0.2">
      <c r="B126" s="229" t="s">
        <v>208</v>
      </c>
      <c r="C126" s="230">
        <f>SUM(C127:C132)</f>
        <v>506.3</v>
      </c>
      <c r="D126" s="231">
        <f t="shared" ref="D126:AT126" si="41">SUM(D127:D132)</f>
        <v>537.5</v>
      </c>
      <c r="E126" s="231">
        <f t="shared" si="41"/>
        <v>537.5</v>
      </c>
      <c r="F126" s="173">
        <f t="shared" si="41"/>
        <v>547.4</v>
      </c>
      <c r="G126" s="231">
        <f t="shared" si="41"/>
        <v>547.4</v>
      </c>
      <c r="H126" s="231">
        <f t="shared" si="41"/>
        <v>547.64</v>
      </c>
      <c r="I126" s="231">
        <f t="shared" si="41"/>
        <v>547.64</v>
      </c>
      <c r="J126" s="231">
        <f t="shared" si="41"/>
        <v>584.64</v>
      </c>
      <c r="K126" s="173">
        <f t="shared" si="41"/>
        <v>584.64</v>
      </c>
      <c r="L126" s="231">
        <f t="shared" si="41"/>
        <v>568.14</v>
      </c>
      <c r="M126" s="231">
        <f t="shared" si="41"/>
        <v>568.14</v>
      </c>
      <c r="N126" s="231">
        <f t="shared" si="41"/>
        <v>573.14</v>
      </c>
      <c r="O126" s="231">
        <f>SUM(O127:O132)</f>
        <v>573.14</v>
      </c>
      <c r="P126" s="173">
        <f t="shared" si="41"/>
        <v>573.14</v>
      </c>
      <c r="Q126" s="231">
        <f t="shared" si="41"/>
        <v>573.14</v>
      </c>
      <c r="R126" s="231">
        <f t="shared" si="41"/>
        <v>573.14</v>
      </c>
      <c r="S126" s="231">
        <f t="shared" si="41"/>
        <v>573.14</v>
      </c>
      <c r="T126" s="231">
        <f t="shared" si="41"/>
        <v>573.14</v>
      </c>
      <c r="U126" s="173">
        <f t="shared" si="41"/>
        <v>573.14</v>
      </c>
      <c r="V126" s="231">
        <f t="shared" si="41"/>
        <v>573.14</v>
      </c>
      <c r="W126" s="231">
        <f t="shared" si="41"/>
        <v>573.14</v>
      </c>
      <c r="X126" s="231">
        <f t="shared" si="41"/>
        <v>573.14</v>
      </c>
      <c r="Y126" s="231">
        <f t="shared" si="41"/>
        <v>573.14</v>
      </c>
      <c r="Z126" s="231">
        <f t="shared" si="41"/>
        <v>573.14</v>
      </c>
      <c r="AA126" s="231">
        <f t="shared" si="41"/>
        <v>573.14</v>
      </c>
      <c r="AB126" s="231">
        <f t="shared" si="41"/>
        <v>573.14</v>
      </c>
      <c r="AC126" s="231">
        <f t="shared" si="41"/>
        <v>573.14</v>
      </c>
      <c r="AD126" s="231">
        <f t="shared" si="41"/>
        <v>573.14</v>
      </c>
      <c r="AE126" s="231">
        <f t="shared" si="41"/>
        <v>573.14</v>
      </c>
      <c r="AF126" s="231">
        <f t="shared" si="41"/>
        <v>573.14</v>
      </c>
      <c r="AG126" s="231">
        <f t="shared" si="41"/>
        <v>573.14</v>
      </c>
      <c r="AH126" s="231">
        <f t="shared" si="41"/>
        <v>573.14</v>
      </c>
      <c r="AI126" s="231">
        <f t="shared" si="41"/>
        <v>573.14</v>
      </c>
      <c r="AJ126" s="231">
        <f t="shared" si="41"/>
        <v>573.14</v>
      </c>
      <c r="AK126" s="231">
        <f t="shared" si="41"/>
        <v>573.14</v>
      </c>
      <c r="AL126" s="231">
        <f t="shared" si="41"/>
        <v>573.14</v>
      </c>
      <c r="AM126" s="231">
        <f t="shared" si="41"/>
        <v>573.14</v>
      </c>
      <c r="AN126" s="231">
        <f t="shared" si="41"/>
        <v>573.14</v>
      </c>
      <c r="AO126" s="231">
        <f t="shared" si="41"/>
        <v>573.14</v>
      </c>
      <c r="AP126" s="231">
        <f t="shared" si="41"/>
        <v>573.14</v>
      </c>
      <c r="AQ126" s="231">
        <f t="shared" si="41"/>
        <v>573.14</v>
      </c>
      <c r="AR126" s="231">
        <f t="shared" si="41"/>
        <v>573.14</v>
      </c>
      <c r="AS126" s="231">
        <f t="shared" si="41"/>
        <v>573.14</v>
      </c>
      <c r="AT126" s="231">
        <f t="shared" si="41"/>
        <v>573.14</v>
      </c>
    </row>
    <row r="127" spans="1:46" x14ac:dyDescent="0.2">
      <c r="B127" s="232" t="s">
        <v>324</v>
      </c>
      <c r="C127" s="105">
        <f>+[1]ARCONEL!D577</f>
        <v>443</v>
      </c>
      <c r="D127" s="105">
        <f>+[1]ARCONEL!E577</f>
        <v>443</v>
      </c>
      <c r="E127" s="105">
        <f>+[1]ARCONEL!F577</f>
        <v>443</v>
      </c>
      <c r="F127" s="107">
        <f>+[1]ARCONEL!G577</f>
        <v>454</v>
      </c>
      <c r="G127" s="105">
        <f>+[1]ARCONEL!H577</f>
        <v>454</v>
      </c>
      <c r="H127" s="105">
        <f>+[1]ARCONEL!I577</f>
        <v>454.24</v>
      </c>
      <c r="I127" s="105">
        <f>+[1]ARCONEL!J577</f>
        <v>454.24</v>
      </c>
      <c r="J127" s="105">
        <f>+[1]ARCONEL!K577</f>
        <v>448.24</v>
      </c>
      <c r="K127" s="107">
        <f>+[1]ARCONEL!L577</f>
        <v>448.24</v>
      </c>
      <c r="L127" s="105">
        <f>+[1]ARCONEL!M577</f>
        <v>431.74</v>
      </c>
      <c r="M127" s="105">
        <f t="shared" ref="M127:AB128" si="42">L127</f>
        <v>431.74</v>
      </c>
      <c r="N127" s="105">
        <f t="shared" si="42"/>
        <v>431.74</v>
      </c>
      <c r="O127" s="105">
        <f t="shared" si="42"/>
        <v>431.74</v>
      </c>
      <c r="P127" s="107">
        <f t="shared" si="42"/>
        <v>431.74</v>
      </c>
      <c r="Q127" s="105">
        <f t="shared" si="42"/>
        <v>431.74</v>
      </c>
      <c r="R127" s="105">
        <f t="shared" si="42"/>
        <v>431.74</v>
      </c>
      <c r="S127" s="105">
        <f t="shared" si="42"/>
        <v>431.74</v>
      </c>
      <c r="T127" s="105">
        <f t="shared" si="42"/>
        <v>431.74</v>
      </c>
      <c r="U127" s="107">
        <f t="shared" si="42"/>
        <v>431.74</v>
      </c>
      <c r="V127" s="105">
        <f t="shared" si="42"/>
        <v>431.74</v>
      </c>
      <c r="W127" s="105">
        <f t="shared" si="42"/>
        <v>431.74</v>
      </c>
      <c r="X127" s="105">
        <f t="shared" si="42"/>
        <v>431.74</v>
      </c>
      <c r="Y127" s="105">
        <f t="shared" si="42"/>
        <v>431.74</v>
      </c>
      <c r="Z127" s="105">
        <f t="shared" si="42"/>
        <v>431.74</v>
      </c>
      <c r="AA127" s="105">
        <f t="shared" si="42"/>
        <v>431.74</v>
      </c>
      <c r="AB127" s="105">
        <f t="shared" si="42"/>
        <v>431.74</v>
      </c>
      <c r="AC127" s="105">
        <f t="shared" ref="AC127:AR128" si="43">AB127</f>
        <v>431.74</v>
      </c>
      <c r="AD127" s="105">
        <f t="shared" si="43"/>
        <v>431.74</v>
      </c>
      <c r="AE127" s="105">
        <f t="shared" si="43"/>
        <v>431.74</v>
      </c>
      <c r="AF127" s="105">
        <f t="shared" si="43"/>
        <v>431.74</v>
      </c>
      <c r="AG127" s="105">
        <f t="shared" si="43"/>
        <v>431.74</v>
      </c>
      <c r="AH127" s="105">
        <f t="shared" si="43"/>
        <v>431.74</v>
      </c>
      <c r="AI127" s="105">
        <f t="shared" si="43"/>
        <v>431.74</v>
      </c>
      <c r="AJ127" s="105">
        <f t="shared" si="43"/>
        <v>431.74</v>
      </c>
      <c r="AK127" s="105">
        <f t="shared" si="43"/>
        <v>431.74</v>
      </c>
      <c r="AL127" s="105">
        <f t="shared" si="43"/>
        <v>431.74</v>
      </c>
      <c r="AM127" s="105">
        <f t="shared" si="43"/>
        <v>431.74</v>
      </c>
      <c r="AN127" s="105">
        <f t="shared" si="43"/>
        <v>431.74</v>
      </c>
      <c r="AO127" s="105">
        <f t="shared" si="43"/>
        <v>431.74</v>
      </c>
      <c r="AP127" s="105">
        <f t="shared" si="43"/>
        <v>431.74</v>
      </c>
      <c r="AQ127" s="105">
        <f t="shared" si="43"/>
        <v>431.74</v>
      </c>
      <c r="AR127" s="105">
        <f t="shared" si="43"/>
        <v>431.74</v>
      </c>
      <c r="AS127" s="105">
        <f t="shared" ref="AO127:AT128" si="44">AR127</f>
        <v>431.74</v>
      </c>
      <c r="AT127" s="105">
        <f t="shared" si="44"/>
        <v>431.74</v>
      </c>
    </row>
    <row r="128" spans="1:46" x14ac:dyDescent="0.2">
      <c r="B128" s="232" t="s">
        <v>325</v>
      </c>
      <c r="C128" s="104"/>
      <c r="D128" s="105"/>
      <c r="E128" s="105"/>
      <c r="F128" s="107"/>
      <c r="G128" s="105"/>
      <c r="H128" s="105"/>
      <c r="I128" s="105"/>
      <c r="J128" s="105"/>
      <c r="K128" s="107"/>
      <c r="L128" s="105"/>
      <c r="M128" s="105">
        <f t="shared" si="42"/>
        <v>0</v>
      </c>
      <c r="N128" s="105">
        <f t="shared" si="42"/>
        <v>0</v>
      </c>
      <c r="O128" s="105">
        <f t="shared" si="42"/>
        <v>0</v>
      </c>
      <c r="P128" s="107">
        <f t="shared" si="42"/>
        <v>0</v>
      </c>
      <c r="Q128" s="105">
        <f t="shared" si="42"/>
        <v>0</v>
      </c>
      <c r="R128" s="105">
        <f t="shared" si="42"/>
        <v>0</v>
      </c>
      <c r="S128" s="105">
        <f t="shared" si="42"/>
        <v>0</v>
      </c>
      <c r="T128" s="105">
        <f t="shared" si="42"/>
        <v>0</v>
      </c>
      <c r="U128" s="107">
        <f t="shared" si="42"/>
        <v>0</v>
      </c>
      <c r="V128" s="105">
        <f t="shared" si="42"/>
        <v>0</v>
      </c>
      <c r="W128" s="105">
        <f t="shared" si="42"/>
        <v>0</v>
      </c>
      <c r="X128" s="105">
        <f t="shared" si="42"/>
        <v>0</v>
      </c>
      <c r="Y128" s="105">
        <f t="shared" si="42"/>
        <v>0</v>
      </c>
      <c r="Z128" s="105">
        <f t="shared" si="42"/>
        <v>0</v>
      </c>
      <c r="AA128" s="105">
        <f t="shared" si="42"/>
        <v>0</v>
      </c>
      <c r="AB128" s="105">
        <f t="shared" si="42"/>
        <v>0</v>
      </c>
      <c r="AC128" s="105">
        <f t="shared" si="43"/>
        <v>0</v>
      </c>
      <c r="AD128" s="105">
        <f t="shared" si="43"/>
        <v>0</v>
      </c>
      <c r="AE128" s="105">
        <f t="shared" si="43"/>
        <v>0</v>
      </c>
      <c r="AF128" s="105">
        <f t="shared" si="43"/>
        <v>0</v>
      </c>
      <c r="AG128" s="105">
        <f t="shared" si="43"/>
        <v>0</v>
      </c>
      <c r="AH128" s="105">
        <f t="shared" si="43"/>
        <v>0</v>
      </c>
      <c r="AI128" s="105">
        <f t="shared" si="43"/>
        <v>0</v>
      </c>
      <c r="AJ128" s="105">
        <f t="shared" si="43"/>
        <v>0</v>
      </c>
      <c r="AK128" s="105">
        <f t="shared" si="43"/>
        <v>0</v>
      </c>
      <c r="AL128" s="105">
        <f t="shared" si="43"/>
        <v>0</v>
      </c>
      <c r="AM128" s="105">
        <f t="shared" si="43"/>
        <v>0</v>
      </c>
      <c r="AN128" s="105">
        <f t="shared" si="43"/>
        <v>0</v>
      </c>
      <c r="AO128" s="105">
        <f t="shared" si="44"/>
        <v>0</v>
      </c>
      <c r="AP128" s="105">
        <f t="shared" si="44"/>
        <v>0</v>
      </c>
      <c r="AQ128" s="105">
        <f t="shared" si="44"/>
        <v>0</v>
      </c>
      <c r="AR128" s="105">
        <f t="shared" si="44"/>
        <v>0</v>
      </c>
      <c r="AS128" s="105">
        <f t="shared" si="44"/>
        <v>0</v>
      </c>
      <c r="AT128" s="105">
        <f t="shared" si="44"/>
        <v>0</v>
      </c>
    </row>
    <row r="129" spans="1:46" x14ac:dyDescent="0.2">
      <c r="B129" s="232" t="s">
        <v>326</v>
      </c>
      <c r="C129" s="104">
        <f>+[1]ARCONEL!D571</f>
        <v>63.3</v>
      </c>
      <c r="D129" s="104">
        <f>+[1]ARCONEL!E571</f>
        <v>94.5</v>
      </c>
      <c r="E129" s="104">
        <f>+[1]ARCONEL!F571</f>
        <v>94.5</v>
      </c>
      <c r="F129" s="233">
        <f>+[1]ARCONEL!G571</f>
        <v>93.4</v>
      </c>
      <c r="G129" s="104">
        <f>+[1]ARCONEL!H571</f>
        <v>93.4</v>
      </c>
      <c r="H129" s="104">
        <f>+[1]ARCONEL!I571</f>
        <v>93.4</v>
      </c>
      <c r="I129" s="104">
        <f>+[1]ARCONEL!J571</f>
        <v>93.4</v>
      </c>
      <c r="J129" s="104">
        <f>+[1]ARCONEL!K571</f>
        <v>136.4</v>
      </c>
      <c r="K129" s="233">
        <f>+[1]ARCONEL!L571</f>
        <v>136.4</v>
      </c>
      <c r="L129" s="104">
        <f>+[1]ARCONEL!M571</f>
        <v>136.4</v>
      </c>
      <c r="M129" s="105">
        <f>+L129</f>
        <v>136.4</v>
      </c>
      <c r="N129" s="105">
        <f t="shared" ref="N129:AC129" si="45">+M129</f>
        <v>136.4</v>
      </c>
      <c r="O129" s="105">
        <f t="shared" si="45"/>
        <v>136.4</v>
      </c>
      <c r="P129" s="107">
        <f t="shared" si="45"/>
        <v>136.4</v>
      </c>
      <c r="Q129" s="105">
        <f t="shared" si="45"/>
        <v>136.4</v>
      </c>
      <c r="R129" s="105">
        <f t="shared" si="45"/>
        <v>136.4</v>
      </c>
      <c r="S129" s="105">
        <f t="shared" si="45"/>
        <v>136.4</v>
      </c>
      <c r="T129" s="105">
        <f t="shared" si="45"/>
        <v>136.4</v>
      </c>
      <c r="U129" s="107">
        <f t="shared" si="45"/>
        <v>136.4</v>
      </c>
      <c r="V129" s="105">
        <f t="shared" si="45"/>
        <v>136.4</v>
      </c>
      <c r="W129" s="105">
        <f t="shared" si="45"/>
        <v>136.4</v>
      </c>
      <c r="X129" s="105">
        <f t="shared" si="45"/>
        <v>136.4</v>
      </c>
      <c r="Y129" s="105">
        <f t="shared" si="45"/>
        <v>136.4</v>
      </c>
      <c r="Z129" s="105">
        <f t="shared" si="45"/>
        <v>136.4</v>
      </c>
      <c r="AA129" s="105">
        <f t="shared" si="45"/>
        <v>136.4</v>
      </c>
      <c r="AB129" s="105">
        <f t="shared" si="45"/>
        <v>136.4</v>
      </c>
      <c r="AC129" s="105">
        <f t="shared" si="45"/>
        <v>136.4</v>
      </c>
      <c r="AD129" s="105">
        <f t="shared" ref="AD129:AS129" si="46">+AC129</f>
        <v>136.4</v>
      </c>
      <c r="AE129" s="105">
        <f t="shared" si="46"/>
        <v>136.4</v>
      </c>
      <c r="AF129" s="105">
        <f t="shared" si="46"/>
        <v>136.4</v>
      </c>
      <c r="AG129" s="105">
        <f t="shared" si="46"/>
        <v>136.4</v>
      </c>
      <c r="AH129" s="105">
        <f t="shared" si="46"/>
        <v>136.4</v>
      </c>
      <c r="AI129" s="105">
        <f t="shared" si="46"/>
        <v>136.4</v>
      </c>
      <c r="AJ129" s="105">
        <f t="shared" si="46"/>
        <v>136.4</v>
      </c>
      <c r="AK129" s="105">
        <f t="shared" si="46"/>
        <v>136.4</v>
      </c>
      <c r="AL129" s="105">
        <f t="shared" si="46"/>
        <v>136.4</v>
      </c>
      <c r="AM129" s="105">
        <f t="shared" si="46"/>
        <v>136.4</v>
      </c>
      <c r="AN129" s="105">
        <f t="shared" si="46"/>
        <v>136.4</v>
      </c>
      <c r="AO129" s="105">
        <f t="shared" si="46"/>
        <v>136.4</v>
      </c>
      <c r="AP129" s="105">
        <f t="shared" si="46"/>
        <v>136.4</v>
      </c>
      <c r="AQ129" s="105">
        <f t="shared" si="46"/>
        <v>136.4</v>
      </c>
      <c r="AR129" s="105">
        <f t="shared" si="46"/>
        <v>136.4</v>
      </c>
      <c r="AS129" s="105">
        <f t="shared" si="46"/>
        <v>136.4</v>
      </c>
      <c r="AT129" s="105">
        <f t="shared" ref="P129:AT130" si="47">+AS129</f>
        <v>136.4</v>
      </c>
    </row>
    <row r="130" spans="1:46" x14ac:dyDescent="0.2">
      <c r="B130" s="232" t="s">
        <v>327</v>
      </c>
      <c r="C130" s="104"/>
      <c r="D130" s="105"/>
      <c r="E130" s="105"/>
      <c r="F130" s="107"/>
      <c r="G130" s="105"/>
      <c r="H130" s="105"/>
      <c r="I130" s="105"/>
      <c r="J130" s="105"/>
      <c r="K130" s="107"/>
      <c r="L130" s="105"/>
      <c r="M130" s="105"/>
      <c r="N130" s="105">
        <v>5</v>
      </c>
      <c r="O130" s="105">
        <f>+N130</f>
        <v>5</v>
      </c>
      <c r="P130" s="107">
        <f t="shared" si="47"/>
        <v>5</v>
      </c>
      <c r="Q130" s="105">
        <f t="shared" si="47"/>
        <v>5</v>
      </c>
      <c r="R130" s="105">
        <f t="shared" si="47"/>
        <v>5</v>
      </c>
      <c r="S130" s="105">
        <f t="shared" si="47"/>
        <v>5</v>
      </c>
      <c r="T130" s="105">
        <f t="shared" si="47"/>
        <v>5</v>
      </c>
      <c r="U130" s="107">
        <f t="shared" si="47"/>
        <v>5</v>
      </c>
      <c r="V130" s="105">
        <f t="shared" si="47"/>
        <v>5</v>
      </c>
      <c r="W130" s="105">
        <f t="shared" si="47"/>
        <v>5</v>
      </c>
      <c r="X130" s="105">
        <f t="shared" si="47"/>
        <v>5</v>
      </c>
      <c r="Y130" s="105">
        <f t="shared" si="47"/>
        <v>5</v>
      </c>
      <c r="Z130" s="105">
        <f t="shared" si="47"/>
        <v>5</v>
      </c>
      <c r="AA130" s="105">
        <f t="shared" si="47"/>
        <v>5</v>
      </c>
      <c r="AB130" s="105">
        <f t="shared" si="47"/>
        <v>5</v>
      </c>
      <c r="AC130" s="105">
        <f t="shared" si="47"/>
        <v>5</v>
      </c>
      <c r="AD130" s="105">
        <f t="shared" si="47"/>
        <v>5</v>
      </c>
      <c r="AE130" s="105">
        <f t="shared" si="47"/>
        <v>5</v>
      </c>
      <c r="AF130" s="105">
        <f t="shared" si="47"/>
        <v>5</v>
      </c>
      <c r="AG130" s="105">
        <f t="shared" si="47"/>
        <v>5</v>
      </c>
      <c r="AH130" s="105">
        <f t="shared" si="47"/>
        <v>5</v>
      </c>
      <c r="AI130" s="105">
        <f t="shared" si="47"/>
        <v>5</v>
      </c>
      <c r="AJ130" s="105">
        <f t="shared" si="47"/>
        <v>5</v>
      </c>
      <c r="AK130" s="105">
        <f t="shared" si="47"/>
        <v>5</v>
      </c>
      <c r="AL130" s="105">
        <f t="shared" si="47"/>
        <v>5</v>
      </c>
      <c r="AM130" s="105">
        <f t="shared" si="47"/>
        <v>5</v>
      </c>
      <c r="AN130" s="105">
        <f t="shared" si="47"/>
        <v>5</v>
      </c>
      <c r="AO130" s="105">
        <f t="shared" si="47"/>
        <v>5</v>
      </c>
      <c r="AP130" s="105">
        <f t="shared" si="47"/>
        <v>5</v>
      </c>
      <c r="AQ130" s="105">
        <f t="shared" si="47"/>
        <v>5</v>
      </c>
      <c r="AR130" s="105">
        <f t="shared" si="47"/>
        <v>5</v>
      </c>
      <c r="AS130" s="105">
        <f t="shared" si="47"/>
        <v>5</v>
      </c>
      <c r="AT130" s="105">
        <f t="shared" si="47"/>
        <v>5</v>
      </c>
    </row>
    <row r="131" spans="1:46" x14ac:dyDescent="0.2">
      <c r="B131" s="232"/>
      <c r="C131" s="104"/>
      <c r="D131" s="105"/>
      <c r="E131" s="105"/>
      <c r="F131" s="107"/>
      <c r="G131" s="105"/>
      <c r="H131" s="105"/>
      <c r="I131" s="105"/>
      <c r="J131" s="105"/>
      <c r="K131" s="107"/>
      <c r="L131" s="105"/>
      <c r="M131" s="105"/>
      <c r="N131" s="105"/>
      <c r="O131" s="105"/>
      <c r="P131" s="107"/>
      <c r="Q131" s="105"/>
      <c r="R131" s="105"/>
      <c r="S131" s="105"/>
      <c r="T131" s="105"/>
      <c r="U131" s="107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</row>
    <row r="132" spans="1:46" ht="12" thickBot="1" x14ac:dyDescent="0.25">
      <c r="B132" s="232"/>
      <c r="C132" s="104"/>
      <c r="D132" s="105"/>
      <c r="E132" s="105"/>
      <c r="F132" s="107"/>
      <c r="G132" s="105"/>
      <c r="H132" s="105"/>
      <c r="I132" s="105"/>
      <c r="J132" s="105"/>
      <c r="K132" s="107"/>
      <c r="L132" s="105"/>
      <c r="M132" s="105"/>
      <c r="N132" s="105"/>
      <c r="O132" s="105"/>
      <c r="P132" s="107"/>
      <c r="Q132" s="105"/>
      <c r="R132" s="105"/>
      <c r="S132" s="105"/>
      <c r="T132" s="105"/>
      <c r="U132" s="107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</row>
    <row r="133" spans="1:46" ht="14.4" x14ac:dyDescent="0.2">
      <c r="B133" s="229" t="s">
        <v>234</v>
      </c>
      <c r="C133" s="234">
        <f t="shared" ref="C133:AT133" si="48">SUM(C134:C137)</f>
        <v>0</v>
      </c>
      <c r="D133" s="235">
        <f t="shared" si="48"/>
        <v>0</v>
      </c>
      <c r="E133" s="235">
        <f t="shared" si="48"/>
        <v>0</v>
      </c>
      <c r="F133" s="236">
        <f t="shared" si="48"/>
        <v>0</v>
      </c>
      <c r="G133" s="235">
        <f t="shared" si="48"/>
        <v>0</v>
      </c>
      <c r="H133" s="235">
        <f t="shared" si="48"/>
        <v>0</v>
      </c>
      <c r="I133" s="235">
        <f t="shared" si="48"/>
        <v>0</v>
      </c>
      <c r="J133" s="235">
        <f t="shared" si="48"/>
        <v>0</v>
      </c>
      <c r="K133" s="236">
        <f t="shared" si="48"/>
        <v>0</v>
      </c>
      <c r="L133" s="235">
        <f t="shared" si="48"/>
        <v>0</v>
      </c>
      <c r="M133" s="235">
        <f t="shared" si="48"/>
        <v>0</v>
      </c>
      <c r="N133" s="235">
        <f t="shared" si="48"/>
        <v>0</v>
      </c>
      <c r="O133" s="235">
        <f t="shared" si="48"/>
        <v>0</v>
      </c>
      <c r="P133" s="236">
        <f t="shared" si="48"/>
        <v>0</v>
      </c>
      <c r="Q133" s="235">
        <f t="shared" si="48"/>
        <v>0</v>
      </c>
      <c r="R133" s="235">
        <f t="shared" si="48"/>
        <v>0</v>
      </c>
      <c r="S133" s="235">
        <f t="shared" si="48"/>
        <v>0</v>
      </c>
      <c r="T133" s="235">
        <f t="shared" si="48"/>
        <v>0</v>
      </c>
      <c r="U133" s="236">
        <f t="shared" si="48"/>
        <v>0</v>
      </c>
      <c r="V133" s="235">
        <f t="shared" si="48"/>
        <v>0</v>
      </c>
      <c r="W133" s="235">
        <f t="shared" si="48"/>
        <v>0</v>
      </c>
      <c r="X133" s="235">
        <f t="shared" si="48"/>
        <v>0</v>
      </c>
      <c r="Y133" s="235">
        <f t="shared" si="48"/>
        <v>0</v>
      </c>
      <c r="Z133" s="235">
        <f t="shared" si="48"/>
        <v>0</v>
      </c>
      <c r="AA133" s="235">
        <f t="shared" si="48"/>
        <v>0</v>
      </c>
      <c r="AB133" s="235">
        <f t="shared" si="48"/>
        <v>0</v>
      </c>
      <c r="AC133" s="235">
        <f t="shared" si="48"/>
        <v>0</v>
      </c>
      <c r="AD133" s="235">
        <f t="shared" si="48"/>
        <v>0</v>
      </c>
      <c r="AE133" s="235">
        <f t="shared" si="48"/>
        <v>0</v>
      </c>
      <c r="AF133" s="235">
        <f t="shared" si="48"/>
        <v>0</v>
      </c>
      <c r="AG133" s="235">
        <f t="shared" si="48"/>
        <v>0</v>
      </c>
      <c r="AH133" s="235">
        <f t="shared" si="48"/>
        <v>0</v>
      </c>
      <c r="AI133" s="235">
        <f t="shared" si="48"/>
        <v>0</v>
      </c>
      <c r="AJ133" s="235">
        <f t="shared" si="48"/>
        <v>0</v>
      </c>
      <c r="AK133" s="235">
        <f t="shared" si="48"/>
        <v>0</v>
      </c>
      <c r="AL133" s="235">
        <f t="shared" si="48"/>
        <v>0</v>
      </c>
      <c r="AM133" s="235">
        <f t="shared" si="48"/>
        <v>0</v>
      </c>
      <c r="AN133" s="235">
        <f t="shared" si="48"/>
        <v>0</v>
      </c>
      <c r="AO133" s="235">
        <f t="shared" si="48"/>
        <v>0</v>
      </c>
      <c r="AP133" s="235">
        <f t="shared" si="48"/>
        <v>0</v>
      </c>
      <c r="AQ133" s="235">
        <f t="shared" si="48"/>
        <v>0</v>
      </c>
      <c r="AR133" s="235">
        <f t="shared" si="48"/>
        <v>0</v>
      </c>
      <c r="AS133" s="235">
        <f t="shared" si="48"/>
        <v>0</v>
      </c>
      <c r="AT133" s="235">
        <f t="shared" si="48"/>
        <v>0</v>
      </c>
    </row>
    <row r="134" spans="1:46" ht="14.4" x14ac:dyDescent="0.2">
      <c r="A134" s="75" t="s">
        <v>328</v>
      </c>
      <c r="B134" s="237"/>
      <c r="C134" s="238"/>
      <c r="D134" s="239"/>
      <c r="E134" s="240"/>
      <c r="F134" s="241"/>
      <c r="G134" s="238"/>
      <c r="H134" s="242"/>
      <c r="I134" s="242"/>
      <c r="J134" s="242"/>
      <c r="K134" s="243"/>
      <c r="L134" s="242"/>
      <c r="M134" s="242"/>
      <c r="N134" s="242"/>
      <c r="O134" s="242"/>
      <c r="P134" s="243">
        <f t="shared" ref="P134:AE137" si="49">O134</f>
        <v>0</v>
      </c>
      <c r="Q134" s="242">
        <f t="shared" si="49"/>
        <v>0</v>
      </c>
      <c r="R134" s="242">
        <f t="shared" si="49"/>
        <v>0</v>
      </c>
      <c r="S134" s="242">
        <f t="shared" si="49"/>
        <v>0</v>
      </c>
      <c r="T134" s="242">
        <f t="shared" si="49"/>
        <v>0</v>
      </c>
      <c r="U134" s="243">
        <f t="shared" si="49"/>
        <v>0</v>
      </c>
      <c r="V134" s="242">
        <f t="shared" si="49"/>
        <v>0</v>
      </c>
      <c r="W134" s="242">
        <f t="shared" si="49"/>
        <v>0</v>
      </c>
      <c r="X134" s="242">
        <f t="shared" si="49"/>
        <v>0</v>
      </c>
      <c r="Y134" s="242">
        <f t="shared" si="49"/>
        <v>0</v>
      </c>
      <c r="Z134" s="242">
        <f t="shared" si="49"/>
        <v>0</v>
      </c>
      <c r="AA134" s="242">
        <f t="shared" si="49"/>
        <v>0</v>
      </c>
      <c r="AB134" s="242">
        <f t="shared" si="49"/>
        <v>0</v>
      </c>
      <c r="AC134" s="242">
        <f t="shared" si="49"/>
        <v>0</v>
      </c>
      <c r="AD134" s="242">
        <f t="shared" si="49"/>
        <v>0</v>
      </c>
      <c r="AE134" s="242">
        <f t="shared" si="49"/>
        <v>0</v>
      </c>
      <c r="AF134" s="242">
        <f t="shared" ref="AF134:AT137" si="50">AE134</f>
        <v>0</v>
      </c>
      <c r="AG134" s="242">
        <f t="shared" si="50"/>
        <v>0</v>
      </c>
      <c r="AH134" s="242">
        <f t="shared" si="50"/>
        <v>0</v>
      </c>
      <c r="AI134" s="242">
        <f t="shared" si="50"/>
        <v>0</v>
      </c>
      <c r="AJ134" s="242">
        <f t="shared" si="50"/>
        <v>0</v>
      </c>
      <c r="AK134" s="242">
        <f t="shared" si="50"/>
        <v>0</v>
      </c>
      <c r="AL134" s="242">
        <f t="shared" si="50"/>
        <v>0</v>
      </c>
      <c r="AM134" s="242">
        <f t="shared" si="50"/>
        <v>0</v>
      </c>
      <c r="AN134" s="242">
        <f t="shared" si="50"/>
        <v>0</v>
      </c>
      <c r="AO134" s="242">
        <f t="shared" si="50"/>
        <v>0</v>
      </c>
      <c r="AP134" s="242">
        <f t="shared" si="50"/>
        <v>0</v>
      </c>
      <c r="AQ134" s="242">
        <f t="shared" si="50"/>
        <v>0</v>
      </c>
      <c r="AR134" s="242">
        <f t="shared" si="50"/>
        <v>0</v>
      </c>
      <c r="AS134" s="242">
        <f t="shared" si="50"/>
        <v>0</v>
      </c>
      <c r="AT134" s="242">
        <f t="shared" si="50"/>
        <v>0</v>
      </c>
    </row>
    <row r="135" spans="1:46" ht="14.4" x14ac:dyDescent="0.2">
      <c r="B135" s="237"/>
      <c r="C135" s="238"/>
      <c r="D135" s="239"/>
      <c r="E135" s="239"/>
      <c r="F135" s="241"/>
      <c r="G135" s="238"/>
      <c r="H135" s="242"/>
      <c r="I135" s="242"/>
      <c r="J135" s="242"/>
      <c r="K135" s="243"/>
      <c r="L135" s="242"/>
      <c r="M135" s="242"/>
      <c r="N135" s="242"/>
      <c r="O135" s="242"/>
      <c r="P135" s="243">
        <f t="shared" si="49"/>
        <v>0</v>
      </c>
      <c r="Q135" s="242">
        <f t="shared" si="49"/>
        <v>0</v>
      </c>
      <c r="R135" s="242">
        <f t="shared" si="49"/>
        <v>0</v>
      </c>
      <c r="S135" s="242">
        <f t="shared" si="49"/>
        <v>0</v>
      </c>
      <c r="T135" s="242">
        <f t="shared" si="49"/>
        <v>0</v>
      </c>
      <c r="U135" s="243">
        <f t="shared" si="49"/>
        <v>0</v>
      </c>
      <c r="V135" s="242">
        <f t="shared" si="49"/>
        <v>0</v>
      </c>
      <c r="W135" s="242">
        <f t="shared" si="49"/>
        <v>0</v>
      </c>
      <c r="X135" s="242">
        <f t="shared" si="49"/>
        <v>0</v>
      </c>
      <c r="Y135" s="242">
        <f t="shared" si="49"/>
        <v>0</v>
      </c>
      <c r="Z135" s="242">
        <f t="shared" si="49"/>
        <v>0</v>
      </c>
      <c r="AA135" s="242">
        <f t="shared" si="49"/>
        <v>0</v>
      </c>
      <c r="AB135" s="242">
        <f t="shared" si="49"/>
        <v>0</v>
      </c>
      <c r="AC135" s="242">
        <f t="shared" si="49"/>
        <v>0</v>
      </c>
      <c r="AD135" s="242">
        <f t="shared" si="49"/>
        <v>0</v>
      </c>
      <c r="AE135" s="242">
        <f t="shared" si="49"/>
        <v>0</v>
      </c>
      <c r="AF135" s="242">
        <f t="shared" si="50"/>
        <v>0</v>
      </c>
      <c r="AG135" s="242">
        <f t="shared" si="50"/>
        <v>0</v>
      </c>
      <c r="AH135" s="242">
        <f t="shared" si="50"/>
        <v>0</v>
      </c>
      <c r="AI135" s="242">
        <f t="shared" si="50"/>
        <v>0</v>
      </c>
      <c r="AJ135" s="242">
        <f t="shared" si="50"/>
        <v>0</v>
      </c>
      <c r="AK135" s="242">
        <f t="shared" si="50"/>
        <v>0</v>
      </c>
      <c r="AL135" s="242">
        <f t="shared" si="50"/>
        <v>0</v>
      </c>
      <c r="AM135" s="242">
        <f t="shared" si="50"/>
        <v>0</v>
      </c>
      <c r="AN135" s="242">
        <f t="shared" si="50"/>
        <v>0</v>
      </c>
      <c r="AO135" s="242">
        <f t="shared" si="50"/>
        <v>0</v>
      </c>
      <c r="AP135" s="242">
        <f t="shared" si="50"/>
        <v>0</v>
      </c>
      <c r="AQ135" s="242">
        <f t="shared" si="50"/>
        <v>0</v>
      </c>
      <c r="AR135" s="242">
        <f t="shared" si="50"/>
        <v>0</v>
      </c>
      <c r="AS135" s="242">
        <f t="shared" si="50"/>
        <v>0</v>
      </c>
      <c r="AT135" s="242">
        <f t="shared" si="50"/>
        <v>0</v>
      </c>
    </row>
    <row r="136" spans="1:46" ht="14.4" x14ac:dyDescent="0.2">
      <c r="B136" s="237"/>
      <c r="C136" s="244"/>
      <c r="D136" s="239"/>
      <c r="E136" s="239"/>
      <c r="F136" s="245"/>
      <c r="G136" s="240"/>
      <c r="H136" s="240"/>
      <c r="I136" s="240"/>
      <c r="J136" s="242"/>
      <c r="K136" s="243"/>
      <c r="L136" s="242"/>
      <c r="M136" s="242"/>
      <c r="N136" s="242"/>
      <c r="O136" s="242"/>
      <c r="P136" s="243">
        <f t="shared" si="49"/>
        <v>0</v>
      </c>
      <c r="Q136" s="242">
        <f t="shared" si="49"/>
        <v>0</v>
      </c>
      <c r="R136" s="242">
        <f t="shared" si="49"/>
        <v>0</v>
      </c>
      <c r="S136" s="242">
        <f t="shared" si="49"/>
        <v>0</v>
      </c>
      <c r="T136" s="242">
        <f t="shared" si="49"/>
        <v>0</v>
      </c>
      <c r="U136" s="243">
        <f t="shared" si="49"/>
        <v>0</v>
      </c>
      <c r="V136" s="242">
        <f t="shared" si="49"/>
        <v>0</v>
      </c>
      <c r="W136" s="242">
        <f t="shared" si="49"/>
        <v>0</v>
      </c>
      <c r="X136" s="242">
        <f t="shared" si="49"/>
        <v>0</v>
      </c>
      <c r="Y136" s="242">
        <f t="shared" si="49"/>
        <v>0</v>
      </c>
      <c r="Z136" s="242">
        <f t="shared" si="49"/>
        <v>0</v>
      </c>
      <c r="AA136" s="242">
        <f t="shared" si="49"/>
        <v>0</v>
      </c>
      <c r="AB136" s="242">
        <f t="shared" si="49"/>
        <v>0</v>
      </c>
      <c r="AC136" s="242">
        <f t="shared" si="49"/>
        <v>0</v>
      </c>
      <c r="AD136" s="242">
        <f t="shared" si="49"/>
        <v>0</v>
      </c>
      <c r="AE136" s="242">
        <f t="shared" si="49"/>
        <v>0</v>
      </c>
      <c r="AF136" s="242">
        <f t="shared" si="50"/>
        <v>0</v>
      </c>
      <c r="AG136" s="242">
        <f t="shared" si="50"/>
        <v>0</v>
      </c>
      <c r="AH136" s="242">
        <f t="shared" si="50"/>
        <v>0</v>
      </c>
      <c r="AI136" s="242">
        <f t="shared" si="50"/>
        <v>0</v>
      </c>
      <c r="AJ136" s="242">
        <f t="shared" si="50"/>
        <v>0</v>
      </c>
      <c r="AK136" s="242">
        <f t="shared" si="50"/>
        <v>0</v>
      </c>
      <c r="AL136" s="242">
        <f t="shared" si="50"/>
        <v>0</v>
      </c>
      <c r="AM136" s="242">
        <f t="shared" si="50"/>
        <v>0</v>
      </c>
      <c r="AN136" s="242">
        <f t="shared" si="50"/>
        <v>0</v>
      </c>
      <c r="AO136" s="242">
        <f t="shared" si="50"/>
        <v>0</v>
      </c>
      <c r="AP136" s="242">
        <f t="shared" si="50"/>
        <v>0</v>
      </c>
      <c r="AQ136" s="242">
        <f t="shared" si="50"/>
        <v>0</v>
      </c>
      <c r="AR136" s="242">
        <f t="shared" si="50"/>
        <v>0</v>
      </c>
      <c r="AS136" s="242">
        <f t="shared" si="50"/>
        <v>0</v>
      </c>
      <c r="AT136" s="242">
        <f t="shared" si="50"/>
        <v>0</v>
      </c>
    </row>
    <row r="137" spans="1:46" ht="15" thickBot="1" x14ac:dyDescent="0.25">
      <c r="B137" s="237"/>
      <c r="C137" s="104"/>
      <c r="D137" s="105"/>
      <c r="E137" s="105"/>
      <c r="F137" s="107"/>
      <c r="G137" s="105"/>
      <c r="H137" s="105"/>
      <c r="I137" s="105"/>
      <c r="J137" s="105"/>
      <c r="K137" s="246"/>
      <c r="L137" s="105"/>
      <c r="M137" s="105"/>
      <c r="N137" s="105"/>
      <c r="O137" s="105"/>
      <c r="P137" s="107">
        <f t="shared" si="49"/>
        <v>0</v>
      </c>
      <c r="Q137" s="105">
        <f t="shared" si="49"/>
        <v>0</v>
      </c>
      <c r="R137" s="105">
        <f t="shared" si="49"/>
        <v>0</v>
      </c>
      <c r="S137" s="105">
        <f t="shared" si="49"/>
        <v>0</v>
      </c>
      <c r="T137" s="105">
        <f t="shared" si="49"/>
        <v>0</v>
      </c>
      <c r="U137" s="107">
        <f t="shared" si="49"/>
        <v>0</v>
      </c>
      <c r="V137" s="105">
        <f t="shared" si="49"/>
        <v>0</v>
      </c>
      <c r="W137" s="105">
        <f t="shared" si="49"/>
        <v>0</v>
      </c>
      <c r="X137" s="105">
        <f t="shared" si="49"/>
        <v>0</v>
      </c>
      <c r="Y137" s="105">
        <f t="shared" si="49"/>
        <v>0</v>
      </c>
      <c r="Z137" s="105">
        <f t="shared" si="49"/>
        <v>0</v>
      </c>
      <c r="AA137" s="105">
        <f t="shared" si="49"/>
        <v>0</v>
      </c>
      <c r="AB137" s="105">
        <f t="shared" si="49"/>
        <v>0</v>
      </c>
      <c r="AC137" s="105">
        <f t="shared" si="49"/>
        <v>0</v>
      </c>
      <c r="AD137" s="105">
        <f t="shared" si="49"/>
        <v>0</v>
      </c>
      <c r="AE137" s="105">
        <f t="shared" si="49"/>
        <v>0</v>
      </c>
      <c r="AF137" s="105">
        <f t="shared" si="50"/>
        <v>0</v>
      </c>
      <c r="AG137" s="105">
        <f t="shared" si="50"/>
        <v>0</v>
      </c>
      <c r="AH137" s="105">
        <f t="shared" si="50"/>
        <v>0</v>
      </c>
      <c r="AI137" s="105">
        <f t="shared" si="50"/>
        <v>0</v>
      </c>
      <c r="AJ137" s="105">
        <f t="shared" si="50"/>
        <v>0</v>
      </c>
      <c r="AK137" s="105">
        <f t="shared" si="50"/>
        <v>0</v>
      </c>
      <c r="AL137" s="105">
        <f t="shared" si="50"/>
        <v>0</v>
      </c>
      <c r="AM137" s="105">
        <f t="shared" si="50"/>
        <v>0</v>
      </c>
      <c r="AN137" s="105">
        <f t="shared" si="50"/>
        <v>0</v>
      </c>
      <c r="AO137" s="105">
        <f t="shared" si="50"/>
        <v>0</v>
      </c>
      <c r="AP137" s="105">
        <f t="shared" si="50"/>
        <v>0</v>
      </c>
      <c r="AQ137" s="105">
        <f t="shared" si="50"/>
        <v>0</v>
      </c>
      <c r="AR137" s="105">
        <f t="shared" si="50"/>
        <v>0</v>
      </c>
      <c r="AS137" s="105">
        <f t="shared" si="50"/>
        <v>0</v>
      </c>
      <c r="AT137" s="105">
        <f t="shared" si="50"/>
        <v>0</v>
      </c>
    </row>
    <row r="138" spans="1:46" ht="15.6" thickTop="1" thickBot="1" x14ac:dyDescent="0.25">
      <c r="B138" s="247" t="s">
        <v>329</v>
      </c>
      <c r="C138" s="248">
        <f t="shared" ref="C138:AT138" si="51">C139+C141</f>
        <v>0</v>
      </c>
      <c r="D138" s="249">
        <f t="shared" si="51"/>
        <v>0</v>
      </c>
      <c r="E138" s="249">
        <f t="shared" si="51"/>
        <v>0</v>
      </c>
      <c r="F138" s="250">
        <f t="shared" si="51"/>
        <v>0</v>
      </c>
      <c r="G138" s="249">
        <f t="shared" si="51"/>
        <v>0</v>
      </c>
      <c r="H138" s="249">
        <f t="shared" si="51"/>
        <v>0</v>
      </c>
      <c r="I138" s="249">
        <f t="shared" si="51"/>
        <v>0</v>
      </c>
      <c r="J138" s="249">
        <f t="shared" si="51"/>
        <v>0</v>
      </c>
      <c r="K138" s="250">
        <f t="shared" si="51"/>
        <v>0</v>
      </c>
      <c r="L138" s="249">
        <f>L139+L141</f>
        <v>0</v>
      </c>
      <c r="M138" s="249">
        <f t="shared" si="51"/>
        <v>52</v>
      </c>
      <c r="N138" s="249">
        <f t="shared" si="51"/>
        <v>312</v>
      </c>
      <c r="O138" s="249">
        <f t="shared" si="51"/>
        <v>312</v>
      </c>
      <c r="P138" s="250">
        <f t="shared" si="51"/>
        <v>312</v>
      </c>
      <c r="Q138" s="249">
        <f t="shared" si="51"/>
        <v>312</v>
      </c>
      <c r="R138" s="249">
        <f t="shared" si="51"/>
        <v>312</v>
      </c>
      <c r="S138" s="249">
        <f t="shared" si="51"/>
        <v>312</v>
      </c>
      <c r="T138" s="249">
        <f t="shared" si="51"/>
        <v>312</v>
      </c>
      <c r="U138" s="250">
        <f t="shared" si="51"/>
        <v>312</v>
      </c>
      <c r="V138" s="249">
        <f t="shared" si="51"/>
        <v>312</v>
      </c>
      <c r="W138" s="249">
        <f t="shared" si="51"/>
        <v>312</v>
      </c>
      <c r="X138" s="249">
        <f t="shared" si="51"/>
        <v>312</v>
      </c>
      <c r="Y138" s="249">
        <f t="shared" si="51"/>
        <v>312</v>
      </c>
      <c r="Z138" s="249">
        <f t="shared" si="51"/>
        <v>312</v>
      </c>
      <c r="AA138" s="249">
        <f t="shared" si="51"/>
        <v>312</v>
      </c>
      <c r="AB138" s="249">
        <f t="shared" si="51"/>
        <v>312</v>
      </c>
      <c r="AC138" s="249">
        <f t="shared" si="51"/>
        <v>312</v>
      </c>
      <c r="AD138" s="249">
        <f t="shared" si="51"/>
        <v>312</v>
      </c>
      <c r="AE138" s="249">
        <f t="shared" si="51"/>
        <v>312</v>
      </c>
      <c r="AF138" s="249">
        <f t="shared" si="51"/>
        <v>312</v>
      </c>
      <c r="AG138" s="249">
        <f t="shared" si="51"/>
        <v>312</v>
      </c>
      <c r="AH138" s="249">
        <f t="shared" si="51"/>
        <v>312</v>
      </c>
      <c r="AI138" s="249">
        <f t="shared" si="51"/>
        <v>312</v>
      </c>
      <c r="AJ138" s="249">
        <f t="shared" si="51"/>
        <v>312</v>
      </c>
      <c r="AK138" s="249">
        <f t="shared" si="51"/>
        <v>312</v>
      </c>
      <c r="AL138" s="249">
        <f t="shared" si="51"/>
        <v>312</v>
      </c>
      <c r="AM138" s="249">
        <f t="shared" si="51"/>
        <v>312</v>
      </c>
      <c r="AN138" s="249">
        <f t="shared" si="51"/>
        <v>312</v>
      </c>
      <c r="AO138" s="249">
        <f t="shared" si="51"/>
        <v>312</v>
      </c>
      <c r="AP138" s="249">
        <f t="shared" si="51"/>
        <v>312</v>
      </c>
      <c r="AQ138" s="249">
        <f t="shared" si="51"/>
        <v>312</v>
      </c>
      <c r="AR138" s="249">
        <f t="shared" si="51"/>
        <v>312</v>
      </c>
      <c r="AS138" s="249">
        <f t="shared" si="51"/>
        <v>312</v>
      </c>
      <c r="AT138" s="249">
        <f t="shared" si="51"/>
        <v>312</v>
      </c>
    </row>
    <row r="139" spans="1:46" ht="14.4" x14ac:dyDescent="0.2">
      <c r="B139" s="187" t="s">
        <v>208</v>
      </c>
      <c r="C139" s="251">
        <f t="shared" ref="C139:AT139" si="52">SUM(C140:C140)</f>
        <v>0</v>
      </c>
      <c r="D139" s="252">
        <f t="shared" si="52"/>
        <v>0</v>
      </c>
      <c r="E139" s="252">
        <f t="shared" si="52"/>
        <v>0</v>
      </c>
      <c r="F139" s="221">
        <f t="shared" si="52"/>
        <v>0</v>
      </c>
      <c r="G139" s="252">
        <f t="shared" si="52"/>
        <v>0</v>
      </c>
      <c r="H139" s="252">
        <f t="shared" si="52"/>
        <v>0</v>
      </c>
      <c r="I139" s="252">
        <f t="shared" si="52"/>
        <v>0</v>
      </c>
      <c r="J139" s="252">
        <f t="shared" si="52"/>
        <v>0</v>
      </c>
      <c r="K139" s="221">
        <f t="shared" si="52"/>
        <v>0</v>
      </c>
      <c r="L139" s="252">
        <f t="shared" si="52"/>
        <v>0</v>
      </c>
      <c r="M139" s="252">
        <f t="shared" si="52"/>
        <v>0</v>
      </c>
      <c r="N139" s="252">
        <f t="shared" si="52"/>
        <v>0</v>
      </c>
      <c r="O139" s="252">
        <f t="shared" si="52"/>
        <v>0</v>
      </c>
      <c r="P139" s="221">
        <f t="shared" si="52"/>
        <v>0</v>
      </c>
      <c r="Q139" s="252">
        <f t="shared" si="52"/>
        <v>0</v>
      </c>
      <c r="R139" s="252">
        <f t="shared" si="52"/>
        <v>0</v>
      </c>
      <c r="S139" s="252">
        <f t="shared" si="52"/>
        <v>0</v>
      </c>
      <c r="T139" s="252">
        <f t="shared" si="52"/>
        <v>0</v>
      </c>
      <c r="U139" s="221">
        <f t="shared" si="52"/>
        <v>0</v>
      </c>
      <c r="V139" s="252">
        <f t="shared" si="52"/>
        <v>0</v>
      </c>
      <c r="W139" s="252">
        <f t="shared" si="52"/>
        <v>0</v>
      </c>
      <c r="X139" s="252">
        <f t="shared" si="52"/>
        <v>0</v>
      </c>
      <c r="Y139" s="252">
        <f t="shared" si="52"/>
        <v>0</v>
      </c>
      <c r="Z139" s="252">
        <f t="shared" si="52"/>
        <v>0</v>
      </c>
      <c r="AA139" s="252">
        <f t="shared" si="52"/>
        <v>0</v>
      </c>
      <c r="AB139" s="252">
        <f t="shared" si="52"/>
        <v>0</v>
      </c>
      <c r="AC139" s="252">
        <f t="shared" si="52"/>
        <v>0</v>
      </c>
      <c r="AD139" s="252">
        <f t="shared" si="52"/>
        <v>0</v>
      </c>
      <c r="AE139" s="252">
        <f t="shared" si="52"/>
        <v>0</v>
      </c>
      <c r="AF139" s="252">
        <f t="shared" si="52"/>
        <v>0</v>
      </c>
      <c r="AG139" s="252">
        <f t="shared" si="52"/>
        <v>0</v>
      </c>
      <c r="AH139" s="252">
        <f t="shared" si="52"/>
        <v>0</v>
      </c>
      <c r="AI139" s="252">
        <f t="shared" si="52"/>
        <v>0</v>
      </c>
      <c r="AJ139" s="252">
        <f t="shared" si="52"/>
        <v>0</v>
      </c>
      <c r="AK139" s="252">
        <f t="shared" si="52"/>
        <v>0</v>
      </c>
      <c r="AL139" s="252">
        <f t="shared" si="52"/>
        <v>0</v>
      </c>
      <c r="AM139" s="252">
        <f t="shared" si="52"/>
        <v>0</v>
      </c>
      <c r="AN139" s="252">
        <f t="shared" si="52"/>
        <v>0</v>
      </c>
      <c r="AO139" s="252">
        <f t="shared" si="52"/>
        <v>0</v>
      </c>
      <c r="AP139" s="252">
        <f t="shared" si="52"/>
        <v>0</v>
      </c>
      <c r="AQ139" s="252">
        <f t="shared" si="52"/>
        <v>0</v>
      </c>
      <c r="AR139" s="252">
        <f t="shared" si="52"/>
        <v>0</v>
      </c>
      <c r="AS139" s="252">
        <f t="shared" si="52"/>
        <v>0</v>
      </c>
      <c r="AT139" s="252">
        <f t="shared" si="52"/>
        <v>0</v>
      </c>
    </row>
    <row r="140" spans="1:46" ht="12" thickBot="1" x14ac:dyDescent="0.25">
      <c r="B140" s="189"/>
      <c r="C140" s="104"/>
      <c r="D140" s="105"/>
      <c r="E140" s="105"/>
      <c r="F140" s="107"/>
      <c r="G140" s="105"/>
      <c r="H140" s="105"/>
      <c r="I140" s="105"/>
      <c r="J140" s="105"/>
      <c r="K140" s="107"/>
      <c r="L140" s="105"/>
      <c r="M140" s="105"/>
      <c r="N140" s="105"/>
      <c r="O140" s="105"/>
      <c r="P140" s="107"/>
      <c r="Q140" s="105"/>
      <c r="R140" s="105"/>
      <c r="S140" s="105"/>
      <c r="T140" s="105"/>
      <c r="U140" s="107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</row>
    <row r="141" spans="1:46" ht="14.4" x14ac:dyDescent="0.2">
      <c r="B141" s="187" t="s">
        <v>234</v>
      </c>
      <c r="C141" s="251">
        <f t="shared" ref="C141:AT141" si="53">SUM(C142:C143)</f>
        <v>0</v>
      </c>
      <c r="D141" s="253">
        <f t="shared" si="53"/>
        <v>0</v>
      </c>
      <c r="E141" s="253">
        <f t="shared" si="53"/>
        <v>0</v>
      </c>
      <c r="F141" s="173">
        <f t="shared" si="53"/>
        <v>0</v>
      </c>
      <c r="G141" s="253">
        <f t="shared" si="53"/>
        <v>0</v>
      </c>
      <c r="H141" s="253">
        <f t="shared" si="53"/>
        <v>0</v>
      </c>
      <c r="I141" s="253">
        <f t="shared" si="53"/>
        <v>0</v>
      </c>
      <c r="J141" s="253">
        <f t="shared" si="53"/>
        <v>0</v>
      </c>
      <c r="K141" s="173">
        <f t="shared" si="53"/>
        <v>0</v>
      </c>
      <c r="L141" s="253">
        <f t="shared" si="53"/>
        <v>0</v>
      </c>
      <c r="M141" s="253">
        <f t="shared" si="53"/>
        <v>52</v>
      </c>
      <c r="N141" s="253">
        <f t="shared" si="53"/>
        <v>312</v>
      </c>
      <c r="O141" s="253">
        <f t="shared" si="53"/>
        <v>312</v>
      </c>
      <c r="P141" s="173">
        <f t="shared" si="53"/>
        <v>312</v>
      </c>
      <c r="Q141" s="253">
        <f t="shared" si="53"/>
        <v>312</v>
      </c>
      <c r="R141" s="253">
        <f t="shared" si="53"/>
        <v>312</v>
      </c>
      <c r="S141" s="253">
        <f t="shared" si="53"/>
        <v>312</v>
      </c>
      <c r="T141" s="253">
        <f t="shared" si="53"/>
        <v>312</v>
      </c>
      <c r="U141" s="173">
        <f t="shared" si="53"/>
        <v>312</v>
      </c>
      <c r="V141" s="253">
        <f t="shared" si="53"/>
        <v>312</v>
      </c>
      <c r="W141" s="253">
        <f t="shared" si="53"/>
        <v>312</v>
      </c>
      <c r="X141" s="253">
        <f t="shared" si="53"/>
        <v>312</v>
      </c>
      <c r="Y141" s="253">
        <f t="shared" si="53"/>
        <v>312</v>
      </c>
      <c r="Z141" s="253">
        <f t="shared" si="53"/>
        <v>312</v>
      </c>
      <c r="AA141" s="253">
        <f t="shared" si="53"/>
        <v>312</v>
      </c>
      <c r="AB141" s="253">
        <f t="shared" si="53"/>
        <v>312</v>
      </c>
      <c r="AC141" s="253">
        <f t="shared" si="53"/>
        <v>312</v>
      </c>
      <c r="AD141" s="253">
        <f t="shared" si="53"/>
        <v>312</v>
      </c>
      <c r="AE141" s="253">
        <f t="shared" si="53"/>
        <v>312</v>
      </c>
      <c r="AF141" s="253">
        <f t="shared" si="53"/>
        <v>312</v>
      </c>
      <c r="AG141" s="253">
        <f t="shared" si="53"/>
        <v>312</v>
      </c>
      <c r="AH141" s="253">
        <f t="shared" si="53"/>
        <v>312</v>
      </c>
      <c r="AI141" s="253">
        <f t="shared" si="53"/>
        <v>312</v>
      </c>
      <c r="AJ141" s="253">
        <f t="shared" si="53"/>
        <v>312</v>
      </c>
      <c r="AK141" s="253">
        <f t="shared" si="53"/>
        <v>312</v>
      </c>
      <c r="AL141" s="253">
        <f t="shared" si="53"/>
        <v>312</v>
      </c>
      <c r="AM141" s="253">
        <f t="shared" si="53"/>
        <v>312</v>
      </c>
      <c r="AN141" s="253">
        <f t="shared" si="53"/>
        <v>312</v>
      </c>
      <c r="AO141" s="253">
        <f t="shared" si="53"/>
        <v>312</v>
      </c>
      <c r="AP141" s="253">
        <f t="shared" si="53"/>
        <v>312</v>
      </c>
      <c r="AQ141" s="253">
        <f t="shared" si="53"/>
        <v>312</v>
      </c>
      <c r="AR141" s="253">
        <f t="shared" si="53"/>
        <v>312</v>
      </c>
      <c r="AS141" s="253">
        <f t="shared" si="53"/>
        <v>312</v>
      </c>
      <c r="AT141" s="253">
        <f t="shared" si="53"/>
        <v>312</v>
      </c>
    </row>
    <row r="142" spans="1:46" ht="14.4" x14ac:dyDescent="0.2">
      <c r="A142" s="75">
        <v>2</v>
      </c>
      <c r="B142" s="189" t="s">
        <v>330</v>
      </c>
      <c r="C142" s="104"/>
      <c r="D142" s="105"/>
      <c r="E142" s="223"/>
      <c r="F142" s="107"/>
      <c r="G142" s="105"/>
      <c r="H142" s="105"/>
      <c r="I142" s="105"/>
      <c r="J142" s="142"/>
      <c r="K142" s="143"/>
      <c r="L142" s="142"/>
      <c r="M142" s="147">
        <f>+N142*A142/12</f>
        <v>52</v>
      </c>
      <c r="N142" s="105">
        <v>312</v>
      </c>
      <c r="O142" s="105">
        <f t="shared" ref="O142:AT142" si="54">N142</f>
        <v>312</v>
      </c>
      <c r="P142" s="107">
        <f t="shared" si="54"/>
        <v>312</v>
      </c>
      <c r="Q142" s="105">
        <f t="shared" si="54"/>
        <v>312</v>
      </c>
      <c r="R142" s="105">
        <f t="shared" si="54"/>
        <v>312</v>
      </c>
      <c r="S142" s="105">
        <f t="shared" si="54"/>
        <v>312</v>
      </c>
      <c r="T142" s="105">
        <f t="shared" si="54"/>
        <v>312</v>
      </c>
      <c r="U142" s="107">
        <f t="shared" si="54"/>
        <v>312</v>
      </c>
      <c r="V142" s="105">
        <f t="shared" si="54"/>
        <v>312</v>
      </c>
      <c r="W142" s="105">
        <f t="shared" si="54"/>
        <v>312</v>
      </c>
      <c r="X142" s="105">
        <f t="shared" si="54"/>
        <v>312</v>
      </c>
      <c r="Y142" s="105">
        <f t="shared" si="54"/>
        <v>312</v>
      </c>
      <c r="Z142" s="105">
        <f t="shared" si="54"/>
        <v>312</v>
      </c>
      <c r="AA142" s="105">
        <f t="shared" si="54"/>
        <v>312</v>
      </c>
      <c r="AB142" s="105">
        <f t="shared" si="54"/>
        <v>312</v>
      </c>
      <c r="AC142" s="105">
        <f t="shared" si="54"/>
        <v>312</v>
      </c>
      <c r="AD142" s="105">
        <f t="shared" si="54"/>
        <v>312</v>
      </c>
      <c r="AE142" s="105">
        <f t="shared" si="54"/>
        <v>312</v>
      </c>
      <c r="AF142" s="105">
        <f t="shared" si="54"/>
        <v>312</v>
      </c>
      <c r="AG142" s="105">
        <f t="shared" si="54"/>
        <v>312</v>
      </c>
      <c r="AH142" s="105">
        <f t="shared" si="54"/>
        <v>312</v>
      </c>
      <c r="AI142" s="105">
        <f t="shared" si="54"/>
        <v>312</v>
      </c>
      <c r="AJ142" s="105">
        <f t="shared" si="54"/>
        <v>312</v>
      </c>
      <c r="AK142" s="105">
        <f t="shared" si="54"/>
        <v>312</v>
      </c>
      <c r="AL142" s="105">
        <f t="shared" si="54"/>
        <v>312</v>
      </c>
      <c r="AM142" s="105">
        <f t="shared" si="54"/>
        <v>312</v>
      </c>
      <c r="AN142" s="105">
        <f t="shared" si="54"/>
        <v>312</v>
      </c>
      <c r="AO142" s="105">
        <f t="shared" si="54"/>
        <v>312</v>
      </c>
      <c r="AP142" s="105">
        <f t="shared" si="54"/>
        <v>312</v>
      </c>
      <c r="AQ142" s="105">
        <f t="shared" si="54"/>
        <v>312</v>
      </c>
      <c r="AR142" s="105">
        <f t="shared" si="54"/>
        <v>312</v>
      </c>
      <c r="AS142" s="105">
        <f t="shared" si="54"/>
        <v>312</v>
      </c>
      <c r="AT142" s="105">
        <f t="shared" si="54"/>
        <v>312</v>
      </c>
    </row>
    <row r="143" spans="1:46" ht="15" thickBot="1" x14ac:dyDescent="0.25">
      <c r="A143" s="75" t="s">
        <v>331</v>
      </c>
      <c r="B143" s="189" t="s">
        <v>332</v>
      </c>
      <c r="C143" s="104"/>
      <c r="D143" s="105"/>
      <c r="E143" s="223"/>
      <c r="F143" s="107"/>
      <c r="G143" s="105"/>
      <c r="H143" s="105"/>
      <c r="I143" s="105"/>
      <c r="J143" s="105"/>
      <c r="K143" s="107"/>
      <c r="L143" s="105"/>
      <c r="M143" s="105"/>
      <c r="N143" s="105"/>
      <c r="O143" s="105"/>
      <c r="P143" s="107"/>
      <c r="Q143" s="105"/>
      <c r="R143" s="105"/>
      <c r="S143" s="105"/>
      <c r="T143" s="105"/>
      <c r="U143" s="107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</row>
    <row r="144" spans="1:46" ht="15.6" thickTop="1" thickBot="1" x14ac:dyDescent="0.25">
      <c r="B144" s="254" t="s">
        <v>333</v>
      </c>
      <c r="C144" s="255">
        <f t="shared" ref="C144:AT144" si="55">C145+C148</f>
        <v>0</v>
      </c>
      <c r="D144" s="256">
        <f t="shared" si="55"/>
        <v>0</v>
      </c>
      <c r="E144" s="256">
        <f t="shared" si="55"/>
        <v>0</v>
      </c>
      <c r="F144" s="250">
        <f t="shared" si="55"/>
        <v>0</v>
      </c>
      <c r="G144" s="256">
        <f t="shared" si="55"/>
        <v>0</v>
      </c>
      <c r="H144" s="256">
        <f t="shared" si="55"/>
        <v>0</v>
      </c>
      <c r="I144" s="256">
        <f t="shared" si="55"/>
        <v>0</v>
      </c>
      <c r="J144" s="256">
        <f t="shared" si="55"/>
        <v>0</v>
      </c>
      <c r="K144" s="250">
        <f t="shared" si="55"/>
        <v>0</v>
      </c>
      <c r="L144" s="256">
        <f t="shared" si="55"/>
        <v>0</v>
      </c>
      <c r="M144" s="256">
        <f t="shared" si="55"/>
        <v>0</v>
      </c>
      <c r="N144" s="256">
        <f t="shared" si="55"/>
        <v>0</v>
      </c>
      <c r="O144" s="256">
        <f t="shared" si="55"/>
        <v>0</v>
      </c>
      <c r="P144" s="250">
        <f t="shared" si="55"/>
        <v>0</v>
      </c>
      <c r="Q144" s="256">
        <f t="shared" si="55"/>
        <v>0</v>
      </c>
      <c r="R144" s="256">
        <f t="shared" si="55"/>
        <v>0</v>
      </c>
      <c r="S144" s="256">
        <f t="shared" si="55"/>
        <v>0</v>
      </c>
      <c r="T144" s="256">
        <f t="shared" si="55"/>
        <v>0</v>
      </c>
      <c r="U144" s="250">
        <f t="shared" si="55"/>
        <v>0</v>
      </c>
      <c r="V144" s="256">
        <f t="shared" si="55"/>
        <v>0</v>
      </c>
      <c r="W144" s="256">
        <f t="shared" si="55"/>
        <v>0</v>
      </c>
      <c r="X144" s="256">
        <f t="shared" si="55"/>
        <v>0</v>
      </c>
      <c r="Y144" s="256">
        <f t="shared" si="55"/>
        <v>0</v>
      </c>
      <c r="Z144" s="256">
        <f t="shared" si="55"/>
        <v>0</v>
      </c>
      <c r="AA144" s="256">
        <f t="shared" si="55"/>
        <v>0</v>
      </c>
      <c r="AB144" s="256">
        <f t="shared" si="55"/>
        <v>0</v>
      </c>
      <c r="AC144" s="256">
        <f t="shared" si="55"/>
        <v>0</v>
      </c>
      <c r="AD144" s="256">
        <f t="shared" si="55"/>
        <v>0</v>
      </c>
      <c r="AE144" s="256">
        <f t="shared" si="55"/>
        <v>0</v>
      </c>
      <c r="AF144" s="256">
        <f t="shared" si="55"/>
        <v>0</v>
      </c>
      <c r="AG144" s="256">
        <f t="shared" si="55"/>
        <v>0</v>
      </c>
      <c r="AH144" s="256">
        <f t="shared" si="55"/>
        <v>0</v>
      </c>
      <c r="AI144" s="256">
        <f t="shared" si="55"/>
        <v>0</v>
      </c>
      <c r="AJ144" s="256">
        <f t="shared" si="55"/>
        <v>0</v>
      </c>
      <c r="AK144" s="256">
        <f t="shared" si="55"/>
        <v>0</v>
      </c>
      <c r="AL144" s="256">
        <f t="shared" si="55"/>
        <v>0</v>
      </c>
      <c r="AM144" s="256">
        <f t="shared" si="55"/>
        <v>0</v>
      </c>
      <c r="AN144" s="256">
        <f t="shared" si="55"/>
        <v>0</v>
      </c>
      <c r="AO144" s="256">
        <f t="shared" si="55"/>
        <v>0</v>
      </c>
      <c r="AP144" s="256">
        <f t="shared" si="55"/>
        <v>0</v>
      </c>
      <c r="AQ144" s="256">
        <f t="shared" si="55"/>
        <v>0</v>
      </c>
      <c r="AR144" s="256">
        <f t="shared" si="55"/>
        <v>0</v>
      </c>
      <c r="AS144" s="256">
        <f t="shared" si="55"/>
        <v>0</v>
      </c>
      <c r="AT144" s="256">
        <f t="shared" si="55"/>
        <v>0</v>
      </c>
    </row>
    <row r="145" spans="1:46" ht="14.4" x14ac:dyDescent="0.2">
      <c r="B145" s="257" t="s">
        <v>208</v>
      </c>
      <c r="C145" s="258">
        <f t="shared" ref="C145:AB145" si="56">SUM(C146:C147)</f>
        <v>0</v>
      </c>
      <c r="D145" s="259">
        <f t="shared" si="56"/>
        <v>0</v>
      </c>
      <c r="E145" s="259">
        <f t="shared" si="56"/>
        <v>0</v>
      </c>
      <c r="F145" s="173">
        <f t="shared" si="56"/>
        <v>0</v>
      </c>
      <c r="G145" s="259">
        <f t="shared" si="56"/>
        <v>0</v>
      </c>
      <c r="H145" s="259">
        <f t="shared" si="56"/>
        <v>0</v>
      </c>
      <c r="I145" s="259">
        <f t="shared" si="56"/>
        <v>0</v>
      </c>
      <c r="J145" s="259">
        <f t="shared" si="56"/>
        <v>0</v>
      </c>
      <c r="K145" s="173">
        <f t="shared" si="56"/>
        <v>0</v>
      </c>
      <c r="L145" s="259">
        <f t="shared" si="56"/>
        <v>0</v>
      </c>
      <c r="M145" s="259">
        <f t="shared" si="56"/>
        <v>0</v>
      </c>
      <c r="N145" s="259">
        <f t="shared" si="56"/>
        <v>0</v>
      </c>
      <c r="O145" s="259">
        <f t="shared" si="56"/>
        <v>0</v>
      </c>
      <c r="P145" s="173">
        <f t="shared" si="56"/>
        <v>0</v>
      </c>
      <c r="Q145" s="259">
        <f t="shared" si="56"/>
        <v>0</v>
      </c>
      <c r="R145" s="259">
        <f t="shared" si="56"/>
        <v>0</v>
      </c>
      <c r="S145" s="259">
        <f t="shared" si="56"/>
        <v>0</v>
      </c>
      <c r="T145" s="259">
        <f t="shared" si="56"/>
        <v>0</v>
      </c>
      <c r="U145" s="173">
        <f t="shared" si="56"/>
        <v>0</v>
      </c>
      <c r="V145" s="259">
        <f t="shared" si="56"/>
        <v>0</v>
      </c>
      <c r="W145" s="259">
        <f t="shared" si="56"/>
        <v>0</v>
      </c>
      <c r="X145" s="259">
        <f t="shared" si="56"/>
        <v>0</v>
      </c>
      <c r="Y145" s="259">
        <f t="shared" si="56"/>
        <v>0</v>
      </c>
      <c r="Z145" s="259">
        <f t="shared" si="56"/>
        <v>0</v>
      </c>
      <c r="AA145" s="259">
        <f t="shared" si="56"/>
        <v>0</v>
      </c>
      <c r="AB145" s="259">
        <f t="shared" si="56"/>
        <v>0</v>
      </c>
      <c r="AC145" s="259">
        <f t="shared" ref="AC145:AT145" si="57">SUM(AC146:AC147)</f>
        <v>0</v>
      </c>
      <c r="AD145" s="259">
        <f t="shared" si="57"/>
        <v>0</v>
      </c>
      <c r="AE145" s="259">
        <f t="shared" si="57"/>
        <v>0</v>
      </c>
      <c r="AF145" s="259">
        <f t="shared" si="57"/>
        <v>0</v>
      </c>
      <c r="AG145" s="259">
        <f t="shared" si="57"/>
        <v>0</v>
      </c>
      <c r="AH145" s="259">
        <f t="shared" si="57"/>
        <v>0</v>
      </c>
      <c r="AI145" s="259">
        <f t="shared" si="57"/>
        <v>0</v>
      </c>
      <c r="AJ145" s="259">
        <f t="shared" si="57"/>
        <v>0</v>
      </c>
      <c r="AK145" s="259">
        <f t="shared" si="57"/>
        <v>0</v>
      </c>
      <c r="AL145" s="259">
        <f t="shared" si="57"/>
        <v>0</v>
      </c>
      <c r="AM145" s="259">
        <f t="shared" si="57"/>
        <v>0</v>
      </c>
      <c r="AN145" s="259">
        <f t="shared" si="57"/>
        <v>0</v>
      </c>
      <c r="AO145" s="259">
        <f t="shared" si="57"/>
        <v>0</v>
      </c>
      <c r="AP145" s="259">
        <f t="shared" si="57"/>
        <v>0</v>
      </c>
      <c r="AQ145" s="259">
        <f t="shared" si="57"/>
        <v>0</v>
      </c>
      <c r="AR145" s="259">
        <f t="shared" si="57"/>
        <v>0</v>
      </c>
      <c r="AS145" s="259">
        <f t="shared" si="57"/>
        <v>0</v>
      </c>
      <c r="AT145" s="259">
        <f t="shared" si="57"/>
        <v>0</v>
      </c>
    </row>
    <row r="146" spans="1:46" x14ac:dyDescent="0.2">
      <c r="B146" s="260"/>
      <c r="C146" s="104"/>
      <c r="D146" s="105"/>
      <c r="E146" s="105"/>
      <c r="F146" s="107"/>
      <c r="G146" s="105"/>
      <c r="H146" s="105"/>
      <c r="I146" s="105"/>
      <c r="J146" s="105"/>
      <c r="K146" s="107"/>
      <c r="L146" s="105"/>
      <c r="M146" s="105"/>
      <c r="N146" s="105"/>
      <c r="O146" s="105"/>
      <c r="P146" s="107"/>
      <c r="Q146" s="105"/>
      <c r="R146" s="105"/>
      <c r="S146" s="105"/>
      <c r="T146" s="105"/>
      <c r="U146" s="107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</row>
    <row r="147" spans="1:46" ht="12" thickBot="1" x14ac:dyDescent="0.25">
      <c r="B147" s="260"/>
      <c r="C147" s="104"/>
      <c r="D147" s="105"/>
      <c r="E147" s="105"/>
      <c r="F147" s="107"/>
      <c r="G147" s="105"/>
      <c r="H147" s="105"/>
      <c r="I147" s="105"/>
      <c r="J147" s="105"/>
      <c r="K147" s="107"/>
      <c r="L147" s="105"/>
      <c r="M147" s="105"/>
      <c r="N147" s="105"/>
      <c r="O147" s="105"/>
      <c r="P147" s="107"/>
      <c r="Q147" s="105"/>
      <c r="R147" s="105"/>
      <c r="S147" s="105"/>
      <c r="T147" s="105"/>
      <c r="U147" s="107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</row>
    <row r="148" spans="1:46" ht="14.4" x14ac:dyDescent="0.2">
      <c r="B148" s="187" t="s">
        <v>234</v>
      </c>
      <c r="C148" s="251">
        <f t="shared" ref="C148:AT148" si="58">SUM(C149:C150)</f>
        <v>0</v>
      </c>
      <c r="D148" s="253">
        <f t="shared" si="58"/>
        <v>0</v>
      </c>
      <c r="E148" s="253">
        <f t="shared" si="58"/>
        <v>0</v>
      </c>
      <c r="F148" s="173">
        <f t="shared" si="58"/>
        <v>0</v>
      </c>
      <c r="G148" s="253">
        <f t="shared" si="58"/>
        <v>0</v>
      </c>
      <c r="H148" s="253">
        <f t="shared" si="58"/>
        <v>0</v>
      </c>
      <c r="I148" s="253">
        <f t="shared" si="58"/>
        <v>0</v>
      </c>
      <c r="J148" s="253">
        <f t="shared" si="58"/>
        <v>0</v>
      </c>
      <c r="K148" s="173">
        <f t="shared" si="58"/>
        <v>0</v>
      </c>
      <c r="L148" s="253">
        <f t="shared" si="58"/>
        <v>0</v>
      </c>
      <c r="M148" s="253">
        <f t="shared" si="58"/>
        <v>0</v>
      </c>
      <c r="N148" s="253">
        <f t="shared" si="58"/>
        <v>0</v>
      </c>
      <c r="O148" s="253">
        <f t="shared" si="58"/>
        <v>0</v>
      </c>
      <c r="P148" s="173">
        <f t="shared" si="58"/>
        <v>0</v>
      </c>
      <c r="Q148" s="253">
        <f t="shared" si="58"/>
        <v>0</v>
      </c>
      <c r="R148" s="253">
        <f t="shared" si="58"/>
        <v>0</v>
      </c>
      <c r="S148" s="253">
        <f t="shared" si="58"/>
        <v>0</v>
      </c>
      <c r="T148" s="253">
        <f t="shared" si="58"/>
        <v>0</v>
      </c>
      <c r="U148" s="173">
        <f t="shared" si="58"/>
        <v>0</v>
      </c>
      <c r="V148" s="253">
        <f t="shared" si="58"/>
        <v>0</v>
      </c>
      <c r="W148" s="253">
        <f t="shared" si="58"/>
        <v>0</v>
      </c>
      <c r="X148" s="253">
        <f t="shared" si="58"/>
        <v>0</v>
      </c>
      <c r="Y148" s="253">
        <f t="shared" si="58"/>
        <v>0</v>
      </c>
      <c r="Z148" s="253">
        <f t="shared" si="58"/>
        <v>0</v>
      </c>
      <c r="AA148" s="253">
        <f t="shared" si="58"/>
        <v>0</v>
      </c>
      <c r="AB148" s="253">
        <f t="shared" si="58"/>
        <v>0</v>
      </c>
      <c r="AC148" s="253">
        <f t="shared" si="58"/>
        <v>0</v>
      </c>
      <c r="AD148" s="253">
        <f t="shared" si="58"/>
        <v>0</v>
      </c>
      <c r="AE148" s="253">
        <f t="shared" si="58"/>
        <v>0</v>
      </c>
      <c r="AF148" s="253">
        <f t="shared" si="58"/>
        <v>0</v>
      </c>
      <c r="AG148" s="253">
        <f t="shared" si="58"/>
        <v>0</v>
      </c>
      <c r="AH148" s="253">
        <f t="shared" si="58"/>
        <v>0</v>
      </c>
      <c r="AI148" s="253">
        <f t="shared" si="58"/>
        <v>0</v>
      </c>
      <c r="AJ148" s="253">
        <f t="shared" si="58"/>
        <v>0</v>
      </c>
      <c r="AK148" s="253">
        <f t="shared" si="58"/>
        <v>0</v>
      </c>
      <c r="AL148" s="253">
        <f t="shared" si="58"/>
        <v>0</v>
      </c>
      <c r="AM148" s="253">
        <f t="shared" si="58"/>
        <v>0</v>
      </c>
      <c r="AN148" s="253">
        <f t="shared" si="58"/>
        <v>0</v>
      </c>
      <c r="AO148" s="253">
        <f t="shared" si="58"/>
        <v>0</v>
      </c>
      <c r="AP148" s="253">
        <f t="shared" si="58"/>
        <v>0</v>
      </c>
      <c r="AQ148" s="253">
        <f t="shared" si="58"/>
        <v>0</v>
      </c>
      <c r="AR148" s="253">
        <f t="shared" si="58"/>
        <v>0</v>
      </c>
      <c r="AS148" s="253">
        <f t="shared" si="58"/>
        <v>0</v>
      </c>
      <c r="AT148" s="253">
        <f t="shared" si="58"/>
        <v>0</v>
      </c>
    </row>
    <row r="149" spans="1:46" ht="14.4" x14ac:dyDescent="0.2">
      <c r="B149" s="189"/>
      <c r="C149" s="104"/>
      <c r="D149" s="105"/>
      <c r="E149" s="105"/>
      <c r="F149" s="139"/>
      <c r="G149" s="105"/>
      <c r="H149" s="105"/>
      <c r="I149" s="105"/>
      <c r="J149" s="105"/>
      <c r="K149" s="107"/>
      <c r="L149" s="105"/>
      <c r="M149" s="105"/>
      <c r="N149" s="105"/>
      <c r="O149" s="105"/>
      <c r="P149" s="107"/>
      <c r="Q149" s="105"/>
      <c r="R149" s="105"/>
      <c r="S149" s="105"/>
      <c r="T149" s="105"/>
      <c r="U149" s="107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</row>
    <row r="150" spans="1:46" ht="15" thickBot="1" x14ac:dyDescent="0.25">
      <c r="B150" s="189"/>
      <c r="C150" s="104"/>
      <c r="D150" s="105"/>
      <c r="E150" s="105"/>
      <c r="F150" s="107"/>
      <c r="G150" s="105"/>
      <c r="H150" s="105"/>
      <c r="I150" s="105"/>
      <c r="J150" s="105"/>
      <c r="K150" s="107"/>
      <c r="L150" s="105"/>
      <c r="M150" s="223"/>
      <c r="N150" s="105"/>
      <c r="O150" s="105"/>
      <c r="P150" s="107"/>
      <c r="Q150" s="105"/>
      <c r="R150" s="105"/>
      <c r="S150" s="105"/>
      <c r="T150" s="105"/>
      <c r="U150" s="107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</row>
    <row r="151" spans="1:46" ht="15.6" thickTop="1" thickBot="1" x14ac:dyDescent="0.25">
      <c r="B151" s="261" t="s">
        <v>334</v>
      </c>
      <c r="C151" s="262">
        <f t="shared" ref="C151:AT151" si="59">C152+C159</f>
        <v>849.83484999999996</v>
      </c>
      <c r="D151" s="263">
        <f t="shared" si="59"/>
        <v>851.57204999999976</v>
      </c>
      <c r="E151" s="263">
        <f t="shared" si="59"/>
        <v>927.45064999999977</v>
      </c>
      <c r="F151" s="228">
        <f t="shared" si="59"/>
        <v>1094.8839799999998</v>
      </c>
      <c r="G151" s="263">
        <f t="shared" si="59"/>
        <v>1141.1743799999999</v>
      </c>
      <c r="H151" s="263">
        <f t="shared" si="59"/>
        <v>1302.3033599999997</v>
      </c>
      <c r="I151" s="263">
        <f t="shared" si="59"/>
        <v>1321.8218999999995</v>
      </c>
      <c r="J151" s="263">
        <f t="shared" si="59"/>
        <v>1448.8535399999998</v>
      </c>
      <c r="K151" s="228">
        <f t="shared" si="59"/>
        <v>1546.1713399999999</v>
      </c>
      <c r="L151" s="263">
        <f t="shared" si="59"/>
        <v>1605.8563399999998</v>
      </c>
      <c r="M151" s="263">
        <f t="shared" si="59"/>
        <v>1605.8563399999998</v>
      </c>
      <c r="N151" s="263">
        <f t="shared" si="59"/>
        <v>1605.8563399999998</v>
      </c>
      <c r="O151" s="263">
        <f t="shared" si="59"/>
        <v>1605.8563399999998</v>
      </c>
      <c r="P151" s="228">
        <f t="shared" si="59"/>
        <v>1605.8563399999998</v>
      </c>
      <c r="Q151" s="263">
        <f t="shared" si="59"/>
        <v>1605.8563399999998</v>
      </c>
      <c r="R151" s="263">
        <f t="shared" si="59"/>
        <v>1605.8563399999998</v>
      </c>
      <c r="S151" s="263">
        <f t="shared" si="59"/>
        <v>1605.8563399999998</v>
      </c>
      <c r="T151" s="263">
        <f t="shared" si="59"/>
        <v>1605.8563399999998</v>
      </c>
      <c r="U151" s="228">
        <f t="shared" si="59"/>
        <v>1605.8563399999998</v>
      </c>
      <c r="V151" s="263">
        <f t="shared" si="59"/>
        <v>1605.8563399999998</v>
      </c>
      <c r="W151" s="263">
        <f t="shared" si="59"/>
        <v>1605.8563399999998</v>
      </c>
      <c r="X151" s="263">
        <f t="shared" si="59"/>
        <v>1605.8563399999998</v>
      </c>
      <c r="Y151" s="263">
        <f t="shared" si="59"/>
        <v>1605.8563399999998</v>
      </c>
      <c r="Z151" s="263">
        <f t="shared" si="59"/>
        <v>1605.8563399999998</v>
      </c>
      <c r="AA151" s="263">
        <f t="shared" si="59"/>
        <v>1605.8563399999998</v>
      </c>
      <c r="AB151" s="263">
        <f t="shared" si="59"/>
        <v>1605.8563399999998</v>
      </c>
      <c r="AC151" s="263">
        <f t="shared" si="59"/>
        <v>1605.8563399999998</v>
      </c>
      <c r="AD151" s="263">
        <f t="shared" si="59"/>
        <v>1605.8563399999998</v>
      </c>
      <c r="AE151" s="263">
        <f t="shared" si="59"/>
        <v>1605.8563399999998</v>
      </c>
      <c r="AF151" s="263">
        <f t="shared" si="59"/>
        <v>1605.8563399999998</v>
      </c>
      <c r="AG151" s="263">
        <f t="shared" si="59"/>
        <v>1605.8563399999998</v>
      </c>
      <c r="AH151" s="263">
        <f t="shared" si="59"/>
        <v>1605.8563399999998</v>
      </c>
      <c r="AI151" s="263">
        <f t="shared" si="59"/>
        <v>1605.8563399999998</v>
      </c>
      <c r="AJ151" s="263">
        <f t="shared" si="59"/>
        <v>1605.8563399999998</v>
      </c>
      <c r="AK151" s="263">
        <f t="shared" si="59"/>
        <v>1605.8563399999998</v>
      </c>
      <c r="AL151" s="263">
        <f t="shared" si="59"/>
        <v>1605.8563399999998</v>
      </c>
      <c r="AM151" s="263">
        <f t="shared" si="59"/>
        <v>1605.8563399999998</v>
      </c>
      <c r="AN151" s="263">
        <f t="shared" si="59"/>
        <v>1605.8563399999998</v>
      </c>
      <c r="AO151" s="263">
        <f t="shared" si="59"/>
        <v>1605.8563399999998</v>
      </c>
      <c r="AP151" s="263">
        <f t="shared" si="59"/>
        <v>1605.8563399999998</v>
      </c>
      <c r="AQ151" s="263">
        <f t="shared" si="59"/>
        <v>1605.8563399999998</v>
      </c>
      <c r="AR151" s="263">
        <f t="shared" si="59"/>
        <v>1605.8563399999998</v>
      </c>
      <c r="AS151" s="263">
        <f t="shared" si="59"/>
        <v>1605.8563399999998</v>
      </c>
      <c r="AT151" s="263">
        <f t="shared" si="59"/>
        <v>1605.8563399999998</v>
      </c>
    </row>
    <row r="152" spans="1:46" ht="14.4" x14ac:dyDescent="0.2">
      <c r="B152" s="187" t="s">
        <v>208</v>
      </c>
      <c r="C152" s="251">
        <f>SUM(C153:C158)</f>
        <v>849.83484999999996</v>
      </c>
      <c r="D152" s="253">
        <f t="shared" ref="D152:AT152" si="60">SUM(D153:D158)</f>
        <v>851.57204999999976</v>
      </c>
      <c r="E152" s="253">
        <f t="shared" si="60"/>
        <v>927.45064999999977</v>
      </c>
      <c r="F152" s="173">
        <f t="shared" si="60"/>
        <v>1094.8839799999998</v>
      </c>
      <c r="G152" s="253">
        <f t="shared" si="60"/>
        <v>1141.1743799999999</v>
      </c>
      <c r="H152" s="253">
        <f t="shared" si="60"/>
        <v>1302.3033599999997</v>
      </c>
      <c r="I152" s="253">
        <f t="shared" si="60"/>
        <v>1321.8218999999995</v>
      </c>
      <c r="J152" s="253">
        <f t="shared" si="60"/>
        <v>1448.8535399999998</v>
      </c>
      <c r="K152" s="173">
        <f t="shared" si="60"/>
        <v>1546.1713399999999</v>
      </c>
      <c r="L152" s="253">
        <f t="shared" si="60"/>
        <v>1605.8563399999998</v>
      </c>
      <c r="M152" s="253">
        <f t="shared" si="60"/>
        <v>1605.8563399999998</v>
      </c>
      <c r="N152" s="253">
        <f t="shared" si="60"/>
        <v>1605.8563399999998</v>
      </c>
      <c r="O152" s="253">
        <f t="shared" si="60"/>
        <v>1605.8563399999998</v>
      </c>
      <c r="P152" s="173">
        <f t="shared" si="60"/>
        <v>1605.8563399999998</v>
      </c>
      <c r="Q152" s="253">
        <f t="shared" si="60"/>
        <v>1605.8563399999998</v>
      </c>
      <c r="R152" s="253">
        <f t="shared" si="60"/>
        <v>1605.8563399999998</v>
      </c>
      <c r="S152" s="253">
        <f t="shared" si="60"/>
        <v>1605.8563399999998</v>
      </c>
      <c r="T152" s="253">
        <f t="shared" si="60"/>
        <v>1605.8563399999998</v>
      </c>
      <c r="U152" s="173">
        <f t="shared" si="60"/>
        <v>1605.8563399999998</v>
      </c>
      <c r="V152" s="253">
        <f t="shared" si="60"/>
        <v>1605.8563399999998</v>
      </c>
      <c r="W152" s="253">
        <f t="shared" si="60"/>
        <v>1605.8563399999998</v>
      </c>
      <c r="X152" s="253">
        <f t="shared" si="60"/>
        <v>1605.8563399999998</v>
      </c>
      <c r="Y152" s="253">
        <f t="shared" si="60"/>
        <v>1605.8563399999998</v>
      </c>
      <c r="Z152" s="253">
        <f t="shared" si="60"/>
        <v>1605.8563399999998</v>
      </c>
      <c r="AA152" s="253">
        <f t="shared" si="60"/>
        <v>1605.8563399999998</v>
      </c>
      <c r="AB152" s="253">
        <f t="shared" si="60"/>
        <v>1605.8563399999998</v>
      </c>
      <c r="AC152" s="253">
        <f t="shared" si="60"/>
        <v>1605.8563399999998</v>
      </c>
      <c r="AD152" s="253">
        <f t="shared" si="60"/>
        <v>1605.8563399999998</v>
      </c>
      <c r="AE152" s="253">
        <f t="shared" si="60"/>
        <v>1605.8563399999998</v>
      </c>
      <c r="AF152" s="253">
        <f t="shared" si="60"/>
        <v>1605.8563399999998</v>
      </c>
      <c r="AG152" s="253">
        <f t="shared" si="60"/>
        <v>1605.8563399999998</v>
      </c>
      <c r="AH152" s="253">
        <f t="shared" si="60"/>
        <v>1605.8563399999998</v>
      </c>
      <c r="AI152" s="253">
        <f t="shared" si="60"/>
        <v>1605.8563399999998</v>
      </c>
      <c r="AJ152" s="253">
        <f t="shared" si="60"/>
        <v>1605.8563399999998</v>
      </c>
      <c r="AK152" s="253">
        <f t="shared" si="60"/>
        <v>1605.8563399999998</v>
      </c>
      <c r="AL152" s="253">
        <f t="shared" si="60"/>
        <v>1605.8563399999998</v>
      </c>
      <c r="AM152" s="253">
        <f t="shared" si="60"/>
        <v>1605.8563399999998</v>
      </c>
      <c r="AN152" s="253">
        <f t="shared" si="60"/>
        <v>1605.8563399999998</v>
      </c>
      <c r="AO152" s="253">
        <f t="shared" si="60"/>
        <v>1605.8563399999998</v>
      </c>
      <c r="AP152" s="253">
        <f t="shared" si="60"/>
        <v>1605.8563399999998</v>
      </c>
      <c r="AQ152" s="253">
        <f t="shared" si="60"/>
        <v>1605.8563399999998</v>
      </c>
      <c r="AR152" s="253">
        <f t="shared" si="60"/>
        <v>1605.8563399999998</v>
      </c>
      <c r="AS152" s="253">
        <f t="shared" si="60"/>
        <v>1605.8563399999998</v>
      </c>
      <c r="AT152" s="253">
        <f t="shared" si="60"/>
        <v>1605.8563399999998</v>
      </c>
    </row>
    <row r="153" spans="1:46" ht="14.4" x14ac:dyDescent="0.2">
      <c r="B153" s="264" t="s">
        <v>324</v>
      </c>
      <c r="C153" s="265">
        <f>+[1]ARCONEL!D575-C154</f>
        <v>648.08814999999959</v>
      </c>
      <c r="D153" s="265">
        <f>+[1]ARCONEL!E575-D154</f>
        <v>649.82534999999939</v>
      </c>
      <c r="E153" s="265">
        <f>+[1]ARCONEL!F575-E154</f>
        <v>725.7039499999994</v>
      </c>
      <c r="F153" s="266">
        <f>+[1]ARCONEL!G575-F154</f>
        <v>893.13727999999946</v>
      </c>
      <c r="G153" s="265">
        <f>+[1]ARCONEL!H575-G154</f>
        <v>927.74377999999956</v>
      </c>
      <c r="H153" s="265">
        <f>+[1]ARCONEL!I575-H154</f>
        <v>1143.024259999999</v>
      </c>
      <c r="I153" s="265">
        <f>+[1]ARCONEL!J575-I154</f>
        <v>1161.0361999999996</v>
      </c>
      <c r="J153" s="265">
        <f>+[1]ARCONEL!K575-J154</f>
        <v>1248.6152799999995</v>
      </c>
      <c r="K153" s="266">
        <f>+[1]ARCONEL!L575-K154</f>
        <v>1345.9330799999996</v>
      </c>
      <c r="L153" s="265">
        <f>+[1]ARCONEL!M575-L154</f>
        <v>1405.6180799999995</v>
      </c>
      <c r="M153" s="265">
        <f t="shared" ref="M153:AB153" si="61">L153</f>
        <v>1405.6180799999995</v>
      </c>
      <c r="N153" s="265">
        <f t="shared" si="61"/>
        <v>1405.6180799999995</v>
      </c>
      <c r="O153" s="265">
        <f t="shared" si="61"/>
        <v>1405.6180799999995</v>
      </c>
      <c r="P153" s="266">
        <f t="shared" si="61"/>
        <v>1405.6180799999995</v>
      </c>
      <c r="Q153" s="265">
        <f t="shared" si="61"/>
        <v>1405.6180799999995</v>
      </c>
      <c r="R153" s="265">
        <f t="shared" si="61"/>
        <v>1405.6180799999995</v>
      </c>
      <c r="S153" s="265">
        <f t="shared" si="61"/>
        <v>1405.6180799999995</v>
      </c>
      <c r="T153" s="265">
        <f t="shared" si="61"/>
        <v>1405.6180799999995</v>
      </c>
      <c r="U153" s="266">
        <f t="shared" si="61"/>
        <v>1405.6180799999995</v>
      </c>
      <c r="V153" s="265">
        <f t="shared" si="61"/>
        <v>1405.6180799999995</v>
      </c>
      <c r="W153" s="265">
        <f t="shared" si="61"/>
        <v>1405.6180799999995</v>
      </c>
      <c r="X153" s="265">
        <f t="shared" si="61"/>
        <v>1405.6180799999995</v>
      </c>
      <c r="Y153" s="265">
        <f t="shared" si="61"/>
        <v>1405.6180799999995</v>
      </c>
      <c r="Z153" s="265">
        <f t="shared" si="61"/>
        <v>1405.6180799999995</v>
      </c>
      <c r="AA153" s="265">
        <f t="shared" si="61"/>
        <v>1405.6180799999995</v>
      </c>
      <c r="AB153" s="265">
        <f t="shared" si="61"/>
        <v>1405.6180799999995</v>
      </c>
      <c r="AC153" s="265">
        <f t="shared" ref="AC153:AR154" si="62">AB153</f>
        <v>1405.6180799999995</v>
      </c>
      <c r="AD153" s="265">
        <f t="shared" si="62"/>
        <v>1405.6180799999995</v>
      </c>
      <c r="AE153" s="265">
        <f t="shared" si="62"/>
        <v>1405.6180799999995</v>
      </c>
      <c r="AF153" s="265">
        <f t="shared" si="62"/>
        <v>1405.6180799999995</v>
      </c>
      <c r="AG153" s="265">
        <f t="shared" si="62"/>
        <v>1405.6180799999995</v>
      </c>
      <c r="AH153" s="265">
        <f t="shared" si="62"/>
        <v>1405.6180799999995</v>
      </c>
      <c r="AI153" s="265">
        <f t="shared" si="62"/>
        <v>1405.6180799999995</v>
      </c>
      <c r="AJ153" s="265">
        <f t="shared" si="62"/>
        <v>1405.6180799999995</v>
      </c>
      <c r="AK153" s="265">
        <f t="shared" si="62"/>
        <v>1405.6180799999995</v>
      </c>
      <c r="AL153" s="265">
        <f t="shared" si="62"/>
        <v>1405.6180799999995</v>
      </c>
      <c r="AM153" s="265">
        <f t="shared" si="62"/>
        <v>1405.6180799999995</v>
      </c>
      <c r="AN153" s="265">
        <f t="shared" si="62"/>
        <v>1405.6180799999995</v>
      </c>
      <c r="AO153" s="265">
        <f t="shared" si="62"/>
        <v>1405.6180799999995</v>
      </c>
      <c r="AP153" s="265">
        <f t="shared" si="62"/>
        <v>1405.6180799999995</v>
      </c>
      <c r="AQ153" s="265">
        <f t="shared" si="62"/>
        <v>1405.6180799999995</v>
      </c>
      <c r="AR153" s="265">
        <f t="shared" si="62"/>
        <v>1405.6180799999995</v>
      </c>
      <c r="AS153" s="265">
        <f t="shared" ref="AS153:AT154" si="63">AR153</f>
        <v>1405.6180799999995</v>
      </c>
      <c r="AT153" s="265">
        <f t="shared" si="63"/>
        <v>1405.6180799999995</v>
      </c>
    </row>
    <row r="154" spans="1:46" ht="14.4" x14ac:dyDescent="0.2">
      <c r="B154" s="264" t="s">
        <v>325</v>
      </c>
      <c r="C154" s="267">
        <f>+D154</f>
        <v>201.74670000000043</v>
      </c>
      <c r="D154" s="267">
        <f>+E154</f>
        <v>201.74670000000043</v>
      </c>
      <c r="E154" s="267">
        <f>+F154</f>
        <v>201.74670000000043</v>
      </c>
      <c r="F154" s="268">
        <v>201.74670000000043</v>
      </c>
      <c r="G154" s="269">
        <v>213.43060000000031</v>
      </c>
      <c r="H154" s="270">
        <v>159.27910000000071</v>
      </c>
      <c r="I154" s="265">
        <v>160.78570000000002</v>
      </c>
      <c r="J154" s="265">
        <v>200.23826000000031</v>
      </c>
      <c r="K154" s="266">
        <v>200.23826000000031</v>
      </c>
      <c r="L154" s="265">
        <f t="shared" ref="L154:AB154" si="64">K154</f>
        <v>200.23826000000031</v>
      </c>
      <c r="M154" s="265">
        <f t="shared" si="64"/>
        <v>200.23826000000031</v>
      </c>
      <c r="N154" s="265">
        <f t="shared" si="64"/>
        <v>200.23826000000031</v>
      </c>
      <c r="O154" s="265">
        <f t="shared" si="64"/>
        <v>200.23826000000031</v>
      </c>
      <c r="P154" s="266">
        <f t="shared" si="64"/>
        <v>200.23826000000031</v>
      </c>
      <c r="Q154" s="265">
        <f t="shared" si="64"/>
        <v>200.23826000000031</v>
      </c>
      <c r="R154" s="265">
        <f t="shared" si="64"/>
        <v>200.23826000000031</v>
      </c>
      <c r="S154" s="265">
        <f t="shared" si="64"/>
        <v>200.23826000000031</v>
      </c>
      <c r="T154" s="265">
        <f t="shared" si="64"/>
        <v>200.23826000000031</v>
      </c>
      <c r="U154" s="266">
        <f t="shared" si="64"/>
        <v>200.23826000000031</v>
      </c>
      <c r="V154" s="265">
        <f t="shared" si="64"/>
        <v>200.23826000000031</v>
      </c>
      <c r="W154" s="265">
        <f t="shared" si="64"/>
        <v>200.23826000000031</v>
      </c>
      <c r="X154" s="265">
        <f t="shared" si="64"/>
        <v>200.23826000000031</v>
      </c>
      <c r="Y154" s="265">
        <f t="shared" si="64"/>
        <v>200.23826000000031</v>
      </c>
      <c r="Z154" s="265">
        <f t="shared" si="64"/>
        <v>200.23826000000031</v>
      </c>
      <c r="AA154" s="265">
        <f t="shared" si="64"/>
        <v>200.23826000000031</v>
      </c>
      <c r="AB154" s="265">
        <f t="shared" si="64"/>
        <v>200.23826000000031</v>
      </c>
      <c r="AC154" s="265">
        <f t="shared" si="62"/>
        <v>200.23826000000031</v>
      </c>
      <c r="AD154" s="265">
        <f t="shared" si="62"/>
        <v>200.23826000000031</v>
      </c>
      <c r="AE154" s="265">
        <f t="shared" si="62"/>
        <v>200.23826000000031</v>
      </c>
      <c r="AF154" s="265">
        <f t="shared" si="62"/>
        <v>200.23826000000031</v>
      </c>
      <c r="AG154" s="265">
        <f t="shared" si="62"/>
        <v>200.23826000000031</v>
      </c>
      <c r="AH154" s="265">
        <f t="shared" si="62"/>
        <v>200.23826000000031</v>
      </c>
      <c r="AI154" s="265">
        <f t="shared" si="62"/>
        <v>200.23826000000031</v>
      </c>
      <c r="AJ154" s="265">
        <f t="shared" si="62"/>
        <v>200.23826000000031</v>
      </c>
      <c r="AK154" s="265">
        <f t="shared" si="62"/>
        <v>200.23826000000031</v>
      </c>
      <c r="AL154" s="265">
        <f t="shared" si="62"/>
        <v>200.23826000000031</v>
      </c>
      <c r="AM154" s="265">
        <f t="shared" si="62"/>
        <v>200.23826000000031</v>
      </c>
      <c r="AN154" s="265">
        <f t="shared" si="62"/>
        <v>200.23826000000031</v>
      </c>
      <c r="AO154" s="265">
        <f t="shared" si="62"/>
        <v>200.23826000000031</v>
      </c>
      <c r="AP154" s="265">
        <f t="shared" si="62"/>
        <v>200.23826000000031</v>
      </c>
      <c r="AQ154" s="265">
        <f t="shared" si="62"/>
        <v>200.23826000000031</v>
      </c>
      <c r="AR154" s="265">
        <f t="shared" si="62"/>
        <v>200.23826000000031</v>
      </c>
      <c r="AS154" s="265">
        <f t="shared" si="63"/>
        <v>200.23826000000031</v>
      </c>
      <c r="AT154" s="265">
        <f t="shared" si="63"/>
        <v>200.23826000000031</v>
      </c>
    </row>
    <row r="155" spans="1:46" ht="14.4" x14ac:dyDescent="0.2">
      <c r="B155" s="264"/>
      <c r="C155" s="267"/>
      <c r="D155" s="265"/>
      <c r="E155" s="265"/>
      <c r="F155" s="266"/>
      <c r="G155" s="265"/>
      <c r="H155" s="265"/>
      <c r="I155" s="265"/>
      <c r="J155" s="265"/>
      <c r="K155" s="266"/>
      <c r="L155" s="265"/>
      <c r="M155" s="265"/>
      <c r="N155" s="265"/>
      <c r="O155" s="265"/>
      <c r="P155" s="266"/>
      <c r="Q155" s="265"/>
      <c r="R155" s="265"/>
      <c r="S155" s="265"/>
      <c r="T155" s="265"/>
      <c r="U155" s="266"/>
      <c r="V155" s="265"/>
      <c r="W155" s="265"/>
      <c r="X155" s="265"/>
      <c r="Y155" s="265"/>
      <c r="Z155" s="265"/>
      <c r="AA155" s="265"/>
      <c r="AB155" s="265"/>
      <c r="AC155" s="265"/>
      <c r="AD155" s="265"/>
      <c r="AE155" s="265"/>
      <c r="AF155" s="265"/>
      <c r="AG155" s="265"/>
      <c r="AH155" s="265"/>
      <c r="AI155" s="265"/>
      <c r="AJ155" s="265"/>
      <c r="AK155" s="265"/>
      <c r="AL155" s="265"/>
      <c r="AM155" s="265"/>
      <c r="AN155" s="265"/>
      <c r="AO155" s="265"/>
      <c r="AP155" s="265"/>
      <c r="AQ155" s="265"/>
      <c r="AR155" s="265"/>
      <c r="AS155" s="265"/>
      <c r="AT155" s="265"/>
    </row>
    <row r="156" spans="1:46" ht="14.4" x14ac:dyDescent="0.2">
      <c r="B156" s="264"/>
      <c r="C156" s="267"/>
      <c r="D156" s="265"/>
      <c r="E156" s="265"/>
      <c r="F156" s="266"/>
      <c r="G156" s="265"/>
      <c r="H156" s="265"/>
      <c r="I156" s="265"/>
      <c r="J156" s="265"/>
      <c r="K156" s="266"/>
      <c r="L156" s="265"/>
      <c r="M156" s="265"/>
      <c r="N156" s="265"/>
      <c r="O156" s="265"/>
      <c r="P156" s="266"/>
      <c r="Q156" s="265"/>
      <c r="R156" s="265"/>
      <c r="S156" s="265"/>
      <c r="T156" s="265"/>
      <c r="U156" s="266"/>
      <c r="V156" s="265"/>
      <c r="W156" s="265"/>
      <c r="X156" s="265"/>
      <c r="Y156" s="265"/>
      <c r="Z156" s="265"/>
      <c r="AA156" s="265"/>
      <c r="AB156" s="265"/>
      <c r="AC156" s="265"/>
      <c r="AD156" s="265"/>
      <c r="AE156" s="265"/>
      <c r="AF156" s="265"/>
      <c r="AG156" s="265"/>
      <c r="AH156" s="265"/>
      <c r="AI156" s="265"/>
      <c r="AJ156" s="265"/>
      <c r="AK156" s="265"/>
      <c r="AL156" s="265"/>
      <c r="AM156" s="265"/>
      <c r="AN156" s="265"/>
      <c r="AO156" s="265"/>
      <c r="AP156" s="265"/>
      <c r="AQ156" s="265"/>
      <c r="AR156" s="265"/>
      <c r="AS156" s="265"/>
      <c r="AT156" s="265"/>
    </row>
    <row r="157" spans="1:46" ht="14.4" x14ac:dyDescent="0.2">
      <c r="B157" s="271"/>
      <c r="C157" s="267"/>
      <c r="D157" s="265"/>
      <c r="E157" s="265"/>
      <c r="F157" s="266"/>
      <c r="G157" s="265"/>
      <c r="H157" s="265"/>
      <c r="I157" s="265"/>
      <c r="J157" s="265"/>
      <c r="K157" s="266"/>
      <c r="L157" s="265"/>
      <c r="M157" s="265"/>
      <c r="N157" s="265"/>
      <c r="O157" s="265"/>
      <c r="P157" s="266"/>
      <c r="Q157" s="265"/>
      <c r="R157" s="265"/>
      <c r="S157" s="265"/>
      <c r="T157" s="265"/>
      <c r="U157" s="266"/>
      <c r="V157" s="265"/>
      <c r="W157" s="265"/>
      <c r="X157" s="265"/>
      <c r="Y157" s="265"/>
      <c r="Z157" s="265"/>
      <c r="AA157" s="265"/>
      <c r="AB157" s="265"/>
      <c r="AC157" s="265"/>
      <c r="AD157" s="265"/>
      <c r="AE157" s="265"/>
      <c r="AF157" s="265"/>
      <c r="AG157" s="265"/>
      <c r="AH157" s="265"/>
      <c r="AI157" s="265"/>
      <c r="AJ157" s="265"/>
      <c r="AK157" s="265"/>
      <c r="AL157" s="265"/>
      <c r="AM157" s="265"/>
      <c r="AN157" s="265"/>
      <c r="AO157" s="265"/>
      <c r="AP157" s="265"/>
      <c r="AQ157" s="265"/>
      <c r="AR157" s="265"/>
      <c r="AS157" s="265"/>
      <c r="AT157" s="265"/>
    </row>
    <row r="158" spans="1:46" ht="15" thickBot="1" x14ac:dyDescent="0.25">
      <c r="B158" s="272"/>
      <c r="C158" s="273"/>
      <c r="D158" s="274"/>
      <c r="E158" s="274"/>
      <c r="F158" s="275"/>
      <c r="G158" s="274"/>
      <c r="H158" s="274"/>
      <c r="I158" s="274"/>
      <c r="J158" s="274"/>
      <c r="K158" s="275"/>
      <c r="L158" s="274"/>
      <c r="M158" s="274"/>
      <c r="N158" s="274"/>
      <c r="O158" s="274"/>
      <c r="P158" s="275"/>
      <c r="Q158" s="274"/>
      <c r="R158" s="274"/>
      <c r="S158" s="274"/>
      <c r="T158" s="274"/>
      <c r="U158" s="275"/>
      <c r="V158" s="274"/>
      <c r="W158" s="274"/>
      <c r="X158" s="274"/>
      <c r="Y158" s="274"/>
      <c r="Z158" s="274"/>
      <c r="AA158" s="274"/>
      <c r="AB158" s="274"/>
      <c r="AC158" s="274"/>
      <c r="AD158" s="274"/>
      <c r="AE158" s="274"/>
      <c r="AF158" s="274"/>
      <c r="AG158" s="274"/>
      <c r="AH158" s="274"/>
      <c r="AI158" s="274"/>
      <c r="AJ158" s="274"/>
      <c r="AK158" s="274"/>
      <c r="AL158" s="274"/>
      <c r="AM158" s="274"/>
      <c r="AN158" s="274"/>
      <c r="AO158" s="274"/>
      <c r="AP158" s="274"/>
      <c r="AQ158" s="274"/>
      <c r="AR158" s="274"/>
      <c r="AS158" s="274"/>
      <c r="AT158" s="274"/>
    </row>
    <row r="159" spans="1:46" ht="14.4" x14ac:dyDescent="0.2">
      <c r="B159" s="187" t="s">
        <v>234</v>
      </c>
      <c r="C159" s="251">
        <f t="shared" ref="C159:AT159" si="65">SUM(C160:C161)</f>
        <v>0</v>
      </c>
      <c r="D159" s="253">
        <f t="shared" si="65"/>
        <v>0</v>
      </c>
      <c r="E159" s="253">
        <f t="shared" si="65"/>
        <v>0</v>
      </c>
      <c r="F159" s="173">
        <f t="shared" si="65"/>
        <v>0</v>
      </c>
      <c r="G159" s="253">
        <f t="shared" si="65"/>
        <v>0</v>
      </c>
      <c r="H159" s="253">
        <f t="shared" si="65"/>
        <v>0</v>
      </c>
      <c r="I159" s="253">
        <f t="shared" si="65"/>
        <v>0</v>
      </c>
      <c r="J159" s="253">
        <f t="shared" si="65"/>
        <v>0</v>
      </c>
      <c r="K159" s="173">
        <f t="shared" si="65"/>
        <v>0</v>
      </c>
      <c r="L159" s="253">
        <f t="shared" si="65"/>
        <v>0</v>
      </c>
      <c r="M159" s="253">
        <f t="shared" si="65"/>
        <v>0</v>
      </c>
      <c r="N159" s="253">
        <f t="shared" si="65"/>
        <v>0</v>
      </c>
      <c r="O159" s="253">
        <f t="shared" si="65"/>
        <v>0</v>
      </c>
      <c r="P159" s="173">
        <f t="shared" si="65"/>
        <v>0</v>
      </c>
      <c r="Q159" s="253">
        <f t="shared" si="65"/>
        <v>0</v>
      </c>
      <c r="R159" s="253">
        <f t="shared" si="65"/>
        <v>0</v>
      </c>
      <c r="S159" s="253">
        <f t="shared" si="65"/>
        <v>0</v>
      </c>
      <c r="T159" s="253">
        <f t="shared" si="65"/>
        <v>0</v>
      </c>
      <c r="U159" s="173">
        <f t="shared" si="65"/>
        <v>0</v>
      </c>
      <c r="V159" s="253">
        <f t="shared" si="65"/>
        <v>0</v>
      </c>
      <c r="W159" s="253">
        <f t="shared" si="65"/>
        <v>0</v>
      </c>
      <c r="X159" s="253">
        <f t="shared" si="65"/>
        <v>0</v>
      </c>
      <c r="Y159" s="253">
        <f t="shared" si="65"/>
        <v>0</v>
      </c>
      <c r="Z159" s="253">
        <f t="shared" si="65"/>
        <v>0</v>
      </c>
      <c r="AA159" s="253">
        <f t="shared" si="65"/>
        <v>0</v>
      </c>
      <c r="AB159" s="253">
        <f t="shared" si="65"/>
        <v>0</v>
      </c>
      <c r="AC159" s="253">
        <f t="shared" si="65"/>
        <v>0</v>
      </c>
      <c r="AD159" s="253">
        <f t="shared" si="65"/>
        <v>0</v>
      </c>
      <c r="AE159" s="253">
        <f t="shared" si="65"/>
        <v>0</v>
      </c>
      <c r="AF159" s="253">
        <f t="shared" si="65"/>
        <v>0</v>
      </c>
      <c r="AG159" s="253">
        <f t="shared" si="65"/>
        <v>0</v>
      </c>
      <c r="AH159" s="253">
        <f t="shared" si="65"/>
        <v>0</v>
      </c>
      <c r="AI159" s="253">
        <f t="shared" si="65"/>
        <v>0</v>
      </c>
      <c r="AJ159" s="253">
        <f t="shared" si="65"/>
        <v>0</v>
      </c>
      <c r="AK159" s="253">
        <f t="shared" si="65"/>
        <v>0</v>
      </c>
      <c r="AL159" s="253">
        <f t="shared" si="65"/>
        <v>0</v>
      </c>
      <c r="AM159" s="253">
        <f t="shared" si="65"/>
        <v>0</v>
      </c>
      <c r="AN159" s="253">
        <f t="shared" si="65"/>
        <v>0</v>
      </c>
      <c r="AO159" s="253">
        <f t="shared" si="65"/>
        <v>0</v>
      </c>
      <c r="AP159" s="253">
        <f t="shared" si="65"/>
        <v>0</v>
      </c>
      <c r="AQ159" s="253">
        <f t="shared" si="65"/>
        <v>0</v>
      </c>
      <c r="AR159" s="253">
        <f t="shared" si="65"/>
        <v>0</v>
      </c>
      <c r="AS159" s="253">
        <f t="shared" si="65"/>
        <v>0</v>
      </c>
      <c r="AT159" s="253">
        <f t="shared" si="65"/>
        <v>0</v>
      </c>
    </row>
    <row r="160" spans="1:46" ht="14.4" x14ac:dyDescent="0.2">
      <c r="A160" s="75" t="s">
        <v>335</v>
      </c>
      <c r="B160" s="189"/>
      <c r="C160" s="104"/>
      <c r="D160" s="105"/>
      <c r="E160" s="223"/>
      <c r="F160" s="107"/>
      <c r="G160" s="105"/>
      <c r="H160" s="105"/>
      <c r="I160" s="105"/>
      <c r="J160" s="105"/>
      <c r="K160" s="107"/>
      <c r="L160" s="105"/>
      <c r="M160" s="105"/>
      <c r="N160" s="105"/>
      <c r="O160" s="105"/>
      <c r="P160" s="107"/>
      <c r="Q160" s="105"/>
      <c r="R160" s="105"/>
      <c r="S160" s="105"/>
      <c r="T160" s="105"/>
      <c r="U160" s="107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</row>
    <row r="161" spans="2:46" ht="15" thickBot="1" x14ac:dyDescent="0.25">
      <c r="B161" s="189"/>
      <c r="C161" s="104"/>
      <c r="D161" s="105"/>
      <c r="E161" s="105"/>
      <c r="F161" s="107"/>
      <c r="G161" s="223"/>
      <c r="H161" s="105"/>
      <c r="I161" s="223"/>
      <c r="J161" s="105"/>
      <c r="K161" s="107"/>
      <c r="L161" s="105"/>
      <c r="M161" s="105"/>
      <c r="N161" s="105"/>
      <c r="O161" s="105"/>
      <c r="P161" s="107"/>
      <c r="Q161" s="105"/>
      <c r="R161" s="105"/>
      <c r="S161" s="105"/>
      <c r="T161" s="105"/>
      <c r="U161" s="107"/>
      <c r="V161" s="105">
        <f t="shared" ref="V161:AT161" si="66">U161</f>
        <v>0</v>
      </c>
      <c r="W161" s="105">
        <f t="shared" si="66"/>
        <v>0</v>
      </c>
      <c r="X161" s="105">
        <f t="shared" si="66"/>
        <v>0</v>
      </c>
      <c r="Y161" s="105">
        <f t="shared" si="66"/>
        <v>0</v>
      </c>
      <c r="Z161" s="105">
        <f t="shared" si="66"/>
        <v>0</v>
      </c>
      <c r="AA161" s="105">
        <f t="shared" si="66"/>
        <v>0</v>
      </c>
      <c r="AB161" s="105">
        <f t="shared" si="66"/>
        <v>0</v>
      </c>
      <c r="AC161" s="105">
        <f t="shared" si="66"/>
        <v>0</v>
      </c>
      <c r="AD161" s="105">
        <f t="shared" si="66"/>
        <v>0</v>
      </c>
      <c r="AE161" s="105">
        <f t="shared" si="66"/>
        <v>0</v>
      </c>
      <c r="AF161" s="105">
        <f t="shared" si="66"/>
        <v>0</v>
      </c>
      <c r="AG161" s="105">
        <f t="shared" si="66"/>
        <v>0</v>
      </c>
      <c r="AH161" s="105">
        <f t="shared" si="66"/>
        <v>0</v>
      </c>
      <c r="AI161" s="105">
        <f t="shared" si="66"/>
        <v>0</v>
      </c>
      <c r="AJ161" s="105">
        <f t="shared" si="66"/>
        <v>0</v>
      </c>
      <c r="AK161" s="105">
        <f t="shared" si="66"/>
        <v>0</v>
      </c>
      <c r="AL161" s="105">
        <f t="shared" si="66"/>
        <v>0</v>
      </c>
      <c r="AM161" s="105">
        <f t="shared" si="66"/>
        <v>0</v>
      </c>
      <c r="AN161" s="105">
        <f t="shared" si="66"/>
        <v>0</v>
      </c>
      <c r="AO161" s="105">
        <f t="shared" si="66"/>
        <v>0</v>
      </c>
      <c r="AP161" s="105">
        <f t="shared" si="66"/>
        <v>0</v>
      </c>
      <c r="AQ161" s="105">
        <f t="shared" si="66"/>
        <v>0</v>
      </c>
      <c r="AR161" s="105">
        <f t="shared" si="66"/>
        <v>0</v>
      </c>
      <c r="AS161" s="105">
        <f t="shared" si="66"/>
        <v>0</v>
      </c>
      <c r="AT161" s="105">
        <f t="shared" si="66"/>
        <v>0</v>
      </c>
    </row>
    <row r="162" spans="2:46" ht="15.6" thickTop="1" thickBot="1" x14ac:dyDescent="0.25">
      <c r="B162" s="276" t="s">
        <v>336</v>
      </c>
      <c r="C162" s="277">
        <f t="shared" ref="C162:AT162" si="67">C163+C175</f>
        <v>624</v>
      </c>
      <c r="D162" s="278">
        <f t="shared" si="67"/>
        <v>627.70000000000005</v>
      </c>
      <c r="E162" s="278">
        <f t="shared" si="67"/>
        <v>767.7</v>
      </c>
      <c r="F162" s="167">
        <f t="shared" si="67"/>
        <v>769</v>
      </c>
      <c r="G162" s="278">
        <f t="shared" si="67"/>
        <v>769</v>
      </c>
      <c r="H162" s="278">
        <f t="shared" si="67"/>
        <v>721.4</v>
      </c>
      <c r="I162" s="278">
        <f t="shared" si="67"/>
        <v>721.4</v>
      </c>
      <c r="J162" s="278">
        <f t="shared" si="67"/>
        <v>724.8</v>
      </c>
      <c r="K162" s="167">
        <f t="shared" si="67"/>
        <v>725.5</v>
      </c>
      <c r="L162" s="278">
        <f t="shared" si="67"/>
        <v>712.93</v>
      </c>
      <c r="M162" s="278">
        <f t="shared" si="67"/>
        <v>712.93</v>
      </c>
      <c r="N162" s="278">
        <f t="shared" si="67"/>
        <v>712.93</v>
      </c>
      <c r="O162" s="278">
        <f t="shared" si="67"/>
        <v>712.93</v>
      </c>
      <c r="P162" s="167">
        <f t="shared" si="67"/>
        <v>712.93</v>
      </c>
      <c r="Q162" s="278">
        <f t="shared" si="67"/>
        <v>712.93</v>
      </c>
      <c r="R162" s="278">
        <f t="shared" si="67"/>
        <v>712.93</v>
      </c>
      <c r="S162" s="278">
        <f t="shared" si="67"/>
        <v>712.93</v>
      </c>
      <c r="T162" s="278">
        <f t="shared" si="67"/>
        <v>712.93</v>
      </c>
      <c r="U162" s="167">
        <f t="shared" si="67"/>
        <v>712.93</v>
      </c>
      <c r="V162" s="278">
        <f t="shared" si="67"/>
        <v>712.93</v>
      </c>
      <c r="W162" s="278">
        <f t="shared" si="67"/>
        <v>712.93</v>
      </c>
      <c r="X162" s="278">
        <f t="shared" si="67"/>
        <v>712.93</v>
      </c>
      <c r="Y162" s="278">
        <f t="shared" si="67"/>
        <v>712.93</v>
      </c>
      <c r="Z162" s="278">
        <f t="shared" si="67"/>
        <v>712.93</v>
      </c>
      <c r="AA162" s="278">
        <f t="shared" si="67"/>
        <v>712.93</v>
      </c>
      <c r="AB162" s="278">
        <f t="shared" si="67"/>
        <v>712.93</v>
      </c>
      <c r="AC162" s="278">
        <f t="shared" si="67"/>
        <v>712.93</v>
      </c>
      <c r="AD162" s="278">
        <f t="shared" si="67"/>
        <v>712.93</v>
      </c>
      <c r="AE162" s="278">
        <f t="shared" si="67"/>
        <v>712.93</v>
      </c>
      <c r="AF162" s="278">
        <f t="shared" si="67"/>
        <v>712.93</v>
      </c>
      <c r="AG162" s="278">
        <f t="shared" si="67"/>
        <v>712.93</v>
      </c>
      <c r="AH162" s="278">
        <f t="shared" si="67"/>
        <v>712.93</v>
      </c>
      <c r="AI162" s="278">
        <f t="shared" si="67"/>
        <v>712.93</v>
      </c>
      <c r="AJ162" s="278">
        <f t="shared" si="67"/>
        <v>712.93</v>
      </c>
      <c r="AK162" s="278">
        <f t="shared" si="67"/>
        <v>712.93</v>
      </c>
      <c r="AL162" s="278">
        <f t="shared" si="67"/>
        <v>712.93</v>
      </c>
      <c r="AM162" s="278">
        <f t="shared" si="67"/>
        <v>712.93</v>
      </c>
      <c r="AN162" s="278">
        <f t="shared" si="67"/>
        <v>712.93</v>
      </c>
      <c r="AO162" s="278">
        <f t="shared" si="67"/>
        <v>712.93</v>
      </c>
      <c r="AP162" s="278">
        <f t="shared" si="67"/>
        <v>712.93</v>
      </c>
      <c r="AQ162" s="278">
        <f t="shared" si="67"/>
        <v>712.93</v>
      </c>
      <c r="AR162" s="278">
        <f t="shared" si="67"/>
        <v>712.93</v>
      </c>
      <c r="AS162" s="278">
        <f t="shared" si="67"/>
        <v>712.93</v>
      </c>
      <c r="AT162" s="278">
        <f t="shared" si="67"/>
        <v>712.93</v>
      </c>
    </row>
    <row r="163" spans="2:46" ht="14.4" x14ac:dyDescent="0.2">
      <c r="B163" s="279" t="s">
        <v>208</v>
      </c>
      <c r="C163" s="280">
        <f t="shared" ref="C163:AT163" si="68">SUM(C164:C174)</f>
        <v>624</v>
      </c>
      <c r="D163" s="281">
        <f t="shared" si="68"/>
        <v>627.70000000000005</v>
      </c>
      <c r="E163" s="281">
        <f t="shared" si="68"/>
        <v>767.7</v>
      </c>
      <c r="F163" s="173">
        <f t="shared" si="68"/>
        <v>769</v>
      </c>
      <c r="G163" s="281">
        <f t="shared" si="68"/>
        <v>769</v>
      </c>
      <c r="H163" s="281">
        <f t="shared" si="68"/>
        <v>721.4</v>
      </c>
      <c r="I163" s="281">
        <f t="shared" si="68"/>
        <v>721.4</v>
      </c>
      <c r="J163" s="281">
        <f t="shared" si="68"/>
        <v>724.8</v>
      </c>
      <c r="K163" s="173">
        <f t="shared" si="68"/>
        <v>725.5</v>
      </c>
      <c r="L163" s="281">
        <f t="shared" si="68"/>
        <v>712.93</v>
      </c>
      <c r="M163" s="281">
        <f t="shared" si="68"/>
        <v>712.93</v>
      </c>
      <c r="N163" s="281">
        <f t="shared" si="68"/>
        <v>712.93</v>
      </c>
      <c r="O163" s="281">
        <f t="shared" si="68"/>
        <v>712.93</v>
      </c>
      <c r="P163" s="173">
        <f t="shared" si="68"/>
        <v>712.93</v>
      </c>
      <c r="Q163" s="281">
        <f t="shared" si="68"/>
        <v>712.93</v>
      </c>
      <c r="R163" s="281">
        <f t="shared" si="68"/>
        <v>712.93</v>
      </c>
      <c r="S163" s="281">
        <f t="shared" si="68"/>
        <v>712.93</v>
      </c>
      <c r="T163" s="281">
        <f t="shared" si="68"/>
        <v>712.93</v>
      </c>
      <c r="U163" s="173">
        <f t="shared" si="68"/>
        <v>712.93</v>
      </c>
      <c r="V163" s="281">
        <f t="shared" si="68"/>
        <v>712.93</v>
      </c>
      <c r="W163" s="281">
        <f t="shared" si="68"/>
        <v>712.93</v>
      </c>
      <c r="X163" s="281">
        <f t="shared" si="68"/>
        <v>712.93</v>
      </c>
      <c r="Y163" s="281">
        <f t="shared" si="68"/>
        <v>712.93</v>
      </c>
      <c r="Z163" s="281">
        <f t="shared" si="68"/>
        <v>712.93</v>
      </c>
      <c r="AA163" s="281">
        <f t="shared" si="68"/>
        <v>712.93</v>
      </c>
      <c r="AB163" s="281">
        <f t="shared" si="68"/>
        <v>712.93</v>
      </c>
      <c r="AC163" s="281">
        <f t="shared" si="68"/>
        <v>712.93</v>
      </c>
      <c r="AD163" s="281">
        <f t="shared" si="68"/>
        <v>712.93</v>
      </c>
      <c r="AE163" s="281">
        <f t="shared" si="68"/>
        <v>712.93</v>
      </c>
      <c r="AF163" s="281">
        <f t="shared" si="68"/>
        <v>712.93</v>
      </c>
      <c r="AG163" s="281">
        <f t="shared" si="68"/>
        <v>712.93</v>
      </c>
      <c r="AH163" s="281">
        <f t="shared" si="68"/>
        <v>712.93</v>
      </c>
      <c r="AI163" s="281">
        <f t="shared" si="68"/>
        <v>712.93</v>
      </c>
      <c r="AJ163" s="281">
        <f t="shared" si="68"/>
        <v>712.93</v>
      </c>
      <c r="AK163" s="281">
        <f t="shared" si="68"/>
        <v>712.93</v>
      </c>
      <c r="AL163" s="281">
        <f t="shared" si="68"/>
        <v>712.93</v>
      </c>
      <c r="AM163" s="281">
        <f t="shared" si="68"/>
        <v>712.93</v>
      </c>
      <c r="AN163" s="281">
        <f t="shared" si="68"/>
        <v>712.93</v>
      </c>
      <c r="AO163" s="281">
        <f t="shared" si="68"/>
        <v>712.93</v>
      </c>
      <c r="AP163" s="281">
        <f t="shared" si="68"/>
        <v>712.93</v>
      </c>
      <c r="AQ163" s="281">
        <f t="shared" si="68"/>
        <v>712.93</v>
      </c>
      <c r="AR163" s="281">
        <f t="shared" si="68"/>
        <v>712.93</v>
      </c>
      <c r="AS163" s="281">
        <f t="shared" si="68"/>
        <v>712.93</v>
      </c>
      <c r="AT163" s="281">
        <f t="shared" si="68"/>
        <v>712.93</v>
      </c>
    </row>
    <row r="164" spans="2:46" x14ac:dyDescent="0.2">
      <c r="B164" s="282" t="s">
        <v>324</v>
      </c>
      <c r="C164" s="105">
        <f>+[1]ARCONEL!D576-C180-C181</f>
        <v>624</v>
      </c>
      <c r="D164" s="105">
        <f>+[1]ARCONEL!E576-D180-D181</f>
        <v>627.70000000000005</v>
      </c>
      <c r="E164" s="105">
        <f>+[1]ARCONEL!F576-E180-E181</f>
        <v>767.7</v>
      </c>
      <c r="F164" s="107">
        <f>+[1]ARCONEL!G576-F180-F181</f>
        <v>769</v>
      </c>
      <c r="G164" s="105">
        <f>+[1]ARCONEL!H576-G180-G181</f>
        <v>769</v>
      </c>
      <c r="H164" s="105">
        <f>+[1]ARCONEL!I576-H180-H181</f>
        <v>721.4</v>
      </c>
      <c r="I164" s="105">
        <f>+[1]ARCONEL!J576-I180-I181</f>
        <v>721.4</v>
      </c>
      <c r="J164" s="105">
        <f>+[1]ARCONEL!K576-J180-J181</f>
        <v>724.8</v>
      </c>
      <c r="K164" s="107">
        <f>+[1]ARCONEL!L576-K180-K181</f>
        <v>725.5</v>
      </c>
      <c r="L164" s="105">
        <f>+[1]ARCONEL!M576-L180-L181</f>
        <v>712.93</v>
      </c>
      <c r="M164" s="105">
        <f t="shared" ref="M164:AB165" si="69">L164</f>
        <v>712.93</v>
      </c>
      <c r="N164" s="105">
        <f t="shared" si="69"/>
        <v>712.93</v>
      </c>
      <c r="O164" s="105">
        <f t="shared" si="69"/>
        <v>712.93</v>
      </c>
      <c r="P164" s="107">
        <f t="shared" si="69"/>
        <v>712.93</v>
      </c>
      <c r="Q164" s="105">
        <f t="shared" si="69"/>
        <v>712.93</v>
      </c>
      <c r="R164" s="105">
        <f t="shared" si="69"/>
        <v>712.93</v>
      </c>
      <c r="S164" s="105">
        <f t="shared" si="69"/>
        <v>712.93</v>
      </c>
      <c r="T164" s="105">
        <f t="shared" si="69"/>
        <v>712.93</v>
      </c>
      <c r="U164" s="107">
        <f t="shared" si="69"/>
        <v>712.93</v>
      </c>
      <c r="V164" s="105">
        <f t="shared" si="69"/>
        <v>712.93</v>
      </c>
      <c r="W164" s="105">
        <f t="shared" si="69"/>
        <v>712.93</v>
      </c>
      <c r="X164" s="105">
        <f t="shared" si="69"/>
        <v>712.93</v>
      </c>
      <c r="Y164" s="105">
        <f t="shared" si="69"/>
        <v>712.93</v>
      </c>
      <c r="Z164" s="105">
        <f t="shared" si="69"/>
        <v>712.93</v>
      </c>
      <c r="AA164" s="105">
        <f t="shared" si="69"/>
        <v>712.93</v>
      </c>
      <c r="AB164" s="105">
        <f t="shared" si="69"/>
        <v>712.93</v>
      </c>
      <c r="AC164" s="105">
        <f t="shared" ref="AC164:AR165" si="70">AB164</f>
        <v>712.93</v>
      </c>
      <c r="AD164" s="105">
        <f t="shared" si="70"/>
        <v>712.93</v>
      </c>
      <c r="AE164" s="105">
        <f t="shared" si="70"/>
        <v>712.93</v>
      </c>
      <c r="AF164" s="105">
        <f t="shared" si="70"/>
        <v>712.93</v>
      </c>
      <c r="AG164" s="105">
        <f t="shared" si="70"/>
        <v>712.93</v>
      </c>
      <c r="AH164" s="105">
        <f t="shared" si="70"/>
        <v>712.93</v>
      </c>
      <c r="AI164" s="105">
        <f t="shared" si="70"/>
        <v>712.93</v>
      </c>
      <c r="AJ164" s="105">
        <f t="shared" si="70"/>
        <v>712.93</v>
      </c>
      <c r="AK164" s="105">
        <f t="shared" si="70"/>
        <v>712.93</v>
      </c>
      <c r="AL164" s="105">
        <f t="shared" si="70"/>
        <v>712.93</v>
      </c>
      <c r="AM164" s="105">
        <f t="shared" si="70"/>
        <v>712.93</v>
      </c>
      <c r="AN164" s="105">
        <f t="shared" si="70"/>
        <v>712.93</v>
      </c>
      <c r="AO164" s="105">
        <f t="shared" si="70"/>
        <v>712.93</v>
      </c>
      <c r="AP164" s="105">
        <f t="shared" si="70"/>
        <v>712.93</v>
      </c>
      <c r="AQ164" s="105">
        <f t="shared" si="70"/>
        <v>712.93</v>
      </c>
      <c r="AR164" s="105">
        <f t="shared" si="70"/>
        <v>712.93</v>
      </c>
      <c r="AS164" s="105">
        <f t="shared" ref="AP164:AT165" si="71">AR164</f>
        <v>712.93</v>
      </c>
      <c r="AT164" s="105">
        <f t="shared" si="71"/>
        <v>712.93</v>
      </c>
    </row>
    <row r="165" spans="2:46" x14ac:dyDescent="0.2">
      <c r="B165" s="282" t="s">
        <v>325</v>
      </c>
      <c r="C165" s="105"/>
      <c r="D165" s="105"/>
      <c r="E165" s="105"/>
      <c r="F165" s="107"/>
      <c r="G165" s="105"/>
      <c r="H165" s="105"/>
      <c r="I165" s="105"/>
      <c r="J165" s="105"/>
      <c r="K165" s="107"/>
      <c r="L165" s="105">
        <v>0</v>
      </c>
      <c r="M165" s="105">
        <f>L165</f>
        <v>0</v>
      </c>
      <c r="N165" s="105">
        <f t="shared" si="69"/>
        <v>0</v>
      </c>
      <c r="O165" s="105">
        <f t="shared" si="69"/>
        <v>0</v>
      </c>
      <c r="P165" s="107">
        <f t="shared" si="69"/>
        <v>0</v>
      </c>
      <c r="Q165" s="105">
        <f t="shared" si="69"/>
        <v>0</v>
      </c>
      <c r="R165" s="105">
        <f t="shared" si="69"/>
        <v>0</v>
      </c>
      <c r="S165" s="105">
        <f t="shared" si="69"/>
        <v>0</v>
      </c>
      <c r="T165" s="105">
        <f t="shared" si="69"/>
        <v>0</v>
      </c>
      <c r="U165" s="107">
        <f t="shared" si="69"/>
        <v>0</v>
      </c>
      <c r="V165" s="105">
        <f t="shared" si="69"/>
        <v>0</v>
      </c>
      <c r="W165" s="105">
        <f t="shared" si="69"/>
        <v>0</v>
      </c>
      <c r="X165" s="105">
        <f t="shared" si="69"/>
        <v>0</v>
      </c>
      <c r="Y165" s="105">
        <f t="shared" si="69"/>
        <v>0</v>
      </c>
      <c r="Z165" s="105">
        <f t="shared" si="69"/>
        <v>0</v>
      </c>
      <c r="AA165" s="105">
        <f t="shared" si="69"/>
        <v>0</v>
      </c>
      <c r="AB165" s="105">
        <f t="shared" si="69"/>
        <v>0</v>
      </c>
      <c r="AC165" s="105">
        <f t="shared" si="70"/>
        <v>0</v>
      </c>
      <c r="AD165" s="105">
        <f t="shared" si="70"/>
        <v>0</v>
      </c>
      <c r="AE165" s="105">
        <f t="shared" si="70"/>
        <v>0</v>
      </c>
      <c r="AF165" s="105">
        <f t="shared" si="70"/>
        <v>0</v>
      </c>
      <c r="AG165" s="105">
        <f t="shared" si="70"/>
        <v>0</v>
      </c>
      <c r="AH165" s="105">
        <f t="shared" si="70"/>
        <v>0</v>
      </c>
      <c r="AI165" s="105">
        <f t="shared" si="70"/>
        <v>0</v>
      </c>
      <c r="AJ165" s="105">
        <f t="shared" si="70"/>
        <v>0</v>
      </c>
      <c r="AK165" s="105">
        <f t="shared" si="70"/>
        <v>0</v>
      </c>
      <c r="AL165" s="105">
        <f t="shared" si="70"/>
        <v>0</v>
      </c>
      <c r="AM165" s="105">
        <f t="shared" si="70"/>
        <v>0</v>
      </c>
      <c r="AN165" s="105">
        <f t="shared" si="70"/>
        <v>0</v>
      </c>
      <c r="AO165" s="105">
        <f t="shared" si="70"/>
        <v>0</v>
      </c>
      <c r="AP165" s="105">
        <f t="shared" si="71"/>
        <v>0</v>
      </c>
      <c r="AQ165" s="105">
        <f t="shared" si="71"/>
        <v>0</v>
      </c>
      <c r="AR165" s="105">
        <f t="shared" si="71"/>
        <v>0</v>
      </c>
      <c r="AS165" s="105">
        <f t="shared" si="71"/>
        <v>0</v>
      </c>
      <c r="AT165" s="105">
        <f t="shared" si="71"/>
        <v>0</v>
      </c>
    </row>
    <row r="166" spans="2:46" x14ac:dyDescent="0.2">
      <c r="B166" s="282"/>
      <c r="C166" s="105"/>
      <c r="D166" s="105"/>
      <c r="E166" s="105"/>
      <c r="F166" s="107"/>
      <c r="G166" s="105"/>
      <c r="H166" s="105"/>
      <c r="I166" s="105"/>
      <c r="J166" s="105"/>
      <c r="K166" s="107"/>
      <c r="L166" s="105"/>
      <c r="N166" s="105"/>
      <c r="O166" s="105"/>
      <c r="P166" s="107"/>
      <c r="Q166" s="105"/>
      <c r="R166" s="105"/>
      <c r="S166" s="105"/>
      <c r="T166" s="105"/>
      <c r="U166" s="107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  <c r="AS166" s="105"/>
      <c r="AT166" s="105"/>
    </row>
    <row r="167" spans="2:46" x14ac:dyDescent="0.2">
      <c r="B167" s="282"/>
      <c r="C167" s="105"/>
      <c r="D167" s="105"/>
      <c r="E167" s="105"/>
      <c r="F167" s="107"/>
      <c r="G167" s="105"/>
      <c r="H167" s="105"/>
      <c r="I167" s="105"/>
      <c r="J167" s="105"/>
      <c r="K167" s="107"/>
      <c r="L167" s="105"/>
      <c r="M167" s="105"/>
      <c r="N167" s="105"/>
      <c r="O167" s="105"/>
      <c r="P167" s="107"/>
      <c r="Q167" s="105"/>
      <c r="R167" s="105"/>
      <c r="S167" s="105"/>
      <c r="T167" s="105"/>
      <c r="U167" s="107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  <c r="AS167" s="105"/>
      <c r="AT167" s="105"/>
    </row>
    <row r="168" spans="2:46" x14ac:dyDescent="0.2">
      <c r="B168" s="282"/>
      <c r="C168" s="105"/>
      <c r="D168" s="105"/>
      <c r="E168" s="105"/>
      <c r="F168" s="107"/>
      <c r="G168" s="105"/>
      <c r="H168" s="105"/>
      <c r="I168" s="105"/>
      <c r="J168" s="105"/>
      <c r="K168" s="107"/>
      <c r="L168" s="105"/>
      <c r="M168" s="105"/>
      <c r="N168" s="105"/>
      <c r="O168" s="105"/>
      <c r="P168" s="107"/>
      <c r="Q168" s="105"/>
      <c r="R168" s="105"/>
      <c r="S168" s="105"/>
      <c r="T168" s="105"/>
      <c r="U168" s="107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  <c r="AS168" s="105"/>
      <c r="AT168" s="105"/>
    </row>
    <row r="169" spans="2:46" x14ac:dyDescent="0.2">
      <c r="B169" s="282"/>
      <c r="C169" s="105"/>
      <c r="D169" s="105"/>
      <c r="E169" s="105"/>
      <c r="F169" s="107"/>
      <c r="G169" s="105"/>
      <c r="H169" s="105"/>
      <c r="I169" s="105"/>
      <c r="J169" s="105"/>
      <c r="K169" s="107"/>
      <c r="L169" s="105"/>
      <c r="M169" s="105"/>
      <c r="N169" s="105"/>
      <c r="O169" s="105"/>
      <c r="P169" s="107"/>
      <c r="Q169" s="105"/>
      <c r="R169" s="105"/>
      <c r="S169" s="105"/>
      <c r="T169" s="105"/>
      <c r="U169" s="107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  <c r="AS169" s="105"/>
      <c r="AT169" s="105"/>
    </row>
    <row r="170" spans="2:46" x14ac:dyDescent="0.2">
      <c r="B170" s="282"/>
      <c r="C170" s="105"/>
      <c r="D170" s="105"/>
      <c r="E170" s="105"/>
      <c r="F170" s="107"/>
      <c r="G170" s="105"/>
      <c r="H170" s="105"/>
      <c r="I170" s="105"/>
      <c r="J170" s="105"/>
      <c r="K170" s="107"/>
      <c r="L170" s="105"/>
      <c r="M170" s="105"/>
      <c r="N170" s="105"/>
      <c r="O170" s="105"/>
      <c r="P170" s="107"/>
      <c r="Q170" s="105"/>
      <c r="R170" s="105"/>
      <c r="S170" s="105"/>
      <c r="T170" s="105"/>
      <c r="U170" s="107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  <c r="AS170" s="105"/>
      <c r="AT170" s="105"/>
    </row>
    <row r="171" spans="2:46" x14ac:dyDescent="0.2">
      <c r="B171" s="282"/>
      <c r="C171" s="105"/>
      <c r="D171" s="105"/>
      <c r="E171" s="105"/>
      <c r="F171" s="107"/>
      <c r="G171" s="105"/>
      <c r="H171" s="105"/>
      <c r="I171" s="105"/>
      <c r="J171" s="105"/>
      <c r="K171" s="107"/>
      <c r="L171" s="105"/>
      <c r="M171" s="105"/>
      <c r="N171" s="105"/>
      <c r="O171" s="105"/>
      <c r="P171" s="107"/>
      <c r="Q171" s="105"/>
      <c r="R171" s="105"/>
      <c r="S171" s="105"/>
      <c r="T171" s="105"/>
      <c r="U171" s="107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  <c r="AS171" s="105"/>
      <c r="AT171" s="105"/>
    </row>
    <row r="172" spans="2:46" ht="14.4" x14ac:dyDescent="0.2">
      <c r="B172" s="282"/>
      <c r="C172" s="104"/>
      <c r="D172" s="105"/>
      <c r="E172" s="223"/>
      <c r="F172" s="107"/>
      <c r="G172" s="105"/>
      <c r="H172" s="105"/>
      <c r="I172" s="105"/>
      <c r="J172" s="105"/>
      <c r="K172" s="107"/>
      <c r="L172" s="105"/>
      <c r="M172" s="105"/>
      <c r="N172" s="105"/>
      <c r="O172" s="105"/>
      <c r="P172" s="107"/>
      <c r="Q172" s="105"/>
      <c r="R172" s="105"/>
      <c r="S172" s="105"/>
      <c r="T172" s="105"/>
      <c r="U172" s="107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  <c r="AS172" s="105"/>
      <c r="AT172" s="105"/>
    </row>
    <row r="173" spans="2:46" x14ac:dyDescent="0.2">
      <c r="B173" s="282"/>
      <c r="C173" s="105"/>
      <c r="D173" s="105"/>
      <c r="E173" s="105"/>
      <c r="F173" s="107"/>
      <c r="G173" s="105"/>
      <c r="H173" s="105"/>
      <c r="I173" s="105"/>
      <c r="J173" s="105"/>
      <c r="K173" s="107"/>
      <c r="L173" s="105"/>
      <c r="N173" s="105"/>
      <c r="O173" s="105"/>
      <c r="P173" s="107"/>
      <c r="Q173" s="105"/>
      <c r="R173" s="105"/>
      <c r="S173" s="105"/>
      <c r="T173" s="105"/>
      <c r="U173" s="107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  <c r="AS173" s="105"/>
      <c r="AT173" s="105"/>
    </row>
    <row r="174" spans="2:46" ht="12" thickBot="1" x14ac:dyDescent="0.25">
      <c r="B174" s="282"/>
      <c r="C174" s="105"/>
      <c r="D174" s="105"/>
      <c r="E174" s="105"/>
      <c r="F174" s="107"/>
      <c r="G174" s="105"/>
      <c r="H174" s="105"/>
      <c r="I174" s="105"/>
      <c r="J174" s="105"/>
      <c r="K174" s="107"/>
      <c r="L174" s="105"/>
      <c r="N174" s="105"/>
      <c r="O174" s="105"/>
      <c r="P174" s="107"/>
      <c r="Q174" s="105"/>
      <c r="R174" s="105"/>
      <c r="S174" s="105"/>
      <c r="T174" s="105"/>
      <c r="U174" s="107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  <c r="AS174" s="105"/>
      <c r="AT174" s="105"/>
    </row>
    <row r="175" spans="2:46" ht="14.4" x14ac:dyDescent="0.2">
      <c r="B175" s="279" t="s">
        <v>234</v>
      </c>
      <c r="C175" s="283">
        <f>SUM(C176:C177)</f>
        <v>0</v>
      </c>
      <c r="D175" s="283">
        <f t="shared" ref="D175:AT175" si="72">SUM(D176:D177)</f>
        <v>0</v>
      </c>
      <c r="E175" s="283">
        <f t="shared" si="72"/>
        <v>0</v>
      </c>
      <c r="F175" s="284">
        <f t="shared" si="72"/>
        <v>0</v>
      </c>
      <c r="G175" s="283">
        <f t="shared" si="72"/>
        <v>0</v>
      </c>
      <c r="H175" s="283">
        <f t="shared" si="72"/>
        <v>0</v>
      </c>
      <c r="I175" s="283">
        <f t="shared" si="72"/>
        <v>0</v>
      </c>
      <c r="J175" s="283">
        <f t="shared" si="72"/>
        <v>0</v>
      </c>
      <c r="K175" s="284">
        <f t="shared" si="72"/>
        <v>0</v>
      </c>
      <c r="L175" s="283">
        <f t="shared" si="72"/>
        <v>0</v>
      </c>
      <c r="M175" s="283">
        <f t="shared" si="72"/>
        <v>0</v>
      </c>
      <c r="N175" s="283">
        <f t="shared" si="72"/>
        <v>0</v>
      </c>
      <c r="O175" s="283">
        <f t="shared" si="72"/>
        <v>0</v>
      </c>
      <c r="P175" s="284">
        <f t="shared" si="72"/>
        <v>0</v>
      </c>
      <c r="Q175" s="283">
        <f t="shared" si="72"/>
        <v>0</v>
      </c>
      <c r="R175" s="283">
        <f t="shared" si="72"/>
        <v>0</v>
      </c>
      <c r="S175" s="283">
        <f t="shared" si="72"/>
        <v>0</v>
      </c>
      <c r="T175" s="283">
        <f t="shared" si="72"/>
        <v>0</v>
      </c>
      <c r="U175" s="284">
        <f t="shared" si="72"/>
        <v>0</v>
      </c>
      <c r="V175" s="283">
        <f t="shared" si="72"/>
        <v>0</v>
      </c>
      <c r="W175" s="283">
        <f t="shared" si="72"/>
        <v>0</v>
      </c>
      <c r="X175" s="283">
        <f t="shared" si="72"/>
        <v>0</v>
      </c>
      <c r="Y175" s="283">
        <f t="shared" si="72"/>
        <v>0</v>
      </c>
      <c r="Z175" s="283">
        <f t="shared" si="72"/>
        <v>0</v>
      </c>
      <c r="AA175" s="283">
        <f t="shared" si="72"/>
        <v>0</v>
      </c>
      <c r="AB175" s="285">
        <f t="shared" si="72"/>
        <v>0</v>
      </c>
      <c r="AC175" s="285">
        <f t="shared" si="72"/>
        <v>0</v>
      </c>
      <c r="AD175" s="285">
        <f t="shared" si="72"/>
        <v>0</v>
      </c>
      <c r="AE175" s="285">
        <f t="shared" si="72"/>
        <v>0</v>
      </c>
      <c r="AF175" s="285">
        <f t="shared" si="72"/>
        <v>0</v>
      </c>
      <c r="AG175" s="285">
        <f t="shared" si="72"/>
        <v>0</v>
      </c>
      <c r="AH175" s="285">
        <f t="shared" si="72"/>
        <v>0</v>
      </c>
      <c r="AI175" s="285">
        <f t="shared" si="72"/>
        <v>0</v>
      </c>
      <c r="AJ175" s="285">
        <f t="shared" si="72"/>
        <v>0</v>
      </c>
      <c r="AK175" s="285">
        <f t="shared" si="72"/>
        <v>0</v>
      </c>
      <c r="AL175" s="285">
        <f t="shared" si="72"/>
        <v>0</v>
      </c>
      <c r="AM175" s="285">
        <f t="shared" si="72"/>
        <v>0</v>
      </c>
      <c r="AN175" s="285">
        <f t="shared" si="72"/>
        <v>0</v>
      </c>
      <c r="AO175" s="285">
        <f t="shared" si="72"/>
        <v>0</v>
      </c>
      <c r="AP175" s="285">
        <f t="shared" si="72"/>
        <v>0</v>
      </c>
      <c r="AQ175" s="285">
        <f t="shared" si="72"/>
        <v>0</v>
      </c>
      <c r="AR175" s="285">
        <f t="shared" si="72"/>
        <v>0</v>
      </c>
      <c r="AS175" s="285">
        <f t="shared" si="72"/>
        <v>0</v>
      </c>
      <c r="AT175" s="285">
        <f t="shared" si="72"/>
        <v>0</v>
      </c>
    </row>
    <row r="176" spans="2:46" ht="14.4" x14ac:dyDescent="0.2">
      <c r="B176" s="282"/>
      <c r="C176" s="104"/>
      <c r="D176" s="105"/>
      <c r="E176" s="223"/>
      <c r="F176" s="107"/>
      <c r="G176" s="105"/>
      <c r="H176" s="105"/>
      <c r="I176" s="105"/>
      <c r="J176" s="105"/>
      <c r="K176" s="107"/>
      <c r="L176" s="105"/>
      <c r="M176" s="105"/>
      <c r="N176" s="105"/>
      <c r="O176" s="105"/>
      <c r="P176" s="107"/>
      <c r="Q176" s="105"/>
      <c r="R176" s="105"/>
      <c r="S176" s="105"/>
      <c r="T176" s="105"/>
      <c r="U176" s="107"/>
      <c r="V176" s="105"/>
      <c r="W176" s="105"/>
      <c r="X176" s="105"/>
      <c r="Y176" s="105">
        <v>0</v>
      </c>
      <c r="Z176" s="105">
        <f>Y176</f>
        <v>0</v>
      </c>
      <c r="AA176" s="105">
        <f t="shared" ref="AA176:AT176" si="73">Z176</f>
        <v>0</v>
      </c>
      <c r="AB176" s="105">
        <f t="shared" si="73"/>
        <v>0</v>
      </c>
      <c r="AC176" s="105">
        <f t="shared" si="73"/>
        <v>0</v>
      </c>
      <c r="AD176" s="105">
        <f t="shared" si="73"/>
        <v>0</v>
      </c>
      <c r="AE176" s="105">
        <f t="shared" si="73"/>
        <v>0</v>
      </c>
      <c r="AF176" s="105">
        <f t="shared" si="73"/>
        <v>0</v>
      </c>
      <c r="AG176" s="105">
        <f t="shared" si="73"/>
        <v>0</v>
      </c>
      <c r="AH176" s="105">
        <f t="shared" si="73"/>
        <v>0</v>
      </c>
      <c r="AI176" s="105">
        <f t="shared" si="73"/>
        <v>0</v>
      </c>
      <c r="AJ176" s="105">
        <f t="shared" si="73"/>
        <v>0</v>
      </c>
      <c r="AK176" s="105">
        <f t="shared" si="73"/>
        <v>0</v>
      </c>
      <c r="AL176" s="105">
        <f t="shared" si="73"/>
        <v>0</v>
      </c>
      <c r="AM176" s="105">
        <f t="shared" si="73"/>
        <v>0</v>
      </c>
      <c r="AN176" s="105">
        <f t="shared" si="73"/>
        <v>0</v>
      </c>
      <c r="AO176" s="105">
        <f t="shared" si="73"/>
        <v>0</v>
      </c>
      <c r="AP176" s="105">
        <f t="shared" si="73"/>
        <v>0</v>
      </c>
      <c r="AQ176" s="105">
        <f t="shared" si="73"/>
        <v>0</v>
      </c>
      <c r="AR176" s="105">
        <f t="shared" si="73"/>
        <v>0</v>
      </c>
      <c r="AS176" s="105">
        <f t="shared" si="73"/>
        <v>0</v>
      </c>
      <c r="AT176" s="105">
        <f t="shared" si="73"/>
        <v>0</v>
      </c>
    </row>
    <row r="177" spans="1:46" ht="15" thickBot="1" x14ac:dyDescent="0.25">
      <c r="B177" s="282"/>
      <c r="C177" s="104"/>
      <c r="D177" s="105"/>
      <c r="E177" s="223"/>
      <c r="F177" s="107"/>
      <c r="G177" s="105"/>
      <c r="H177" s="105"/>
      <c r="I177" s="105"/>
      <c r="J177" s="105"/>
      <c r="K177" s="107"/>
      <c r="L177" s="105"/>
      <c r="M177" s="105"/>
      <c r="N177" s="105"/>
      <c r="O177" s="105"/>
      <c r="P177" s="107"/>
      <c r="Q177" s="105"/>
      <c r="R177" s="105"/>
      <c r="S177" s="105"/>
      <c r="T177" s="105"/>
      <c r="U177" s="107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  <c r="AS177" s="105"/>
      <c r="AT177" s="105"/>
    </row>
    <row r="178" spans="1:46" ht="15.6" thickTop="1" thickBot="1" x14ac:dyDescent="0.25">
      <c r="B178" s="276" t="s">
        <v>337</v>
      </c>
      <c r="C178" s="277">
        <f>C179+C182</f>
        <v>128.5</v>
      </c>
      <c r="D178" s="277">
        <f t="shared" ref="D178:AT178" si="74">D179+D182</f>
        <v>128.5</v>
      </c>
      <c r="E178" s="277">
        <f t="shared" si="74"/>
        <v>128.5</v>
      </c>
      <c r="F178" s="286">
        <f t="shared" si="74"/>
        <v>128.5</v>
      </c>
      <c r="G178" s="277">
        <f t="shared" si="74"/>
        <v>128.5</v>
      </c>
      <c r="H178" s="277">
        <f t="shared" si="74"/>
        <v>252.5</v>
      </c>
      <c r="I178" s="277">
        <f t="shared" si="74"/>
        <v>252.5</v>
      </c>
      <c r="J178" s="277">
        <f t="shared" si="74"/>
        <v>252.5</v>
      </c>
      <c r="K178" s="286">
        <f t="shared" si="74"/>
        <v>252.5</v>
      </c>
      <c r="L178" s="277">
        <f t="shared" si="74"/>
        <v>265.33333333333331</v>
      </c>
      <c r="M178" s="277">
        <f t="shared" si="74"/>
        <v>329.5</v>
      </c>
      <c r="N178" s="277">
        <f t="shared" si="74"/>
        <v>329.5</v>
      </c>
      <c r="O178" s="277">
        <f t="shared" si="74"/>
        <v>329.5</v>
      </c>
      <c r="P178" s="286">
        <f t="shared" si="74"/>
        <v>329.5</v>
      </c>
      <c r="Q178" s="277">
        <f t="shared" si="74"/>
        <v>329.5</v>
      </c>
      <c r="R178" s="277">
        <f t="shared" si="74"/>
        <v>329.5</v>
      </c>
      <c r="S178" s="277">
        <f t="shared" si="74"/>
        <v>329.5</v>
      </c>
      <c r="T178" s="277">
        <f t="shared" si="74"/>
        <v>329.5</v>
      </c>
      <c r="U178" s="286">
        <f t="shared" si="74"/>
        <v>329.5</v>
      </c>
      <c r="V178" s="277">
        <f t="shared" si="74"/>
        <v>329.5</v>
      </c>
      <c r="W178" s="277">
        <f t="shared" si="74"/>
        <v>329.5</v>
      </c>
      <c r="X178" s="277">
        <f t="shared" si="74"/>
        <v>329.5</v>
      </c>
      <c r="Y178" s="277">
        <f t="shared" si="74"/>
        <v>329.5</v>
      </c>
      <c r="Z178" s="277">
        <f t="shared" si="74"/>
        <v>329.5</v>
      </c>
      <c r="AA178" s="277">
        <f t="shared" si="74"/>
        <v>329.5</v>
      </c>
      <c r="AB178" s="278">
        <f t="shared" si="74"/>
        <v>329.5</v>
      </c>
      <c r="AC178" s="278">
        <f t="shared" si="74"/>
        <v>329.5</v>
      </c>
      <c r="AD178" s="278">
        <f t="shared" si="74"/>
        <v>329.5</v>
      </c>
      <c r="AE178" s="278">
        <f t="shared" si="74"/>
        <v>329.5</v>
      </c>
      <c r="AF178" s="278">
        <f t="shared" si="74"/>
        <v>329.5</v>
      </c>
      <c r="AG178" s="278">
        <f t="shared" si="74"/>
        <v>329.5</v>
      </c>
      <c r="AH178" s="278">
        <f t="shared" si="74"/>
        <v>329.5</v>
      </c>
      <c r="AI178" s="278">
        <f t="shared" si="74"/>
        <v>329.5</v>
      </c>
      <c r="AJ178" s="278">
        <f t="shared" si="74"/>
        <v>329.5</v>
      </c>
      <c r="AK178" s="278">
        <f t="shared" si="74"/>
        <v>329.5</v>
      </c>
      <c r="AL178" s="278">
        <f t="shared" si="74"/>
        <v>329.5</v>
      </c>
      <c r="AM178" s="278">
        <f t="shared" si="74"/>
        <v>329.5</v>
      </c>
      <c r="AN178" s="278">
        <f t="shared" si="74"/>
        <v>329.5</v>
      </c>
      <c r="AO178" s="278">
        <f t="shared" si="74"/>
        <v>329.5</v>
      </c>
      <c r="AP178" s="278">
        <f t="shared" si="74"/>
        <v>329.5</v>
      </c>
      <c r="AQ178" s="278">
        <f t="shared" si="74"/>
        <v>329.5</v>
      </c>
      <c r="AR178" s="278">
        <f t="shared" si="74"/>
        <v>329.5</v>
      </c>
      <c r="AS178" s="278">
        <f t="shared" si="74"/>
        <v>329.5</v>
      </c>
      <c r="AT178" s="278">
        <f t="shared" si="74"/>
        <v>329.5</v>
      </c>
    </row>
    <row r="179" spans="1:46" ht="15.6" thickTop="1" thickBot="1" x14ac:dyDescent="0.25">
      <c r="B179" s="279" t="s">
        <v>208</v>
      </c>
      <c r="C179" s="280">
        <f>SUM(C180:C181)</f>
        <v>128.5</v>
      </c>
      <c r="D179" s="280">
        <f t="shared" ref="D179:AA179" si="75">SUM(D180:D181)</f>
        <v>128.5</v>
      </c>
      <c r="E179" s="280">
        <f t="shared" si="75"/>
        <v>128.5</v>
      </c>
      <c r="F179" s="287">
        <f t="shared" si="75"/>
        <v>128.5</v>
      </c>
      <c r="G179" s="280">
        <f t="shared" si="75"/>
        <v>128.5</v>
      </c>
      <c r="H179" s="280">
        <f t="shared" si="75"/>
        <v>252.5</v>
      </c>
      <c r="I179" s="280">
        <f t="shared" si="75"/>
        <v>252.5</v>
      </c>
      <c r="J179" s="280">
        <f t="shared" si="75"/>
        <v>252.5</v>
      </c>
      <c r="K179" s="287">
        <f t="shared" si="75"/>
        <v>252.5</v>
      </c>
      <c r="L179" s="280">
        <f t="shared" si="75"/>
        <v>252.5</v>
      </c>
      <c r="M179" s="280">
        <f t="shared" si="75"/>
        <v>252.5</v>
      </c>
      <c r="N179" s="280">
        <f t="shared" si="75"/>
        <v>252.5</v>
      </c>
      <c r="O179" s="280">
        <f t="shared" si="75"/>
        <v>252.5</v>
      </c>
      <c r="P179" s="287">
        <f t="shared" si="75"/>
        <v>252.5</v>
      </c>
      <c r="Q179" s="280">
        <f t="shared" si="75"/>
        <v>252.5</v>
      </c>
      <c r="R179" s="280">
        <f t="shared" si="75"/>
        <v>252.5</v>
      </c>
      <c r="S179" s="280">
        <f t="shared" si="75"/>
        <v>252.5</v>
      </c>
      <c r="T179" s="280">
        <f t="shared" si="75"/>
        <v>252.5</v>
      </c>
      <c r="U179" s="287">
        <f t="shared" si="75"/>
        <v>252.5</v>
      </c>
      <c r="V179" s="280">
        <f t="shared" si="75"/>
        <v>252.5</v>
      </c>
      <c r="W179" s="280">
        <f t="shared" si="75"/>
        <v>252.5</v>
      </c>
      <c r="X179" s="280">
        <f t="shared" si="75"/>
        <v>252.5</v>
      </c>
      <c r="Y179" s="280">
        <f t="shared" si="75"/>
        <v>252.5</v>
      </c>
      <c r="Z179" s="280">
        <f t="shared" si="75"/>
        <v>252.5</v>
      </c>
      <c r="AA179" s="280">
        <f t="shared" si="75"/>
        <v>252.5</v>
      </c>
      <c r="AB179" s="278">
        <f t="shared" ref="AB179:AT179" si="76">AB180+AB181</f>
        <v>252.5</v>
      </c>
      <c r="AC179" s="278">
        <f t="shared" si="76"/>
        <v>252.5</v>
      </c>
      <c r="AD179" s="278">
        <f t="shared" si="76"/>
        <v>252.5</v>
      </c>
      <c r="AE179" s="278">
        <f t="shared" si="76"/>
        <v>252.5</v>
      </c>
      <c r="AF179" s="278">
        <f t="shared" si="76"/>
        <v>252.5</v>
      </c>
      <c r="AG179" s="278">
        <f t="shared" si="76"/>
        <v>252.5</v>
      </c>
      <c r="AH179" s="278">
        <f t="shared" si="76"/>
        <v>252.5</v>
      </c>
      <c r="AI179" s="278">
        <f t="shared" si="76"/>
        <v>252.5</v>
      </c>
      <c r="AJ179" s="278">
        <f t="shared" si="76"/>
        <v>252.5</v>
      </c>
      <c r="AK179" s="278">
        <f t="shared" si="76"/>
        <v>252.5</v>
      </c>
      <c r="AL179" s="278">
        <f t="shared" si="76"/>
        <v>252.5</v>
      </c>
      <c r="AM179" s="278">
        <f t="shared" si="76"/>
        <v>252.5</v>
      </c>
      <c r="AN179" s="278">
        <f t="shared" si="76"/>
        <v>252.5</v>
      </c>
      <c r="AO179" s="278">
        <f t="shared" si="76"/>
        <v>252.5</v>
      </c>
      <c r="AP179" s="278">
        <f t="shared" si="76"/>
        <v>252.5</v>
      </c>
      <c r="AQ179" s="278">
        <f t="shared" si="76"/>
        <v>252.5</v>
      </c>
      <c r="AR179" s="278">
        <f t="shared" si="76"/>
        <v>252.5</v>
      </c>
      <c r="AS179" s="278">
        <f t="shared" si="76"/>
        <v>252.5</v>
      </c>
      <c r="AT179" s="278">
        <f t="shared" si="76"/>
        <v>252.5</v>
      </c>
    </row>
    <row r="180" spans="1:46" x14ac:dyDescent="0.2">
      <c r="A180" s="75" t="s">
        <v>338</v>
      </c>
      <c r="B180" s="282" t="s">
        <v>339</v>
      </c>
      <c r="C180" s="288">
        <f>+[1]ARCONEL!P458</f>
        <v>128.5</v>
      </c>
      <c r="D180" s="288">
        <f>+[1]ARCONEL!Q458</f>
        <v>128.5</v>
      </c>
      <c r="E180" s="288">
        <f>+[1]ARCONEL!R458</f>
        <v>128.5</v>
      </c>
      <c r="F180" s="289">
        <f>+[1]ARCONEL!S458</f>
        <v>128.5</v>
      </c>
      <c r="G180" s="288">
        <f>+[1]ARCONEL!T458</f>
        <v>128.5</v>
      </c>
      <c r="H180" s="288">
        <f>+[1]ARCONEL!U458</f>
        <v>252.5</v>
      </c>
      <c r="I180" s="288">
        <f>+[1]ARCONEL!V458</f>
        <v>128.5</v>
      </c>
      <c r="J180" s="288">
        <f>+[1]ARCONEL!W458</f>
        <v>128.5</v>
      </c>
      <c r="K180" s="289">
        <f>+[1]ARCONEL!X458</f>
        <v>128.5</v>
      </c>
      <c r="L180" s="288">
        <f>+K180</f>
        <v>128.5</v>
      </c>
      <c r="M180" s="105">
        <f t="shared" ref="M180:AB181" si="77">L180</f>
        <v>128.5</v>
      </c>
      <c r="N180" s="105">
        <f t="shared" si="77"/>
        <v>128.5</v>
      </c>
      <c r="O180" s="105">
        <f t="shared" si="77"/>
        <v>128.5</v>
      </c>
      <c r="P180" s="107">
        <f t="shared" si="77"/>
        <v>128.5</v>
      </c>
      <c r="Q180" s="105">
        <f t="shared" si="77"/>
        <v>128.5</v>
      </c>
      <c r="R180" s="105">
        <f t="shared" si="77"/>
        <v>128.5</v>
      </c>
      <c r="S180" s="105">
        <f t="shared" si="77"/>
        <v>128.5</v>
      </c>
      <c r="T180" s="105">
        <f t="shared" si="77"/>
        <v>128.5</v>
      </c>
      <c r="U180" s="107">
        <f t="shared" si="77"/>
        <v>128.5</v>
      </c>
      <c r="V180" s="105">
        <f t="shared" si="77"/>
        <v>128.5</v>
      </c>
      <c r="W180" s="105">
        <f t="shared" si="77"/>
        <v>128.5</v>
      </c>
      <c r="X180" s="105">
        <f t="shared" si="77"/>
        <v>128.5</v>
      </c>
      <c r="Y180" s="105">
        <f t="shared" si="77"/>
        <v>128.5</v>
      </c>
      <c r="Z180" s="105">
        <f t="shared" si="77"/>
        <v>128.5</v>
      </c>
      <c r="AA180" s="105">
        <f t="shared" si="77"/>
        <v>128.5</v>
      </c>
      <c r="AB180" s="105">
        <f t="shared" si="77"/>
        <v>128.5</v>
      </c>
      <c r="AC180" s="105">
        <f t="shared" ref="AC180:AR181" si="78">AB180</f>
        <v>128.5</v>
      </c>
      <c r="AD180" s="105">
        <f t="shared" si="78"/>
        <v>128.5</v>
      </c>
      <c r="AE180" s="105">
        <f t="shared" si="78"/>
        <v>128.5</v>
      </c>
      <c r="AF180" s="105">
        <f t="shared" si="78"/>
        <v>128.5</v>
      </c>
      <c r="AG180" s="105">
        <f t="shared" si="78"/>
        <v>128.5</v>
      </c>
      <c r="AH180" s="105">
        <f t="shared" si="78"/>
        <v>128.5</v>
      </c>
      <c r="AI180" s="105">
        <f t="shared" si="78"/>
        <v>128.5</v>
      </c>
      <c r="AJ180" s="105">
        <f t="shared" si="78"/>
        <v>128.5</v>
      </c>
      <c r="AK180" s="105">
        <f t="shared" si="78"/>
        <v>128.5</v>
      </c>
      <c r="AL180" s="105">
        <f t="shared" si="78"/>
        <v>128.5</v>
      </c>
      <c r="AM180" s="105">
        <f t="shared" si="78"/>
        <v>128.5</v>
      </c>
      <c r="AN180" s="105">
        <f t="shared" si="78"/>
        <v>128.5</v>
      </c>
      <c r="AO180" s="105">
        <f t="shared" si="78"/>
        <v>128.5</v>
      </c>
      <c r="AP180" s="105">
        <f t="shared" si="78"/>
        <v>128.5</v>
      </c>
      <c r="AQ180" s="105">
        <f t="shared" si="78"/>
        <v>128.5</v>
      </c>
      <c r="AR180" s="105">
        <f t="shared" si="78"/>
        <v>128.5</v>
      </c>
      <c r="AS180" s="105">
        <f>AR180</f>
        <v>128.5</v>
      </c>
      <c r="AT180" s="105">
        <f>AS180</f>
        <v>128.5</v>
      </c>
    </row>
    <row r="181" spans="1:46" ht="12" thickBot="1" x14ac:dyDescent="0.25">
      <c r="A181" s="75" t="s">
        <v>340</v>
      </c>
      <c r="B181" s="282" t="s">
        <v>341</v>
      </c>
      <c r="C181" s="290">
        <f>+[1]ARCONEL!P459</f>
        <v>0</v>
      </c>
      <c r="D181" s="290">
        <f>+[1]ARCONEL!Q459</f>
        <v>0</v>
      </c>
      <c r="E181" s="290">
        <f>+[1]ARCONEL!R459</f>
        <v>0</v>
      </c>
      <c r="F181" s="291">
        <f>+[1]ARCONEL!S459</f>
        <v>0</v>
      </c>
      <c r="G181" s="290">
        <f>+[1]ARCONEL!T459</f>
        <v>0</v>
      </c>
      <c r="H181" s="290">
        <f>+[1]ARCONEL!U459</f>
        <v>0</v>
      </c>
      <c r="I181" s="290">
        <f>+[1]ARCONEL!V459</f>
        <v>124</v>
      </c>
      <c r="J181" s="290">
        <f>+[1]ARCONEL!W459</f>
        <v>124</v>
      </c>
      <c r="K181" s="291">
        <f>+[1]ARCONEL!X459</f>
        <v>124</v>
      </c>
      <c r="L181" s="290">
        <f>+K181</f>
        <v>124</v>
      </c>
      <c r="M181" s="105">
        <f t="shared" si="77"/>
        <v>124</v>
      </c>
      <c r="N181" s="105">
        <f t="shared" si="77"/>
        <v>124</v>
      </c>
      <c r="O181" s="105">
        <f t="shared" si="77"/>
        <v>124</v>
      </c>
      <c r="P181" s="107">
        <f t="shared" si="77"/>
        <v>124</v>
      </c>
      <c r="Q181" s="105">
        <f t="shared" si="77"/>
        <v>124</v>
      </c>
      <c r="R181" s="105">
        <f t="shared" si="77"/>
        <v>124</v>
      </c>
      <c r="S181" s="105">
        <f t="shared" si="77"/>
        <v>124</v>
      </c>
      <c r="T181" s="105">
        <f t="shared" si="77"/>
        <v>124</v>
      </c>
      <c r="U181" s="107">
        <f t="shared" si="77"/>
        <v>124</v>
      </c>
      <c r="V181" s="105">
        <f t="shared" si="77"/>
        <v>124</v>
      </c>
      <c r="W181" s="105">
        <f t="shared" si="77"/>
        <v>124</v>
      </c>
      <c r="X181" s="105">
        <f t="shared" si="77"/>
        <v>124</v>
      </c>
      <c r="Y181" s="105">
        <f t="shared" si="77"/>
        <v>124</v>
      </c>
      <c r="Z181" s="105">
        <f t="shared" si="77"/>
        <v>124</v>
      </c>
      <c r="AA181" s="105">
        <f t="shared" si="77"/>
        <v>124</v>
      </c>
      <c r="AB181" s="105">
        <f t="shared" si="77"/>
        <v>124</v>
      </c>
      <c r="AC181" s="105">
        <f t="shared" si="78"/>
        <v>124</v>
      </c>
      <c r="AD181" s="105">
        <f t="shared" si="78"/>
        <v>124</v>
      </c>
      <c r="AE181" s="105">
        <f t="shared" si="78"/>
        <v>124</v>
      </c>
      <c r="AF181" s="105">
        <f t="shared" si="78"/>
        <v>124</v>
      </c>
      <c r="AG181" s="105">
        <f t="shared" si="78"/>
        <v>124</v>
      </c>
      <c r="AH181" s="105">
        <f t="shared" si="78"/>
        <v>124</v>
      </c>
      <c r="AI181" s="105">
        <f t="shared" si="78"/>
        <v>124</v>
      </c>
      <c r="AJ181" s="105">
        <f t="shared" si="78"/>
        <v>124</v>
      </c>
      <c r="AK181" s="105">
        <f t="shared" si="78"/>
        <v>124</v>
      </c>
      <c r="AL181" s="105">
        <f t="shared" si="78"/>
        <v>124</v>
      </c>
      <c r="AM181" s="105">
        <f t="shared" si="78"/>
        <v>124</v>
      </c>
      <c r="AN181" s="105">
        <f t="shared" si="78"/>
        <v>124</v>
      </c>
      <c r="AO181" s="105">
        <f t="shared" si="78"/>
        <v>124</v>
      </c>
      <c r="AP181" s="105">
        <f t="shared" si="78"/>
        <v>124</v>
      </c>
      <c r="AQ181" s="105">
        <f t="shared" si="78"/>
        <v>124</v>
      </c>
      <c r="AR181" s="105">
        <f t="shared" si="78"/>
        <v>124</v>
      </c>
      <c r="AS181" s="105">
        <f>AR181</f>
        <v>124</v>
      </c>
      <c r="AT181" s="105">
        <f>AS181</f>
        <v>124</v>
      </c>
    </row>
    <row r="182" spans="1:46" ht="14.4" x14ac:dyDescent="0.2">
      <c r="B182" s="279" t="s">
        <v>234</v>
      </c>
      <c r="C182" s="280">
        <f>SUM(C183:C184)</f>
        <v>0</v>
      </c>
      <c r="D182" s="280">
        <f t="shared" ref="D182:AT182" si="79">SUM(D183:D184)</f>
        <v>0</v>
      </c>
      <c r="E182" s="280">
        <f t="shared" si="79"/>
        <v>0</v>
      </c>
      <c r="F182" s="287">
        <f t="shared" si="79"/>
        <v>0</v>
      </c>
      <c r="G182" s="280">
        <f t="shared" si="79"/>
        <v>0</v>
      </c>
      <c r="H182" s="280">
        <f t="shared" si="79"/>
        <v>0</v>
      </c>
      <c r="I182" s="280">
        <f t="shared" si="79"/>
        <v>0</v>
      </c>
      <c r="J182" s="280">
        <f t="shared" si="79"/>
        <v>0</v>
      </c>
      <c r="K182" s="287">
        <f t="shared" si="79"/>
        <v>0</v>
      </c>
      <c r="L182" s="280">
        <f t="shared" si="79"/>
        <v>12.833333333333334</v>
      </c>
      <c r="M182" s="280">
        <f t="shared" si="79"/>
        <v>77</v>
      </c>
      <c r="N182" s="280">
        <f t="shared" si="79"/>
        <v>77</v>
      </c>
      <c r="O182" s="280">
        <f t="shared" si="79"/>
        <v>77</v>
      </c>
      <c r="P182" s="287">
        <f t="shared" si="79"/>
        <v>77</v>
      </c>
      <c r="Q182" s="280">
        <f t="shared" si="79"/>
        <v>77</v>
      </c>
      <c r="R182" s="280">
        <f t="shared" si="79"/>
        <v>77</v>
      </c>
      <c r="S182" s="280">
        <f t="shared" si="79"/>
        <v>77</v>
      </c>
      <c r="T182" s="280">
        <f t="shared" si="79"/>
        <v>77</v>
      </c>
      <c r="U182" s="287">
        <f t="shared" si="79"/>
        <v>77</v>
      </c>
      <c r="V182" s="280">
        <f t="shared" si="79"/>
        <v>77</v>
      </c>
      <c r="W182" s="280">
        <f t="shared" si="79"/>
        <v>77</v>
      </c>
      <c r="X182" s="280">
        <f t="shared" si="79"/>
        <v>77</v>
      </c>
      <c r="Y182" s="280">
        <f t="shared" si="79"/>
        <v>77</v>
      </c>
      <c r="Z182" s="280">
        <f t="shared" si="79"/>
        <v>77</v>
      </c>
      <c r="AA182" s="280">
        <f t="shared" si="79"/>
        <v>77</v>
      </c>
      <c r="AB182" s="281">
        <f t="shared" si="79"/>
        <v>77</v>
      </c>
      <c r="AC182" s="281">
        <f t="shared" si="79"/>
        <v>77</v>
      </c>
      <c r="AD182" s="281">
        <f t="shared" si="79"/>
        <v>77</v>
      </c>
      <c r="AE182" s="281">
        <f t="shared" si="79"/>
        <v>77</v>
      </c>
      <c r="AF182" s="281">
        <f t="shared" si="79"/>
        <v>77</v>
      </c>
      <c r="AG182" s="281">
        <f t="shared" si="79"/>
        <v>77</v>
      </c>
      <c r="AH182" s="281">
        <f t="shared" si="79"/>
        <v>77</v>
      </c>
      <c r="AI182" s="281">
        <f t="shared" si="79"/>
        <v>77</v>
      </c>
      <c r="AJ182" s="281">
        <f t="shared" si="79"/>
        <v>77</v>
      </c>
      <c r="AK182" s="281">
        <f t="shared" si="79"/>
        <v>77</v>
      </c>
      <c r="AL182" s="281">
        <f t="shared" si="79"/>
        <v>77</v>
      </c>
      <c r="AM182" s="281">
        <f t="shared" si="79"/>
        <v>77</v>
      </c>
      <c r="AN182" s="281">
        <f t="shared" si="79"/>
        <v>77</v>
      </c>
      <c r="AO182" s="281">
        <f t="shared" si="79"/>
        <v>77</v>
      </c>
      <c r="AP182" s="281">
        <f t="shared" si="79"/>
        <v>77</v>
      </c>
      <c r="AQ182" s="281">
        <f t="shared" si="79"/>
        <v>77</v>
      </c>
      <c r="AR182" s="281">
        <f t="shared" si="79"/>
        <v>77</v>
      </c>
      <c r="AS182" s="281">
        <f t="shared" si="79"/>
        <v>77</v>
      </c>
      <c r="AT182" s="281">
        <f t="shared" si="79"/>
        <v>77</v>
      </c>
    </row>
    <row r="183" spans="1:46" ht="14.4" x14ac:dyDescent="0.2">
      <c r="A183" s="75">
        <v>2</v>
      </c>
      <c r="B183" s="282" t="s">
        <v>342</v>
      </c>
      <c r="C183" s="105"/>
      <c r="D183" s="105"/>
      <c r="E183" s="223"/>
      <c r="F183" s="107"/>
      <c r="G183" s="105"/>
      <c r="H183" s="105"/>
      <c r="I183" s="105"/>
      <c r="J183" s="105"/>
      <c r="K183" s="107"/>
      <c r="L183" s="129">
        <f>+M183*A183/12</f>
        <v>12.833333333333334</v>
      </c>
      <c r="M183" s="147">
        <v>77</v>
      </c>
      <c r="N183" s="105">
        <f t="shared" ref="N183:AT183" si="80">M183</f>
        <v>77</v>
      </c>
      <c r="O183" s="105">
        <f t="shared" si="80"/>
        <v>77</v>
      </c>
      <c r="P183" s="107">
        <f t="shared" si="80"/>
        <v>77</v>
      </c>
      <c r="Q183" s="105">
        <f t="shared" si="80"/>
        <v>77</v>
      </c>
      <c r="R183" s="105">
        <f t="shared" si="80"/>
        <v>77</v>
      </c>
      <c r="S183" s="105">
        <f t="shared" si="80"/>
        <v>77</v>
      </c>
      <c r="T183" s="105">
        <f t="shared" si="80"/>
        <v>77</v>
      </c>
      <c r="U183" s="107">
        <f t="shared" si="80"/>
        <v>77</v>
      </c>
      <c r="V183" s="105">
        <f t="shared" si="80"/>
        <v>77</v>
      </c>
      <c r="W183" s="105">
        <f t="shared" si="80"/>
        <v>77</v>
      </c>
      <c r="X183" s="105">
        <f t="shared" si="80"/>
        <v>77</v>
      </c>
      <c r="Y183" s="105">
        <f t="shared" si="80"/>
        <v>77</v>
      </c>
      <c r="Z183" s="105">
        <f t="shared" si="80"/>
        <v>77</v>
      </c>
      <c r="AA183" s="105">
        <f t="shared" si="80"/>
        <v>77</v>
      </c>
      <c r="AB183" s="105">
        <f t="shared" si="80"/>
        <v>77</v>
      </c>
      <c r="AC183" s="105">
        <f t="shared" si="80"/>
        <v>77</v>
      </c>
      <c r="AD183" s="105">
        <f t="shared" si="80"/>
        <v>77</v>
      </c>
      <c r="AE183" s="105">
        <f t="shared" si="80"/>
        <v>77</v>
      </c>
      <c r="AF183" s="105">
        <f t="shared" si="80"/>
        <v>77</v>
      </c>
      <c r="AG183" s="105">
        <f t="shared" si="80"/>
        <v>77</v>
      </c>
      <c r="AH183" s="105">
        <f t="shared" si="80"/>
        <v>77</v>
      </c>
      <c r="AI183" s="105">
        <f t="shared" si="80"/>
        <v>77</v>
      </c>
      <c r="AJ183" s="105">
        <f t="shared" si="80"/>
        <v>77</v>
      </c>
      <c r="AK183" s="105">
        <f t="shared" si="80"/>
        <v>77</v>
      </c>
      <c r="AL183" s="105">
        <f t="shared" si="80"/>
        <v>77</v>
      </c>
      <c r="AM183" s="105">
        <f t="shared" si="80"/>
        <v>77</v>
      </c>
      <c r="AN183" s="105">
        <f t="shared" si="80"/>
        <v>77</v>
      </c>
      <c r="AO183" s="105">
        <f t="shared" si="80"/>
        <v>77</v>
      </c>
      <c r="AP183" s="105">
        <f t="shared" si="80"/>
        <v>77</v>
      </c>
      <c r="AQ183" s="105">
        <f t="shared" si="80"/>
        <v>77</v>
      </c>
      <c r="AR183" s="105">
        <f t="shared" si="80"/>
        <v>77</v>
      </c>
      <c r="AS183" s="105">
        <f t="shared" si="80"/>
        <v>77</v>
      </c>
      <c r="AT183" s="105">
        <f t="shared" si="80"/>
        <v>77</v>
      </c>
    </row>
    <row r="184" spans="1:46" ht="15" thickBot="1" x14ac:dyDescent="0.25">
      <c r="B184" s="282"/>
      <c r="C184" s="104"/>
      <c r="D184" s="105"/>
      <c r="E184" s="223"/>
      <c r="F184" s="107"/>
      <c r="G184" s="105"/>
      <c r="H184" s="105"/>
      <c r="I184" s="105"/>
      <c r="J184" s="105"/>
      <c r="K184" s="107"/>
      <c r="L184" s="105"/>
      <c r="M184" s="105"/>
      <c r="N184" s="105"/>
      <c r="O184" s="105"/>
      <c r="P184" s="107"/>
      <c r="Q184" s="105"/>
      <c r="R184" s="105"/>
      <c r="S184" s="105"/>
      <c r="T184" s="105"/>
      <c r="U184" s="107"/>
      <c r="V184" s="105"/>
      <c r="W184" s="105"/>
      <c r="X184" s="105"/>
      <c r="Y184" s="105"/>
      <c r="Z184" s="105"/>
      <c r="AA184" s="105"/>
      <c r="AB184" s="159"/>
      <c r="AC184" s="159"/>
      <c r="AD184" s="159"/>
      <c r="AE184" s="159"/>
      <c r="AF184" s="159"/>
      <c r="AG184" s="159"/>
      <c r="AH184" s="159"/>
      <c r="AI184" s="159"/>
      <c r="AJ184" s="159"/>
      <c r="AK184" s="159"/>
      <c r="AL184" s="159"/>
      <c r="AM184" s="159"/>
      <c r="AN184" s="159"/>
      <c r="AO184" s="159"/>
      <c r="AP184" s="159"/>
      <c r="AQ184" s="159"/>
      <c r="AR184" s="159"/>
      <c r="AS184" s="159"/>
      <c r="AT184" s="159"/>
    </row>
    <row r="185" spans="1:46" ht="16.8" thickTop="1" thickBot="1" x14ac:dyDescent="0.35">
      <c r="B185" s="292" t="s">
        <v>203</v>
      </c>
      <c r="C185" s="293">
        <f t="shared" ref="C185:AT185" si="81">C7+C105+C110+C120+C125+C138+C144+C151+C162+C178+C115</f>
        <v>4139.1016</v>
      </c>
      <c r="D185" s="293">
        <f t="shared" si="81"/>
        <v>4177.8109999999997</v>
      </c>
      <c r="E185" s="293">
        <f t="shared" si="81"/>
        <v>4393.32935</v>
      </c>
      <c r="F185" s="294">
        <f t="shared" si="81"/>
        <v>4754.9919799999998</v>
      </c>
      <c r="G185" s="293">
        <f t="shared" si="81"/>
        <v>4793.2858800000004</v>
      </c>
      <c r="H185" s="293">
        <f t="shared" si="81"/>
        <v>5060.5453599999992</v>
      </c>
      <c r="I185" s="293">
        <f t="shared" si="81"/>
        <v>5100.3552099999988</v>
      </c>
      <c r="J185" s="293">
        <f t="shared" si="81"/>
        <v>5294.4366299999992</v>
      </c>
      <c r="K185" s="294">
        <f t="shared" si="81"/>
        <v>5552.33583</v>
      </c>
      <c r="L185" s="293">
        <f>L7+L105+L110+L120+L125+L138+L144+L151+L162+L178+L115</f>
        <v>7391.5990733333329</v>
      </c>
      <c r="M185" s="293">
        <f t="shared" si="81"/>
        <v>8320.9574066666664</v>
      </c>
      <c r="N185" s="293">
        <f t="shared" si="81"/>
        <v>8752.3557399999991</v>
      </c>
      <c r="O185" s="293">
        <f t="shared" si="81"/>
        <v>8944.1057399999991</v>
      </c>
      <c r="P185" s="294">
        <f t="shared" si="81"/>
        <v>8967.6057399999991</v>
      </c>
      <c r="Q185" s="293">
        <f t="shared" si="81"/>
        <v>8975.0057399999987</v>
      </c>
      <c r="R185" s="293">
        <f t="shared" si="81"/>
        <v>8996.0057399999987</v>
      </c>
      <c r="S185" s="293">
        <f t="shared" si="81"/>
        <v>9025.0057399999987</v>
      </c>
      <c r="T185" s="293">
        <f t="shared" si="81"/>
        <v>9025.0057399999987</v>
      </c>
      <c r="U185" s="294">
        <f t="shared" si="81"/>
        <v>9025.0057399999987</v>
      </c>
      <c r="V185" s="293">
        <f t="shared" si="81"/>
        <v>9683.5057399999987</v>
      </c>
      <c r="W185" s="293">
        <f t="shared" si="81"/>
        <v>10717.505739999999</v>
      </c>
      <c r="X185" s="293">
        <f t="shared" si="81"/>
        <v>10807.005739999999</v>
      </c>
      <c r="Y185" s="293">
        <f t="shared" si="81"/>
        <v>10854.605739999999</v>
      </c>
      <c r="Z185" s="293">
        <f t="shared" si="81"/>
        <v>12004.605739999999</v>
      </c>
      <c r="AA185" s="293">
        <f t="shared" si="81"/>
        <v>12650.605739999999</v>
      </c>
      <c r="AB185" s="295">
        <f t="shared" si="81"/>
        <v>12686.605739999999</v>
      </c>
      <c r="AC185" s="295">
        <f t="shared" si="81"/>
        <v>12719.605739999999</v>
      </c>
      <c r="AD185" s="295">
        <f t="shared" si="81"/>
        <v>12743.605739999999</v>
      </c>
      <c r="AE185" s="295">
        <f t="shared" si="81"/>
        <v>12767.605739999999</v>
      </c>
      <c r="AF185" s="295">
        <f t="shared" si="81"/>
        <v>12782.605739999999</v>
      </c>
      <c r="AG185" s="295">
        <f t="shared" si="81"/>
        <v>12792.605739999999</v>
      </c>
      <c r="AH185" s="295">
        <f t="shared" si="81"/>
        <v>12792.605739999999</v>
      </c>
      <c r="AI185" s="295">
        <f t="shared" si="81"/>
        <v>12792.605739999999</v>
      </c>
      <c r="AJ185" s="295">
        <f t="shared" si="81"/>
        <v>12792.605739999999</v>
      </c>
      <c r="AK185" s="295">
        <f t="shared" si="81"/>
        <v>12792.605739999999</v>
      </c>
      <c r="AL185" s="295">
        <f t="shared" si="81"/>
        <v>12792.605739999999</v>
      </c>
      <c r="AM185" s="295">
        <f t="shared" si="81"/>
        <v>12792.605739999999</v>
      </c>
      <c r="AN185" s="295">
        <f t="shared" si="81"/>
        <v>12792.605739999999</v>
      </c>
      <c r="AO185" s="295">
        <f t="shared" si="81"/>
        <v>12792.605739999999</v>
      </c>
      <c r="AP185" s="295">
        <f t="shared" si="81"/>
        <v>12792.605739999999</v>
      </c>
      <c r="AQ185" s="295">
        <f t="shared" si="81"/>
        <v>12792.605739999999</v>
      </c>
      <c r="AR185" s="295">
        <f t="shared" si="81"/>
        <v>12792.605739999999</v>
      </c>
      <c r="AS185" s="295">
        <f t="shared" si="81"/>
        <v>12792.605739999999</v>
      </c>
      <c r="AT185" s="295">
        <f t="shared" si="81"/>
        <v>12792.605739999999</v>
      </c>
    </row>
    <row r="186" spans="1:46" ht="23.4" thickTop="1" x14ac:dyDescent="0.2">
      <c r="B186" s="296" t="s">
        <v>343</v>
      </c>
      <c r="C186" s="297"/>
      <c r="D186" s="297"/>
      <c r="E186" s="297"/>
      <c r="F186" s="298"/>
      <c r="G186" s="297"/>
      <c r="H186" s="297"/>
      <c r="I186" s="297"/>
      <c r="J186" s="299"/>
      <c r="K186" s="300"/>
      <c r="L186" s="299"/>
      <c r="M186" s="299"/>
      <c r="N186" s="299"/>
      <c r="O186" s="299"/>
      <c r="P186" s="298"/>
      <c r="Q186" s="297"/>
      <c r="R186" s="297"/>
      <c r="S186" s="297"/>
      <c r="T186" s="297"/>
      <c r="U186" s="298"/>
      <c r="V186" s="297"/>
      <c r="W186" s="297"/>
      <c r="X186" s="297"/>
      <c r="Y186" s="297"/>
      <c r="Z186" s="297"/>
      <c r="AA186" s="297"/>
      <c r="AB186" s="297"/>
    </row>
    <row r="187" spans="1:46" ht="14.4" x14ac:dyDescent="0.2">
      <c r="B187" s="301"/>
      <c r="C187" s="302">
        <v>2007</v>
      </c>
      <c r="D187" s="302">
        <f>C187+1</f>
        <v>2008</v>
      </c>
      <c r="E187" s="302">
        <f t="shared" ref="E187:AT187" si="82">D187+1</f>
        <v>2009</v>
      </c>
      <c r="F187" s="303">
        <f t="shared" si="82"/>
        <v>2010</v>
      </c>
      <c r="G187" s="302">
        <f t="shared" si="82"/>
        <v>2011</v>
      </c>
      <c r="H187" s="302">
        <f t="shared" si="82"/>
        <v>2012</v>
      </c>
      <c r="I187" s="302">
        <f t="shared" si="82"/>
        <v>2013</v>
      </c>
      <c r="J187" s="302">
        <f t="shared" si="82"/>
        <v>2014</v>
      </c>
      <c r="K187" s="303">
        <f t="shared" si="82"/>
        <v>2015</v>
      </c>
      <c r="L187" s="302">
        <f t="shared" si="82"/>
        <v>2016</v>
      </c>
      <c r="M187" s="302">
        <f t="shared" si="82"/>
        <v>2017</v>
      </c>
      <c r="N187" s="302">
        <f t="shared" si="82"/>
        <v>2018</v>
      </c>
      <c r="O187" s="302">
        <f t="shared" si="82"/>
        <v>2019</v>
      </c>
      <c r="P187" s="303">
        <f t="shared" si="82"/>
        <v>2020</v>
      </c>
      <c r="Q187" s="302">
        <f t="shared" si="82"/>
        <v>2021</v>
      </c>
      <c r="R187" s="302">
        <f t="shared" si="82"/>
        <v>2022</v>
      </c>
      <c r="S187" s="302">
        <f t="shared" si="82"/>
        <v>2023</v>
      </c>
      <c r="T187" s="302">
        <f t="shared" si="82"/>
        <v>2024</v>
      </c>
      <c r="U187" s="303">
        <f t="shared" si="82"/>
        <v>2025</v>
      </c>
      <c r="V187" s="302">
        <f t="shared" si="82"/>
        <v>2026</v>
      </c>
      <c r="W187" s="302">
        <f t="shared" si="82"/>
        <v>2027</v>
      </c>
      <c r="X187" s="302">
        <f t="shared" si="82"/>
        <v>2028</v>
      </c>
      <c r="Y187" s="302">
        <f t="shared" si="82"/>
        <v>2029</v>
      </c>
      <c r="Z187" s="302">
        <f t="shared" si="82"/>
        <v>2030</v>
      </c>
      <c r="AA187" s="302">
        <f t="shared" si="82"/>
        <v>2031</v>
      </c>
      <c r="AB187" s="302">
        <f t="shared" si="82"/>
        <v>2032</v>
      </c>
      <c r="AC187" s="302">
        <f t="shared" si="82"/>
        <v>2033</v>
      </c>
      <c r="AD187" s="302">
        <f t="shared" si="82"/>
        <v>2034</v>
      </c>
      <c r="AE187" s="302">
        <f t="shared" si="82"/>
        <v>2035</v>
      </c>
      <c r="AF187" s="302">
        <f t="shared" si="82"/>
        <v>2036</v>
      </c>
      <c r="AG187" s="302">
        <f t="shared" si="82"/>
        <v>2037</v>
      </c>
      <c r="AH187" s="302">
        <f t="shared" si="82"/>
        <v>2038</v>
      </c>
      <c r="AI187" s="302">
        <f t="shared" si="82"/>
        <v>2039</v>
      </c>
      <c r="AJ187" s="302">
        <f t="shared" si="82"/>
        <v>2040</v>
      </c>
      <c r="AK187" s="302">
        <f t="shared" si="82"/>
        <v>2041</v>
      </c>
      <c r="AL187" s="302">
        <f t="shared" si="82"/>
        <v>2042</v>
      </c>
      <c r="AM187" s="302">
        <f t="shared" si="82"/>
        <v>2043</v>
      </c>
      <c r="AN187" s="302">
        <f t="shared" si="82"/>
        <v>2044</v>
      </c>
      <c r="AO187" s="302">
        <f t="shared" si="82"/>
        <v>2045</v>
      </c>
      <c r="AP187" s="302">
        <f t="shared" si="82"/>
        <v>2046</v>
      </c>
      <c r="AQ187" s="302">
        <f t="shared" si="82"/>
        <v>2047</v>
      </c>
      <c r="AR187" s="302">
        <f t="shared" si="82"/>
        <v>2048</v>
      </c>
      <c r="AS187" s="302">
        <f t="shared" si="82"/>
        <v>2049</v>
      </c>
      <c r="AT187" s="302">
        <f t="shared" si="82"/>
        <v>2050</v>
      </c>
    </row>
    <row r="188" spans="1:46" ht="14.4" x14ac:dyDescent="0.2">
      <c r="B188" s="304" t="s">
        <v>344</v>
      </c>
      <c r="C188" s="305">
        <f>C8</f>
        <v>2030.44875</v>
      </c>
      <c r="D188" s="305">
        <f>D8</f>
        <v>2032.5209499999999</v>
      </c>
      <c r="E188" s="305">
        <f>E8</f>
        <v>2032.1606999999999</v>
      </c>
      <c r="F188" s="306">
        <f t="shared" ref="F188:AT188" si="83">F8</f>
        <v>2215.19</v>
      </c>
      <c r="G188" s="305">
        <f t="shared" si="83"/>
        <v>2207.17</v>
      </c>
      <c r="H188" s="305">
        <f t="shared" si="83"/>
        <v>2236.6239999999998</v>
      </c>
      <c r="I188" s="305">
        <f t="shared" si="83"/>
        <v>2236.6249800000001</v>
      </c>
      <c r="J188" s="305">
        <f t="shared" si="83"/>
        <v>2240.7719799999995</v>
      </c>
      <c r="K188" s="306">
        <f t="shared" si="83"/>
        <v>2401.5239799999999</v>
      </c>
      <c r="L188" s="305">
        <f t="shared" si="83"/>
        <v>2401.5239799999999</v>
      </c>
      <c r="M188" s="305">
        <f t="shared" si="83"/>
        <v>2401.5239799999999</v>
      </c>
      <c r="N188" s="305">
        <f t="shared" si="83"/>
        <v>2401.5239799999999</v>
      </c>
      <c r="O188" s="305">
        <f t="shared" si="83"/>
        <v>2401.5239799999999</v>
      </c>
      <c r="P188" s="306">
        <f t="shared" si="83"/>
        <v>2401.5239799999999</v>
      </c>
      <c r="Q188" s="305">
        <f t="shared" si="83"/>
        <v>2401.5239799999999</v>
      </c>
      <c r="R188" s="305">
        <f t="shared" si="83"/>
        <v>2401.5239799999999</v>
      </c>
      <c r="S188" s="305">
        <f t="shared" si="83"/>
        <v>2401.5239799999999</v>
      </c>
      <c r="T188" s="305">
        <f t="shared" si="83"/>
        <v>2401.5239799999999</v>
      </c>
      <c r="U188" s="306">
        <f t="shared" si="83"/>
        <v>2401.5239799999999</v>
      </c>
      <c r="V188" s="305">
        <f t="shared" si="83"/>
        <v>2401.5239799999999</v>
      </c>
      <c r="W188" s="305">
        <f t="shared" si="83"/>
        <v>2401.5239799999999</v>
      </c>
      <c r="X188" s="305">
        <f t="shared" si="83"/>
        <v>2401.5239799999999</v>
      </c>
      <c r="Y188" s="305">
        <f t="shared" si="83"/>
        <v>2401.5239799999999</v>
      </c>
      <c r="Z188" s="305">
        <f t="shared" si="83"/>
        <v>2401.5239799999999</v>
      </c>
      <c r="AA188" s="305">
        <f t="shared" si="83"/>
        <v>2401.5239799999999</v>
      </c>
      <c r="AB188" s="305">
        <f t="shared" si="83"/>
        <v>2401.5239799999999</v>
      </c>
      <c r="AC188" s="305">
        <f t="shared" si="83"/>
        <v>2401.5239799999999</v>
      </c>
      <c r="AD188" s="305">
        <f t="shared" si="83"/>
        <v>2401.5239799999999</v>
      </c>
      <c r="AE188" s="305">
        <f t="shared" si="83"/>
        <v>2401.5239799999999</v>
      </c>
      <c r="AF188" s="305">
        <f t="shared" si="83"/>
        <v>2401.5239799999999</v>
      </c>
      <c r="AG188" s="305">
        <f t="shared" si="83"/>
        <v>2401.5239799999999</v>
      </c>
      <c r="AH188" s="305">
        <f t="shared" si="83"/>
        <v>2401.5239799999999</v>
      </c>
      <c r="AI188" s="305">
        <f t="shared" si="83"/>
        <v>2401.5239799999999</v>
      </c>
      <c r="AJ188" s="305">
        <f t="shared" si="83"/>
        <v>2401.5239799999999</v>
      </c>
      <c r="AK188" s="305">
        <f t="shared" si="83"/>
        <v>2401.5239799999999</v>
      </c>
      <c r="AL188" s="305">
        <f t="shared" si="83"/>
        <v>2401.5239799999999</v>
      </c>
      <c r="AM188" s="305">
        <f t="shared" si="83"/>
        <v>2401.5239799999999</v>
      </c>
      <c r="AN188" s="305">
        <f t="shared" si="83"/>
        <v>2401.5239799999999</v>
      </c>
      <c r="AO188" s="305">
        <f t="shared" si="83"/>
        <v>2401.5239799999999</v>
      </c>
      <c r="AP188" s="305">
        <f t="shared" si="83"/>
        <v>2401.5239799999999</v>
      </c>
      <c r="AQ188" s="305">
        <f t="shared" si="83"/>
        <v>2401.5239799999999</v>
      </c>
      <c r="AR188" s="305">
        <f t="shared" si="83"/>
        <v>2401.5239799999999</v>
      </c>
      <c r="AS188" s="305">
        <f t="shared" si="83"/>
        <v>2401.5239799999999</v>
      </c>
      <c r="AT188" s="305">
        <f t="shared" si="83"/>
        <v>2401.5239799999999</v>
      </c>
    </row>
    <row r="189" spans="1:46" ht="14.4" x14ac:dyDescent="0.3">
      <c r="B189" s="307" t="s">
        <v>345</v>
      </c>
      <c r="C189" s="308">
        <f>SUM(C38:C44)+C46</f>
        <v>0</v>
      </c>
      <c r="D189" s="308">
        <f>SUM(D38:D44)+D46</f>
        <v>0</v>
      </c>
      <c r="E189" s="308">
        <f>SUM(E38:E44)+E46</f>
        <v>0</v>
      </c>
      <c r="F189" s="309">
        <f>SUM(F38:F44)+F46</f>
        <v>0</v>
      </c>
      <c r="G189" s="308">
        <f t="shared" ref="G189:AT189" si="84">SUM(G38:G44)+G46</f>
        <v>0</v>
      </c>
      <c r="H189" s="308">
        <f>SUM(H38:H44)+H46</f>
        <v>0</v>
      </c>
      <c r="I189" s="308">
        <f t="shared" si="84"/>
        <v>0</v>
      </c>
      <c r="J189" s="308">
        <f t="shared" si="84"/>
        <v>0</v>
      </c>
      <c r="K189" s="309">
        <f t="shared" si="84"/>
        <v>0</v>
      </c>
      <c r="L189" s="308">
        <f t="shared" si="84"/>
        <v>1751.73</v>
      </c>
      <c r="M189" s="308">
        <f t="shared" si="84"/>
        <v>2517.48</v>
      </c>
      <c r="N189" s="308">
        <f>SUM(N38:N44)+N46</f>
        <v>2586.23</v>
      </c>
      <c r="O189" s="308">
        <f t="shared" si="84"/>
        <v>2766.23</v>
      </c>
      <c r="P189" s="309">
        <f t="shared" si="84"/>
        <v>2773.23</v>
      </c>
      <c r="Q189" s="308">
        <f t="shared" si="84"/>
        <v>2780.63</v>
      </c>
      <c r="R189" s="308">
        <f t="shared" si="84"/>
        <v>2801.63</v>
      </c>
      <c r="S189" s="308">
        <f t="shared" si="84"/>
        <v>2830.63</v>
      </c>
      <c r="T189" s="308">
        <f t="shared" si="84"/>
        <v>2830.63</v>
      </c>
      <c r="U189" s="309">
        <f t="shared" si="84"/>
        <v>2830.63</v>
      </c>
      <c r="V189" s="308">
        <f t="shared" si="84"/>
        <v>2830.63</v>
      </c>
      <c r="W189" s="308">
        <f t="shared" si="84"/>
        <v>2830.63</v>
      </c>
      <c r="X189" s="308">
        <f t="shared" si="84"/>
        <v>2830.63</v>
      </c>
      <c r="Y189" s="308">
        <f t="shared" si="84"/>
        <v>2830.63</v>
      </c>
      <c r="Z189" s="308">
        <f t="shared" si="84"/>
        <v>2830.63</v>
      </c>
      <c r="AA189" s="308">
        <f t="shared" si="84"/>
        <v>2830.63</v>
      </c>
      <c r="AB189" s="308">
        <f t="shared" si="84"/>
        <v>2830.63</v>
      </c>
      <c r="AC189" s="308">
        <f t="shared" si="84"/>
        <v>2830.63</v>
      </c>
      <c r="AD189" s="308">
        <f t="shared" si="84"/>
        <v>2830.63</v>
      </c>
      <c r="AE189" s="308">
        <f t="shared" si="84"/>
        <v>2830.63</v>
      </c>
      <c r="AF189" s="308">
        <f t="shared" si="84"/>
        <v>2830.63</v>
      </c>
      <c r="AG189" s="308">
        <f t="shared" si="84"/>
        <v>2830.63</v>
      </c>
      <c r="AH189" s="308">
        <f t="shared" si="84"/>
        <v>2830.63</v>
      </c>
      <c r="AI189" s="308">
        <f t="shared" si="84"/>
        <v>2830.63</v>
      </c>
      <c r="AJ189" s="308">
        <f t="shared" si="84"/>
        <v>2830.63</v>
      </c>
      <c r="AK189" s="308">
        <f t="shared" si="84"/>
        <v>2830.63</v>
      </c>
      <c r="AL189" s="308">
        <f t="shared" si="84"/>
        <v>2830.63</v>
      </c>
      <c r="AM189" s="308">
        <f t="shared" si="84"/>
        <v>2830.63</v>
      </c>
      <c r="AN189" s="308">
        <f t="shared" si="84"/>
        <v>2830.63</v>
      </c>
      <c r="AO189" s="308">
        <f t="shared" si="84"/>
        <v>2830.63</v>
      </c>
      <c r="AP189" s="308">
        <f t="shared" si="84"/>
        <v>2830.63</v>
      </c>
      <c r="AQ189" s="308">
        <f t="shared" si="84"/>
        <v>2830.63</v>
      </c>
      <c r="AR189" s="308">
        <f t="shared" si="84"/>
        <v>2830.63</v>
      </c>
      <c r="AS189" s="308">
        <f t="shared" si="84"/>
        <v>2830.63</v>
      </c>
      <c r="AT189" s="308">
        <f t="shared" si="84"/>
        <v>2830.63</v>
      </c>
    </row>
    <row r="190" spans="1:46" ht="14.4" x14ac:dyDescent="0.3">
      <c r="B190" s="307" t="s">
        <v>346</v>
      </c>
      <c r="C190" s="308">
        <f>SUM(C68:C77)+SUM(C90:C98)</f>
        <v>0</v>
      </c>
      <c r="D190" s="308">
        <f>SUM(D68:D77)+SUM(D90:D98)</f>
        <v>0</v>
      </c>
      <c r="E190" s="308">
        <f>SUM(E68:E77)+SUM(E90:E98)</f>
        <v>0</v>
      </c>
      <c r="F190" s="309">
        <f>SUM(F68:F77)+SUM(F90:F98)</f>
        <v>0</v>
      </c>
      <c r="G190" s="308">
        <f t="shared" ref="G190:AT190" si="85">SUM(G68:G77)+SUM(G90:G98)</f>
        <v>0</v>
      </c>
      <c r="H190" s="308">
        <f>SUM(H68:H77)+SUM(H90:H98)</f>
        <v>0</v>
      </c>
      <c r="I190" s="308">
        <f t="shared" si="85"/>
        <v>0</v>
      </c>
      <c r="J190" s="308">
        <f t="shared" si="85"/>
        <v>0</v>
      </c>
      <c r="K190" s="309">
        <f t="shared" si="85"/>
        <v>0</v>
      </c>
      <c r="L190" s="308">
        <f t="shared" si="85"/>
        <v>0</v>
      </c>
      <c r="M190" s="308">
        <f t="shared" si="85"/>
        <v>0</v>
      </c>
      <c r="N190" s="308">
        <f>SUM(N68:N77)+SUM(N90:N98)</f>
        <v>0</v>
      </c>
      <c r="O190" s="308">
        <f t="shared" si="85"/>
        <v>0</v>
      </c>
      <c r="P190" s="309">
        <f>SUM(P68:P77)+SUM(P90:P98)</f>
        <v>0</v>
      </c>
      <c r="Q190" s="308">
        <f t="shared" si="85"/>
        <v>0</v>
      </c>
      <c r="R190" s="308">
        <f t="shared" si="85"/>
        <v>0</v>
      </c>
      <c r="S190" s="308">
        <f t="shared" si="85"/>
        <v>0</v>
      </c>
      <c r="T190" s="308">
        <f t="shared" si="85"/>
        <v>0</v>
      </c>
      <c r="U190" s="309">
        <f t="shared" si="85"/>
        <v>0</v>
      </c>
      <c r="V190" s="308">
        <f t="shared" si="85"/>
        <v>600</v>
      </c>
      <c r="W190" s="308">
        <f t="shared" si="85"/>
        <v>1394</v>
      </c>
      <c r="X190" s="308">
        <f t="shared" si="85"/>
        <v>1394</v>
      </c>
      <c r="Y190" s="308">
        <f t="shared" si="85"/>
        <v>1394</v>
      </c>
      <c r="Z190" s="308">
        <f t="shared" si="85"/>
        <v>2544</v>
      </c>
      <c r="AA190" s="308">
        <f t="shared" si="85"/>
        <v>3144</v>
      </c>
      <c r="AB190" s="308">
        <f t="shared" si="85"/>
        <v>3144</v>
      </c>
      <c r="AC190" s="308">
        <f t="shared" si="85"/>
        <v>3144</v>
      </c>
      <c r="AD190" s="308">
        <f t="shared" si="85"/>
        <v>3144</v>
      </c>
      <c r="AE190" s="308">
        <f t="shared" si="85"/>
        <v>3144</v>
      </c>
      <c r="AF190" s="308">
        <f t="shared" si="85"/>
        <v>3144</v>
      </c>
      <c r="AG190" s="308">
        <f t="shared" si="85"/>
        <v>3144</v>
      </c>
      <c r="AH190" s="308">
        <f t="shared" si="85"/>
        <v>3144</v>
      </c>
      <c r="AI190" s="308">
        <f t="shared" si="85"/>
        <v>3144</v>
      </c>
      <c r="AJ190" s="308">
        <f t="shared" si="85"/>
        <v>3144</v>
      </c>
      <c r="AK190" s="308">
        <f t="shared" si="85"/>
        <v>3144</v>
      </c>
      <c r="AL190" s="308">
        <f t="shared" si="85"/>
        <v>3144</v>
      </c>
      <c r="AM190" s="308">
        <f t="shared" si="85"/>
        <v>3144</v>
      </c>
      <c r="AN190" s="308">
        <f t="shared" si="85"/>
        <v>3144</v>
      </c>
      <c r="AO190" s="308">
        <f t="shared" si="85"/>
        <v>3144</v>
      </c>
      <c r="AP190" s="308">
        <f t="shared" si="85"/>
        <v>3144</v>
      </c>
      <c r="AQ190" s="308">
        <f t="shared" si="85"/>
        <v>3144</v>
      </c>
      <c r="AR190" s="308">
        <f t="shared" si="85"/>
        <v>3144</v>
      </c>
      <c r="AS190" s="308">
        <f t="shared" si="85"/>
        <v>3144</v>
      </c>
      <c r="AT190" s="308">
        <f t="shared" si="85"/>
        <v>3144</v>
      </c>
    </row>
    <row r="191" spans="1:46" ht="14.4" x14ac:dyDescent="0.3">
      <c r="B191" s="307" t="s">
        <v>347</v>
      </c>
      <c r="C191" s="308">
        <f>C35+C50+C57+C60+C62+C78+C79+C80+C81+C82+C83+C84+C85+C66</f>
        <v>0</v>
      </c>
      <c r="D191" s="308">
        <f>D35+D50+D57+D60+D62+D78+D79+D80+D81+D82+D83+D84+D85+D66</f>
        <v>0</v>
      </c>
      <c r="E191" s="308">
        <f>E35+E50+E57+E60+E62+E78+E79+E80+E81+E82+E83+E84+E85+E66</f>
        <v>0</v>
      </c>
      <c r="F191" s="309">
        <f>F35+F50+F57+F60+F62+F78+F79+F80+F81+F82+F83+F84+F85+F66</f>
        <v>0</v>
      </c>
      <c r="G191" s="308">
        <f t="shared" ref="G191:AT191" si="86">G35+G50+G57+G60+G62+G78+G79+G80+G81+G82+G83+G84+G85+G66</f>
        <v>0</v>
      </c>
      <c r="H191" s="308">
        <f t="shared" si="86"/>
        <v>0</v>
      </c>
      <c r="I191" s="308">
        <f t="shared" si="86"/>
        <v>0</v>
      </c>
      <c r="J191" s="308">
        <f t="shared" si="86"/>
        <v>0</v>
      </c>
      <c r="K191" s="309">
        <f t="shared" si="86"/>
        <v>0</v>
      </c>
      <c r="L191" s="308">
        <f t="shared" si="86"/>
        <v>0</v>
      </c>
      <c r="M191" s="308">
        <f t="shared" si="86"/>
        <v>4.1416666666666666</v>
      </c>
      <c r="N191" s="308">
        <f>N35+N50+N57+N60+N62+N78+N79+N80+N81+N82+N83+N84+N85+N66</f>
        <v>84.95</v>
      </c>
      <c r="O191" s="308">
        <f t="shared" si="86"/>
        <v>96.7</v>
      </c>
      <c r="P191" s="309">
        <f t="shared" si="86"/>
        <v>96.7</v>
      </c>
      <c r="Q191" s="308">
        <f t="shared" si="86"/>
        <v>96.7</v>
      </c>
      <c r="R191" s="308">
        <f t="shared" si="86"/>
        <v>96.7</v>
      </c>
      <c r="S191" s="308">
        <f t="shared" si="86"/>
        <v>96.7</v>
      </c>
      <c r="T191" s="308">
        <f t="shared" si="86"/>
        <v>96.7</v>
      </c>
      <c r="U191" s="309">
        <f t="shared" si="86"/>
        <v>96.7</v>
      </c>
      <c r="V191" s="308">
        <f t="shared" si="86"/>
        <v>96.7</v>
      </c>
      <c r="W191" s="308">
        <f t="shared" si="86"/>
        <v>336.7</v>
      </c>
      <c r="X191" s="308">
        <f t="shared" si="86"/>
        <v>426.2</v>
      </c>
      <c r="Y191" s="308">
        <f t="shared" si="86"/>
        <v>473.8</v>
      </c>
      <c r="Z191" s="308">
        <f t="shared" si="86"/>
        <v>473.8</v>
      </c>
      <c r="AA191" s="308">
        <f t="shared" si="86"/>
        <v>519.79999999999995</v>
      </c>
      <c r="AB191" s="308">
        <f t="shared" si="86"/>
        <v>555.79999999999995</v>
      </c>
      <c r="AC191" s="308">
        <f t="shared" si="86"/>
        <v>588.79999999999995</v>
      </c>
      <c r="AD191" s="308">
        <f t="shared" si="86"/>
        <v>588.79999999999995</v>
      </c>
      <c r="AE191" s="308">
        <f t="shared" si="86"/>
        <v>588.79999999999995</v>
      </c>
      <c r="AF191" s="308">
        <f t="shared" si="86"/>
        <v>588.79999999999995</v>
      </c>
      <c r="AG191" s="308">
        <f t="shared" si="86"/>
        <v>588.79999999999995</v>
      </c>
      <c r="AH191" s="308">
        <f t="shared" si="86"/>
        <v>588.79999999999995</v>
      </c>
      <c r="AI191" s="308">
        <f t="shared" si="86"/>
        <v>588.79999999999995</v>
      </c>
      <c r="AJ191" s="308">
        <f t="shared" si="86"/>
        <v>588.79999999999995</v>
      </c>
      <c r="AK191" s="308">
        <f t="shared" si="86"/>
        <v>588.79999999999995</v>
      </c>
      <c r="AL191" s="308">
        <f t="shared" si="86"/>
        <v>588.79999999999995</v>
      </c>
      <c r="AM191" s="308">
        <f t="shared" si="86"/>
        <v>588.79999999999995</v>
      </c>
      <c r="AN191" s="308">
        <f t="shared" si="86"/>
        <v>588.79999999999995</v>
      </c>
      <c r="AO191" s="308">
        <f t="shared" si="86"/>
        <v>588.79999999999995</v>
      </c>
      <c r="AP191" s="308">
        <f t="shared" si="86"/>
        <v>588.79999999999995</v>
      </c>
      <c r="AQ191" s="308">
        <f t="shared" si="86"/>
        <v>588.79999999999995</v>
      </c>
      <c r="AR191" s="308">
        <f t="shared" si="86"/>
        <v>588.79999999999995</v>
      </c>
      <c r="AS191" s="308">
        <f t="shared" si="86"/>
        <v>588.79999999999995</v>
      </c>
      <c r="AT191" s="308">
        <f t="shared" si="86"/>
        <v>588.79999999999995</v>
      </c>
    </row>
    <row r="192" spans="1:46" ht="14.4" x14ac:dyDescent="0.3">
      <c r="B192" s="307" t="s">
        <v>348</v>
      </c>
      <c r="C192" s="308">
        <f>C36+C37+C45+C47+C48+C49+C51+C52+C53+C54+C55+C56+C58+C59+C61+C63+C65+C67+C86+C87+C88+C89+C64</f>
        <v>0</v>
      </c>
      <c r="D192" s="308">
        <f>D36+D37+D45+D47+D48+D49+D51+D52+D53+D54+D55+D56+D58+D59+D61+D63+D65+D67+D86+D87+D88+D89+D64</f>
        <v>0</v>
      </c>
      <c r="E192" s="308">
        <f>E36+E37+E45+E47+E48+E49+E51+E52+E53+E54+E55+E56+E58+E59+E61+E63+E65+E67+E86+E87+E88+E89+E64</f>
        <v>0</v>
      </c>
      <c r="F192" s="309">
        <f>F36+F37+F45+F47+F48+F49+F51+F52+F53+F54+F55+F56+F58+F59+F61+F63+F65+F67+F86+F87+F88+F89+F64</f>
        <v>0</v>
      </c>
      <c r="G192" s="308">
        <f>G36+G37+G45+G47+G48+G49+G51+G52+G53+G54+G55+G56+G58+G59+G61+G63+G65+G67+G86+G87+G88+G89+G64+G99</f>
        <v>0</v>
      </c>
      <c r="H192" s="308">
        <f t="shared" ref="H192:AT192" si="87">H36+H37+H45+H47+H48+H49+H51+H52+H53+H54+H55+H56+H58+H59+H61+H63+H65+H67+H86+H87+H88+H89+H64+H99</f>
        <v>0</v>
      </c>
      <c r="I192" s="308">
        <f t="shared" si="87"/>
        <v>0</v>
      </c>
      <c r="J192" s="308">
        <f t="shared" si="87"/>
        <v>0</v>
      </c>
      <c r="K192" s="309">
        <f t="shared" si="87"/>
        <v>0</v>
      </c>
      <c r="L192" s="308">
        <f t="shared" si="87"/>
        <v>44</v>
      </c>
      <c r="M192" s="308">
        <f t="shared" si="87"/>
        <v>87.3</v>
      </c>
      <c r="N192" s="308">
        <f t="shared" si="87"/>
        <v>104.14</v>
      </c>
      <c r="O192" s="308">
        <f t="shared" si="87"/>
        <v>104.14</v>
      </c>
      <c r="P192" s="309">
        <f t="shared" si="87"/>
        <v>104.14</v>
      </c>
      <c r="Q192" s="308">
        <f t="shared" si="87"/>
        <v>104.14</v>
      </c>
      <c r="R192" s="308">
        <f t="shared" si="87"/>
        <v>104.14</v>
      </c>
      <c r="S192" s="308">
        <f t="shared" si="87"/>
        <v>104.14</v>
      </c>
      <c r="T192" s="308">
        <f t="shared" si="87"/>
        <v>104.14</v>
      </c>
      <c r="U192" s="309">
        <f t="shared" si="87"/>
        <v>104.14</v>
      </c>
      <c r="V192" s="308">
        <f t="shared" si="87"/>
        <v>104.14</v>
      </c>
      <c r="W192" s="308">
        <f t="shared" si="87"/>
        <v>104.14</v>
      </c>
      <c r="X192" s="308">
        <f t="shared" si="87"/>
        <v>104.14</v>
      </c>
      <c r="Y192" s="308">
        <f t="shared" si="87"/>
        <v>104.14</v>
      </c>
      <c r="Z192" s="308">
        <f t="shared" si="87"/>
        <v>104.14</v>
      </c>
      <c r="AA192" s="308">
        <f t="shared" si="87"/>
        <v>104.14</v>
      </c>
      <c r="AB192" s="308">
        <f t="shared" si="87"/>
        <v>104.14</v>
      </c>
      <c r="AC192" s="308">
        <f t="shared" si="87"/>
        <v>104.14</v>
      </c>
      <c r="AD192" s="308">
        <f t="shared" si="87"/>
        <v>128.13999999999999</v>
      </c>
      <c r="AE192" s="308">
        <f t="shared" si="87"/>
        <v>152.13999999999999</v>
      </c>
      <c r="AF192" s="308">
        <f t="shared" si="87"/>
        <v>167.14</v>
      </c>
      <c r="AG192" s="308">
        <f t="shared" si="87"/>
        <v>177.14</v>
      </c>
      <c r="AH192" s="308">
        <f t="shared" si="87"/>
        <v>177.14</v>
      </c>
      <c r="AI192" s="308">
        <f t="shared" si="87"/>
        <v>177.14</v>
      </c>
      <c r="AJ192" s="308">
        <f t="shared" si="87"/>
        <v>177.14</v>
      </c>
      <c r="AK192" s="308">
        <f t="shared" si="87"/>
        <v>177.14</v>
      </c>
      <c r="AL192" s="308">
        <f t="shared" si="87"/>
        <v>177.14</v>
      </c>
      <c r="AM192" s="308">
        <f t="shared" si="87"/>
        <v>177.14</v>
      </c>
      <c r="AN192" s="308">
        <f t="shared" si="87"/>
        <v>177.14</v>
      </c>
      <c r="AO192" s="308">
        <f t="shared" si="87"/>
        <v>177.14</v>
      </c>
      <c r="AP192" s="308">
        <f t="shared" si="87"/>
        <v>177.14</v>
      </c>
      <c r="AQ192" s="308">
        <f t="shared" si="87"/>
        <v>177.14</v>
      </c>
      <c r="AR192" s="308">
        <f t="shared" si="87"/>
        <v>177.14</v>
      </c>
      <c r="AS192" s="308">
        <f t="shared" si="87"/>
        <v>177.14</v>
      </c>
      <c r="AT192" s="308">
        <f t="shared" si="87"/>
        <v>177.14</v>
      </c>
    </row>
    <row r="193" spans="2:47" ht="14.4" x14ac:dyDescent="0.3">
      <c r="B193" s="307" t="s">
        <v>203</v>
      </c>
      <c r="C193" s="310">
        <f>SUM(C188:C192)</f>
        <v>2030.44875</v>
      </c>
      <c r="D193" s="310">
        <f>SUM(D188:D192)</f>
        <v>2032.5209499999999</v>
      </c>
      <c r="E193" s="310">
        <f>SUM(E188:E192)</f>
        <v>2032.1606999999999</v>
      </c>
      <c r="F193" s="311">
        <f>SUM(F188:F192)</f>
        <v>2215.19</v>
      </c>
      <c r="G193" s="310">
        <f t="shared" ref="G193:AT193" si="88">SUM(G188:G192)</f>
        <v>2207.17</v>
      </c>
      <c r="H193" s="310">
        <f t="shared" si="88"/>
        <v>2236.6239999999998</v>
      </c>
      <c r="I193" s="310">
        <f t="shared" si="88"/>
        <v>2236.6249800000001</v>
      </c>
      <c r="J193" s="310">
        <f t="shared" si="88"/>
        <v>2240.7719799999995</v>
      </c>
      <c r="K193" s="311">
        <f t="shared" si="88"/>
        <v>2401.5239799999999</v>
      </c>
      <c r="L193" s="310">
        <f t="shared" si="88"/>
        <v>4197.2539799999995</v>
      </c>
      <c r="M193" s="310">
        <f t="shared" si="88"/>
        <v>5010.4456466666661</v>
      </c>
      <c r="N193" s="310">
        <f>SUM(N188:N192)</f>
        <v>5176.8439799999996</v>
      </c>
      <c r="O193" s="310">
        <f t="shared" si="88"/>
        <v>5368.5939799999996</v>
      </c>
      <c r="P193" s="311">
        <f t="shared" si="88"/>
        <v>5375.5939799999996</v>
      </c>
      <c r="Q193" s="310">
        <f t="shared" si="88"/>
        <v>5382.9939800000002</v>
      </c>
      <c r="R193" s="310">
        <f t="shared" si="88"/>
        <v>5403.9939800000002</v>
      </c>
      <c r="S193" s="310">
        <f t="shared" si="88"/>
        <v>5432.9939800000002</v>
      </c>
      <c r="T193" s="310">
        <f t="shared" si="88"/>
        <v>5432.9939800000002</v>
      </c>
      <c r="U193" s="311">
        <f t="shared" si="88"/>
        <v>5432.9939800000002</v>
      </c>
      <c r="V193" s="310">
        <f t="shared" si="88"/>
        <v>6032.9939800000002</v>
      </c>
      <c r="W193" s="310">
        <f t="shared" si="88"/>
        <v>7066.9939800000002</v>
      </c>
      <c r="X193" s="310">
        <f t="shared" si="88"/>
        <v>7156.4939800000002</v>
      </c>
      <c r="Y193" s="310">
        <f t="shared" si="88"/>
        <v>7204.0939800000006</v>
      </c>
      <c r="Z193" s="310">
        <f t="shared" si="88"/>
        <v>8354.0939799999996</v>
      </c>
      <c r="AA193" s="310">
        <f t="shared" si="88"/>
        <v>9000.0939799999978</v>
      </c>
      <c r="AB193" s="310">
        <f t="shared" si="88"/>
        <v>9036.0939799999978</v>
      </c>
      <c r="AC193" s="310">
        <f t="shared" si="88"/>
        <v>9069.0939799999978</v>
      </c>
      <c r="AD193" s="310">
        <f t="shared" si="88"/>
        <v>9093.0939799999978</v>
      </c>
      <c r="AE193" s="310">
        <f t="shared" si="88"/>
        <v>9117.0939799999978</v>
      </c>
      <c r="AF193" s="310">
        <f t="shared" si="88"/>
        <v>9132.0939799999978</v>
      </c>
      <c r="AG193" s="310">
        <f t="shared" si="88"/>
        <v>9142.0939799999978</v>
      </c>
      <c r="AH193" s="310">
        <f t="shared" si="88"/>
        <v>9142.0939799999978</v>
      </c>
      <c r="AI193" s="310">
        <f t="shared" si="88"/>
        <v>9142.0939799999978</v>
      </c>
      <c r="AJ193" s="310">
        <f t="shared" si="88"/>
        <v>9142.0939799999978</v>
      </c>
      <c r="AK193" s="310">
        <f t="shared" si="88"/>
        <v>9142.0939799999978</v>
      </c>
      <c r="AL193" s="310">
        <f t="shared" si="88"/>
        <v>9142.0939799999978</v>
      </c>
      <c r="AM193" s="310">
        <f t="shared" si="88"/>
        <v>9142.0939799999978</v>
      </c>
      <c r="AN193" s="310">
        <f t="shared" si="88"/>
        <v>9142.0939799999978</v>
      </c>
      <c r="AO193" s="310">
        <f t="shared" si="88"/>
        <v>9142.0939799999978</v>
      </c>
      <c r="AP193" s="310">
        <f t="shared" si="88"/>
        <v>9142.0939799999978</v>
      </c>
      <c r="AQ193" s="310">
        <f t="shared" si="88"/>
        <v>9142.0939799999978</v>
      </c>
      <c r="AR193" s="310">
        <f t="shared" si="88"/>
        <v>9142.0939799999978</v>
      </c>
      <c r="AS193" s="310">
        <f t="shared" si="88"/>
        <v>9142.0939799999978</v>
      </c>
      <c r="AT193" s="310">
        <f t="shared" si="88"/>
        <v>9142.0939799999978</v>
      </c>
    </row>
    <row r="194" spans="2:47" ht="18" x14ac:dyDescent="0.2">
      <c r="B194" s="312" t="s">
        <v>344</v>
      </c>
    </row>
    <row r="195" spans="2:47" ht="14.4" x14ac:dyDescent="0.3">
      <c r="B195" s="313"/>
      <c r="C195" s="307">
        <f>+C187</f>
        <v>2007</v>
      </c>
      <c r="D195" s="307">
        <f>+D187</f>
        <v>2008</v>
      </c>
      <c r="E195" s="307">
        <f>+E187</f>
        <v>2009</v>
      </c>
      <c r="F195" s="314">
        <f t="shared" ref="F195:AT195" si="89">+F187</f>
        <v>2010</v>
      </c>
      <c r="G195" s="307">
        <f t="shared" si="89"/>
        <v>2011</v>
      </c>
      <c r="H195" s="307">
        <f t="shared" si="89"/>
        <v>2012</v>
      </c>
      <c r="I195" s="307">
        <f t="shared" si="89"/>
        <v>2013</v>
      </c>
      <c r="J195" s="307">
        <f t="shared" si="89"/>
        <v>2014</v>
      </c>
      <c r="K195" s="314">
        <f t="shared" si="89"/>
        <v>2015</v>
      </c>
      <c r="L195" s="307">
        <f t="shared" si="89"/>
        <v>2016</v>
      </c>
      <c r="M195" s="307">
        <f t="shared" si="89"/>
        <v>2017</v>
      </c>
      <c r="N195" s="307">
        <f t="shared" si="89"/>
        <v>2018</v>
      </c>
      <c r="O195" s="307">
        <f t="shared" si="89"/>
        <v>2019</v>
      </c>
      <c r="P195" s="314">
        <f t="shared" si="89"/>
        <v>2020</v>
      </c>
      <c r="Q195" s="307">
        <f t="shared" si="89"/>
        <v>2021</v>
      </c>
      <c r="R195" s="307">
        <f t="shared" si="89"/>
        <v>2022</v>
      </c>
      <c r="S195" s="307">
        <f t="shared" si="89"/>
        <v>2023</v>
      </c>
      <c r="T195" s="307">
        <f t="shared" si="89"/>
        <v>2024</v>
      </c>
      <c r="U195" s="314">
        <f t="shared" si="89"/>
        <v>2025</v>
      </c>
      <c r="V195" s="307">
        <f t="shared" si="89"/>
        <v>2026</v>
      </c>
      <c r="W195" s="307">
        <f t="shared" si="89"/>
        <v>2027</v>
      </c>
      <c r="X195" s="307">
        <f t="shared" si="89"/>
        <v>2028</v>
      </c>
      <c r="Y195" s="307">
        <f t="shared" si="89"/>
        <v>2029</v>
      </c>
      <c r="Z195" s="307">
        <f t="shared" si="89"/>
        <v>2030</v>
      </c>
      <c r="AA195" s="307">
        <f t="shared" si="89"/>
        <v>2031</v>
      </c>
      <c r="AB195" s="307">
        <f t="shared" si="89"/>
        <v>2032</v>
      </c>
      <c r="AC195" s="307">
        <f t="shared" si="89"/>
        <v>2033</v>
      </c>
      <c r="AD195" s="307">
        <f t="shared" si="89"/>
        <v>2034</v>
      </c>
      <c r="AE195" s="307">
        <f t="shared" si="89"/>
        <v>2035</v>
      </c>
      <c r="AF195" s="307">
        <f t="shared" si="89"/>
        <v>2036</v>
      </c>
      <c r="AG195" s="307">
        <f t="shared" si="89"/>
        <v>2037</v>
      </c>
      <c r="AH195" s="307">
        <f t="shared" si="89"/>
        <v>2038</v>
      </c>
      <c r="AI195" s="307">
        <f t="shared" si="89"/>
        <v>2039</v>
      </c>
      <c r="AJ195" s="307">
        <f t="shared" si="89"/>
        <v>2040</v>
      </c>
      <c r="AK195" s="307">
        <f t="shared" si="89"/>
        <v>2041</v>
      </c>
      <c r="AL195" s="307">
        <f t="shared" si="89"/>
        <v>2042</v>
      </c>
      <c r="AM195" s="307">
        <f t="shared" si="89"/>
        <v>2043</v>
      </c>
      <c r="AN195" s="307">
        <f t="shared" si="89"/>
        <v>2044</v>
      </c>
      <c r="AO195" s="307">
        <f t="shared" si="89"/>
        <v>2045</v>
      </c>
      <c r="AP195" s="307">
        <f t="shared" si="89"/>
        <v>2046</v>
      </c>
      <c r="AQ195" s="307">
        <f t="shared" si="89"/>
        <v>2047</v>
      </c>
      <c r="AR195" s="307">
        <f t="shared" si="89"/>
        <v>2048</v>
      </c>
      <c r="AS195" s="307">
        <f t="shared" si="89"/>
        <v>2049</v>
      </c>
      <c r="AT195" s="307">
        <f t="shared" si="89"/>
        <v>2050</v>
      </c>
    </row>
    <row r="196" spans="2:47" x14ac:dyDescent="0.2">
      <c r="B196" s="313" t="str">
        <f>+B12</f>
        <v>CELEC-Hidroagoyán</v>
      </c>
      <c r="C196" s="308">
        <f>+C12</f>
        <v>0</v>
      </c>
      <c r="D196" s="308">
        <f>+D12</f>
        <v>0</v>
      </c>
      <c r="E196" s="308">
        <f>+E12</f>
        <v>0</v>
      </c>
      <c r="F196" s="309">
        <f>+F12</f>
        <v>226</v>
      </c>
      <c r="G196" s="308">
        <f t="shared" ref="F196:K197" si="90">+G12</f>
        <v>438.6</v>
      </c>
      <c r="H196" s="308">
        <f t="shared" si="90"/>
        <v>438.6</v>
      </c>
      <c r="I196" s="308">
        <f t="shared" si="90"/>
        <v>438.6</v>
      </c>
      <c r="J196" s="308">
        <f t="shared" si="90"/>
        <v>438.6</v>
      </c>
      <c r="K196" s="309">
        <f t="shared" si="90"/>
        <v>438.6</v>
      </c>
      <c r="L196" s="308">
        <f t="shared" ref="L196:AA207" si="91">+K196</f>
        <v>438.6</v>
      </c>
      <c r="M196" s="308">
        <f t="shared" si="91"/>
        <v>438.6</v>
      </c>
      <c r="N196" s="308">
        <f t="shared" si="91"/>
        <v>438.6</v>
      </c>
      <c r="O196" s="308">
        <f t="shared" si="91"/>
        <v>438.6</v>
      </c>
      <c r="P196" s="309">
        <f t="shared" si="91"/>
        <v>438.6</v>
      </c>
      <c r="Q196" s="308">
        <f t="shared" si="91"/>
        <v>438.6</v>
      </c>
      <c r="R196" s="308">
        <f t="shared" si="91"/>
        <v>438.6</v>
      </c>
      <c r="S196" s="308">
        <f t="shared" si="91"/>
        <v>438.6</v>
      </c>
      <c r="T196" s="308">
        <f t="shared" si="91"/>
        <v>438.6</v>
      </c>
      <c r="U196" s="309">
        <f t="shared" si="91"/>
        <v>438.6</v>
      </c>
      <c r="V196" s="308">
        <f t="shared" si="91"/>
        <v>438.6</v>
      </c>
      <c r="W196" s="308">
        <f t="shared" si="91"/>
        <v>438.6</v>
      </c>
      <c r="X196" s="308">
        <f t="shared" si="91"/>
        <v>438.6</v>
      </c>
      <c r="Y196" s="308">
        <f t="shared" si="91"/>
        <v>438.6</v>
      </c>
      <c r="Z196" s="308">
        <f t="shared" si="91"/>
        <v>438.6</v>
      </c>
      <c r="AA196" s="308">
        <f t="shared" si="91"/>
        <v>438.6</v>
      </c>
      <c r="AB196" s="308">
        <f t="shared" ref="AB196:AQ202" si="92">+AA196</f>
        <v>438.6</v>
      </c>
      <c r="AC196" s="308">
        <f t="shared" si="92"/>
        <v>438.6</v>
      </c>
      <c r="AD196" s="308">
        <f t="shared" si="92"/>
        <v>438.6</v>
      </c>
      <c r="AE196" s="308">
        <f t="shared" si="92"/>
        <v>438.6</v>
      </c>
      <c r="AF196" s="308">
        <f t="shared" si="92"/>
        <v>438.6</v>
      </c>
      <c r="AG196" s="308">
        <f t="shared" si="92"/>
        <v>438.6</v>
      </c>
      <c r="AH196" s="308">
        <f t="shared" si="92"/>
        <v>438.6</v>
      </c>
      <c r="AI196" s="308">
        <f t="shared" si="92"/>
        <v>438.6</v>
      </c>
      <c r="AJ196" s="308">
        <f t="shared" si="92"/>
        <v>438.6</v>
      </c>
      <c r="AK196" s="308">
        <f t="shared" si="92"/>
        <v>438.6</v>
      </c>
      <c r="AL196" s="308">
        <f t="shared" si="92"/>
        <v>438.6</v>
      </c>
      <c r="AM196" s="308">
        <f t="shared" si="92"/>
        <v>438.6</v>
      </c>
      <c r="AN196" s="308">
        <f t="shared" si="92"/>
        <v>438.6</v>
      </c>
      <c r="AO196" s="308">
        <f t="shared" si="92"/>
        <v>438.6</v>
      </c>
      <c r="AP196" s="308">
        <f t="shared" si="92"/>
        <v>438.6</v>
      </c>
      <c r="AQ196" s="308">
        <f t="shared" si="92"/>
        <v>438.6</v>
      </c>
      <c r="AR196" s="308">
        <f t="shared" ref="AR196:AT202" si="93">+AQ196</f>
        <v>438.6</v>
      </c>
      <c r="AS196" s="308">
        <f t="shared" si="93"/>
        <v>438.6</v>
      </c>
      <c r="AT196" s="308">
        <f t="shared" si="93"/>
        <v>438.6</v>
      </c>
    </row>
    <row r="197" spans="2:47" x14ac:dyDescent="0.2">
      <c r="B197" s="313" t="str">
        <f>+B13</f>
        <v>CELEC-Hidronación</v>
      </c>
      <c r="C197" s="308">
        <f>+C13</f>
        <v>0</v>
      </c>
      <c r="D197" s="308">
        <f>+D13</f>
        <v>0</v>
      </c>
      <c r="E197" s="308">
        <f>+E13</f>
        <v>0</v>
      </c>
      <c r="F197" s="309">
        <f t="shared" si="90"/>
        <v>213</v>
      </c>
      <c r="G197" s="308">
        <f t="shared" si="90"/>
        <v>213</v>
      </c>
      <c r="H197" s="308">
        <f t="shared" si="90"/>
        <v>213</v>
      </c>
      <c r="I197" s="308">
        <f t="shared" si="90"/>
        <v>213</v>
      </c>
      <c r="J197" s="308">
        <f t="shared" si="90"/>
        <v>213</v>
      </c>
      <c r="K197" s="309">
        <f t="shared" si="90"/>
        <v>213</v>
      </c>
      <c r="L197" s="308">
        <f t="shared" si="91"/>
        <v>213</v>
      </c>
      <c r="M197" s="308">
        <f t="shared" si="91"/>
        <v>213</v>
      </c>
      <c r="N197" s="308">
        <f t="shared" si="91"/>
        <v>213</v>
      </c>
      <c r="O197" s="308">
        <f t="shared" si="91"/>
        <v>213</v>
      </c>
      <c r="P197" s="309">
        <f t="shared" si="91"/>
        <v>213</v>
      </c>
      <c r="Q197" s="308">
        <f t="shared" si="91"/>
        <v>213</v>
      </c>
      <c r="R197" s="308">
        <f t="shared" si="91"/>
        <v>213</v>
      </c>
      <c r="S197" s="308">
        <f t="shared" si="91"/>
        <v>213</v>
      </c>
      <c r="T197" s="308">
        <f t="shared" si="91"/>
        <v>213</v>
      </c>
      <c r="U197" s="309">
        <f t="shared" si="91"/>
        <v>213</v>
      </c>
      <c r="V197" s="308">
        <f t="shared" si="91"/>
        <v>213</v>
      </c>
      <c r="W197" s="308">
        <f t="shared" si="91"/>
        <v>213</v>
      </c>
      <c r="X197" s="308">
        <f t="shared" si="91"/>
        <v>213</v>
      </c>
      <c r="Y197" s="308">
        <f t="shared" si="91"/>
        <v>213</v>
      </c>
      <c r="Z197" s="308">
        <f t="shared" si="91"/>
        <v>213</v>
      </c>
      <c r="AA197" s="308">
        <f t="shared" si="91"/>
        <v>213</v>
      </c>
      <c r="AB197" s="308">
        <f t="shared" si="92"/>
        <v>213</v>
      </c>
      <c r="AC197" s="308">
        <f t="shared" si="92"/>
        <v>213</v>
      </c>
      <c r="AD197" s="308">
        <f t="shared" si="92"/>
        <v>213</v>
      </c>
      <c r="AE197" s="308">
        <f t="shared" si="92"/>
        <v>213</v>
      </c>
      <c r="AF197" s="308">
        <f t="shared" si="92"/>
        <v>213</v>
      </c>
      <c r="AG197" s="308">
        <f t="shared" si="92"/>
        <v>213</v>
      </c>
      <c r="AH197" s="308">
        <f t="shared" si="92"/>
        <v>213</v>
      </c>
      <c r="AI197" s="308">
        <f t="shared" si="92"/>
        <v>213</v>
      </c>
      <c r="AJ197" s="308">
        <f t="shared" si="92"/>
        <v>213</v>
      </c>
      <c r="AK197" s="308">
        <f t="shared" si="92"/>
        <v>213</v>
      </c>
      <c r="AL197" s="308">
        <f t="shared" si="92"/>
        <v>213</v>
      </c>
      <c r="AM197" s="308">
        <f t="shared" si="92"/>
        <v>213</v>
      </c>
      <c r="AN197" s="308">
        <f t="shared" si="92"/>
        <v>213</v>
      </c>
      <c r="AO197" s="308">
        <f t="shared" si="92"/>
        <v>213</v>
      </c>
      <c r="AP197" s="308">
        <f t="shared" si="92"/>
        <v>213</v>
      </c>
      <c r="AQ197" s="308">
        <f t="shared" si="92"/>
        <v>213</v>
      </c>
      <c r="AR197" s="308">
        <f t="shared" si="93"/>
        <v>213</v>
      </c>
      <c r="AS197" s="308">
        <f t="shared" si="93"/>
        <v>213</v>
      </c>
      <c r="AT197" s="308">
        <f t="shared" si="93"/>
        <v>213</v>
      </c>
    </row>
    <row r="198" spans="2:47" x14ac:dyDescent="0.2">
      <c r="B198" s="313" t="str">
        <f>+B16</f>
        <v>CELEC-Hidropaute</v>
      </c>
      <c r="C198" s="308">
        <f>+C16</f>
        <v>0</v>
      </c>
      <c r="D198" s="308">
        <f>+D16</f>
        <v>0</v>
      </c>
      <c r="E198" s="308">
        <f>+E16</f>
        <v>0</v>
      </c>
      <c r="F198" s="309">
        <f t="shared" ref="F198:K198" si="94">+F16</f>
        <v>1263.26</v>
      </c>
      <c r="G198" s="308">
        <f t="shared" si="94"/>
        <v>1263.26</v>
      </c>
      <c r="H198" s="308">
        <f t="shared" si="94"/>
        <v>1263.26</v>
      </c>
      <c r="I198" s="308">
        <f t="shared" si="94"/>
        <v>1263.26</v>
      </c>
      <c r="J198" s="308">
        <f t="shared" si="94"/>
        <v>1263.26</v>
      </c>
      <c r="K198" s="309">
        <f t="shared" si="94"/>
        <v>1263.26</v>
      </c>
      <c r="L198" s="308">
        <f t="shared" si="91"/>
        <v>1263.26</v>
      </c>
      <c r="M198" s="308">
        <f t="shared" si="91"/>
        <v>1263.26</v>
      </c>
      <c r="N198" s="308">
        <f t="shared" si="91"/>
        <v>1263.26</v>
      </c>
      <c r="O198" s="308">
        <f t="shared" si="91"/>
        <v>1263.26</v>
      </c>
      <c r="P198" s="309">
        <f t="shared" si="91"/>
        <v>1263.26</v>
      </c>
      <c r="Q198" s="308">
        <f t="shared" si="91"/>
        <v>1263.26</v>
      </c>
      <c r="R198" s="308">
        <f t="shared" si="91"/>
        <v>1263.26</v>
      </c>
      <c r="S198" s="308">
        <f t="shared" si="91"/>
        <v>1263.26</v>
      </c>
      <c r="T198" s="308">
        <f t="shared" si="91"/>
        <v>1263.26</v>
      </c>
      <c r="U198" s="309">
        <f t="shared" si="91"/>
        <v>1263.26</v>
      </c>
      <c r="V198" s="308">
        <f t="shared" si="91"/>
        <v>1263.26</v>
      </c>
      <c r="W198" s="308">
        <f t="shared" si="91"/>
        <v>1263.26</v>
      </c>
      <c r="X198" s="308">
        <f t="shared" si="91"/>
        <v>1263.26</v>
      </c>
      <c r="Y198" s="308">
        <f t="shared" si="91"/>
        <v>1263.26</v>
      </c>
      <c r="Z198" s="308">
        <f t="shared" si="91"/>
        <v>1263.26</v>
      </c>
      <c r="AA198" s="308">
        <f t="shared" si="91"/>
        <v>1263.26</v>
      </c>
      <c r="AB198" s="308">
        <f t="shared" si="92"/>
        <v>1263.26</v>
      </c>
      <c r="AC198" s="308">
        <f t="shared" si="92"/>
        <v>1263.26</v>
      </c>
      <c r="AD198" s="308">
        <f t="shared" si="92"/>
        <v>1263.26</v>
      </c>
      <c r="AE198" s="308">
        <f t="shared" si="92"/>
        <v>1263.26</v>
      </c>
      <c r="AF198" s="308">
        <f t="shared" si="92"/>
        <v>1263.26</v>
      </c>
      <c r="AG198" s="308">
        <f t="shared" si="92"/>
        <v>1263.26</v>
      </c>
      <c r="AH198" s="308">
        <f t="shared" si="92"/>
        <v>1263.26</v>
      </c>
      <c r="AI198" s="308">
        <f t="shared" si="92"/>
        <v>1263.26</v>
      </c>
      <c r="AJ198" s="308">
        <f t="shared" si="92"/>
        <v>1263.26</v>
      </c>
      <c r="AK198" s="308">
        <f t="shared" si="92"/>
        <v>1263.26</v>
      </c>
      <c r="AL198" s="308">
        <f t="shared" si="92"/>
        <v>1263.26</v>
      </c>
      <c r="AM198" s="308">
        <f t="shared" si="92"/>
        <v>1263.26</v>
      </c>
      <c r="AN198" s="308">
        <f t="shared" si="92"/>
        <v>1263.26</v>
      </c>
      <c r="AO198" s="308">
        <f t="shared" si="92"/>
        <v>1263.26</v>
      </c>
      <c r="AP198" s="308">
        <f t="shared" si="92"/>
        <v>1263.26</v>
      </c>
      <c r="AQ198" s="308">
        <f t="shared" si="92"/>
        <v>1263.26</v>
      </c>
      <c r="AR198" s="308">
        <f t="shared" si="93"/>
        <v>1263.26</v>
      </c>
      <c r="AS198" s="308">
        <f t="shared" si="93"/>
        <v>1263.26</v>
      </c>
      <c r="AT198" s="308">
        <f t="shared" si="93"/>
        <v>1263.26</v>
      </c>
    </row>
    <row r="199" spans="2:47" x14ac:dyDescent="0.2">
      <c r="B199" s="313" t="str">
        <f>+B20</f>
        <v>Elecaustro</v>
      </c>
      <c r="C199" s="308">
        <f>+C20</f>
        <v>0</v>
      </c>
      <c r="D199" s="308">
        <f>+D20</f>
        <v>0</v>
      </c>
      <c r="E199" s="308">
        <f>+E20</f>
        <v>0</v>
      </c>
      <c r="F199" s="309">
        <f t="shared" ref="F199:K199" si="95">+F20</f>
        <v>38.43</v>
      </c>
      <c r="G199" s="308">
        <f t="shared" si="95"/>
        <v>38.43</v>
      </c>
      <c r="H199" s="308">
        <f t="shared" si="95"/>
        <v>38.43</v>
      </c>
      <c r="I199" s="308">
        <f t="shared" si="95"/>
        <v>38.432000000000002</v>
      </c>
      <c r="J199" s="308">
        <f t="shared" si="95"/>
        <v>65.62</v>
      </c>
      <c r="K199" s="309">
        <f t="shared" si="95"/>
        <v>65.62</v>
      </c>
      <c r="L199" s="308">
        <f t="shared" si="91"/>
        <v>65.62</v>
      </c>
      <c r="M199" s="308">
        <f t="shared" si="91"/>
        <v>65.62</v>
      </c>
      <c r="N199" s="308">
        <f t="shared" si="91"/>
        <v>65.62</v>
      </c>
      <c r="O199" s="308">
        <f t="shared" si="91"/>
        <v>65.62</v>
      </c>
      <c r="P199" s="309">
        <f t="shared" si="91"/>
        <v>65.62</v>
      </c>
      <c r="Q199" s="308">
        <f t="shared" si="91"/>
        <v>65.62</v>
      </c>
      <c r="R199" s="308">
        <f t="shared" si="91"/>
        <v>65.62</v>
      </c>
      <c r="S199" s="308">
        <f t="shared" si="91"/>
        <v>65.62</v>
      </c>
      <c r="T199" s="308">
        <f t="shared" si="91"/>
        <v>65.62</v>
      </c>
      <c r="U199" s="309">
        <f t="shared" si="91"/>
        <v>65.62</v>
      </c>
      <c r="V199" s="308">
        <f t="shared" si="91"/>
        <v>65.62</v>
      </c>
      <c r="W199" s="308">
        <f t="shared" si="91"/>
        <v>65.62</v>
      </c>
      <c r="X199" s="308">
        <f t="shared" si="91"/>
        <v>65.62</v>
      </c>
      <c r="Y199" s="308">
        <f t="shared" si="91"/>
        <v>65.62</v>
      </c>
      <c r="Z199" s="308">
        <f t="shared" si="91"/>
        <v>65.62</v>
      </c>
      <c r="AA199" s="308">
        <f t="shared" si="91"/>
        <v>65.62</v>
      </c>
      <c r="AB199" s="308">
        <f t="shared" si="92"/>
        <v>65.62</v>
      </c>
      <c r="AC199" s="308">
        <f t="shared" si="92"/>
        <v>65.62</v>
      </c>
      <c r="AD199" s="308">
        <f t="shared" si="92"/>
        <v>65.62</v>
      </c>
      <c r="AE199" s="308">
        <f t="shared" si="92"/>
        <v>65.62</v>
      </c>
      <c r="AF199" s="308">
        <f t="shared" si="92"/>
        <v>65.62</v>
      </c>
      <c r="AG199" s="308">
        <f t="shared" si="92"/>
        <v>65.62</v>
      </c>
      <c r="AH199" s="308">
        <f t="shared" si="92"/>
        <v>65.62</v>
      </c>
      <c r="AI199" s="308">
        <f t="shared" si="92"/>
        <v>65.62</v>
      </c>
      <c r="AJ199" s="308">
        <f t="shared" si="92"/>
        <v>65.62</v>
      </c>
      <c r="AK199" s="308">
        <f t="shared" si="92"/>
        <v>65.62</v>
      </c>
      <c r="AL199" s="308">
        <f t="shared" si="92"/>
        <v>65.62</v>
      </c>
      <c r="AM199" s="308">
        <f t="shared" si="92"/>
        <v>65.62</v>
      </c>
      <c r="AN199" s="308">
        <f t="shared" si="92"/>
        <v>65.62</v>
      </c>
      <c r="AO199" s="308">
        <f t="shared" si="92"/>
        <v>65.62</v>
      </c>
      <c r="AP199" s="308">
        <f t="shared" si="92"/>
        <v>65.62</v>
      </c>
      <c r="AQ199" s="308">
        <f t="shared" si="92"/>
        <v>65.62</v>
      </c>
      <c r="AR199" s="308">
        <f t="shared" si="93"/>
        <v>65.62</v>
      </c>
      <c r="AS199" s="308">
        <f t="shared" si="93"/>
        <v>65.62</v>
      </c>
      <c r="AT199" s="308">
        <f t="shared" si="93"/>
        <v>65.62</v>
      </c>
    </row>
    <row r="200" spans="2:47" x14ac:dyDescent="0.2">
      <c r="B200" s="313" t="str">
        <f t="shared" ref="B200:K201" si="96">+B25</f>
        <v>EMAAP-Q</v>
      </c>
      <c r="C200" s="308">
        <f t="shared" si="96"/>
        <v>0</v>
      </c>
      <c r="D200" s="308">
        <f t="shared" si="96"/>
        <v>0</v>
      </c>
      <c r="E200" s="308">
        <f t="shared" si="96"/>
        <v>0</v>
      </c>
      <c r="F200" s="309">
        <f t="shared" si="96"/>
        <v>22.939999999999998</v>
      </c>
      <c r="G200" s="308">
        <f t="shared" si="96"/>
        <v>22.939999999999998</v>
      </c>
      <c r="H200" s="308">
        <f t="shared" si="96"/>
        <v>22.939999999999998</v>
      </c>
      <c r="I200" s="308">
        <f t="shared" si="96"/>
        <v>22.94</v>
      </c>
      <c r="J200" s="308">
        <f t="shared" si="96"/>
        <v>23</v>
      </c>
      <c r="K200" s="309">
        <f t="shared" si="96"/>
        <v>23</v>
      </c>
      <c r="L200" s="308">
        <f t="shared" si="91"/>
        <v>23</v>
      </c>
      <c r="M200" s="308">
        <f t="shared" si="91"/>
        <v>23</v>
      </c>
      <c r="N200" s="308">
        <f t="shared" si="91"/>
        <v>23</v>
      </c>
      <c r="O200" s="308">
        <f t="shared" si="91"/>
        <v>23</v>
      </c>
      <c r="P200" s="309">
        <f t="shared" si="91"/>
        <v>23</v>
      </c>
      <c r="Q200" s="308">
        <f t="shared" si="91"/>
        <v>23</v>
      </c>
      <c r="R200" s="308">
        <f t="shared" si="91"/>
        <v>23</v>
      </c>
      <c r="S200" s="308">
        <f t="shared" si="91"/>
        <v>23</v>
      </c>
      <c r="T200" s="308">
        <f t="shared" si="91"/>
        <v>23</v>
      </c>
      <c r="U200" s="309">
        <f t="shared" si="91"/>
        <v>23</v>
      </c>
      <c r="V200" s="308">
        <f t="shared" si="91"/>
        <v>23</v>
      </c>
      <c r="W200" s="308">
        <f t="shared" si="91"/>
        <v>23</v>
      </c>
      <c r="X200" s="308">
        <f t="shared" si="91"/>
        <v>23</v>
      </c>
      <c r="Y200" s="308">
        <f t="shared" si="91"/>
        <v>23</v>
      </c>
      <c r="Z200" s="308">
        <f t="shared" si="91"/>
        <v>23</v>
      </c>
      <c r="AA200" s="308">
        <f t="shared" si="91"/>
        <v>23</v>
      </c>
      <c r="AB200" s="308">
        <f t="shared" si="92"/>
        <v>23</v>
      </c>
      <c r="AC200" s="308">
        <f t="shared" si="92"/>
        <v>23</v>
      </c>
      <c r="AD200" s="308">
        <f t="shared" si="92"/>
        <v>23</v>
      </c>
      <c r="AE200" s="308">
        <f t="shared" si="92"/>
        <v>23</v>
      </c>
      <c r="AF200" s="308">
        <f t="shared" si="92"/>
        <v>23</v>
      </c>
      <c r="AG200" s="308">
        <f t="shared" si="92"/>
        <v>23</v>
      </c>
      <c r="AH200" s="308">
        <f t="shared" si="92"/>
        <v>23</v>
      </c>
      <c r="AI200" s="308">
        <f t="shared" si="92"/>
        <v>23</v>
      </c>
      <c r="AJ200" s="308">
        <f t="shared" si="92"/>
        <v>23</v>
      </c>
      <c r="AK200" s="308">
        <f t="shared" si="92"/>
        <v>23</v>
      </c>
      <c r="AL200" s="308">
        <f t="shared" si="92"/>
        <v>23</v>
      </c>
      <c r="AM200" s="308">
        <f t="shared" si="92"/>
        <v>23</v>
      </c>
      <c r="AN200" s="308">
        <f t="shared" si="92"/>
        <v>23</v>
      </c>
      <c r="AO200" s="308">
        <f t="shared" si="92"/>
        <v>23</v>
      </c>
      <c r="AP200" s="308">
        <f t="shared" si="92"/>
        <v>23</v>
      </c>
      <c r="AQ200" s="308">
        <f t="shared" si="92"/>
        <v>23</v>
      </c>
      <c r="AR200" s="308">
        <f t="shared" si="93"/>
        <v>23</v>
      </c>
      <c r="AS200" s="308">
        <f t="shared" si="93"/>
        <v>23</v>
      </c>
      <c r="AT200" s="308">
        <f t="shared" si="93"/>
        <v>23</v>
      </c>
    </row>
    <row r="201" spans="2:47" x14ac:dyDescent="0.2">
      <c r="B201" s="313" t="str">
        <f t="shared" si="96"/>
        <v>Hidropastaza</v>
      </c>
      <c r="C201" s="308">
        <f t="shared" si="96"/>
        <v>0</v>
      </c>
      <c r="D201" s="308">
        <f t="shared" si="96"/>
        <v>0</v>
      </c>
      <c r="E201" s="308">
        <f t="shared" si="96"/>
        <v>0</v>
      </c>
      <c r="F201" s="309">
        <f t="shared" si="96"/>
        <v>212.6</v>
      </c>
      <c r="G201" s="308">
        <f t="shared" si="96"/>
        <v>0</v>
      </c>
      <c r="H201" s="308">
        <f t="shared" si="96"/>
        <v>0</v>
      </c>
      <c r="I201" s="308">
        <f t="shared" si="96"/>
        <v>0</v>
      </c>
      <c r="J201" s="308">
        <f t="shared" si="96"/>
        <v>0</v>
      </c>
      <c r="K201" s="309">
        <f t="shared" si="96"/>
        <v>0</v>
      </c>
      <c r="L201" s="308">
        <f t="shared" si="91"/>
        <v>0</v>
      </c>
      <c r="M201" s="308">
        <f t="shared" si="91"/>
        <v>0</v>
      </c>
      <c r="N201" s="308">
        <f t="shared" si="91"/>
        <v>0</v>
      </c>
      <c r="O201" s="308">
        <f t="shared" si="91"/>
        <v>0</v>
      </c>
      <c r="P201" s="309">
        <f t="shared" si="91"/>
        <v>0</v>
      </c>
      <c r="Q201" s="308">
        <f t="shared" si="91"/>
        <v>0</v>
      </c>
      <c r="R201" s="308">
        <f t="shared" si="91"/>
        <v>0</v>
      </c>
      <c r="S201" s="308">
        <f t="shared" si="91"/>
        <v>0</v>
      </c>
      <c r="T201" s="308">
        <f t="shared" si="91"/>
        <v>0</v>
      </c>
      <c r="U201" s="309">
        <f t="shared" si="91"/>
        <v>0</v>
      </c>
      <c r="V201" s="308">
        <f t="shared" si="91"/>
        <v>0</v>
      </c>
      <c r="W201" s="308">
        <f t="shared" si="91"/>
        <v>0</v>
      </c>
      <c r="X201" s="308">
        <f t="shared" si="91"/>
        <v>0</v>
      </c>
      <c r="Y201" s="308">
        <f t="shared" si="91"/>
        <v>0</v>
      </c>
      <c r="Z201" s="308">
        <f t="shared" si="91"/>
        <v>0</v>
      </c>
      <c r="AA201" s="308">
        <f t="shared" si="91"/>
        <v>0</v>
      </c>
      <c r="AB201" s="308">
        <f t="shared" si="92"/>
        <v>0</v>
      </c>
      <c r="AC201" s="308">
        <f t="shared" si="92"/>
        <v>0</v>
      </c>
      <c r="AD201" s="308">
        <f t="shared" si="92"/>
        <v>0</v>
      </c>
      <c r="AE201" s="308">
        <f t="shared" si="92"/>
        <v>0</v>
      </c>
      <c r="AF201" s="308">
        <f t="shared" si="92"/>
        <v>0</v>
      </c>
      <c r="AG201" s="308">
        <f t="shared" si="92"/>
        <v>0</v>
      </c>
      <c r="AH201" s="308">
        <f t="shared" si="92"/>
        <v>0</v>
      </c>
      <c r="AI201" s="308">
        <f t="shared" si="92"/>
        <v>0</v>
      </c>
      <c r="AJ201" s="308">
        <f t="shared" si="92"/>
        <v>0</v>
      </c>
      <c r="AK201" s="308">
        <f t="shared" si="92"/>
        <v>0</v>
      </c>
      <c r="AL201" s="308">
        <f t="shared" si="92"/>
        <v>0</v>
      </c>
      <c r="AM201" s="308">
        <f t="shared" si="92"/>
        <v>0</v>
      </c>
      <c r="AN201" s="308">
        <f t="shared" si="92"/>
        <v>0</v>
      </c>
      <c r="AO201" s="308">
        <f t="shared" si="92"/>
        <v>0</v>
      </c>
      <c r="AP201" s="308">
        <f t="shared" si="92"/>
        <v>0</v>
      </c>
      <c r="AQ201" s="308">
        <f t="shared" si="92"/>
        <v>0</v>
      </c>
      <c r="AR201" s="308">
        <f t="shared" si="93"/>
        <v>0</v>
      </c>
      <c r="AS201" s="308">
        <f t="shared" si="93"/>
        <v>0</v>
      </c>
      <c r="AT201" s="308">
        <f t="shared" si="93"/>
        <v>0</v>
      </c>
    </row>
    <row r="202" spans="2:47" x14ac:dyDescent="0.2">
      <c r="B202" s="313" t="str">
        <f>+B30</f>
        <v>Hidrosibimbe</v>
      </c>
      <c r="C202" s="308">
        <f>+C30</f>
        <v>0</v>
      </c>
      <c r="D202" s="308">
        <f>+D30</f>
        <v>0</v>
      </c>
      <c r="E202" s="308">
        <f>+E30</f>
        <v>0</v>
      </c>
      <c r="F202" s="309">
        <f t="shared" ref="F202:K202" si="97">+F30</f>
        <v>15.45</v>
      </c>
      <c r="G202" s="308">
        <f t="shared" si="97"/>
        <v>16.43</v>
      </c>
      <c r="H202" s="308">
        <f t="shared" si="97"/>
        <v>16.43</v>
      </c>
      <c r="I202" s="308">
        <f t="shared" si="97"/>
        <v>16.16</v>
      </c>
      <c r="J202" s="308">
        <f t="shared" si="97"/>
        <v>16.16</v>
      </c>
      <c r="K202" s="309">
        <f t="shared" si="97"/>
        <v>16.16</v>
      </c>
      <c r="L202" s="308">
        <f t="shared" si="91"/>
        <v>16.16</v>
      </c>
      <c r="M202" s="308">
        <f t="shared" si="91"/>
        <v>16.16</v>
      </c>
      <c r="N202" s="308">
        <f t="shared" si="91"/>
        <v>16.16</v>
      </c>
      <c r="O202" s="308">
        <f t="shared" si="91"/>
        <v>16.16</v>
      </c>
      <c r="P202" s="309">
        <f t="shared" si="91"/>
        <v>16.16</v>
      </c>
      <c r="Q202" s="308">
        <f t="shared" si="91"/>
        <v>16.16</v>
      </c>
      <c r="R202" s="308">
        <f t="shared" si="91"/>
        <v>16.16</v>
      </c>
      <c r="S202" s="308">
        <f t="shared" si="91"/>
        <v>16.16</v>
      </c>
      <c r="T202" s="308">
        <f t="shared" si="91"/>
        <v>16.16</v>
      </c>
      <c r="U202" s="309">
        <f t="shared" si="91"/>
        <v>16.16</v>
      </c>
      <c r="V202" s="308">
        <f t="shared" si="91"/>
        <v>16.16</v>
      </c>
      <c r="W202" s="308">
        <f t="shared" si="91"/>
        <v>16.16</v>
      </c>
      <c r="X202" s="308">
        <f t="shared" si="91"/>
        <v>16.16</v>
      </c>
      <c r="Y202" s="308">
        <f t="shared" si="91"/>
        <v>16.16</v>
      </c>
      <c r="Z202" s="308">
        <f t="shared" si="91"/>
        <v>16.16</v>
      </c>
      <c r="AA202" s="308">
        <f t="shared" si="91"/>
        <v>16.16</v>
      </c>
      <c r="AB202" s="308">
        <f t="shared" si="92"/>
        <v>16.16</v>
      </c>
      <c r="AC202" s="308">
        <f t="shared" si="92"/>
        <v>16.16</v>
      </c>
      <c r="AD202" s="308">
        <f t="shared" si="92"/>
        <v>16.16</v>
      </c>
      <c r="AE202" s="308">
        <f t="shared" si="92"/>
        <v>16.16</v>
      </c>
      <c r="AF202" s="308">
        <f t="shared" si="92"/>
        <v>16.16</v>
      </c>
      <c r="AG202" s="308">
        <f t="shared" si="92"/>
        <v>16.16</v>
      </c>
      <c r="AH202" s="308">
        <f t="shared" si="92"/>
        <v>16.16</v>
      </c>
      <c r="AI202" s="308">
        <f t="shared" si="92"/>
        <v>16.16</v>
      </c>
      <c r="AJ202" s="308">
        <f t="shared" si="92"/>
        <v>16.16</v>
      </c>
      <c r="AK202" s="308">
        <f t="shared" si="92"/>
        <v>16.16</v>
      </c>
      <c r="AL202" s="308">
        <f t="shared" si="92"/>
        <v>16.16</v>
      </c>
      <c r="AM202" s="308">
        <f t="shared" si="92"/>
        <v>16.16</v>
      </c>
      <c r="AN202" s="308">
        <f t="shared" si="92"/>
        <v>16.16</v>
      </c>
      <c r="AO202" s="308">
        <f t="shared" si="92"/>
        <v>16.16</v>
      </c>
      <c r="AP202" s="308">
        <f t="shared" si="92"/>
        <v>16.16</v>
      </c>
      <c r="AQ202" s="308">
        <f t="shared" si="92"/>
        <v>16.16</v>
      </c>
      <c r="AR202" s="308">
        <f t="shared" si="93"/>
        <v>16.16</v>
      </c>
      <c r="AS202" s="308">
        <f t="shared" si="93"/>
        <v>16.16</v>
      </c>
      <c r="AT202" s="308">
        <f t="shared" si="93"/>
        <v>16.16</v>
      </c>
    </row>
    <row r="203" spans="2:47" x14ac:dyDescent="0.2">
      <c r="B203" s="313" t="s">
        <v>349</v>
      </c>
      <c r="C203" s="308">
        <f>+C32</f>
        <v>1779.71345</v>
      </c>
      <c r="D203" s="308">
        <f t="shared" ref="D203:AS204" si="98">+D32</f>
        <v>1781.7856499999998</v>
      </c>
      <c r="E203" s="308">
        <f t="shared" si="98"/>
        <v>1781.4253999999999</v>
      </c>
      <c r="F203" s="309">
        <f t="shared" si="98"/>
        <v>1964.4547</v>
      </c>
      <c r="G203" s="308">
        <f t="shared" si="98"/>
        <v>1965.4197000000004</v>
      </c>
      <c r="H203" s="308">
        <f t="shared" si="98"/>
        <v>1965.3957000000005</v>
      </c>
      <c r="I203" s="308">
        <f t="shared" si="98"/>
        <v>1965.1277000000005</v>
      </c>
      <c r="J203" s="308">
        <f t="shared" si="98"/>
        <v>2020.4616799999999</v>
      </c>
      <c r="K203" s="309">
        <f t="shared" si="98"/>
        <v>2181.2136800000003</v>
      </c>
      <c r="L203" s="308">
        <f t="shared" si="98"/>
        <v>2181.2136800000003</v>
      </c>
      <c r="M203" s="308">
        <f t="shared" si="98"/>
        <v>2181.2136800000003</v>
      </c>
      <c r="N203" s="308">
        <f t="shared" si="98"/>
        <v>2181.2136800000003</v>
      </c>
      <c r="O203" s="308">
        <f t="shared" si="98"/>
        <v>2181.2136800000003</v>
      </c>
      <c r="P203" s="309">
        <f t="shared" si="98"/>
        <v>2181.2136800000003</v>
      </c>
      <c r="Q203" s="308">
        <f t="shared" si="98"/>
        <v>2181.2136800000003</v>
      </c>
      <c r="R203" s="308">
        <f t="shared" si="98"/>
        <v>2181.2136800000003</v>
      </c>
      <c r="S203" s="308">
        <f t="shared" si="98"/>
        <v>2181.2136800000003</v>
      </c>
      <c r="T203" s="308">
        <f t="shared" si="98"/>
        <v>2181.2136800000003</v>
      </c>
      <c r="U203" s="309">
        <f t="shared" si="98"/>
        <v>2181.2136800000003</v>
      </c>
      <c r="V203" s="308">
        <f t="shared" si="98"/>
        <v>2181.2136800000003</v>
      </c>
      <c r="W203" s="308">
        <f t="shared" si="98"/>
        <v>2181.2136800000003</v>
      </c>
      <c r="X203" s="308">
        <f t="shared" si="98"/>
        <v>2181.2136800000003</v>
      </c>
      <c r="Y203" s="308">
        <f t="shared" si="98"/>
        <v>2181.2136800000003</v>
      </c>
      <c r="Z203" s="308">
        <f t="shared" si="98"/>
        <v>2181.2136800000003</v>
      </c>
      <c r="AA203" s="308">
        <f t="shared" si="98"/>
        <v>2181.2136800000003</v>
      </c>
      <c r="AB203" s="308">
        <f t="shared" si="98"/>
        <v>2181.2136800000003</v>
      </c>
      <c r="AC203" s="308">
        <f t="shared" si="98"/>
        <v>2181.2136800000003</v>
      </c>
      <c r="AD203" s="308">
        <f t="shared" si="98"/>
        <v>2181.2136800000003</v>
      </c>
      <c r="AE203" s="308">
        <f t="shared" si="98"/>
        <v>2181.2136800000003</v>
      </c>
      <c r="AF203" s="308">
        <f t="shared" si="98"/>
        <v>2181.2136800000003</v>
      </c>
      <c r="AG203" s="308">
        <f t="shared" si="98"/>
        <v>2181.2136800000003</v>
      </c>
      <c r="AH203" s="308">
        <f t="shared" si="98"/>
        <v>2181.2136800000003</v>
      </c>
      <c r="AI203" s="308">
        <f t="shared" si="98"/>
        <v>2181.2136800000003</v>
      </c>
      <c r="AJ203" s="308">
        <f t="shared" si="98"/>
        <v>2181.2136800000003</v>
      </c>
      <c r="AK203" s="308">
        <f t="shared" si="98"/>
        <v>2181.2136800000003</v>
      </c>
      <c r="AL203" s="308">
        <f t="shared" si="98"/>
        <v>2181.2136800000003</v>
      </c>
      <c r="AM203" s="308">
        <f t="shared" si="98"/>
        <v>2181.2136800000003</v>
      </c>
      <c r="AN203" s="308">
        <f t="shared" si="98"/>
        <v>2181.2136800000003</v>
      </c>
      <c r="AO203" s="308">
        <f t="shared" si="98"/>
        <v>2181.2136800000003</v>
      </c>
      <c r="AP203" s="308">
        <f t="shared" si="98"/>
        <v>2181.2136800000003</v>
      </c>
      <c r="AQ203" s="308">
        <f t="shared" si="98"/>
        <v>2181.2136800000003</v>
      </c>
      <c r="AR203" s="308">
        <f t="shared" si="98"/>
        <v>2181.2136800000003</v>
      </c>
      <c r="AS203" s="308">
        <f t="shared" si="98"/>
        <v>2181.2136800000003</v>
      </c>
      <c r="AT203" s="308">
        <f>+AT188</f>
        <v>2401.5239799999999</v>
      </c>
      <c r="AU203" s="315"/>
    </row>
    <row r="204" spans="2:47" x14ac:dyDescent="0.2">
      <c r="B204" s="313" t="str">
        <f>+B33</f>
        <v>TOTAL HIDRICAS DISTRIBUIDORAS</v>
      </c>
      <c r="C204" s="308">
        <f>+C33</f>
        <v>250.73530000000005</v>
      </c>
      <c r="D204" s="308">
        <f>+D33</f>
        <v>250.73530000000005</v>
      </c>
      <c r="E204" s="308">
        <f>+E33</f>
        <v>250.73530000000005</v>
      </c>
      <c r="F204" s="309">
        <f t="shared" si="98"/>
        <v>250.73530000000005</v>
      </c>
      <c r="G204" s="308">
        <f t="shared" si="98"/>
        <v>241.7502999999997</v>
      </c>
      <c r="H204" s="308">
        <f t="shared" si="98"/>
        <v>271.22829999999931</v>
      </c>
      <c r="I204" s="308">
        <f t="shared" si="98"/>
        <v>271.49727999999959</v>
      </c>
      <c r="J204" s="308">
        <f t="shared" si="98"/>
        <v>220.31029999999964</v>
      </c>
      <c r="K204" s="309">
        <f t="shared" si="98"/>
        <v>220.31029999999964</v>
      </c>
      <c r="L204" s="308">
        <f t="shared" si="91"/>
        <v>220.31029999999964</v>
      </c>
      <c r="M204" s="308">
        <f t="shared" si="91"/>
        <v>220.31029999999964</v>
      </c>
      <c r="N204" s="308">
        <f t="shared" si="91"/>
        <v>220.31029999999964</v>
      </c>
      <c r="O204" s="308">
        <f t="shared" si="91"/>
        <v>220.31029999999964</v>
      </c>
      <c r="P204" s="309">
        <f t="shared" si="91"/>
        <v>220.31029999999964</v>
      </c>
      <c r="Q204" s="308">
        <f t="shared" si="91"/>
        <v>220.31029999999964</v>
      </c>
      <c r="R204" s="308">
        <f t="shared" si="91"/>
        <v>220.31029999999964</v>
      </c>
      <c r="S204" s="308">
        <f t="shared" si="91"/>
        <v>220.31029999999964</v>
      </c>
      <c r="T204" s="308">
        <f t="shared" si="91"/>
        <v>220.31029999999964</v>
      </c>
      <c r="U204" s="309">
        <f t="shared" si="91"/>
        <v>220.31029999999964</v>
      </c>
      <c r="V204" s="308">
        <f t="shared" si="91"/>
        <v>220.31029999999964</v>
      </c>
      <c r="W204" s="308">
        <f t="shared" si="91"/>
        <v>220.31029999999964</v>
      </c>
      <c r="X204" s="308">
        <f t="shared" si="91"/>
        <v>220.31029999999964</v>
      </c>
      <c r="Y204" s="308">
        <f t="shared" si="91"/>
        <v>220.31029999999964</v>
      </c>
      <c r="Z204" s="308">
        <f t="shared" si="91"/>
        <v>220.31029999999964</v>
      </c>
      <c r="AA204" s="308">
        <f t="shared" si="91"/>
        <v>220.31029999999964</v>
      </c>
      <c r="AB204" s="308">
        <f t="shared" ref="AB204:AQ207" si="99">+AA204</f>
        <v>220.31029999999964</v>
      </c>
      <c r="AC204" s="308">
        <f t="shared" si="99"/>
        <v>220.31029999999964</v>
      </c>
      <c r="AD204" s="308">
        <f t="shared" si="99"/>
        <v>220.31029999999964</v>
      </c>
      <c r="AE204" s="308">
        <f t="shared" si="99"/>
        <v>220.31029999999964</v>
      </c>
      <c r="AF204" s="308">
        <f t="shared" si="99"/>
        <v>220.31029999999964</v>
      </c>
      <c r="AG204" s="308">
        <f t="shared" si="99"/>
        <v>220.31029999999964</v>
      </c>
      <c r="AH204" s="308">
        <f t="shared" si="99"/>
        <v>220.31029999999964</v>
      </c>
      <c r="AI204" s="308">
        <f t="shared" si="99"/>
        <v>220.31029999999964</v>
      </c>
      <c r="AJ204" s="308">
        <f t="shared" si="99"/>
        <v>220.31029999999964</v>
      </c>
      <c r="AK204" s="308">
        <f t="shared" si="99"/>
        <v>220.31029999999964</v>
      </c>
      <c r="AL204" s="308">
        <f t="shared" si="99"/>
        <v>220.31029999999964</v>
      </c>
      <c r="AM204" s="308">
        <f t="shared" si="99"/>
        <v>220.31029999999964</v>
      </c>
      <c r="AN204" s="308">
        <f t="shared" si="99"/>
        <v>220.31029999999964</v>
      </c>
      <c r="AO204" s="308">
        <f t="shared" si="99"/>
        <v>220.31029999999964</v>
      </c>
      <c r="AP204" s="308">
        <f t="shared" si="99"/>
        <v>220.31029999999964</v>
      </c>
      <c r="AQ204" s="308">
        <f t="shared" si="99"/>
        <v>220.31029999999964</v>
      </c>
      <c r="AR204" s="308">
        <f t="shared" ref="AR204:AT207" si="100">+AQ204</f>
        <v>220.31029999999964</v>
      </c>
      <c r="AS204" s="308">
        <f t="shared" si="100"/>
        <v>220.31029999999964</v>
      </c>
      <c r="AT204" s="308">
        <f t="shared" si="100"/>
        <v>220.31029999999964</v>
      </c>
    </row>
    <row r="205" spans="2:47" x14ac:dyDescent="0.2">
      <c r="B205" s="313"/>
      <c r="C205" s="308"/>
      <c r="D205" s="308"/>
      <c r="E205" s="308"/>
      <c r="F205" s="309"/>
      <c r="G205" s="308"/>
      <c r="H205" s="308"/>
      <c r="I205" s="308"/>
      <c r="J205" s="308"/>
      <c r="K205" s="309"/>
      <c r="L205" s="308">
        <f t="shared" si="91"/>
        <v>0</v>
      </c>
      <c r="M205" s="308">
        <f t="shared" si="91"/>
        <v>0</v>
      </c>
      <c r="N205" s="308">
        <f t="shared" si="91"/>
        <v>0</v>
      </c>
      <c r="O205" s="308">
        <f t="shared" si="91"/>
        <v>0</v>
      </c>
      <c r="P205" s="309">
        <f t="shared" si="91"/>
        <v>0</v>
      </c>
      <c r="Q205" s="308">
        <f t="shared" si="91"/>
        <v>0</v>
      </c>
      <c r="R205" s="308">
        <f t="shared" si="91"/>
        <v>0</v>
      </c>
      <c r="S205" s="308">
        <f t="shared" si="91"/>
        <v>0</v>
      </c>
      <c r="T205" s="308">
        <f t="shared" si="91"/>
        <v>0</v>
      </c>
      <c r="U205" s="309">
        <f t="shared" si="91"/>
        <v>0</v>
      </c>
      <c r="V205" s="308">
        <f t="shared" si="91"/>
        <v>0</v>
      </c>
      <c r="W205" s="308">
        <f t="shared" si="91"/>
        <v>0</v>
      </c>
      <c r="X205" s="308">
        <f t="shared" si="91"/>
        <v>0</v>
      </c>
      <c r="Y205" s="308">
        <f t="shared" si="91"/>
        <v>0</v>
      </c>
      <c r="Z205" s="308">
        <f t="shared" si="91"/>
        <v>0</v>
      </c>
      <c r="AA205" s="308">
        <f t="shared" si="91"/>
        <v>0</v>
      </c>
      <c r="AB205" s="308">
        <f t="shared" si="99"/>
        <v>0</v>
      </c>
      <c r="AC205" s="308">
        <f t="shared" si="99"/>
        <v>0</v>
      </c>
      <c r="AD205" s="308">
        <f t="shared" si="99"/>
        <v>0</v>
      </c>
      <c r="AE205" s="308">
        <f t="shared" si="99"/>
        <v>0</v>
      </c>
      <c r="AF205" s="308">
        <f t="shared" si="99"/>
        <v>0</v>
      </c>
      <c r="AG205" s="308">
        <f t="shared" si="99"/>
        <v>0</v>
      </c>
      <c r="AH205" s="308">
        <f t="shared" si="99"/>
        <v>0</v>
      </c>
      <c r="AI205" s="308">
        <f t="shared" si="99"/>
        <v>0</v>
      </c>
      <c r="AJ205" s="308">
        <f t="shared" si="99"/>
        <v>0</v>
      </c>
      <c r="AK205" s="308">
        <f t="shared" si="99"/>
        <v>0</v>
      </c>
      <c r="AL205" s="308">
        <f t="shared" si="99"/>
        <v>0</v>
      </c>
      <c r="AM205" s="308">
        <f t="shared" si="99"/>
        <v>0</v>
      </c>
      <c r="AN205" s="308">
        <f t="shared" si="99"/>
        <v>0</v>
      </c>
      <c r="AO205" s="308">
        <f t="shared" si="99"/>
        <v>0</v>
      </c>
      <c r="AP205" s="308">
        <f t="shared" si="99"/>
        <v>0</v>
      </c>
      <c r="AQ205" s="308">
        <f t="shared" si="99"/>
        <v>0</v>
      </c>
      <c r="AR205" s="308">
        <f t="shared" si="100"/>
        <v>0</v>
      </c>
      <c r="AS205" s="308">
        <f t="shared" si="100"/>
        <v>0</v>
      </c>
      <c r="AT205" s="308">
        <f t="shared" si="100"/>
        <v>0</v>
      </c>
    </row>
    <row r="206" spans="2:47" x14ac:dyDescent="0.2">
      <c r="B206" s="313"/>
      <c r="C206" s="308"/>
      <c r="D206" s="308"/>
      <c r="E206" s="308"/>
      <c r="F206" s="309"/>
      <c r="G206" s="308"/>
      <c r="H206" s="308"/>
      <c r="I206" s="308"/>
      <c r="J206" s="308"/>
      <c r="K206" s="309"/>
      <c r="L206" s="308">
        <f t="shared" si="91"/>
        <v>0</v>
      </c>
      <c r="M206" s="308">
        <f t="shared" si="91"/>
        <v>0</v>
      </c>
      <c r="N206" s="308">
        <f t="shared" si="91"/>
        <v>0</v>
      </c>
      <c r="O206" s="308">
        <f t="shared" si="91"/>
        <v>0</v>
      </c>
      <c r="P206" s="309">
        <f t="shared" si="91"/>
        <v>0</v>
      </c>
      <c r="Q206" s="308">
        <f t="shared" si="91"/>
        <v>0</v>
      </c>
      <c r="R206" s="308">
        <f t="shared" si="91"/>
        <v>0</v>
      </c>
      <c r="S206" s="308">
        <f t="shared" si="91"/>
        <v>0</v>
      </c>
      <c r="T206" s="308">
        <f t="shared" si="91"/>
        <v>0</v>
      </c>
      <c r="U206" s="309">
        <f t="shared" si="91"/>
        <v>0</v>
      </c>
      <c r="V206" s="308">
        <f t="shared" si="91"/>
        <v>0</v>
      </c>
      <c r="W206" s="308">
        <f t="shared" si="91"/>
        <v>0</v>
      </c>
      <c r="X206" s="308">
        <f t="shared" si="91"/>
        <v>0</v>
      </c>
      <c r="Y206" s="308">
        <f t="shared" si="91"/>
        <v>0</v>
      </c>
      <c r="Z206" s="308">
        <f t="shared" si="91"/>
        <v>0</v>
      </c>
      <c r="AA206" s="308">
        <f t="shared" si="91"/>
        <v>0</v>
      </c>
      <c r="AB206" s="308">
        <f t="shared" si="99"/>
        <v>0</v>
      </c>
      <c r="AC206" s="308">
        <f t="shared" si="99"/>
        <v>0</v>
      </c>
      <c r="AD206" s="308">
        <f t="shared" si="99"/>
        <v>0</v>
      </c>
      <c r="AE206" s="308">
        <f t="shared" si="99"/>
        <v>0</v>
      </c>
      <c r="AF206" s="308">
        <f t="shared" si="99"/>
        <v>0</v>
      </c>
      <c r="AG206" s="308">
        <f t="shared" si="99"/>
        <v>0</v>
      </c>
      <c r="AH206" s="308">
        <f t="shared" si="99"/>
        <v>0</v>
      </c>
      <c r="AI206" s="308">
        <f t="shared" si="99"/>
        <v>0</v>
      </c>
      <c r="AJ206" s="308">
        <f t="shared" si="99"/>
        <v>0</v>
      </c>
      <c r="AK206" s="308">
        <f t="shared" si="99"/>
        <v>0</v>
      </c>
      <c r="AL206" s="308">
        <f t="shared" si="99"/>
        <v>0</v>
      </c>
      <c r="AM206" s="308">
        <f t="shared" si="99"/>
        <v>0</v>
      </c>
      <c r="AN206" s="308">
        <f t="shared" si="99"/>
        <v>0</v>
      </c>
      <c r="AO206" s="308">
        <f t="shared" si="99"/>
        <v>0</v>
      </c>
      <c r="AP206" s="308">
        <f t="shared" si="99"/>
        <v>0</v>
      </c>
      <c r="AQ206" s="308">
        <f t="shared" si="99"/>
        <v>0</v>
      </c>
      <c r="AR206" s="308">
        <f t="shared" si="100"/>
        <v>0</v>
      </c>
      <c r="AS206" s="308">
        <f t="shared" si="100"/>
        <v>0</v>
      </c>
      <c r="AT206" s="308">
        <f t="shared" si="100"/>
        <v>0</v>
      </c>
    </row>
    <row r="207" spans="2:47" x14ac:dyDescent="0.2">
      <c r="B207" s="313"/>
      <c r="C207" s="308"/>
      <c r="D207" s="308"/>
      <c r="E207" s="308"/>
      <c r="F207" s="309"/>
      <c r="G207" s="308"/>
      <c r="H207" s="308"/>
      <c r="I207" s="308"/>
      <c r="J207" s="308"/>
      <c r="K207" s="309"/>
      <c r="L207" s="308">
        <f t="shared" si="91"/>
        <v>0</v>
      </c>
      <c r="M207" s="308">
        <f t="shared" si="91"/>
        <v>0</v>
      </c>
      <c r="N207" s="308">
        <f t="shared" si="91"/>
        <v>0</v>
      </c>
      <c r="O207" s="308">
        <f t="shared" si="91"/>
        <v>0</v>
      </c>
      <c r="P207" s="309">
        <f t="shared" si="91"/>
        <v>0</v>
      </c>
      <c r="Q207" s="308">
        <f t="shared" si="91"/>
        <v>0</v>
      </c>
      <c r="R207" s="308">
        <f t="shared" si="91"/>
        <v>0</v>
      </c>
      <c r="S207" s="308">
        <f t="shared" si="91"/>
        <v>0</v>
      </c>
      <c r="T207" s="308">
        <f t="shared" si="91"/>
        <v>0</v>
      </c>
      <c r="U207" s="309">
        <f t="shared" si="91"/>
        <v>0</v>
      </c>
      <c r="V207" s="308">
        <f t="shared" si="91"/>
        <v>0</v>
      </c>
      <c r="W207" s="308">
        <f t="shared" si="91"/>
        <v>0</v>
      </c>
      <c r="X207" s="308">
        <f t="shared" si="91"/>
        <v>0</v>
      </c>
      <c r="Y207" s="308">
        <f t="shared" si="91"/>
        <v>0</v>
      </c>
      <c r="Z207" s="308">
        <f t="shared" si="91"/>
        <v>0</v>
      </c>
      <c r="AA207" s="308">
        <f t="shared" si="91"/>
        <v>0</v>
      </c>
      <c r="AB207" s="308">
        <f t="shared" si="99"/>
        <v>0</v>
      </c>
      <c r="AC207" s="308">
        <f t="shared" si="99"/>
        <v>0</v>
      </c>
      <c r="AD207" s="308">
        <f t="shared" si="99"/>
        <v>0</v>
      </c>
      <c r="AE207" s="308">
        <f t="shared" si="99"/>
        <v>0</v>
      </c>
      <c r="AF207" s="308">
        <f t="shared" si="99"/>
        <v>0</v>
      </c>
      <c r="AG207" s="308">
        <f t="shared" si="99"/>
        <v>0</v>
      </c>
      <c r="AH207" s="308">
        <f t="shared" si="99"/>
        <v>0</v>
      </c>
      <c r="AI207" s="308">
        <f t="shared" si="99"/>
        <v>0</v>
      </c>
      <c r="AJ207" s="308">
        <f t="shared" si="99"/>
        <v>0</v>
      </c>
      <c r="AK207" s="308">
        <f t="shared" si="99"/>
        <v>0</v>
      </c>
      <c r="AL207" s="308">
        <f t="shared" si="99"/>
        <v>0</v>
      </c>
      <c r="AM207" s="308">
        <f t="shared" si="99"/>
        <v>0</v>
      </c>
      <c r="AN207" s="308">
        <f t="shared" si="99"/>
        <v>0</v>
      </c>
      <c r="AO207" s="308">
        <f t="shared" si="99"/>
        <v>0</v>
      </c>
      <c r="AP207" s="308">
        <f t="shared" si="99"/>
        <v>0</v>
      </c>
      <c r="AQ207" s="308">
        <f t="shared" si="99"/>
        <v>0</v>
      </c>
      <c r="AR207" s="308">
        <f t="shared" si="100"/>
        <v>0</v>
      </c>
      <c r="AS207" s="308">
        <f t="shared" si="100"/>
        <v>0</v>
      </c>
      <c r="AT207" s="308">
        <f t="shared" si="100"/>
        <v>0</v>
      </c>
    </row>
    <row r="208" spans="2:47" ht="14.4" x14ac:dyDescent="0.3">
      <c r="B208" s="307" t="s">
        <v>203</v>
      </c>
      <c r="C208" s="310">
        <f>+C203+C204</f>
        <v>2030.44875</v>
      </c>
      <c r="D208" s="310">
        <f t="shared" ref="D208:AT208" si="101">+D203+D204</f>
        <v>2032.5209499999999</v>
      </c>
      <c r="E208" s="310">
        <f t="shared" si="101"/>
        <v>2032.1606999999999</v>
      </c>
      <c r="F208" s="311">
        <f t="shared" si="101"/>
        <v>2215.19</v>
      </c>
      <c r="G208" s="310">
        <f t="shared" si="101"/>
        <v>2207.17</v>
      </c>
      <c r="H208" s="310">
        <f t="shared" si="101"/>
        <v>2236.6239999999998</v>
      </c>
      <c r="I208" s="310">
        <f t="shared" si="101"/>
        <v>2236.6249800000001</v>
      </c>
      <c r="J208" s="310">
        <f t="shared" si="101"/>
        <v>2240.7719799999995</v>
      </c>
      <c r="K208" s="311">
        <f t="shared" si="101"/>
        <v>2401.5239799999999</v>
      </c>
      <c r="L208" s="310">
        <f t="shared" si="101"/>
        <v>2401.5239799999999</v>
      </c>
      <c r="M208" s="310">
        <f t="shared" si="101"/>
        <v>2401.5239799999999</v>
      </c>
      <c r="N208" s="310">
        <f t="shared" si="101"/>
        <v>2401.5239799999999</v>
      </c>
      <c r="O208" s="310">
        <f t="shared" si="101"/>
        <v>2401.5239799999999</v>
      </c>
      <c r="P208" s="311">
        <f t="shared" si="101"/>
        <v>2401.5239799999999</v>
      </c>
      <c r="Q208" s="310">
        <f t="shared" si="101"/>
        <v>2401.5239799999999</v>
      </c>
      <c r="R208" s="310">
        <f t="shared" si="101"/>
        <v>2401.5239799999999</v>
      </c>
      <c r="S208" s="310">
        <f t="shared" si="101"/>
        <v>2401.5239799999999</v>
      </c>
      <c r="T208" s="310">
        <f t="shared" si="101"/>
        <v>2401.5239799999999</v>
      </c>
      <c r="U208" s="311">
        <f t="shared" si="101"/>
        <v>2401.5239799999999</v>
      </c>
      <c r="V208" s="310">
        <f t="shared" si="101"/>
        <v>2401.5239799999999</v>
      </c>
      <c r="W208" s="310">
        <f t="shared" si="101"/>
        <v>2401.5239799999999</v>
      </c>
      <c r="X208" s="310">
        <f t="shared" si="101"/>
        <v>2401.5239799999999</v>
      </c>
      <c r="Y208" s="310">
        <f t="shared" si="101"/>
        <v>2401.5239799999999</v>
      </c>
      <c r="Z208" s="310">
        <f t="shared" si="101"/>
        <v>2401.5239799999999</v>
      </c>
      <c r="AA208" s="310">
        <f t="shared" si="101"/>
        <v>2401.5239799999999</v>
      </c>
      <c r="AB208" s="310">
        <f t="shared" si="101"/>
        <v>2401.5239799999999</v>
      </c>
      <c r="AC208" s="310">
        <f t="shared" si="101"/>
        <v>2401.5239799999999</v>
      </c>
      <c r="AD208" s="310">
        <f t="shared" si="101"/>
        <v>2401.5239799999999</v>
      </c>
      <c r="AE208" s="310">
        <f t="shared" si="101"/>
        <v>2401.5239799999999</v>
      </c>
      <c r="AF208" s="310">
        <f t="shared" si="101"/>
        <v>2401.5239799999999</v>
      </c>
      <c r="AG208" s="310">
        <f t="shared" si="101"/>
        <v>2401.5239799999999</v>
      </c>
      <c r="AH208" s="310">
        <f t="shared" si="101"/>
        <v>2401.5239799999999</v>
      </c>
      <c r="AI208" s="310">
        <f t="shared" si="101"/>
        <v>2401.5239799999999</v>
      </c>
      <c r="AJ208" s="310">
        <f t="shared" si="101"/>
        <v>2401.5239799999999</v>
      </c>
      <c r="AK208" s="310">
        <f t="shared" si="101"/>
        <v>2401.5239799999999</v>
      </c>
      <c r="AL208" s="310">
        <f t="shared" si="101"/>
        <v>2401.5239799999999</v>
      </c>
      <c r="AM208" s="310">
        <f t="shared" si="101"/>
        <v>2401.5239799999999</v>
      </c>
      <c r="AN208" s="310">
        <f t="shared" si="101"/>
        <v>2401.5239799999999</v>
      </c>
      <c r="AO208" s="310">
        <f t="shared" si="101"/>
        <v>2401.5239799999999</v>
      </c>
      <c r="AP208" s="310">
        <f t="shared" si="101"/>
        <v>2401.5239799999999</v>
      </c>
      <c r="AQ208" s="310">
        <f t="shared" si="101"/>
        <v>2401.5239799999999</v>
      </c>
      <c r="AR208" s="310">
        <f t="shared" si="101"/>
        <v>2401.5239799999999</v>
      </c>
      <c r="AS208" s="310">
        <f t="shared" si="101"/>
        <v>2401.5239799999999</v>
      </c>
      <c r="AT208" s="310">
        <f t="shared" si="101"/>
        <v>2621.8342799999996</v>
      </c>
    </row>
    <row r="209" spans="2:46" ht="18" x14ac:dyDescent="0.2">
      <c r="B209" s="312" t="str">
        <f>+B189</f>
        <v>Proyectos emblematicos</v>
      </c>
    </row>
    <row r="210" spans="2:46" ht="14.4" x14ac:dyDescent="0.3">
      <c r="C210" s="307">
        <f>+C195</f>
        <v>2007</v>
      </c>
      <c r="D210" s="307">
        <f>+D195</f>
        <v>2008</v>
      </c>
      <c r="E210" s="307">
        <f>+E195</f>
        <v>2009</v>
      </c>
      <c r="F210" s="314">
        <f t="shared" ref="F210:AT210" si="102">+F195</f>
        <v>2010</v>
      </c>
      <c r="G210" s="307">
        <f t="shared" si="102"/>
        <v>2011</v>
      </c>
      <c r="H210" s="307">
        <f t="shared" si="102"/>
        <v>2012</v>
      </c>
      <c r="I210" s="307">
        <f t="shared" si="102"/>
        <v>2013</v>
      </c>
      <c r="J210" s="307">
        <f t="shared" si="102"/>
        <v>2014</v>
      </c>
      <c r="K210" s="314">
        <f t="shared" si="102"/>
        <v>2015</v>
      </c>
      <c r="L210" s="307">
        <f t="shared" si="102"/>
        <v>2016</v>
      </c>
      <c r="M210" s="307">
        <f t="shared" si="102"/>
        <v>2017</v>
      </c>
      <c r="N210" s="307">
        <f t="shared" si="102"/>
        <v>2018</v>
      </c>
      <c r="O210" s="307">
        <f t="shared" si="102"/>
        <v>2019</v>
      </c>
      <c r="P210" s="314">
        <f t="shared" si="102"/>
        <v>2020</v>
      </c>
      <c r="Q210" s="307">
        <f t="shared" si="102"/>
        <v>2021</v>
      </c>
      <c r="R210" s="307">
        <f t="shared" si="102"/>
        <v>2022</v>
      </c>
      <c r="S210" s="307">
        <f t="shared" si="102"/>
        <v>2023</v>
      </c>
      <c r="T210" s="307">
        <f t="shared" si="102"/>
        <v>2024</v>
      </c>
      <c r="U210" s="314">
        <f t="shared" si="102"/>
        <v>2025</v>
      </c>
      <c r="V210" s="307">
        <f t="shared" si="102"/>
        <v>2026</v>
      </c>
      <c r="W210" s="307">
        <f t="shared" si="102"/>
        <v>2027</v>
      </c>
      <c r="X210" s="307">
        <f t="shared" si="102"/>
        <v>2028</v>
      </c>
      <c r="Y210" s="307">
        <f t="shared" si="102"/>
        <v>2029</v>
      </c>
      <c r="Z210" s="307">
        <f t="shared" si="102"/>
        <v>2030</v>
      </c>
      <c r="AA210" s="307">
        <f t="shared" si="102"/>
        <v>2031</v>
      </c>
      <c r="AB210" s="307">
        <f t="shared" si="102"/>
        <v>2032</v>
      </c>
      <c r="AC210" s="307">
        <f t="shared" si="102"/>
        <v>2033</v>
      </c>
      <c r="AD210" s="307">
        <f t="shared" si="102"/>
        <v>2034</v>
      </c>
      <c r="AE210" s="307">
        <f t="shared" si="102"/>
        <v>2035</v>
      </c>
      <c r="AF210" s="307">
        <f t="shared" si="102"/>
        <v>2036</v>
      </c>
      <c r="AG210" s="307">
        <f t="shared" si="102"/>
        <v>2037</v>
      </c>
      <c r="AH210" s="307">
        <f t="shared" si="102"/>
        <v>2038</v>
      </c>
      <c r="AI210" s="307">
        <f t="shared" si="102"/>
        <v>2039</v>
      </c>
      <c r="AJ210" s="307">
        <f t="shared" si="102"/>
        <v>2040</v>
      </c>
      <c r="AK210" s="307">
        <f t="shared" si="102"/>
        <v>2041</v>
      </c>
      <c r="AL210" s="307">
        <f t="shared" si="102"/>
        <v>2042</v>
      </c>
      <c r="AM210" s="307">
        <f t="shared" si="102"/>
        <v>2043</v>
      </c>
      <c r="AN210" s="307">
        <f t="shared" si="102"/>
        <v>2044</v>
      </c>
      <c r="AO210" s="307">
        <f t="shared" si="102"/>
        <v>2045</v>
      </c>
      <c r="AP210" s="307">
        <f t="shared" si="102"/>
        <v>2046</v>
      </c>
      <c r="AQ210" s="307">
        <f t="shared" si="102"/>
        <v>2047</v>
      </c>
      <c r="AR210" s="307">
        <f t="shared" si="102"/>
        <v>2048</v>
      </c>
      <c r="AS210" s="307">
        <f t="shared" si="102"/>
        <v>2049</v>
      </c>
      <c r="AT210" s="307">
        <f t="shared" si="102"/>
        <v>2050</v>
      </c>
    </row>
    <row r="211" spans="2:46" ht="14.4" x14ac:dyDescent="0.3">
      <c r="B211" s="313" t="str">
        <f>+B46</f>
        <v>COCA CODO</v>
      </c>
      <c r="C211" s="313"/>
      <c r="D211" s="313"/>
      <c r="E211" s="313"/>
      <c r="F211" s="316">
        <f t="shared" ref="F211:AT211" si="103">+F46</f>
        <v>0</v>
      </c>
      <c r="G211" s="317">
        <f t="shared" si="103"/>
        <v>0</v>
      </c>
      <c r="H211" s="317">
        <f t="shared" si="103"/>
        <v>0</v>
      </c>
      <c r="I211" s="317">
        <f t="shared" si="103"/>
        <v>0</v>
      </c>
      <c r="J211" s="317">
        <f t="shared" si="103"/>
        <v>0</v>
      </c>
      <c r="K211" s="316">
        <f t="shared" si="103"/>
        <v>0</v>
      </c>
      <c r="L211" s="317">
        <f t="shared" si="103"/>
        <v>1476</v>
      </c>
      <c r="M211" s="317">
        <f t="shared" si="103"/>
        <v>1500</v>
      </c>
      <c r="N211" s="317">
        <f t="shared" si="103"/>
        <v>1500</v>
      </c>
      <c r="O211" s="317">
        <f t="shared" si="103"/>
        <v>1500</v>
      </c>
      <c r="P211" s="316">
        <f t="shared" si="103"/>
        <v>1500</v>
      </c>
      <c r="Q211" s="317">
        <f t="shared" si="103"/>
        <v>1500</v>
      </c>
      <c r="R211" s="317">
        <f t="shared" si="103"/>
        <v>1500</v>
      </c>
      <c r="S211" s="317">
        <f t="shared" si="103"/>
        <v>1500</v>
      </c>
      <c r="T211" s="317">
        <f t="shared" si="103"/>
        <v>1500</v>
      </c>
      <c r="U211" s="316">
        <f t="shared" si="103"/>
        <v>1500</v>
      </c>
      <c r="V211" s="317">
        <f t="shared" si="103"/>
        <v>1500</v>
      </c>
      <c r="W211" s="317">
        <f t="shared" si="103"/>
        <v>1500</v>
      </c>
      <c r="X211" s="317">
        <f t="shared" si="103"/>
        <v>1500</v>
      </c>
      <c r="Y211" s="317">
        <f t="shared" si="103"/>
        <v>1500</v>
      </c>
      <c r="Z211" s="317">
        <f t="shared" si="103"/>
        <v>1500</v>
      </c>
      <c r="AA211" s="317">
        <f t="shared" si="103"/>
        <v>1500</v>
      </c>
      <c r="AB211" s="317">
        <f t="shared" si="103"/>
        <v>1500</v>
      </c>
      <c r="AC211" s="317">
        <f t="shared" si="103"/>
        <v>1500</v>
      </c>
      <c r="AD211" s="317">
        <f t="shared" si="103"/>
        <v>1500</v>
      </c>
      <c r="AE211" s="317">
        <f t="shared" si="103"/>
        <v>1500</v>
      </c>
      <c r="AF211" s="317">
        <f t="shared" si="103"/>
        <v>1500</v>
      </c>
      <c r="AG211" s="317">
        <f t="shared" si="103"/>
        <v>1500</v>
      </c>
      <c r="AH211" s="317">
        <f t="shared" si="103"/>
        <v>1500</v>
      </c>
      <c r="AI211" s="317">
        <f t="shared" si="103"/>
        <v>1500</v>
      </c>
      <c r="AJ211" s="317">
        <f t="shared" si="103"/>
        <v>1500</v>
      </c>
      <c r="AK211" s="317">
        <f t="shared" si="103"/>
        <v>1500</v>
      </c>
      <c r="AL211" s="317">
        <f t="shared" si="103"/>
        <v>1500</v>
      </c>
      <c r="AM211" s="317">
        <f t="shared" si="103"/>
        <v>1500</v>
      </c>
      <c r="AN211" s="317">
        <f t="shared" si="103"/>
        <v>1500</v>
      </c>
      <c r="AO211" s="317">
        <f t="shared" si="103"/>
        <v>1500</v>
      </c>
      <c r="AP211" s="317">
        <f t="shared" si="103"/>
        <v>1500</v>
      </c>
      <c r="AQ211" s="317">
        <f t="shared" si="103"/>
        <v>1500</v>
      </c>
      <c r="AR211" s="317">
        <f t="shared" si="103"/>
        <v>1500</v>
      </c>
      <c r="AS211" s="317">
        <f t="shared" si="103"/>
        <v>1500</v>
      </c>
      <c r="AT211" s="317">
        <f t="shared" si="103"/>
        <v>1500</v>
      </c>
    </row>
    <row r="212" spans="2:46" ht="14.4" x14ac:dyDescent="0.3">
      <c r="B212" s="313" t="str">
        <f>+B42</f>
        <v>SOPLADORA</v>
      </c>
      <c r="C212" s="313"/>
      <c r="D212" s="313"/>
      <c r="E212" s="313"/>
      <c r="F212" s="316">
        <f t="shared" ref="F212:AT212" si="104">+F42</f>
        <v>0</v>
      </c>
      <c r="G212" s="317">
        <f t="shared" si="104"/>
        <v>0</v>
      </c>
      <c r="H212" s="317">
        <f t="shared" si="104"/>
        <v>0</v>
      </c>
      <c r="I212" s="317">
        <f t="shared" si="104"/>
        <v>0</v>
      </c>
      <c r="J212" s="317">
        <f t="shared" si="104"/>
        <v>0</v>
      </c>
      <c r="K212" s="316">
        <f t="shared" si="104"/>
        <v>0</v>
      </c>
      <c r="L212" s="317">
        <f t="shared" si="104"/>
        <v>162.33333333333334</v>
      </c>
      <c r="M212" s="317">
        <f t="shared" si="104"/>
        <v>487</v>
      </c>
      <c r="N212" s="317">
        <f t="shared" si="104"/>
        <v>487</v>
      </c>
      <c r="O212" s="317">
        <f t="shared" si="104"/>
        <v>487</v>
      </c>
      <c r="P212" s="316">
        <f t="shared" si="104"/>
        <v>487</v>
      </c>
      <c r="Q212" s="317">
        <f t="shared" si="104"/>
        <v>487</v>
      </c>
      <c r="R212" s="317">
        <f t="shared" si="104"/>
        <v>487</v>
      </c>
      <c r="S212" s="317">
        <f t="shared" si="104"/>
        <v>487</v>
      </c>
      <c r="T212" s="317">
        <f t="shared" si="104"/>
        <v>487</v>
      </c>
      <c r="U212" s="316">
        <f t="shared" si="104"/>
        <v>487</v>
      </c>
      <c r="V212" s="317">
        <f t="shared" si="104"/>
        <v>487</v>
      </c>
      <c r="W212" s="317">
        <f t="shared" si="104"/>
        <v>487</v>
      </c>
      <c r="X212" s="317">
        <f t="shared" si="104"/>
        <v>487</v>
      </c>
      <c r="Y212" s="317">
        <f t="shared" si="104"/>
        <v>487</v>
      </c>
      <c r="Z212" s="317">
        <f t="shared" si="104"/>
        <v>487</v>
      </c>
      <c r="AA212" s="317">
        <f t="shared" si="104"/>
        <v>487</v>
      </c>
      <c r="AB212" s="317">
        <f t="shared" si="104"/>
        <v>487</v>
      </c>
      <c r="AC212" s="317">
        <f t="shared" si="104"/>
        <v>487</v>
      </c>
      <c r="AD212" s="317">
        <f t="shared" si="104"/>
        <v>487</v>
      </c>
      <c r="AE212" s="317">
        <f t="shared" si="104"/>
        <v>487</v>
      </c>
      <c r="AF212" s="317">
        <f t="shared" si="104"/>
        <v>487</v>
      </c>
      <c r="AG212" s="317">
        <f t="shared" si="104"/>
        <v>487</v>
      </c>
      <c r="AH212" s="317">
        <f t="shared" si="104"/>
        <v>487</v>
      </c>
      <c r="AI212" s="317">
        <f t="shared" si="104"/>
        <v>487</v>
      </c>
      <c r="AJ212" s="317">
        <f t="shared" si="104"/>
        <v>487</v>
      </c>
      <c r="AK212" s="317">
        <f t="shared" si="104"/>
        <v>487</v>
      </c>
      <c r="AL212" s="317">
        <f t="shared" si="104"/>
        <v>487</v>
      </c>
      <c r="AM212" s="317">
        <f t="shared" si="104"/>
        <v>487</v>
      </c>
      <c r="AN212" s="317">
        <f t="shared" si="104"/>
        <v>487</v>
      </c>
      <c r="AO212" s="317">
        <f t="shared" si="104"/>
        <v>487</v>
      </c>
      <c r="AP212" s="317">
        <f t="shared" si="104"/>
        <v>487</v>
      </c>
      <c r="AQ212" s="317">
        <f t="shared" si="104"/>
        <v>487</v>
      </c>
      <c r="AR212" s="317">
        <f t="shared" si="104"/>
        <v>487</v>
      </c>
      <c r="AS212" s="317">
        <f t="shared" si="104"/>
        <v>487</v>
      </c>
      <c r="AT212" s="317">
        <f t="shared" si="104"/>
        <v>487</v>
      </c>
    </row>
    <row r="213" spans="2:46" ht="14.4" x14ac:dyDescent="0.3">
      <c r="B213" s="313" t="str">
        <f>+B41</f>
        <v>MINAS-SAN FRANCISCO</v>
      </c>
      <c r="C213" s="313"/>
      <c r="D213" s="313"/>
      <c r="E213" s="313"/>
      <c r="F213" s="316">
        <f t="shared" ref="F213:AT213" si="105">+F41</f>
        <v>0</v>
      </c>
      <c r="G213" s="317">
        <f t="shared" si="105"/>
        <v>0</v>
      </c>
      <c r="H213" s="317">
        <f t="shared" si="105"/>
        <v>0</v>
      </c>
      <c r="I213" s="317">
        <f t="shared" si="105"/>
        <v>0</v>
      </c>
      <c r="J213" s="317">
        <f t="shared" si="105"/>
        <v>0</v>
      </c>
      <c r="K213" s="316">
        <f t="shared" si="105"/>
        <v>0</v>
      </c>
      <c r="L213" s="317">
        <f t="shared" si="105"/>
        <v>0</v>
      </c>
      <c r="M213" s="317">
        <f t="shared" si="105"/>
        <v>206.25</v>
      </c>
      <c r="N213" s="317">
        <f t="shared" si="105"/>
        <v>275</v>
      </c>
      <c r="O213" s="317">
        <f t="shared" si="105"/>
        <v>275</v>
      </c>
      <c r="P213" s="316">
        <f t="shared" si="105"/>
        <v>275</v>
      </c>
      <c r="Q213" s="317">
        <f t="shared" si="105"/>
        <v>275</v>
      </c>
      <c r="R213" s="317">
        <f t="shared" si="105"/>
        <v>275</v>
      </c>
      <c r="S213" s="317">
        <f t="shared" si="105"/>
        <v>275</v>
      </c>
      <c r="T213" s="317">
        <f t="shared" si="105"/>
        <v>275</v>
      </c>
      <c r="U213" s="316">
        <f t="shared" si="105"/>
        <v>275</v>
      </c>
      <c r="V213" s="317">
        <f t="shared" si="105"/>
        <v>275</v>
      </c>
      <c r="W213" s="317">
        <f t="shared" si="105"/>
        <v>275</v>
      </c>
      <c r="X213" s="317">
        <f t="shared" si="105"/>
        <v>275</v>
      </c>
      <c r="Y213" s="317">
        <f t="shared" si="105"/>
        <v>275</v>
      </c>
      <c r="Z213" s="317">
        <f t="shared" si="105"/>
        <v>275</v>
      </c>
      <c r="AA213" s="317">
        <f t="shared" si="105"/>
        <v>275</v>
      </c>
      <c r="AB213" s="317">
        <f t="shared" si="105"/>
        <v>275</v>
      </c>
      <c r="AC213" s="317">
        <f t="shared" si="105"/>
        <v>275</v>
      </c>
      <c r="AD213" s="317">
        <f t="shared" si="105"/>
        <v>275</v>
      </c>
      <c r="AE213" s="317">
        <f t="shared" si="105"/>
        <v>275</v>
      </c>
      <c r="AF213" s="317">
        <f t="shared" si="105"/>
        <v>275</v>
      </c>
      <c r="AG213" s="317">
        <f t="shared" si="105"/>
        <v>275</v>
      </c>
      <c r="AH213" s="317">
        <f t="shared" si="105"/>
        <v>275</v>
      </c>
      <c r="AI213" s="317">
        <f t="shared" si="105"/>
        <v>275</v>
      </c>
      <c r="AJ213" s="317">
        <f t="shared" si="105"/>
        <v>275</v>
      </c>
      <c r="AK213" s="317">
        <f t="shared" si="105"/>
        <v>275</v>
      </c>
      <c r="AL213" s="317">
        <f t="shared" si="105"/>
        <v>275</v>
      </c>
      <c r="AM213" s="317">
        <f t="shared" si="105"/>
        <v>275</v>
      </c>
      <c r="AN213" s="317">
        <f t="shared" si="105"/>
        <v>275</v>
      </c>
      <c r="AO213" s="317">
        <f t="shared" si="105"/>
        <v>275</v>
      </c>
      <c r="AP213" s="317">
        <f t="shared" si="105"/>
        <v>275</v>
      </c>
      <c r="AQ213" s="317">
        <f t="shared" si="105"/>
        <v>275</v>
      </c>
      <c r="AR213" s="317">
        <f t="shared" si="105"/>
        <v>275</v>
      </c>
      <c r="AS213" s="317">
        <f t="shared" si="105"/>
        <v>275</v>
      </c>
      <c r="AT213" s="317">
        <f t="shared" si="105"/>
        <v>275</v>
      </c>
    </row>
    <row r="214" spans="2:46" ht="14.4" x14ac:dyDescent="0.3">
      <c r="B214" s="313" t="str">
        <f>+B43</f>
        <v>TOACHI PILATON</v>
      </c>
      <c r="C214" s="313"/>
      <c r="D214" s="313"/>
      <c r="E214" s="313"/>
      <c r="F214" s="316">
        <f t="shared" ref="F214:AT214" si="106">+F43</f>
        <v>0</v>
      </c>
      <c r="G214" s="317">
        <f t="shared" si="106"/>
        <v>0</v>
      </c>
      <c r="H214" s="317">
        <f t="shared" si="106"/>
        <v>0</v>
      </c>
      <c r="I214" s="317">
        <f t="shared" si="106"/>
        <v>0</v>
      </c>
      <c r="J214" s="317">
        <f t="shared" si="106"/>
        <v>0</v>
      </c>
      <c r="K214" s="316">
        <f t="shared" si="106"/>
        <v>0</v>
      </c>
      <c r="L214" s="317">
        <f t="shared" si="106"/>
        <v>42.166666666666664</v>
      </c>
      <c r="M214" s="317">
        <f t="shared" si="106"/>
        <v>253</v>
      </c>
      <c r="N214" s="317">
        <f t="shared" si="106"/>
        <v>253</v>
      </c>
      <c r="O214" s="317">
        <f t="shared" si="106"/>
        <v>253</v>
      </c>
      <c r="P214" s="316">
        <f t="shared" si="106"/>
        <v>253</v>
      </c>
      <c r="Q214" s="317">
        <f t="shared" si="106"/>
        <v>253</v>
      </c>
      <c r="R214" s="317">
        <f t="shared" si="106"/>
        <v>253</v>
      </c>
      <c r="S214" s="317">
        <f t="shared" si="106"/>
        <v>253</v>
      </c>
      <c r="T214" s="317">
        <f t="shared" si="106"/>
        <v>253</v>
      </c>
      <c r="U214" s="316">
        <f t="shared" si="106"/>
        <v>253</v>
      </c>
      <c r="V214" s="317">
        <f t="shared" si="106"/>
        <v>253</v>
      </c>
      <c r="W214" s="317">
        <f t="shared" si="106"/>
        <v>253</v>
      </c>
      <c r="X214" s="317">
        <f t="shared" si="106"/>
        <v>253</v>
      </c>
      <c r="Y214" s="317">
        <f t="shared" si="106"/>
        <v>253</v>
      </c>
      <c r="Z214" s="317">
        <f t="shared" si="106"/>
        <v>253</v>
      </c>
      <c r="AA214" s="317">
        <f t="shared" si="106"/>
        <v>253</v>
      </c>
      <c r="AB214" s="317">
        <f t="shared" si="106"/>
        <v>253</v>
      </c>
      <c r="AC214" s="317">
        <f t="shared" si="106"/>
        <v>253</v>
      </c>
      <c r="AD214" s="317">
        <f t="shared" si="106"/>
        <v>253</v>
      </c>
      <c r="AE214" s="317">
        <f t="shared" si="106"/>
        <v>253</v>
      </c>
      <c r="AF214" s="317">
        <f t="shared" si="106"/>
        <v>253</v>
      </c>
      <c r="AG214" s="317">
        <f t="shared" si="106"/>
        <v>253</v>
      </c>
      <c r="AH214" s="317">
        <f t="shared" si="106"/>
        <v>253</v>
      </c>
      <c r="AI214" s="317">
        <f t="shared" si="106"/>
        <v>253</v>
      </c>
      <c r="AJ214" s="317">
        <f t="shared" si="106"/>
        <v>253</v>
      </c>
      <c r="AK214" s="317">
        <f t="shared" si="106"/>
        <v>253</v>
      </c>
      <c r="AL214" s="317">
        <f t="shared" si="106"/>
        <v>253</v>
      </c>
      <c r="AM214" s="317">
        <f t="shared" si="106"/>
        <v>253</v>
      </c>
      <c r="AN214" s="317">
        <f t="shared" si="106"/>
        <v>253</v>
      </c>
      <c r="AO214" s="317">
        <f t="shared" si="106"/>
        <v>253</v>
      </c>
      <c r="AP214" s="317">
        <f t="shared" si="106"/>
        <v>253</v>
      </c>
      <c r="AQ214" s="317">
        <f t="shared" si="106"/>
        <v>253</v>
      </c>
      <c r="AR214" s="317">
        <f t="shared" si="106"/>
        <v>253</v>
      </c>
      <c r="AS214" s="317">
        <f t="shared" si="106"/>
        <v>253</v>
      </c>
      <c r="AT214" s="317">
        <f t="shared" si="106"/>
        <v>253</v>
      </c>
    </row>
    <row r="215" spans="2:46" ht="14.4" x14ac:dyDescent="0.3">
      <c r="B215" s="313" t="str">
        <f>+B40</f>
        <v>DELSI TANISAGUA</v>
      </c>
      <c r="C215" s="313"/>
      <c r="D215" s="313"/>
      <c r="E215" s="313"/>
      <c r="F215" s="316">
        <f t="shared" ref="F215:AT215" si="107">+F40</f>
        <v>0</v>
      </c>
      <c r="G215" s="317">
        <f t="shared" si="107"/>
        <v>0</v>
      </c>
      <c r="H215" s="317">
        <f t="shared" si="107"/>
        <v>0</v>
      </c>
      <c r="I215" s="317">
        <f t="shared" si="107"/>
        <v>0</v>
      </c>
      <c r="J215" s="317">
        <f t="shared" si="107"/>
        <v>0</v>
      </c>
      <c r="K215" s="316">
        <f t="shared" si="107"/>
        <v>0</v>
      </c>
      <c r="L215" s="317">
        <f t="shared" si="107"/>
        <v>0</v>
      </c>
      <c r="M215" s="317">
        <f t="shared" si="107"/>
        <v>0</v>
      </c>
      <c r="N215" s="317">
        <f t="shared" si="107"/>
        <v>0</v>
      </c>
      <c r="O215" s="317">
        <f t="shared" si="107"/>
        <v>180</v>
      </c>
      <c r="P215" s="316">
        <f t="shared" si="107"/>
        <v>180</v>
      </c>
      <c r="Q215" s="317">
        <f t="shared" si="107"/>
        <v>180</v>
      </c>
      <c r="R215" s="317">
        <f t="shared" si="107"/>
        <v>180</v>
      </c>
      <c r="S215" s="317">
        <f t="shared" si="107"/>
        <v>180</v>
      </c>
      <c r="T215" s="317">
        <f t="shared" si="107"/>
        <v>180</v>
      </c>
      <c r="U215" s="316">
        <f t="shared" si="107"/>
        <v>180</v>
      </c>
      <c r="V215" s="317">
        <f t="shared" si="107"/>
        <v>180</v>
      </c>
      <c r="W215" s="317">
        <f t="shared" si="107"/>
        <v>180</v>
      </c>
      <c r="X215" s="317">
        <f t="shared" si="107"/>
        <v>180</v>
      </c>
      <c r="Y215" s="317">
        <f t="shared" si="107"/>
        <v>180</v>
      </c>
      <c r="Z215" s="317">
        <f t="shared" si="107"/>
        <v>180</v>
      </c>
      <c r="AA215" s="317">
        <f t="shared" si="107"/>
        <v>180</v>
      </c>
      <c r="AB215" s="317">
        <f t="shared" si="107"/>
        <v>180</v>
      </c>
      <c r="AC215" s="317">
        <f t="shared" si="107"/>
        <v>180</v>
      </c>
      <c r="AD215" s="317">
        <f t="shared" si="107"/>
        <v>180</v>
      </c>
      <c r="AE215" s="317">
        <f t="shared" si="107"/>
        <v>180</v>
      </c>
      <c r="AF215" s="317">
        <f t="shared" si="107"/>
        <v>180</v>
      </c>
      <c r="AG215" s="317">
        <f t="shared" si="107"/>
        <v>180</v>
      </c>
      <c r="AH215" s="317">
        <f t="shared" si="107"/>
        <v>180</v>
      </c>
      <c r="AI215" s="317">
        <f t="shared" si="107"/>
        <v>180</v>
      </c>
      <c r="AJ215" s="317">
        <f t="shared" si="107"/>
        <v>180</v>
      </c>
      <c r="AK215" s="317">
        <f t="shared" si="107"/>
        <v>180</v>
      </c>
      <c r="AL215" s="317">
        <f t="shared" si="107"/>
        <v>180</v>
      </c>
      <c r="AM215" s="317">
        <f t="shared" si="107"/>
        <v>180</v>
      </c>
      <c r="AN215" s="317">
        <f t="shared" si="107"/>
        <v>180</v>
      </c>
      <c r="AO215" s="317">
        <f t="shared" si="107"/>
        <v>180</v>
      </c>
      <c r="AP215" s="317">
        <f t="shared" si="107"/>
        <v>180</v>
      </c>
      <c r="AQ215" s="317">
        <f t="shared" si="107"/>
        <v>180</v>
      </c>
      <c r="AR215" s="317">
        <f t="shared" si="107"/>
        <v>180</v>
      </c>
      <c r="AS215" s="317">
        <f t="shared" si="107"/>
        <v>180</v>
      </c>
      <c r="AT215" s="317">
        <f t="shared" si="107"/>
        <v>180</v>
      </c>
    </row>
    <row r="216" spans="2:46" ht="14.4" x14ac:dyDescent="0.3">
      <c r="B216" s="313" t="str">
        <f>+B39</f>
        <v>MANDURIACU</v>
      </c>
      <c r="C216" s="313"/>
      <c r="D216" s="313"/>
      <c r="E216" s="313"/>
      <c r="F216" s="316">
        <f t="shared" ref="F216:AT216" si="108">+F39</f>
        <v>0</v>
      </c>
      <c r="G216" s="317">
        <f t="shared" si="108"/>
        <v>0</v>
      </c>
      <c r="H216" s="317">
        <f t="shared" si="108"/>
        <v>0</v>
      </c>
      <c r="I216" s="317">
        <f t="shared" si="108"/>
        <v>0</v>
      </c>
      <c r="J216" s="317">
        <f t="shared" si="108"/>
        <v>0</v>
      </c>
      <c r="K216" s="316">
        <f t="shared" si="108"/>
        <v>0</v>
      </c>
      <c r="L216" s="317">
        <f t="shared" si="108"/>
        <v>65</v>
      </c>
      <c r="M216" s="317">
        <f t="shared" si="108"/>
        <v>65</v>
      </c>
      <c r="N216" s="317">
        <f t="shared" si="108"/>
        <v>65</v>
      </c>
      <c r="O216" s="317">
        <f t="shared" si="108"/>
        <v>65</v>
      </c>
      <c r="P216" s="316">
        <f t="shared" si="108"/>
        <v>65</v>
      </c>
      <c r="Q216" s="317">
        <f t="shared" si="108"/>
        <v>65</v>
      </c>
      <c r="R216" s="317">
        <f t="shared" si="108"/>
        <v>65</v>
      </c>
      <c r="S216" s="317">
        <f t="shared" si="108"/>
        <v>65</v>
      </c>
      <c r="T216" s="317">
        <f t="shared" si="108"/>
        <v>65</v>
      </c>
      <c r="U216" s="316">
        <f t="shared" si="108"/>
        <v>65</v>
      </c>
      <c r="V216" s="317">
        <f t="shared" si="108"/>
        <v>65</v>
      </c>
      <c r="W216" s="317">
        <f t="shared" si="108"/>
        <v>65</v>
      </c>
      <c r="X216" s="317">
        <f t="shared" si="108"/>
        <v>65</v>
      </c>
      <c r="Y216" s="317">
        <f t="shared" si="108"/>
        <v>65</v>
      </c>
      <c r="Z216" s="317">
        <f t="shared" si="108"/>
        <v>65</v>
      </c>
      <c r="AA216" s="317">
        <f t="shared" si="108"/>
        <v>65</v>
      </c>
      <c r="AB216" s="317">
        <f t="shared" si="108"/>
        <v>65</v>
      </c>
      <c r="AC216" s="317">
        <f t="shared" si="108"/>
        <v>65</v>
      </c>
      <c r="AD216" s="317">
        <f t="shared" si="108"/>
        <v>65</v>
      </c>
      <c r="AE216" s="317">
        <f t="shared" si="108"/>
        <v>65</v>
      </c>
      <c r="AF216" s="317">
        <f t="shared" si="108"/>
        <v>65</v>
      </c>
      <c r="AG216" s="317">
        <f t="shared" si="108"/>
        <v>65</v>
      </c>
      <c r="AH216" s="317">
        <f t="shared" si="108"/>
        <v>65</v>
      </c>
      <c r="AI216" s="317">
        <f t="shared" si="108"/>
        <v>65</v>
      </c>
      <c r="AJ216" s="317">
        <f t="shared" si="108"/>
        <v>65</v>
      </c>
      <c r="AK216" s="317">
        <f t="shared" si="108"/>
        <v>65</v>
      </c>
      <c r="AL216" s="317">
        <f t="shared" si="108"/>
        <v>65</v>
      </c>
      <c r="AM216" s="317">
        <f t="shared" si="108"/>
        <v>65</v>
      </c>
      <c r="AN216" s="317">
        <f t="shared" si="108"/>
        <v>65</v>
      </c>
      <c r="AO216" s="317">
        <f t="shared" si="108"/>
        <v>65</v>
      </c>
      <c r="AP216" s="317">
        <f t="shared" si="108"/>
        <v>65</v>
      </c>
      <c r="AQ216" s="317">
        <f t="shared" si="108"/>
        <v>65</v>
      </c>
      <c r="AR216" s="317">
        <f t="shared" si="108"/>
        <v>65</v>
      </c>
      <c r="AS216" s="317">
        <f t="shared" si="108"/>
        <v>65</v>
      </c>
      <c r="AT216" s="317">
        <f t="shared" si="108"/>
        <v>65</v>
      </c>
    </row>
    <row r="217" spans="2:46" ht="14.4" x14ac:dyDescent="0.3">
      <c r="B217" s="313" t="str">
        <f>+B44</f>
        <v>QUIJOS</v>
      </c>
      <c r="C217" s="313"/>
      <c r="D217" s="313"/>
      <c r="E217" s="313"/>
      <c r="F217" s="316">
        <f t="shared" ref="F217:AT217" si="109">+F44</f>
        <v>0</v>
      </c>
      <c r="G217" s="317">
        <f t="shared" si="109"/>
        <v>0</v>
      </c>
      <c r="H217" s="317">
        <f t="shared" si="109"/>
        <v>0</v>
      </c>
      <c r="I217" s="317">
        <f t="shared" si="109"/>
        <v>0</v>
      </c>
      <c r="J217" s="317">
        <f t="shared" si="109"/>
        <v>0</v>
      </c>
      <c r="K217" s="316">
        <f t="shared" si="109"/>
        <v>0</v>
      </c>
      <c r="L217" s="317">
        <f t="shared" si="109"/>
        <v>0</v>
      </c>
      <c r="M217" s="317">
        <f t="shared" si="109"/>
        <v>0</v>
      </c>
      <c r="N217" s="317">
        <f t="shared" si="109"/>
        <v>0</v>
      </c>
      <c r="O217" s="317">
        <f t="shared" si="109"/>
        <v>0</v>
      </c>
      <c r="P217" s="316">
        <f t="shared" si="109"/>
        <v>0</v>
      </c>
      <c r="Q217" s="317">
        <f t="shared" si="109"/>
        <v>0</v>
      </c>
      <c r="R217" s="317">
        <f t="shared" si="109"/>
        <v>21</v>
      </c>
      <c r="S217" s="317">
        <f t="shared" si="109"/>
        <v>50</v>
      </c>
      <c r="T217" s="317">
        <f t="shared" si="109"/>
        <v>50</v>
      </c>
      <c r="U217" s="316">
        <f t="shared" si="109"/>
        <v>50</v>
      </c>
      <c r="V217" s="317">
        <f t="shared" si="109"/>
        <v>50</v>
      </c>
      <c r="W217" s="317">
        <f t="shared" si="109"/>
        <v>50</v>
      </c>
      <c r="X217" s="317">
        <f t="shared" si="109"/>
        <v>50</v>
      </c>
      <c r="Y217" s="317">
        <f t="shared" si="109"/>
        <v>50</v>
      </c>
      <c r="Z217" s="317">
        <f t="shared" si="109"/>
        <v>50</v>
      </c>
      <c r="AA217" s="317">
        <f t="shared" si="109"/>
        <v>50</v>
      </c>
      <c r="AB217" s="317">
        <f t="shared" si="109"/>
        <v>50</v>
      </c>
      <c r="AC217" s="317">
        <f t="shared" si="109"/>
        <v>50</v>
      </c>
      <c r="AD217" s="317">
        <f t="shared" si="109"/>
        <v>50</v>
      </c>
      <c r="AE217" s="317">
        <f t="shared" si="109"/>
        <v>50</v>
      </c>
      <c r="AF217" s="317">
        <f t="shared" si="109"/>
        <v>50</v>
      </c>
      <c r="AG217" s="317">
        <f t="shared" si="109"/>
        <v>50</v>
      </c>
      <c r="AH217" s="317">
        <f t="shared" si="109"/>
        <v>50</v>
      </c>
      <c r="AI217" s="317">
        <f t="shared" si="109"/>
        <v>50</v>
      </c>
      <c r="AJ217" s="317">
        <f t="shared" si="109"/>
        <v>50</v>
      </c>
      <c r="AK217" s="317">
        <f t="shared" si="109"/>
        <v>50</v>
      </c>
      <c r="AL217" s="317">
        <f t="shared" si="109"/>
        <v>50</v>
      </c>
      <c r="AM217" s="317">
        <f t="shared" si="109"/>
        <v>50</v>
      </c>
      <c r="AN217" s="317">
        <f t="shared" si="109"/>
        <v>50</v>
      </c>
      <c r="AO217" s="317">
        <f t="shared" si="109"/>
        <v>50</v>
      </c>
      <c r="AP217" s="317">
        <f t="shared" si="109"/>
        <v>50</v>
      </c>
      <c r="AQ217" s="317">
        <f t="shared" si="109"/>
        <v>50</v>
      </c>
      <c r="AR217" s="317">
        <f t="shared" si="109"/>
        <v>50</v>
      </c>
      <c r="AS217" s="317">
        <f t="shared" si="109"/>
        <v>50</v>
      </c>
      <c r="AT217" s="317">
        <f t="shared" si="109"/>
        <v>50</v>
      </c>
    </row>
    <row r="218" spans="2:46" ht="14.4" x14ac:dyDescent="0.3">
      <c r="B218" s="313" t="str">
        <f>+B38</f>
        <v>MAZAR-DUDAS</v>
      </c>
      <c r="C218" s="313"/>
      <c r="D218" s="313"/>
      <c r="E218" s="313"/>
      <c r="F218" s="316">
        <f t="shared" ref="F218:AT218" si="110">+F38</f>
        <v>0</v>
      </c>
      <c r="G218" s="317">
        <f t="shared" si="110"/>
        <v>0</v>
      </c>
      <c r="H218" s="317">
        <f t="shared" si="110"/>
        <v>0</v>
      </c>
      <c r="I218" s="317">
        <f t="shared" si="110"/>
        <v>0</v>
      </c>
      <c r="J218" s="317">
        <f t="shared" si="110"/>
        <v>0</v>
      </c>
      <c r="K218" s="316">
        <f t="shared" si="110"/>
        <v>0</v>
      </c>
      <c r="L218" s="317">
        <f t="shared" si="110"/>
        <v>6.23</v>
      </c>
      <c r="M218" s="317">
        <f t="shared" si="110"/>
        <v>6.23</v>
      </c>
      <c r="N218" s="317">
        <f t="shared" si="110"/>
        <v>6.23</v>
      </c>
      <c r="O218" s="317">
        <f t="shared" si="110"/>
        <v>6.23</v>
      </c>
      <c r="P218" s="316">
        <f t="shared" si="110"/>
        <v>13.23</v>
      </c>
      <c r="Q218" s="317">
        <f t="shared" si="110"/>
        <v>20.630000000000003</v>
      </c>
      <c r="R218" s="317">
        <f t="shared" si="110"/>
        <v>20.630000000000003</v>
      </c>
      <c r="S218" s="317">
        <f t="shared" si="110"/>
        <v>20.630000000000003</v>
      </c>
      <c r="T218" s="317">
        <f t="shared" si="110"/>
        <v>20.630000000000003</v>
      </c>
      <c r="U218" s="316">
        <f t="shared" si="110"/>
        <v>20.630000000000003</v>
      </c>
      <c r="V218" s="317">
        <f t="shared" si="110"/>
        <v>20.630000000000003</v>
      </c>
      <c r="W218" s="317">
        <f t="shared" si="110"/>
        <v>20.630000000000003</v>
      </c>
      <c r="X218" s="317">
        <f t="shared" si="110"/>
        <v>20.630000000000003</v>
      </c>
      <c r="Y218" s="317">
        <f t="shared" si="110"/>
        <v>20.630000000000003</v>
      </c>
      <c r="Z218" s="317">
        <f t="shared" si="110"/>
        <v>20.630000000000003</v>
      </c>
      <c r="AA218" s="317">
        <f t="shared" si="110"/>
        <v>20.630000000000003</v>
      </c>
      <c r="AB218" s="317">
        <f t="shared" si="110"/>
        <v>20.630000000000003</v>
      </c>
      <c r="AC218" s="317">
        <f t="shared" si="110"/>
        <v>20.630000000000003</v>
      </c>
      <c r="AD218" s="317">
        <f t="shared" si="110"/>
        <v>20.630000000000003</v>
      </c>
      <c r="AE218" s="317">
        <f t="shared" si="110"/>
        <v>20.630000000000003</v>
      </c>
      <c r="AF218" s="317">
        <f t="shared" si="110"/>
        <v>20.630000000000003</v>
      </c>
      <c r="AG218" s="317">
        <f t="shared" si="110"/>
        <v>20.630000000000003</v>
      </c>
      <c r="AH218" s="317">
        <f t="shared" si="110"/>
        <v>20.630000000000003</v>
      </c>
      <c r="AI218" s="317">
        <f t="shared" si="110"/>
        <v>20.630000000000003</v>
      </c>
      <c r="AJ218" s="317">
        <f t="shared" si="110"/>
        <v>20.630000000000003</v>
      </c>
      <c r="AK218" s="317">
        <f t="shared" si="110"/>
        <v>20.630000000000003</v>
      </c>
      <c r="AL218" s="317">
        <f t="shared" si="110"/>
        <v>20.630000000000003</v>
      </c>
      <c r="AM218" s="317">
        <f t="shared" si="110"/>
        <v>20.630000000000003</v>
      </c>
      <c r="AN218" s="317">
        <f t="shared" si="110"/>
        <v>20.630000000000003</v>
      </c>
      <c r="AO218" s="317">
        <f t="shared" si="110"/>
        <v>20.630000000000003</v>
      </c>
      <c r="AP218" s="317">
        <f t="shared" si="110"/>
        <v>20.630000000000003</v>
      </c>
      <c r="AQ218" s="317">
        <f t="shared" si="110"/>
        <v>20.630000000000003</v>
      </c>
      <c r="AR218" s="317">
        <f t="shared" si="110"/>
        <v>20.630000000000003</v>
      </c>
      <c r="AS218" s="317">
        <f t="shared" si="110"/>
        <v>20.630000000000003</v>
      </c>
      <c r="AT218" s="317">
        <f t="shared" si="110"/>
        <v>20.630000000000003</v>
      </c>
    </row>
    <row r="219" spans="2:46" ht="14.4" x14ac:dyDescent="0.3">
      <c r="B219" s="307" t="s">
        <v>203</v>
      </c>
      <c r="C219" s="310">
        <v>0</v>
      </c>
      <c r="D219" s="310">
        <v>0</v>
      </c>
      <c r="E219" s="310">
        <v>0</v>
      </c>
      <c r="F219" s="311">
        <f>SUM(F211:F218)</f>
        <v>0</v>
      </c>
      <c r="G219" s="310">
        <f t="shared" ref="G219:AT219" si="111">SUM(G211:G218)</f>
        <v>0</v>
      </c>
      <c r="H219" s="310">
        <f t="shared" si="111"/>
        <v>0</v>
      </c>
      <c r="I219" s="310">
        <f t="shared" si="111"/>
        <v>0</v>
      </c>
      <c r="J219" s="310">
        <f t="shared" si="111"/>
        <v>0</v>
      </c>
      <c r="K219" s="311">
        <f t="shared" si="111"/>
        <v>0</v>
      </c>
      <c r="L219" s="310">
        <f t="shared" si="111"/>
        <v>1751.73</v>
      </c>
      <c r="M219" s="310">
        <f t="shared" si="111"/>
        <v>2517.48</v>
      </c>
      <c r="N219" s="310">
        <f t="shared" si="111"/>
        <v>2586.23</v>
      </c>
      <c r="O219" s="310">
        <f t="shared" si="111"/>
        <v>2766.23</v>
      </c>
      <c r="P219" s="311">
        <f t="shared" si="111"/>
        <v>2773.23</v>
      </c>
      <c r="Q219" s="310">
        <f t="shared" si="111"/>
        <v>2780.63</v>
      </c>
      <c r="R219" s="310">
        <f t="shared" si="111"/>
        <v>2801.63</v>
      </c>
      <c r="S219" s="310">
        <f t="shared" si="111"/>
        <v>2830.63</v>
      </c>
      <c r="T219" s="310">
        <f t="shared" si="111"/>
        <v>2830.63</v>
      </c>
      <c r="U219" s="311">
        <f t="shared" si="111"/>
        <v>2830.63</v>
      </c>
      <c r="V219" s="310">
        <f t="shared" si="111"/>
        <v>2830.63</v>
      </c>
      <c r="W219" s="310">
        <f t="shared" si="111"/>
        <v>2830.63</v>
      </c>
      <c r="X219" s="310">
        <f t="shared" si="111"/>
        <v>2830.63</v>
      </c>
      <c r="Y219" s="310">
        <f t="shared" si="111"/>
        <v>2830.63</v>
      </c>
      <c r="Z219" s="310">
        <f t="shared" si="111"/>
        <v>2830.63</v>
      </c>
      <c r="AA219" s="310">
        <f t="shared" si="111"/>
        <v>2830.63</v>
      </c>
      <c r="AB219" s="310">
        <f t="shared" si="111"/>
        <v>2830.63</v>
      </c>
      <c r="AC219" s="310">
        <f t="shared" si="111"/>
        <v>2830.63</v>
      </c>
      <c r="AD219" s="310">
        <f t="shared" si="111"/>
        <v>2830.63</v>
      </c>
      <c r="AE219" s="310">
        <f t="shared" si="111"/>
        <v>2830.63</v>
      </c>
      <c r="AF219" s="310">
        <f t="shared" si="111"/>
        <v>2830.63</v>
      </c>
      <c r="AG219" s="310">
        <f t="shared" si="111"/>
        <v>2830.63</v>
      </c>
      <c r="AH219" s="310">
        <f t="shared" si="111"/>
        <v>2830.63</v>
      </c>
      <c r="AI219" s="310">
        <f t="shared" si="111"/>
        <v>2830.63</v>
      </c>
      <c r="AJ219" s="310">
        <f t="shared" si="111"/>
        <v>2830.63</v>
      </c>
      <c r="AK219" s="310">
        <f t="shared" si="111"/>
        <v>2830.63</v>
      </c>
      <c r="AL219" s="310">
        <f t="shared" si="111"/>
        <v>2830.63</v>
      </c>
      <c r="AM219" s="310">
        <f t="shared" si="111"/>
        <v>2830.63</v>
      </c>
      <c r="AN219" s="310">
        <f t="shared" si="111"/>
        <v>2830.63</v>
      </c>
      <c r="AO219" s="310">
        <f t="shared" si="111"/>
        <v>2830.63</v>
      </c>
      <c r="AP219" s="310">
        <f t="shared" si="111"/>
        <v>2830.63</v>
      </c>
      <c r="AQ219" s="310">
        <f t="shared" si="111"/>
        <v>2830.63</v>
      </c>
      <c r="AR219" s="310">
        <f t="shared" si="111"/>
        <v>2830.63</v>
      </c>
      <c r="AS219" s="310">
        <f t="shared" si="111"/>
        <v>2830.63</v>
      </c>
      <c r="AT219" s="310">
        <f t="shared" si="111"/>
        <v>2830.63</v>
      </c>
    </row>
    <row r="220" spans="2:46" ht="18" x14ac:dyDescent="0.2">
      <c r="B220" s="312" t="str">
        <f>+B190</f>
        <v>Proyectos adicionales mayores a 100 MW</v>
      </c>
    </row>
    <row r="221" spans="2:46" ht="14.4" x14ac:dyDescent="0.3">
      <c r="C221" s="307">
        <f>+C210</f>
        <v>2007</v>
      </c>
      <c r="D221" s="307">
        <f>+D210</f>
        <v>2008</v>
      </c>
      <c r="E221" s="307">
        <f>+E210</f>
        <v>2009</v>
      </c>
      <c r="F221" s="314">
        <f t="shared" ref="F221:AT221" si="112">+F210</f>
        <v>2010</v>
      </c>
      <c r="G221" s="307">
        <f t="shared" si="112"/>
        <v>2011</v>
      </c>
      <c r="H221" s="307">
        <f t="shared" si="112"/>
        <v>2012</v>
      </c>
      <c r="I221" s="307">
        <f t="shared" si="112"/>
        <v>2013</v>
      </c>
      <c r="J221" s="307">
        <f t="shared" si="112"/>
        <v>2014</v>
      </c>
      <c r="K221" s="314">
        <f t="shared" si="112"/>
        <v>2015</v>
      </c>
      <c r="L221" s="307">
        <f t="shared" si="112"/>
        <v>2016</v>
      </c>
      <c r="M221" s="307">
        <f t="shared" si="112"/>
        <v>2017</v>
      </c>
      <c r="N221" s="307">
        <f t="shared" si="112"/>
        <v>2018</v>
      </c>
      <c r="O221" s="307">
        <f t="shared" si="112"/>
        <v>2019</v>
      </c>
      <c r="P221" s="314">
        <f t="shared" si="112"/>
        <v>2020</v>
      </c>
      <c r="Q221" s="307">
        <f t="shared" si="112"/>
        <v>2021</v>
      </c>
      <c r="R221" s="307">
        <f t="shared" si="112"/>
        <v>2022</v>
      </c>
      <c r="S221" s="307">
        <f t="shared" si="112"/>
        <v>2023</v>
      </c>
      <c r="T221" s="307">
        <f t="shared" si="112"/>
        <v>2024</v>
      </c>
      <c r="U221" s="314">
        <f t="shared" si="112"/>
        <v>2025</v>
      </c>
      <c r="V221" s="307">
        <f t="shared" si="112"/>
        <v>2026</v>
      </c>
      <c r="W221" s="307">
        <f t="shared" si="112"/>
        <v>2027</v>
      </c>
      <c r="X221" s="307">
        <f t="shared" si="112"/>
        <v>2028</v>
      </c>
      <c r="Y221" s="307">
        <f t="shared" si="112"/>
        <v>2029</v>
      </c>
      <c r="Z221" s="307">
        <f t="shared" si="112"/>
        <v>2030</v>
      </c>
      <c r="AA221" s="307">
        <f t="shared" si="112"/>
        <v>2031</v>
      </c>
      <c r="AB221" s="307">
        <f t="shared" si="112"/>
        <v>2032</v>
      </c>
      <c r="AC221" s="307">
        <f t="shared" si="112"/>
        <v>2033</v>
      </c>
      <c r="AD221" s="307">
        <f t="shared" si="112"/>
        <v>2034</v>
      </c>
      <c r="AE221" s="307">
        <f t="shared" si="112"/>
        <v>2035</v>
      </c>
      <c r="AF221" s="307">
        <f t="shared" si="112"/>
        <v>2036</v>
      </c>
      <c r="AG221" s="307">
        <f t="shared" si="112"/>
        <v>2037</v>
      </c>
      <c r="AH221" s="307">
        <f t="shared" si="112"/>
        <v>2038</v>
      </c>
      <c r="AI221" s="307">
        <f t="shared" si="112"/>
        <v>2039</v>
      </c>
      <c r="AJ221" s="307">
        <f t="shared" si="112"/>
        <v>2040</v>
      </c>
      <c r="AK221" s="307">
        <f t="shared" si="112"/>
        <v>2041</v>
      </c>
      <c r="AL221" s="307">
        <f t="shared" si="112"/>
        <v>2042</v>
      </c>
      <c r="AM221" s="307">
        <f t="shared" si="112"/>
        <v>2043</v>
      </c>
      <c r="AN221" s="307">
        <f t="shared" si="112"/>
        <v>2044</v>
      </c>
      <c r="AO221" s="307">
        <f t="shared" si="112"/>
        <v>2045</v>
      </c>
      <c r="AP221" s="307">
        <f t="shared" si="112"/>
        <v>2046</v>
      </c>
      <c r="AQ221" s="307">
        <f t="shared" si="112"/>
        <v>2047</v>
      </c>
      <c r="AR221" s="307">
        <f t="shared" si="112"/>
        <v>2048</v>
      </c>
      <c r="AS221" s="307">
        <f t="shared" si="112"/>
        <v>2049</v>
      </c>
      <c r="AT221" s="307">
        <f t="shared" si="112"/>
        <v>2050</v>
      </c>
    </row>
    <row r="222" spans="2:46" x14ac:dyDescent="0.2">
      <c r="B222" s="313" t="str">
        <f t="shared" ref="B222:B231" si="113">+B68</f>
        <v>Paute - Cardenillo</v>
      </c>
      <c r="C222" s="313"/>
      <c r="D222" s="313"/>
      <c r="E222" s="313"/>
      <c r="F222" s="318">
        <f t="shared" ref="F222:AT228" si="114">+F68</f>
        <v>0</v>
      </c>
      <c r="G222" s="319">
        <f t="shared" si="114"/>
        <v>0</v>
      </c>
      <c r="H222" s="319">
        <f t="shared" si="114"/>
        <v>0</v>
      </c>
      <c r="I222" s="319">
        <f t="shared" si="114"/>
        <v>0</v>
      </c>
      <c r="J222" s="319">
        <f t="shared" si="114"/>
        <v>0</v>
      </c>
      <c r="K222" s="318">
        <f t="shared" si="114"/>
        <v>0</v>
      </c>
      <c r="L222" s="319">
        <f t="shared" si="114"/>
        <v>0</v>
      </c>
      <c r="M222" s="319">
        <f t="shared" si="114"/>
        <v>0</v>
      </c>
      <c r="N222" s="319">
        <f t="shared" si="114"/>
        <v>0</v>
      </c>
      <c r="O222" s="319">
        <f t="shared" si="114"/>
        <v>0</v>
      </c>
      <c r="P222" s="318">
        <f t="shared" si="114"/>
        <v>0</v>
      </c>
      <c r="Q222" s="319">
        <f t="shared" si="114"/>
        <v>0</v>
      </c>
      <c r="R222" s="319">
        <f t="shared" si="114"/>
        <v>0</v>
      </c>
      <c r="S222" s="319">
        <f>+S68</f>
        <v>0</v>
      </c>
      <c r="T222" s="319">
        <f t="shared" si="114"/>
        <v>0</v>
      </c>
      <c r="U222" s="318">
        <f t="shared" si="114"/>
        <v>0</v>
      </c>
      <c r="V222" s="319">
        <f t="shared" si="114"/>
        <v>0</v>
      </c>
      <c r="W222" s="319">
        <f t="shared" si="114"/>
        <v>0</v>
      </c>
      <c r="X222" s="319">
        <f t="shared" si="114"/>
        <v>0</v>
      </c>
      <c r="Y222" s="319">
        <f t="shared" si="114"/>
        <v>0</v>
      </c>
      <c r="Z222" s="319">
        <f t="shared" si="114"/>
        <v>0</v>
      </c>
      <c r="AA222" s="319">
        <f t="shared" si="114"/>
        <v>0</v>
      </c>
      <c r="AB222" s="319">
        <f t="shared" si="114"/>
        <v>0</v>
      </c>
      <c r="AC222" s="319">
        <f t="shared" si="114"/>
        <v>0</v>
      </c>
      <c r="AD222" s="319">
        <f t="shared" si="114"/>
        <v>0</v>
      </c>
      <c r="AE222" s="319">
        <f t="shared" si="114"/>
        <v>0</v>
      </c>
      <c r="AF222" s="319">
        <f t="shared" si="114"/>
        <v>0</v>
      </c>
      <c r="AG222" s="319">
        <f t="shared" si="114"/>
        <v>0</v>
      </c>
      <c r="AH222" s="319">
        <f t="shared" si="114"/>
        <v>0</v>
      </c>
      <c r="AI222" s="319">
        <f t="shared" si="114"/>
        <v>0</v>
      </c>
      <c r="AJ222" s="319">
        <f t="shared" si="114"/>
        <v>0</v>
      </c>
      <c r="AK222" s="319">
        <f t="shared" si="114"/>
        <v>0</v>
      </c>
      <c r="AL222" s="319">
        <f t="shared" si="114"/>
        <v>0</v>
      </c>
      <c r="AM222" s="319">
        <f t="shared" si="114"/>
        <v>0</v>
      </c>
      <c r="AN222" s="319">
        <f t="shared" si="114"/>
        <v>0</v>
      </c>
      <c r="AO222" s="319">
        <f t="shared" si="114"/>
        <v>0</v>
      </c>
      <c r="AP222" s="319">
        <f t="shared" si="114"/>
        <v>0</v>
      </c>
      <c r="AQ222" s="319">
        <f t="shared" si="114"/>
        <v>0</v>
      </c>
      <c r="AR222" s="319">
        <f t="shared" si="114"/>
        <v>0</v>
      </c>
      <c r="AS222" s="319">
        <f t="shared" si="114"/>
        <v>0</v>
      </c>
      <c r="AT222" s="319">
        <f t="shared" si="114"/>
        <v>0</v>
      </c>
    </row>
    <row r="223" spans="2:46" x14ac:dyDescent="0.2">
      <c r="B223" s="313" t="str">
        <f t="shared" si="113"/>
        <v>Chontal</v>
      </c>
      <c r="C223" s="313"/>
      <c r="D223" s="313"/>
      <c r="E223" s="313"/>
      <c r="F223" s="318">
        <f t="shared" si="114"/>
        <v>0</v>
      </c>
      <c r="G223" s="319">
        <f t="shared" si="114"/>
        <v>0</v>
      </c>
      <c r="H223" s="319">
        <f t="shared" si="114"/>
        <v>0</v>
      </c>
      <c r="I223" s="319">
        <f t="shared" si="114"/>
        <v>0</v>
      </c>
      <c r="J223" s="319">
        <f t="shared" si="114"/>
        <v>0</v>
      </c>
      <c r="K223" s="318">
        <f t="shared" si="114"/>
        <v>0</v>
      </c>
      <c r="L223" s="319">
        <f t="shared" si="114"/>
        <v>0</v>
      </c>
      <c r="M223" s="319">
        <f t="shared" si="114"/>
        <v>0</v>
      </c>
      <c r="N223" s="319">
        <f t="shared" si="114"/>
        <v>0</v>
      </c>
      <c r="O223" s="319">
        <f t="shared" si="114"/>
        <v>0</v>
      </c>
      <c r="P223" s="318">
        <f t="shared" si="114"/>
        <v>0</v>
      </c>
      <c r="Q223" s="319">
        <f t="shared" si="114"/>
        <v>0</v>
      </c>
      <c r="R223" s="319">
        <f t="shared" si="114"/>
        <v>0</v>
      </c>
      <c r="S223" s="319">
        <f>+S69</f>
        <v>0</v>
      </c>
      <c r="T223" s="319">
        <f t="shared" si="114"/>
        <v>0</v>
      </c>
      <c r="U223" s="318">
        <f t="shared" si="114"/>
        <v>0</v>
      </c>
      <c r="V223" s="319">
        <f t="shared" si="114"/>
        <v>0</v>
      </c>
      <c r="W223" s="319">
        <f t="shared" si="114"/>
        <v>194</v>
      </c>
      <c r="X223" s="319">
        <f t="shared" si="114"/>
        <v>194</v>
      </c>
      <c r="Y223" s="319">
        <f t="shared" si="114"/>
        <v>194</v>
      </c>
      <c r="Z223" s="319">
        <f t="shared" si="114"/>
        <v>194</v>
      </c>
      <c r="AA223" s="319">
        <f t="shared" si="114"/>
        <v>194</v>
      </c>
      <c r="AB223" s="319">
        <f t="shared" si="114"/>
        <v>194</v>
      </c>
      <c r="AC223" s="319">
        <f t="shared" si="114"/>
        <v>194</v>
      </c>
      <c r="AD223" s="319">
        <f t="shared" si="114"/>
        <v>194</v>
      </c>
      <c r="AE223" s="319">
        <f t="shared" si="114"/>
        <v>194</v>
      </c>
      <c r="AF223" s="319">
        <f t="shared" si="114"/>
        <v>194</v>
      </c>
      <c r="AG223" s="319">
        <f t="shared" si="114"/>
        <v>194</v>
      </c>
      <c r="AH223" s="319">
        <f t="shared" si="114"/>
        <v>194</v>
      </c>
      <c r="AI223" s="319">
        <f t="shared" si="114"/>
        <v>194</v>
      </c>
      <c r="AJ223" s="319">
        <f t="shared" si="114"/>
        <v>194</v>
      </c>
      <c r="AK223" s="319">
        <f t="shared" si="114"/>
        <v>194</v>
      </c>
      <c r="AL223" s="319">
        <f t="shared" si="114"/>
        <v>194</v>
      </c>
      <c r="AM223" s="319">
        <f t="shared" si="114"/>
        <v>194</v>
      </c>
      <c r="AN223" s="319">
        <f t="shared" si="114"/>
        <v>194</v>
      </c>
      <c r="AO223" s="319">
        <f t="shared" si="114"/>
        <v>194</v>
      </c>
      <c r="AP223" s="319">
        <f t="shared" si="114"/>
        <v>194</v>
      </c>
      <c r="AQ223" s="319">
        <f t="shared" si="114"/>
        <v>194</v>
      </c>
      <c r="AR223" s="319">
        <f t="shared" si="114"/>
        <v>194</v>
      </c>
      <c r="AS223" s="319">
        <f t="shared" si="114"/>
        <v>194</v>
      </c>
      <c r="AT223" s="319">
        <f t="shared" si="114"/>
        <v>194</v>
      </c>
    </row>
    <row r="224" spans="2:46" x14ac:dyDescent="0.2">
      <c r="B224" s="313" t="str">
        <f t="shared" si="113"/>
        <v>Zamora Santiago G8,  Turbina 1</v>
      </c>
      <c r="C224" s="313"/>
      <c r="D224" s="313"/>
      <c r="E224" s="313"/>
      <c r="F224" s="318">
        <f t="shared" si="114"/>
        <v>0</v>
      </c>
      <c r="G224" s="319">
        <f t="shared" si="114"/>
        <v>0</v>
      </c>
      <c r="H224" s="319">
        <f t="shared" si="114"/>
        <v>0</v>
      </c>
      <c r="I224" s="319">
        <f t="shared" si="114"/>
        <v>0</v>
      </c>
      <c r="J224" s="319">
        <f t="shared" si="114"/>
        <v>0</v>
      </c>
      <c r="K224" s="318">
        <f t="shared" si="114"/>
        <v>0</v>
      </c>
      <c r="L224" s="319">
        <f t="shared" si="114"/>
        <v>0</v>
      </c>
      <c r="M224" s="319">
        <f t="shared" si="114"/>
        <v>0</v>
      </c>
      <c r="N224" s="319">
        <f t="shared" si="114"/>
        <v>0</v>
      </c>
      <c r="O224" s="319">
        <f t="shared" si="114"/>
        <v>0</v>
      </c>
      <c r="P224" s="318">
        <f t="shared" si="114"/>
        <v>0</v>
      </c>
      <c r="Q224" s="319">
        <f t="shared" si="114"/>
        <v>0</v>
      </c>
      <c r="R224" s="319">
        <f t="shared" si="114"/>
        <v>0</v>
      </c>
      <c r="S224" s="319">
        <f t="shared" si="114"/>
        <v>0</v>
      </c>
      <c r="T224" s="319">
        <f t="shared" si="114"/>
        <v>0</v>
      </c>
      <c r="U224" s="318">
        <f t="shared" si="114"/>
        <v>0</v>
      </c>
      <c r="V224" s="319">
        <f t="shared" si="114"/>
        <v>0</v>
      </c>
      <c r="W224" s="319">
        <f t="shared" si="114"/>
        <v>0</v>
      </c>
      <c r="X224" s="319">
        <f t="shared" si="114"/>
        <v>0</v>
      </c>
      <c r="Y224" s="319">
        <f t="shared" si="114"/>
        <v>0</v>
      </c>
      <c r="Z224" s="319">
        <f t="shared" si="114"/>
        <v>0</v>
      </c>
      <c r="AA224" s="319">
        <f t="shared" si="114"/>
        <v>0</v>
      </c>
      <c r="AB224" s="319">
        <f t="shared" si="114"/>
        <v>0</v>
      </c>
      <c r="AC224" s="319">
        <f t="shared" si="114"/>
        <v>0</v>
      </c>
      <c r="AD224" s="319">
        <f t="shared" si="114"/>
        <v>0</v>
      </c>
      <c r="AE224" s="319">
        <f t="shared" si="114"/>
        <v>0</v>
      </c>
      <c r="AF224" s="319">
        <f t="shared" si="114"/>
        <v>0</v>
      </c>
      <c r="AG224" s="319">
        <f t="shared" si="114"/>
        <v>0</v>
      </c>
      <c r="AH224" s="319">
        <f t="shared" si="114"/>
        <v>0</v>
      </c>
      <c r="AI224" s="319">
        <f t="shared" si="114"/>
        <v>0</v>
      </c>
      <c r="AJ224" s="319">
        <f t="shared" si="114"/>
        <v>0</v>
      </c>
      <c r="AK224" s="319">
        <f t="shared" si="114"/>
        <v>0</v>
      </c>
      <c r="AL224" s="319">
        <f t="shared" si="114"/>
        <v>0</v>
      </c>
      <c r="AM224" s="319">
        <f t="shared" si="114"/>
        <v>0</v>
      </c>
      <c r="AN224" s="319">
        <f t="shared" si="114"/>
        <v>0</v>
      </c>
      <c r="AO224" s="319">
        <f t="shared" si="114"/>
        <v>0</v>
      </c>
      <c r="AP224" s="319">
        <f t="shared" si="114"/>
        <v>0</v>
      </c>
      <c r="AQ224" s="319">
        <f t="shared" si="114"/>
        <v>0</v>
      </c>
      <c r="AR224" s="319">
        <f t="shared" si="114"/>
        <v>0</v>
      </c>
      <c r="AS224" s="319">
        <f t="shared" si="114"/>
        <v>0</v>
      </c>
      <c r="AT224" s="319">
        <f t="shared" si="114"/>
        <v>0</v>
      </c>
    </row>
    <row r="225" spans="2:46" x14ac:dyDescent="0.2">
      <c r="B225" s="313" t="str">
        <f t="shared" si="113"/>
        <v>Zamora Santiago G8,  Turbina 2</v>
      </c>
      <c r="C225" s="313"/>
      <c r="D225" s="313"/>
      <c r="E225" s="313"/>
      <c r="F225" s="318">
        <f t="shared" si="114"/>
        <v>0</v>
      </c>
      <c r="G225" s="319">
        <f t="shared" si="114"/>
        <v>0</v>
      </c>
      <c r="H225" s="319">
        <f t="shared" si="114"/>
        <v>0</v>
      </c>
      <c r="I225" s="319">
        <f t="shared" si="114"/>
        <v>0</v>
      </c>
      <c r="J225" s="319">
        <f t="shared" si="114"/>
        <v>0</v>
      </c>
      <c r="K225" s="318">
        <f t="shared" si="114"/>
        <v>0</v>
      </c>
      <c r="L225" s="319">
        <f t="shared" si="114"/>
        <v>0</v>
      </c>
      <c r="M225" s="319">
        <f t="shared" si="114"/>
        <v>0</v>
      </c>
      <c r="N225" s="319">
        <f t="shared" si="114"/>
        <v>0</v>
      </c>
      <c r="O225" s="319">
        <f t="shared" si="114"/>
        <v>0</v>
      </c>
      <c r="P225" s="318">
        <f t="shared" si="114"/>
        <v>0</v>
      </c>
      <c r="Q225" s="319">
        <f t="shared" si="114"/>
        <v>0</v>
      </c>
      <c r="R225" s="319">
        <f t="shared" si="114"/>
        <v>0</v>
      </c>
      <c r="S225" s="319">
        <f t="shared" si="114"/>
        <v>0</v>
      </c>
      <c r="T225" s="319">
        <f t="shared" si="114"/>
        <v>0</v>
      </c>
      <c r="U225" s="318">
        <f t="shared" si="114"/>
        <v>0</v>
      </c>
      <c r="V225" s="319">
        <f t="shared" si="114"/>
        <v>600</v>
      </c>
      <c r="W225" s="319">
        <f t="shared" si="114"/>
        <v>1200</v>
      </c>
      <c r="X225" s="319">
        <f t="shared" si="114"/>
        <v>1200</v>
      </c>
      <c r="Y225" s="319">
        <f t="shared" si="114"/>
        <v>1200</v>
      </c>
      <c r="Z225" s="319">
        <f t="shared" si="114"/>
        <v>1200</v>
      </c>
      <c r="AA225" s="319">
        <f t="shared" si="114"/>
        <v>1200</v>
      </c>
      <c r="AB225" s="319">
        <f t="shared" si="114"/>
        <v>1200</v>
      </c>
      <c r="AC225" s="319">
        <f t="shared" si="114"/>
        <v>1200</v>
      </c>
      <c r="AD225" s="319">
        <f t="shared" si="114"/>
        <v>1200</v>
      </c>
      <c r="AE225" s="319">
        <f t="shared" si="114"/>
        <v>1200</v>
      </c>
      <c r="AF225" s="319">
        <f t="shared" si="114"/>
        <v>1200</v>
      </c>
      <c r="AG225" s="319">
        <f t="shared" si="114"/>
        <v>1200</v>
      </c>
      <c r="AH225" s="319">
        <f t="shared" si="114"/>
        <v>1200</v>
      </c>
      <c r="AI225" s="319">
        <f t="shared" si="114"/>
        <v>1200</v>
      </c>
      <c r="AJ225" s="319">
        <f t="shared" si="114"/>
        <v>1200</v>
      </c>
      <c r="AK225" s="319">
        <f t="shared" si="114"/>
        <v>1200</v>
      </c>
      <c r="AL225" s="319">
        <f t="shared" si="114"/>
        <v>1200</v>
      </c>
      <c r="AM225" s="319">
        <f t="shared" si="114"/>
        <v>1200</v>
      </c>
      <c r="AN225" s="319">
        <f t="shared" si="114"/>
        <v>1200</v>
      </c>
      <c r="AO225" s="319">
        <f t="shared" si="114"/>
        <v>1200</v>
      </c>
      <c r="AP225" s="319">
        <f t="shared" si="114"/>
        <v>1200</v>
      </c>
      <c r="AQ225" s="319">
        <f t="shared" si="114"/>
        <v>1200</v>
      </c>
      <c r="AR225" s="319">
        <f t="shared" si="114"/>
        <v>1200</v>
      </c>
      <c r="AS225" s="319">
        <f t="shared" si="114"/>
        <v>1200</v>
      </c>
      <c r="AT225" s="319">
        <f t="shared" si="114"/>
        <v>1200</v>
      </c>
    </row>
    <row r="226" spans="2:46" x14ac:dyDescent="0.2">
      <c r="B226" s="313" t="str">
        <f t="shared" si="113"/>
        <v>Zamora Santiago G8,  Turbina 3</v>
      </c>
      <c r="C226" s="313"/>
      <c r="D226" s="313"/>
      <c r="E226" s="313"/>
      <c r="F226" s="318">
        <f t="shared" si="114"/>
        <v>0</v>
      </c>
      <c r="G226" s="319">
        <f t="shared" si="114"/>
        <v>0</v>
      </c>
      <c r="H226" s="319">
        <f t="shared" si="114"/>
        <v>0</v>
      </c>
      <c r="I226" s="319">
        <f t="shared" si="114"/>
        <v>0</v>
      </c>
      <c r="J226" s="319">
        <f t="shared" si="114"/>
        <v>0</v>
      </c>
      <c r="K226" s="318">
        <f t="shared" si="114"/>
        <v>0</v>
      </c>
      <c r="L226" s="319">
        <f t="shared" si="114"/>
        <v>0</v>
      </c>
      <c r="M226" s="319">
        <f t="shared" si="114"/>
        <v>0</v>
      </c>
      <c r="N226" s="319">
        <f t="shared" si="114"/>
        <v>0</v>
      </c>
      <c r="O226" s="319">
        <f t="shared" si="114"/>
        <v>0</v>
      </c>
      <c r="P226" s="318">
        <f t="shared" si="114"/>
        <v>0</v>
      </c>
      <c r="Q226" s="319">
        <f t="shared" si="114"/>
        <v>0</v>
      </c>
      <c r="R226" s="319">
        <f t="shared" si="114"/>
        <v>0</v>
      </c>
      <c r="S226" s="319">
        <f t="shared" si="114"/>
        <v>0</v>
      </c>
      <c r="T226" s="319">
        <f t="shared" si="114"/>
        <v>0</v>
      </c>
      <c r="U226" s="318">
        <f t="shared" si="114"/>
        <v>0</v>
      </c>
      <c r="V226" s="319">
        <f t="shared" si="114"/>
        <v>0</v>
      </c>
      <c r="W226" s="319">
        <f t="shared" si="114"/>
        <v>0</v>
      </c>
      <c r="X226" s="319">
        <f t="shared" si="114"/>
        <v>0</v>
      </c>
      <c r="Y226" s="319">
        <f t="shared" si="114"/>
        <v>0</v>
      </c>
      <c r="Z226" s="319">
        <f t="shared" si="114"/>
        <v>0</v>
      </c>
      <c r="AA226" s="319">
        <f t="shared" si="114"/>
        <v>0</v>
      </c>
      <c r="AB226" s="319">
        <f t="shared" si="114"/>
        <v>0</v>
      </c>
      <c r="AC226" s="319">
        <f t="shared" si="114"/>
        <v>0</v>
      </c>
      <c r="AD226" s="319">
        <f t="shared" si="114"/>
        <v>0</v>
      </c>
      <c r="AE226" s="319">
        <f t="shared" si="114"/>
        <v>0</v>
      </c>
      <c r="AF226" s="319">
        <f t="shared" si="114"/>
        <v>0</v>
      </c>
      <c r="AG226" s="319">
        <f t="shared" si="114"/>
        <v>0</v>
      </c>
      <c r="AH226" s="319">
        <f t="shared" si="114"/>
        <v>0</v>
      </c>
      <c r="AI226" s="319">
        <f t="shared" si="114"/>
        <v>0</v>
      </c>
      <c r="AJ226" s="319">
        <f t="shared" si="114"/>
        <v>0</v>
      </c>
      <c r="AK226" s="319">
        <f t="shared" si="114"/>
        <v>0</v>
      </c>
      <c r="AL226" s="319">
        <f t="shared" si="114"/>
        <v>0</v>
      </c>
      <c r="AM226" s="319">
        <f t="shared" si="114"/>
        <v>0</v>
      </c>
      <c r="AN226" s="319">
        <f t="shared" si="114"/>
        <v>0</v>
      </c>
      <c r="AO226" s="319">
        <f t="shared" si="114"/>
        <v>0</v>
      </c>
      <c r="AP226" s="319">
        <f t="shared" si="114"/>
        <v>0</v>
      </c>
      <c r="AQ226" s="319">
        <f t="shared" si="114"/>
        <v>0</v>
      </c>
      <c r="AR226" s="319">
        <f t="shared" si="114"/>
        <v>0</v>
      </c>
      <c r="AS226" s="319">
        <f t="shared" si="114"/>
        <v>0</v>
      </c>
      <c r="AT226" s="319">
        <f t="shared" si="114"/>
        <v>0</v>
      </c>
    </row>
    <row r="227" spans="2:46" x14ac:dyDescent="0.2">
      <c r="B227" s="313" t="str">
        <f t="shared" si="113"/>
        <v>Zamora Santiago G8,  Turbina 4</v>
      </c>
      <c r="C227" s="313"/>
      <c r="D227" s="313"/>
      <c r="E227" s="313"/>
      <c r="F227" s="318">
        <f t="shared" si="114"/>
        <v>0</v>
      </c>
      <c r="G227" s="319">
        <f t="shared" si="114"/>
        <v>0</v>
      </c>
      <c r="H227" s="319">
        <f t="shared" si="114"/>
        <v>0</v>
      </c>
      <c r="I227" s="319">
        <f t="shared" si="114"/>
        <v>0</v>
      </c>
      <c r="J227" s="319">
        <f t="shared" si="114"/>
        <v>0</v>
      </c>
      <c r="K227" s="318">
        <f t="shared" si="114"/>
        <v>0</v>
      </c>
      <c r="L227" s="319">
        <f t="shared" si="114"/>
        <v>0</v>
      </c>
      <c r="M227" s="319">
        <f t="shared" si="114"/>
        <v>0</v>
      </c>
      <c r="N227" s="319">
        <f t="shared" si="114"/>
        <v>0</v>
      </c>
      <c r="O227" s="319">
        <f t="shared" si="114"/>
        <v>0</v>
      </c>
      <c r="P227" s="318">
        <f t="shared" si="114"/>
        <v>0</v>
      </c>
      <c r="Q227" s="319">
        <f t="shared" si="114"/>
        <v>0</v>
      </c>
      <c r="R227" s="319">
        <f t="shared" si="114"/>
        <v>0</v>
      </c>
      <c r="S227" s="319">
        <f t="shared" si="114"/>
        <v>0</v>
      </c>
      <c r="T227" s="319">
        <f t="shared" si="114"/>
        <v>0</v>
      </c>
      <c r="U227" s="318">
        <f t="shared" si="114"/>
        <v>0</v>
      </c>
      <c r="V227" s="319">
        <f t="shared" si="114"/>
        <v>0</v>
      </c>
      <c r="W227" s="319">
        <f t="shared" si="114"/>
        <v>0</v>
      </c>
      <c r="X227" s="319">
        <f t="shared" si="114"/>
        <v>0</v>
      </c>
      <c r="Y227" s="319">
        <f t="shared" si="114"/>
        <v>0</v>
      </c>
      <c r="Z227" s="319">
        <f t="shared" si="114"/>
        <v>0</v>
      </c>
      <c r="AA227" s="319">
        <f t="shared" si="114"/>
        <v>0</v>
      </c>
      <c r="AB227" s="319">
        <f t="shared" si="114"/>
        <v>0</v>
      </c>
      <c r="AC227" s="319">
        <f t="shared" si="114"/>
        <v>0</v>
      </c>
      <c r="AD227" s="319">
        <f t="shared" si="114"/>
        <v>0</v>
      </c>
      <c r="AE227" s="319">
        <f t="shared" si="114"/>
        <v>0</v>
      </c>
      <c r="AF227" s="319">
        <f t="shared" si="114"/>
        <v>0</v>
      </c>
      <c r="AG227" s="319">
        <f t="shared" si="114"/>
        <v>0</v>
      </c>
      <c r="AH227" s="319">
        <f t="shared" si="114"/>
        <v>0</v>
      </c>
      <c r="AI227" s="319">
        <f t="shared" si="114"/>
        <v>0</v>
      </c>
      <c r="AJ227" s="319">
        <f t="shared" si="114"/>
        <v>0</v>
      </c>
      <c r="AK227" s="319">
        <f t="shared" si="114"/>
        <v>0</v>
      </c>
      <c r="AL227" s="319">
        <f t="shared" si="114"/>
        <v>0</v>
      </c>
      <c r="AM227" s="319">
        <f t="shared" si="114"/>
        <v>0</v>
      </c>
      <c r="AN227" s="319">
        <f t="shared" si="114"/>
        <v>0</v>
      </c>
      <c r="AO227" s="319">
        <f t="shared" si="114"/>
        <v>0</v>
      </c>
      <c r="AP227" s="319">
        <f t="shared" si="114"/>
        <v>0</v>
      </c>
      <c r="AQ227" s="319">
        <f t="shared" si="114"/>
        <v>0</v>
      </c>
      <c r="AR227" s="319">
        <f t="shared" si="114"/>
        <v>0</v>
      </c>
      <c r="AS227" s="319">
        <f t="shared" si="114"/>
        <v>0</v>
      </c>
      <c r="AT227" s="319">
        <f t="shared" si="114"/>
        <v>0</v>
      </c>
    </row>
    <row r="228" spans="2:46" x14ac:dyDescent="0.2">
      <c r="B228" s="313" t="str">
        <f t="shared" si="113"/>
        <v>Zamora Santiago G8,  Turbina 5</v>
      </c>
      <c r="C228" s="313"/>
      <c r="D228" s="313"/>
      <c r="E228" s="313"/>
      <c r="F228" s="318">
        <f t="shared" si="114"/>
        <v>0</v>
      </c>
      <c r="G228" s="319">
        <f t="shared" si="114"/>
        <v>0</v>
      </c>
      <c r="H228" s="319">
        <f t="shared" si="114"/>
        <v>0</v>
      </c>
      <c r="I228" s="319">
        <f t="shared" si="114"/>
        <v>0</v>
      </c>
      <c r="J228" s="319">
        <f t="shared" si="114"/>
        <v>0</v>
      </c>
      <c r="K228" s="318">
        <f t="shared" si="114"/>
        <v>0</v>
      </c>
      <c r="L228" s="319">
        <f t="shared" si="114"/>
        <v>0</v>
      </c>
      <c r="M228" s="319">
        <f t="shared" si="114"/>
        <v>0</v>
      </c>
      <c r="N228" s="319">
        <f t="shared" si="114"/>
        <v>0</v>
      </c>
      <c r="O228" s="319">
        <f t="shared" si="114"/>
        <v>0</v>
      </c>
      <c r="P228" s="318">
        <f t="shared" si="114"/>
        <v>0</v>
      </c>
      <c r="Q228" s="319">
        <f t="shared" ref="Q228:AT231" si="115">+Q74</f>
        <v>0</v>
      </c>
      <c r="R228" s="319">
        <f t="shared" si="115"/>
        <v>0</v>
      </c>
      <c r="S228" s="319">
        <f t="shared" si="115"/>
        <v>0</v>
      </c>
      <c r="T228" s="319">
        <f t="shared" si="115"/>
        <v>0</v>
      </c>
      <c r="U228" s="318">
        <f t="shared" si="115"/>
        <v>0</v>
      </c>
      <c r="V228" s="319">
        <f t="shared" si="115"/>
        <v>0</v>
      </c>
      <c r="W228" s="319">
        <f t="shared" si="115"/>
        <v>0</v>
      </c>
      <c r="X228" s="319">
        <f t="shared" si="115"/>
        <v>0</v>
      </c>
      <c r="Y228" s="319">
        <f t="shared" si="115"/>
        <v>0</v>
      </c>
      <c r="Z228" s="319">
        <f t="shared" si="115"/>
        <v>600</v>
      </c>
      <c r="AA228" s="319">
        <f t="shared" si="115"/>
        <v>600</v>
      </c>
      <c r="AB228" s="319">
        <f t="shared" si="115"/>
        <v>600</v>
      </c>
      <c r="AC228" s="319">
        <f t="shared" si="115"/>
        <v>600</v>
      </c>
      <c r="AD228" s="319">
        <f t="shared" si="115"/>
        <v>600</v>
      </c>
      <c r="AE228" s="319">
        <f t="shared" si="115"/>
        <v>600</v>
      </c>
      <c r="AF228" s="319">
        <f t="shared" si="115"/>
        <v>600</v>
      </c>
      <c r="AG228" s="319">
        <f t="shared" si="115"/>
        <v>600</v>
      </c>
      <c r="AH228" s="319">
        <f t="shared" si="115"/>
        <v>600</v>
      </c>
      <c r="AI228" s="319">
        <f t="shared" si="115"/>
        <v>600</v>
      </c>
      <c r="AJ228" s="319">
        <f t="shared" si="115"/>
        <v>600</v>
      </c>
      <c r="AK228" s="319">
        <f t="shared" si="115"/>
        <v>600</v>
      </c>
      <c r="AL228" s="319">
        <f t="shared" si="115"/>
        <v>600</v>
      </c>
      <c r="AM228" s="319">
        <f t="shared" si="115"/>
        <v>600</v>
      </c>
      <c r="AN228" s="319">
        <f t="shared" si="115"/>
        <v>600</v>
      </c>
      <c r="AO228" s="319">
        <f t="shared" si="115"/>
        <v>600</v>
      </c>
      <c r="AP228" s="319">
        <f t="shared" si="115"/>
        <v>600</v>
      </c>
      <c r="AQ228" s="319">
        <f t="shared" si="115"/>
        <v>600</v>
      </c>
      <c r="AR228" s="319">
        <f t="shared" si="115"/>
        <v>600</v>
      </c>
      <c r="AS228" s="319">
        <f t="shared" si="115"/>
        <v>600</v>
      </c>
      <c r="AT228" s="319">
        <f t="shared" si="115"/>
        <v>600</v>
      </c>
    </row>
    <row r="229" spans="2:46" x14ac:dyDescent="0.2">
      <c r="B229" s="313" t="str">
        <f t="shared" si="113"/>
        <v>Zamora Santiago G8,  Turbina 6</v>
      </c>
      <c r="C229" s="313"/>
      <c r="D229" s="313"/>
      <c r="E229" s="313"/>
      <c r="F229" s="318">
        <f t="shared" ref="F229:U231" si="116">+F75</f>
        <v>0</v>
      </c>
      <c r="G229" s="319">
        <f t="shared" si="116"/>
        <v>0</v>
      </c>
      <c r="H229" s="319">
        <f t="shared" si="116"/>
        <v>0</v>
      </c>
      <c r="I229" s="319">
        <f t="shared" si="116"/>
        <v>0</v>
      </c>
      <c r="J229" s="319">
        <f t="shared" si="116"/>
        <v>0</v>
      </c>
      <c r="K229" s="318">
        <f t="shared" si="116"/>
        <v>0</v>
      </c>
      <c r="L229" s="319">
        <f t="shared" si="116"/>
        <v>0</v>
      </c>
      <c r="M229" s="319">
        <f t="shared" si="116"/>
        <v>0</v>
      </c>
      <c r="N229" s="319">
        <f t="shared" si="116"/>
        <v>0</v>
      </c>
      <c r="O229" s="319">
        <f t="shared" si="116"/>
        <v>0</v>
      </c>
      <c r="P229" s="318">
        <f t="shared" si="116"/>
        <v>0</v>
      </c>
      <c r="Q229" s="319">
        <f t="shared" si="116"/>
        <v>0</v>
      </c>
      <c r="R229" s="319">
        <f t="shared" si="116"/>
        <v>0</v>
      </c>
      <c r="S229" s="319">
        <f t="shared" si="116"/>
        <v>0</v>
      </c>
      <c r="T229" s="319">
        <f t="shared" si="116"/>
        <v>0</v>
      </c>
      <c r="U229" s="318">
        <f t="shared" si="116"/>
        <v>0</v>
      </c>
      <c r="V229" s="319">
        <f t="shared" si="115"/>
        <v>0</v>
      </c>
      <c r="W229" s="319">
        <f t="shared" si="115"/>
        <v>0</v>
      </c>
      <c r="X229" s="319">
        <f t="shared" si="115"/>
        <v>0</v>
      </c>
      <c r="Y229" s="319">
        <f t="shared" si="115"/>
        <v>0</v>
      </c>
      <c r="Z229" s="319">
        <f t="shared" si="115"/>
        <v>550</v>
      </c>
      <c r="AA229" s="319">
        <f t="shared" si="115"/>
        <v>550</v>
      </c>
      <c r="AB229" s="319">
        <f t="shared" si="115"/>
        <v>550</v>
      </c>
      <c r="AC229" s="319">
        <f t="shared" si="115"/>
        <v>550</v>
      </c>
      <c r="AD229" s="319">
        <f t="shared" si="115"/>
        <v>550</v>
      </c>
      <c r="AE229" s="319">
        <f t="shared" si="115"/>
        <v>550</v>
      </c>
      <c r="AF229" s="319">
        <f t="shared" si="115"/>
        <v>550</v>
      </c>
      <c r="AG229" s="319">
        <f t="shared" si="115"/>
        <v>550</v>
      </c>
      <c r="AH229" s="319">
        <f t="shared" si="115"/>
        <v>550</v>
      </c>
      <c r="AI229" s="319">
        <f t="shared" si="115"/>
        <v>550</v>
      </c>
      <c r="AJ229" s="319">
        <f t="shared" si="115"/>
        <v>550</v>
      </c>
      <c r="AK229" s="319">
        <f t="shared" si="115"/>
        <v>550</v>
      </c>
      <c r="AL229" s="319">
        <f t="shared" si="115"/>
        <v>550</v>
      </c>
      <c r="AM229" s="319">
        <f t="shared" si="115"/>
        <v>550</v>
      </c>
      <c r="AN229" s="319">
        <f t="shared" si="115"/>
        <v>550</v>
      </c>
      <c r="AO229" s="319">
        <f t="shared" si="115"/>
        <v>550</v>
      </c>
      <c r="AP229" s="319">
        <f t="shared" si="115"/>
        <v>550</v>
      </c>
      <c r="AQ229" s="319">
        <f t="shared" si="115"/>
        <v>550</v>
      </c>
      <c r="AR229" s="319">
        <f t="shared" si="115"/>
        <v>550</v>
      </c>
      <c r="AS229" s="319">
        <f t="shared" si="115"/>
        <v>550</v>
      </c>
      <c r="AT229" s="319">
        <f t="shared" si="115"/>
        <v>550</v>
      </c>
    </row>
    <row r="230" spans="2:46" x14ac:dyDescent="0.2">
      <c r="B230" s="313">
        <f t="shared" si="113"/>
        <v>0</v>
      </c>
      <c r="C230" s="313"/>
      <c r="D230" s="313"/>
      <c r="E230" s="313"/>
      <c r="F230" s="318">
        <f t="shared" si="116"/>
        <v>0</v>
      </c>
      <c r="G230" s="319">
        <f t="shared" si="116"/>
        <v>0</v>
      </c>
      <c r="H230" s="319">
        <f t="shared" si="116"/>
        <v>0</v>
      </c>
      <c r="I230" s="319">
        <f t="shared" si="116"/>
        <v>0</v>
      </c>
      <c r="J230" s="319">
        <f t="shared" si="116"/>
        <v>0</v>
      </c>
      <c r="K230" s="318">
        <f t="shared" si="116"/>
        <v>0</v>
      </c>
      <c r="L230" s="319">
        <f t="shared" si="116"/>
        <v>0</v>
      </c>
      <c r="M230" s="319">
        <f t="shared" si="116"/>
        <v>0</v>
      </c>
      <c r="N230" s="319">
        <f t="shared" si="116"/>
        <v>0</v>
      </c>
      <c r="O230" s="319">
        <f t="shared" si="116"/>
        <v>0</v>
      </c>
      <c r="P230" s="318">
        <f t="shared" si="116"/>
        <v>0</v>
      </c>
      <c r="Q230" s="319">
        <f t="shared" si="116"/>
        <v>0</v>
      </c>
      <c r="R230" s="319">
        <f t="shared" si="116"/>
        <v>0</v>
      </c>
      <c r="S230" s="319">
        <f t="shared" si="116"/>
        <v>0</v>
      </c>
      <c r="T230" s="319">
        <f t="shared" si="116"/>
        <v>0</v>
      </c>
      <c r="U230" s="318">
        <f t="shared" si="116"/>
        <v>0</v>
      </c>
      <c r="V230" s="319">
        <f t="shared" si="115"/>
        <v>0</v>
      </c>
      <c r="W230" s="319">
        <f t="shared" si="115"/>
        <v>0</v>
      </c>
      <c r="X230" s="319">
        <f t="shared" si="115"/>
        <v>0</v>
      </c>
      <c r="Y230" s="319">
        <f t="shared" si="115"/>
        <v>0</v>
      </c>
      <c r="Z230" s="319">
        <f t="shared" si="115"/>
        <v>0</v>
      </c>
      <c r="AA230" s="319">
        <f t="shared" si="115"/>
        <v>0</v>
      </c>
      <c r="AB230" s="319">
        <f t="shared" si="115"/>
        <v>0</v>
      </c>
      <c r="AC230" s="319">
        <f t="shared" si="115"/>
        <v>0</v>
      </c>
      <c r="AD230" s="319">
        <f t="shared" si="115"/>
        <v>0</v>
      </c>
      <c r="AE230" s="319">
        <f t="shared" si="115"/>
        <v>0</v>
      </c>
      <c r="AF230" s="319">
        <f t="shared" si="115"/>
        <v>0</v>
      </c>
      <c r="AG230" s="319">
        <f t="shared" si="115"/>
        <v>0</v>
      </c>
      <c r="AH230" s="319">
        <f t="shared" si="115"/>
        <v>0</v>
      </c>
      <c r="AI230" s="319">
        <f t="shared" si="115"/>
        <v>0</v>
      </c>
      <c r="AJ230" s="319">
        <f t="shared" si="115"/>
        <v>0</v>
      </c>
      <c r="AK230" s="319">
        <f t="shared" si="115"/>
        <v>0</v>
      </c>
      <c r="AL230" s="319">
        <f t="shared" si="115"/>
        <v>0</v>
      </c>
      <c r="AM230" s="319">
        <f t="shared" si="115"/>
        <v>0</v>
      </c>
      <c r="AN230" s="319">
        <f t="shared" si="115"/>
        <v>0</v>
      </c>
      <c r="AO230" s="319">
        <f t="shared" si="115"/>
        <v>0</v>
      </c>
      <c r="AP230" s="319">
        <f t="shared" si="115"/>
        <v>0</v>
      </c>
      <c r="AQ230" s="319">
        <f t="shared" si="115"/>
        <v>0</v>
      </c>
      <c r="AR230" s="319">
        <f t="shared" si="115"/>
        <v>0</v>
      </c>
      <c r="AS230" s="319">
        <f t="shared" si="115"/>
        <v>0</v>
      </c>
      <c r="AT230" s="319">
        <f t="shared" si="115"/>
        <v>0</v>
      </c>
    </row>
    <row r="231" spans="2:46" x14ac:dyDescent="0.2">
      <c r="B231" s="313" t="str">
        <f t="shared" si="113"/>
        <v>Zamora Santiago G9</v>
      </c>
      <c r="C231" s="313"/>
      <c r="D231" s="313"/>
      <c r="E231" s="313"/>
      <c r="F231" s="318">
        <f t="shared" si="116"/>
        <v>0</v>
      </c>
      <c r="G231" s="319">
        <f t="shared" si="116"/>
        <v>0</v>
      </c>
      <c r="H231" s="319">
        <f t="shared" si="116"/>
        <v>0</v>
      </c>
      <c r="I231" s="319">
        <f t="shared" si="116"/>
        <v>0</v>
      </c>
      <c r="J231" s="319">
        <f t="shared" si="116"/>
        <v>0</v>
      </c>
      <c r="K231" s="318">
        <f t="shared" si="116"/>
        <v>0</v>
      </c>
      <c r="L231" s="319">
        <f t="shared" si="116"/>
        <v>0</v>
      </c>
      <c r="M231" s="319">
        <f t="shared" si="116"/>
        <v>0</v>
      </c>
      <c r="N231" s="319">
        <f t="shared" si="116"/>
        <v>0</v>
      </c>
      <c r="O231" s="319">
        <f t="shared" si="116"/>
        <v>0</v>
      </c>
      <c r="P231" s="318">
        <f t="shared" si="116"/>
        <v>0</v>
      </c>
      <c r="Q231" s="319">
        <f t="shared" si="116"/>
        <v>0</v>
      </c>
      <c r="R231" s="319">
        <f t="shared" si="116"/>
        <v>0</v>
      </c>
      <c r="S231" s="319">
        <f t="shared" si="116"/>
        <v>0</v>
      </c>
      <c r="T231" s="319">
        <f t="shared" si="116"/>
        <v>0</v>
      </c>
      <c r="U231" s="318">
        <f t="shared" si="116"/>
        <v>0</v>
      </c>
      <c r="V231" s="319">
        <f t="shared" si="115"/>
        <v>0</v>
      </c>
      <c r="W231" s="319">
        <f t="shared" si="115"/>
        <v>0</v>
      </c>
      <c r="X231" s="319">
        <f t="shared" si="115"/>
        <v>0</v>
      </c>
      <c r="Y231" s="319">
        <f t="shared" si="115"/>
        <v>0</v>
      </c>
      <c r="Z231" s="319">
        <f t="shared" si="115"/>
        <v>0</v>
      </c>
      <c r="AA231" s="319">
        <f t="shared" si="115"/>
        <v>600</v>
      </c>
      <c r="AB231" s="319">
        <f t="shared" si="115"/>
        <v>600</v>
      </c>
      <c r="AC231" s="319">
        <f t="shared" si="115"/>
        <v>600</v>
      </c>
      <c r="AD231" s="319">
        <f t="shared" si="115"/>
        <v>600</v>
      </c>
      <c r="AE231" s="319">
        <f t="shared" si="115"/>
        <v>600</v>
      </c>
      <c r="AF231" s="319">
        <f t="shared" si="115"/>
        <v>600</v>
      </c>
      <c r="AG231" s="319">
        <f t="shared" si="115"/>
        <v>600</v>
      </c>
      <c r="AH231" s="319">
        <f t="shared" si="115"/>
        <v>600</v>
      </c>
      <c r="AI231" s="319">
        <f t="shared" si="115"/>
        <v>600</v>
      </c>
      <c r="AJ231" s="319">
        <f t="shared" si="115"/>
        <v>600</v>
      </c>
      <c r="AK231" s="319">
        <f t="shared" si="115"/>
        <v>600</v>
      </c>
      <c r="AL231" s="319">
        <f t="shared" si="115"/>
        <v>600</v>
      </c>
      <c r="AM231" s="319">
        <f t="shared" si="115"/>
        <v>600</v>
      </c>
      <c r="AN231" s="319">
        <f t="shared" si="115"/>
        <v>600</v>
      </c>
      <c r="AO231" s="319">
        <f t="shared" si="115"/>
        <v>600</v>
      </c>
      <c r="AP231" s="319">
        <f t="shared" si="115"/>
        <v>600</v>
      </c>
      <c r="AQ231" s="319">
        <f t="shared" si="115"/>
        <v>600</v>
      </c>
      <c r="AR231" s="319">
        <f t="shared" si="115"/>
        <v>600</v>
      </c>
      <c r="AS231" s="319">
        <f t="shared" si="115"/>
        <v>600</v>
      </c>
      <c r="AT231" s="319">
        <f t="shared" si="115"/>
        <v>600</v>
      </c>
    </row>
    <row r="232" spans="2:46" x14ac:dyDescent="0.2">
      <c r="B232" s="313" t="str">
        <f t="shared" ref="B232:B240" si="117">+B90</f>
        <v>Chespí-Palma Real</v>
      </c>
      <c r="C232" s="313"/>
      <c r="D232" s="313"/>
      <c r="E232" s="313"/>
      <c r="F232" s="318">
        <f t="shared" ref="F232:AT238" si="118">+F90</f>
        <v>0</v>
      </c>
      <c r="G232" s="319">
        <f t="shared" si="118"/>
        <v>0</v>
      </c>
      <c r="H232" s="319">
        <f t="shared" si="118"/>
        <v>0</v>
      </c>
      <c r="I232" s="319">
        <f t="shared" si="118"/>
        <v>0</v>
      </c>
      <c r="J232" s="319">
        <f t="shared" si="118"/>
        <v>0</v>
      </c>
      <c r="K232" s="318">
        <f t="shared" si="118"/>
        <v>0</v>
      </c>
      <c r="L232" s="319">
        <f t="shared" si="118"/>
        <v>0</v>
      </c>
      <c r="M232" s="319">
        <f t="shared" si="118"/>
        <v>0</v>
      </c>
      <c r="N232" s="319">
        <f t="shared" si="118"/>
        <v>0</v>
      </c>
      <c r="O232" s="319">
        <f t="shared" si="118"/>
        <v>0</v>
      </c>
      <c r="P232" s="318">
        <f t="shared" si="118"/>
        <v>0</v>
      </c>
      <c r="Q232" s="319">
        <f t="shared" si="118"/>
        <v>0</v>
      </c>
      <c r="R232" s="319">
        <f t="shared" si="118"/>
        <v>0</v>
      </c>
      <c r="S232" s="319">
        <f t="shared" si="118"/>
        <v>0</v>
      </c>
      <c r="T232" s="319">
        <f t="shared" si="118"/>
        <v>0</v>
      </c>
      <c r="U232" s="318">
        <f t="shared" si="118"/>
        <v>0</v>
      </c>
      <c r="V232" s="319">
        <f t="shared" si="118"/>
        <v>0</v>
      </c>
      <c r="W232" s="319">
        <f t="shared" si="118"/>
        <v>0</v>
      </c>
      <c r="X232" s="319">
        <f t="shared" si="118"/>
        <v>0</v>
      </c>
      <c r="Y232" s="319">
        <f t="shared" si="118"/>
        <v>0</v>
      </c>
      <c r="Z232" s="319">
        <f t="shared" si="118"/>
        <v>0</v>
      </c>
      <c r="AA232" s="319">
        <f t="shared" si="118"/>
        <v>0</v>
      </c>
      <c r="AB232" s="319">
        <f t="shared" si="118"/>
        <v>0</v>
      </c>
      <c r="AC232" s="319">
        <f t="shared" si="118"/>
        <v>0</v>
      </c>
      <c r="AD232" s="319">
        <f t="shared" si="118"/>
        <v>0</v>
      </c>
      <c r="AE232" s="319">
        <f t="shared" si="118"/>
        <v>0</v>
      </c>
      <c r="AF232" s="319">
        <f t="shared" si="118"/>
        <v>0</v>
      </c>
      <c r="AG232" s="319">
        <f t="shared" si="118"/>
        <v>0</v>
      </c>
      <c r="AH232" s="319">
        <f t="shared" si="118"/>
        <v>0</v>
      </c>
      <c r="AI232" s="319">
        <f t="shared" si="118"/>
        <v>0</v>
      </c>
      <c r="AJ232" s="319">
        <f t="shared" si="118"/>
        <v>0</v>
      </c>
      <c r="AK232" s="319">
        <f t="shared" si="118"/>
        <v>0</v>
      </c>
      <c r="AL232" s="319">
        <f t="shared" si="118"/>
        <v>0</v>
      </c>
      <c r="AM232" s="319">
        <f t="shared" si="118"/>
        <v>0</v>
      </c>
      <c r="AN232" s="319">
        <f t="shared" si="118"/>
        <v>0</v>
      </c>
      <c r="AO232" s="319">
        <f t="shared" si="118"/>
        <v>0</v>
      </c>
      <c r="AP232" s="319">
        <f t="shared" si="118"/>
        <v>0</v>
      </c>
      <c r="AQ232" s="319">
        <f t="shared" si="118"/>
        <v>0</v>
      </c>
      <c r="AR232" s="319">
        <f t="shared" si="118"/>
        <v>0</v>
      </c>
      <c r="AS232" s="319">
        <f t="shared" si="118"/>
        <v>0</v>
      </c>
      <c r="AT232" s="319">
        <f t="shared" si="118"/>
        <v>0</v>
      </c>
    </row>
    <row r="233" spans="2:46" x14ac:dyDescent="0.2">
      <c r="B233" s="313" t="str">
        <f t="shared" si="117"/>
        <v>Tortugo</v>
      </c>
      <c r="C233" s="313"/>
      <c r="D233" s="313"/>
      <c r="E233" s="313"/>
      <c r="F233" s="318">
        <f t="shared" si="118"/>
        <v>0</v>
      </c>
      <c r="G233" s="319">
        <f t="shared" si="118"/>
        <v>0</v>
      </c>
      <c r="H233" s="319">
        <f t="shared" si="118"/>
        <v>0</v>
      </c>
      <c r="I233" s="319">
        <f t="shared" si="118"/>
        <v>0</v>
      </c>
      <c r="J233" s="319">
        <f t="shared" si="118"/>
        <v>0</v>
      </c>
      <c r="K233" s="318">
        <f t="shared" si="118"/>
        <v>0</v>
      </c>
      <c r="L233" s="319">
        <f t="shared" si="118"/>
        <v>0</v>
      </c>
      <c r="M233" s="319">
        <f t="shared" si="118"/>
        <v>0</v>
      </c>
      <c r="N233" s="319">
        <f t="shared" si="118"/>
        <v>0</v>
      </c>
      <c r="O233" s="319">
        <f t="shared" si="118"/>
        <v>0</v>
      </c>
      <c r="P233" s="318">
        <f t="shared" si="118"/>
        <v>0</v>
      </c>
      <c r="Q233" s="319">
        <f t="shared" si="118"/>
        <v>0</v>
      </c>
      <c r="R233" s="319">
        <f t="shared" si="118"/>
        <v>0</v>
      </c>
      <c r="S233" s="319">
        <f t="shared" si="118"/>
        <v>0</v>
      </c>
      <c r="T233" s="319">
        <f t="shared" si="118"/>
        <v>0</v>
      </c>
      <c r="U233" s="318">
        <f t="shared" si="118"/>
        <v>0</v>
      </c>
      <c r="V233" s="319">
        <f t="shared" si="118"/>
        <v>0</v>
      </c>
      <c r="W233" s="319">
        <f t="shared" si="118"/>
        <v>0</v>
      </c>
      <c r="X233" s="319">
        <f t="shared" si="118"/>
        <v>0</v>
      </c>
      <c r="Y233" s="319">
        <f t="shared" si="118"/>
        <v>0</v>
      </c>
      <c r="Z233" s="319">
        <f t="shared" si="118"/>
        <v>0</v>
      </c>
      <c r="AA233" s="319">
        <f t="shared" si="118"/>
        <v>0</v>
      </c>
      <c r="AB233" s="319">
        <f t="shared" si="118"/>
        <v>0</v>
      </c>
      <c r="AC233" s="319">
        <f t="shared" si="118"/>
        <v>0</v>
      </c>
      <c r="AD233" s="319">
        <f t="shared" si="118"/>
        <v>0</v>
      </c>
      <c r="AE233" s="319">
        <f t="shared" si="118"/>
        <v>0</v>
      </c>
      <c r="AF233" s="319">
        <f t="shared" si="118"/>
        <v>0</v>
      </c>
      <c r="AG233" s="319">
        <f t="shared" si="118"/>
        <v>0</v>
      </c>
      <c r="AH233" s="319">
        <f t="shared" si="118"/>
        <v>0</v>
      </c>
      <c r="AI233" s="319">
        <f t="shared" si="118"/>
        <v>0</v>
      </c>
      <c r="AJ233" s="319">
        <f t="shared" si="118"/>
        <v>0</v>
      </c>
      <c r="AK233" s="319">
        <f t="shared" si="118"/>
        <v>0</v>
      </c>
      <c r="AL233" s="319">
        <f t="shared" si="118"/>
        <v>0</v>
      </c>
      <c r="AM233" s="319">
        <f t="shared" si="118"/>
        <v>0</v>
      </c>
      <c r="AN233" s="319">
        <f t="shared" si="118"/>
        <v>0</v>
      </c>
      <c r="AO233" s="319">
        <f t="shared" si="118"/>
        <v>0</v>
      </c>
      <c r="AP233" s="319">
        <f t="shared" si="118"/>
        <v>0</v>
      </c>
      <c r="AQ233" s="319">
        <f t="shared" si="118"/>
        <v>0</v>
      </c>
      <c r="AR233" s="319">
        <f t="shared" si="118"/>
        <v>0</v>
      </c>
      <c r="AS233" s="319">
        <f t="shared" si="118"/>
        <v>0</v>
      </c>
      <c r="AT233" s="319">
        <f t="shared" si="118"/>
        <v>0</v>
      </c>
    </row>
    <row r="234" spans="2:46" x14ac:dyDescent="0.2">
      <c r="B234" s="313" t="str">
        <f t="shared" si="117"/>
        <v>Abitagua</v>
      </c>
      <c r="C234" s="313"/>
      <c r="D234" s="313"/>
      <c r="E234" s="313"/>
      <c r="F234" s="318">
        <f t="shared" si="118"/>
        <v>0</v>
      </c>
      <c r="G234" s="319">
        <f t="shared" si="118"/>
        <v>0</v>
      </c>
      <c r="H234" s="319">
        <f t="shared" si="118"/>
        <v>0</v>
      </c>
      <c r="I234" s="319">
        <f t="shared" si="118"/>
        <v>0</v>
      </c>
      <c r="J234" s="319">
        <f t="shared" si="118"/>
        <v>0</v>
      </c>
      <c r="K234" s="318">
        <f t="shared" si="118"/>
        <v>0</v>
      </c>
      <c r="L234" s="319">
        <f t="shared" si="118"/>
        <v>0</v>
      </c>
      <c r="M234" s="319">
        <f t="shared" si="118"/>
        <v>0</v>
      </c>
      <c r="N234" s="319">
        <f t="shared" si="118"/>
        <v>0</v>
      </c>
      <c r="O234" s="319">
        <f t="shared" si="118"/>
        <v>0</v>
      </c>
      <c r="P234" s="318">
        <f t="shared" si="118"/>
        <v>0</v>
      </c>
      <c r="Q234" s="319">
        <f t="shared" si="118"/>
        <v>0</v>
      </c>
      <c r="R234" s="319">
        <f t="shared" si="118"/>
        <v>0</v>
      </c>
      <c r="S234" s="319">
        <f t="shared" si="118"/>
        <v>0</v>
      </c>
      <c r="T234" s="319">
        <f t="shared" si="118"/>
        <v>0</v>
      </c>
      <c r="U234" s="318">
        <f t="shared" si="118"/>
        <v>0</v>
      </c>
      <c r="V234" s="319">
        <f t="shared" si="118"/>
        <v>0</v>
      </c>
      <c r="W234" s="319">
        <f t="shared" si="118"/>
        <v>0</v>
      </c>
      <c r="X234" s="319">
        <f t="shared" si="118"/>
        <v>0</v>
      </c>
      <c r="Y234" s="319">
        <f t="shared" si="118"/>
        <v>0</v>
      </c>
      <c r="Z234" s="319">
        <f t="shared" si="118"/>
        <v>0</v>
      </c>
      <c r="AA234" s="319">
        <f t="shared" si="118"/>
        <v>0</v>
      </c>
      <c r="AB234" s="319">
        <f t="shared" si="118"/>
        <v>0</v>
      </c>
      <c r="AC234" s="319">
        <f t="shared" si="118"/>
        <v>0</v>
      </c>
      <c r="AD234" s="319">
        <f t="shared" si="118"/>
        <v>0</v>
      </c>
      <c r="AE234" s="319">
        <f t="shared" si="118"/>
        <v>0</v>
      </c>
      <c r="AF234" s="319">
        <f t="shared" si="118"/>
        <v>0</v>
      </c>
      <c r="AG234" s="319">
        <f t="shared" si="118"/>
        <v>0</v>
      </c>
      <c r="AH234" s="319">
        <f t="shared" si="118"/>
        <v>0</v>
      </c>
      <c r="AI234" s="319">
        <f t="shared" si="118"/>
        <v>0</v>
      </c>
      <c r="AJ234" s="319">
        <f t="shared" si="118"/>
        <v>0</v>
      </c>
      <c r="AK234" s="319">
        <f t="shared" si="118"/>
        <v>0</v>
      </c>
      <c r="AL234" s="319">
        <f t="shared" si="118"/>
        <v>0</v>
      </c>
      <c r="AM234" s="319">
        <f t="shared" si="118"/>
        <v>0</v>
      </c>
      <c r="AN234" s="319">
        <f t="shared" si="118"/>
        <v>0</v>
      </c>
      <c r="AO234" s="319">
        <f t="shared" si="118"/>
        <v>0</v>
      </c>
      <c r="AP234" s="319">
        <f t="shared" si="118"/>
        <v>0</v>
      </c>
      <c r="AQ234" s="319">
        <f t="shared" si="118"/>
        <v>0</v>
      </c>
      <c r="AR234" s="319">
        <f t="shared" si="118"/>
        <v>0</v>
      </c>
      <c r="AS234" s="319">
        <f t="shared" si="118"/>
        <v>0</v>
      </c>
      <c r="AT234" s="319">
        <f t="shared" si="118"/>
        <v>0</v>
      </c>
    </row>
    <row r="235" spans="2:46" x14ac:dyDescent="0.2">
      <c r="B235" s="313" t="str">
        <f t="shared" si="117"/>
        <v>Lligua Muyo</v>
      </c>
      <c r="C235" s="313"/>
      <c r="D235" s="313"/>
      <c r="E235" s="313"/>
      <c r="F235" s="318">
        <f t="shared" si="118"/>
        <v>0</v>
      </c>
      <c r="G235" s="319">
        <f t="shared" si="118"/>
        <v>0</v>
      </c>
      <c r="H235" s="319">
        <f t="shared" si="118"/>
        <v>0</v>
      </c>
      <c r="I235" s="319">
        <f t="shared" si="118"/>
        <v>0</v>
      </c>
      <c r="J235" s="319">
        <f t="shared" si="118"/>
        <v>0</v>
      </c>
      <c r="K235" s="318">
        <f t="shared" si="118"/>
        <v>0</v>
      </c>
      <c r="L235" s="319">
        <f t="shared" si="118"/>
        <v>0</v>
      </c>
      <c r="M235" s="319">
        <f t="shared" si="118"/>
        <v>0</v>
      </c>
      <c r="N235" s="319">
        <f t="shared" si="118"/>
        <v>0</v>
      </c>
      <c r="O235" s="319">
        <f t="shared" si="118"/>
        <v>0</v>
      </c>
      <c r="P235" s="318">
        <f t="shared" si="118"/>
        <v>0</v>
      </c>
      <c r="Q235" s="319">
        <f t="shared" si="118"/>
        <v>0</v>
      </c>
      <c r="R235" s="319">
        <f t="shared" si="118"/>
        <v>0</v>
      </c>
      <c r="S235" s="319">
        <f t="shared" si="118"/>
        <v>0</v>
      </c>
      <c r="T235" s="319">
        <f t="shared" si="118"/>
        <v>0</v>
      </c>
      <c r="U235" s="318">
        <f t="shared" si="118"/>
        <v>0</v>
      </c>
      <c r="V235" s="319">
        <f t="shared" si="118"/>
        <v>0</v>
      </c>
      <c r="W235" s="319">
        <f t="shared" si="118"/>
        <v>0</v>
      </c>
      <c r="X235" s="319">
        <f t="shared" si="118"/>
        <v>0</v>
      </c>
      <c r="Y235" s="319">
        <f t="shared" si="118"/>
        <v>0</v>
      </c>
      <c r="Z235" s="319">
        <f t="shared" si="118"/>
        <v>0</v>
      </c>
      <c r="AA235" s="319">
        <f t="shared" si="118"/>
        <v>0</v>
      </c>
      <c r="AB235" s="319">
        <f t="shared" si="118"/>
        <v>0</v>
      </c>
      <c r="AC235" s="319">
        <f t="shared" si="118"/>
        <v>0</v>
      </c>
      <c r="AD235" s="319">
        <f t="shared" si="118"/>
        <v>0</v>
      </c>
      <c r="AE235" s="319">
        <f t="shared" si="118"/>
        <v>0</v>
      </c>
      <c r="AF235" s="319">
        <f t="shared" si="118"/>
        <v>0</v>
      </c>
      <c r="AG235" s="319">
        <f t="shared" si="118"/>
        <v>0</v>
      </c>
      <c r="AH235" s="319">
        <f t="shared" si="118"/>
        <v>0</v>
      </c>
      <c r="AI235" s="319">
        <f t="shared" si="118"/>
        <v>0</v>
      </c>
      <c r="AJ235" s="319">
        <f t="shared" si="118"/>
        <v>0</v>
      </c>
      <c r="AK235" s="319">
        <f t="shared" si="118"/>
        <v>0</v>
      </c>
      <c r="AL235" s="319">
        <f t="shared" si="118"/>
        <v>0</v>
      </c>
      <c r="AM235" s="319">
        <f t="shared" si="118"/>
        <v>0</v>
      </c>
      <c r="AN235" s="319">
        <f t="shared" si="118"/>
        <v>0</v>
      </c>
      <c r="AO235" s="319">
        <f t="shared" si="118"/>
        <v>0</v>
      </c>
      <c r="AP235" s="319">
        <f t="shared" si="118"/>
        <v>0</v>
      </c>
      <c r="AQ235" s="319">
        <f t="shared" si="118"/>
        <v>0</v>
      </c>
      <c r="AR235" s="319">
        <f t="shared" si="118"/>
        <v>0</v>
      </c>
      <c r="AS235" s="319">
        <f t="shared" si="118"/>
        <v>0</v>
      </c>
      <c r="AT235" s="319">
        <f t="shared" si="118"/>
        <v>0</v>
      </c>
    </row>
    <row r="236" spans="2:46" x14ac:dyDescent="0.2">
      <c r="B236" s="313" t="str">
        <f t="shared" si="117"/>
        <v>Chirapí</v>
      </c>
      <c r="C236" s="313"/>
      <c r="D236" s="313"/>
      <c r="E236" s="313"/>
      <c r="F236" s="318">
        <f t="shared" si="118"/>
        <v>0</v>
      </c>
      <c r="G236" s="319">
        <f t="shared" si="118"/>
        <v>0</v>
      </c>
      <c r="H236" s="319">
        <f t="shared" si="118"/>
        <v>0</v>
      </c>
      <c r="I236" s="319">
        <f t="shared" si="118"/>
        <v>0</v>
      </c>
      <c r="J236" s="319">
        <f t="shared" si="118"/>
        <v>0</v>
      </c>
      <c r="K236" s="318">
        <f t="shared" si="118"/>
        <v>0</v>
      </c>
      <c r="L236" s="319">
        <f t="shared" si="118"/>
        <v>0</v>
      </c>
      <c r="M236" s="319">
        <f t="shared" si="118"/>
        <v>0</v>
      </c>
      <c r="N236" s="319">
        <f t="shared" si="118"/>
        <v>0</v>
      </c>
      <c r="O236" s="319">
        <f t="shared" si="118"/>
        <v>0</v>
      </c>
      <c r="P236" s="318">
        <f t="shared" si="118"/>
        <v>0</v>
      </c>
      <c r="Q236" s="319">
        <f t="shared" si="118"/>
        <v>0</v>
      </c>
      <c r="R236" s="319">
        <f t="shared" si="118"/>
        <v>0</v>
      </c>
      <c r="S236" s="319">
        <f t="shared" si="118"/>
        <v>0</v>
      </c>
      <c r="T236" s="319">
        <f t="shared" si="118"/>
        <v>0</v>
      </c>
      <c r="U236" s="318">
        <f t="shared" si="118"/>
        <v>0</v>
      </c>
      <c r="V236" s="319">
        <f t="shared" si="118"/>
        <v>0</v>
      </c>
      <c r="W236" s="319">
        <f t="shared" si="118"/>
        <v>0</v>
      </c>
      <c r="X236" s="319">
        <f t="shared" si="118"/>
        <v>0</v>
      </c>
      <c r="Y236" s="319">
        <f t="shared" si="118"/>
        <v>0</v>
      </c>
      <c r="Z236" s="319">
        <f t="shared" si="118"/>
        <v>0</v>
      </c>
      <c r="AA236" s="319">
        <f t="shared" si="118"/>
        <v>0</v>
      </c>
      <c r="AB236" s="319">
        <f t="shared" si="118"/>
        <v>0</v>
      </c>
      <c r="AC236" s="319">
        <f t="shared" si="118"/>
        <v>0</v>
      </c>
      <c r="AD236" s="319">
        <f t="shared" si="118"/>
        <v>0</v>
      </c>
      <c r="AE236" s="319">
        <f t="shared" si="118"/>
        <v>0</v>
      </c>
      <c r="AF236" s="319">
        <f t="shared" si="118"/>
        <v>0</v>
      </c>
      <c r="AG236" s="319">
        <f t="shared" si="118"/>
        <v>0</v>
      </c>
      <c r="AH236" s="319">
        <f t="shared" si="118"/>
        <v>0</v>
      </c>
      <c r="AI236" s="319">
        <f t="shared" si="118"/>
        <v>0</v>
      </c>
      <c r="AJ236" s="319">
        <f t="shared" si="118"/>
        <v>0</v>
      </c>
      <c r="AK236" s="319">
        <f t="shared" si="118"/>
        <v>0</v>
      </c>
      <c r="AL236" s="319">
        <f t="shared" si="118"/>
        <v>0</v>
      </c>
      <c r="AM236" s="319">
        <f t="shared" si="118"/>
        <v>0</v>
      </c>
      <c r="AN236" s="319">
        <f t="shared" si="118"/>
        <v>0</v>
      </c>
      <c r="AO236" s="319">
        <f t="shared" si="118"/>
        <v>0</v>
      </c>
      <c r="AP236" s="319">
        <f t="shared" si="118"/>
        <v>0</v>
      </c>
      <c r="AQ236" s="319">
        <f t="shared" si="118"/>
        <v>0</v>
      </c>
      <c r="AR236" s="319">
        <f t="shared" si="118"/>
        <v>0</v>
      </c>
      <c r="AS236" s="319">
        <f t="shared" si="118"/>
        <v>0</v>
      </c>
      <c r="AT236" s="319">
        <f t="shared" si="118"/>
        <v>0</v>
      </c>
    </row>
    <row r="237" spans="2:46" x14ac:dyDescent="0.2">
      <c r="B237" s="313" t="str">
        <f t="shared" si="117"/>
        <v>Llurimaguas</v>
      </c>
      <c r="C237" s="313"/>
      <c r="D237" s="313"/>
      <c r="E237" s="313"/>
      <c r="F237" s="318">
        <f t="shared" si="118"/>
        <v>0</v>
      </c>
      <c r="G237" s="319">
        <f t="shared" si="118"/>
        <v>0</v>
      </c>
      <c r="H237" s="319">
        <f t="shared" si="118"/>
        <v>0</v>
      </c>
      <c r="I237" s="319">
        <f t="shared" si="118"/>
        <v>0</v>
      </c>
      <c r="J237" s="319">
        <f t="shared" si="118"/>
        <v>0</v>
      </c>
      <c r="K237" s="318">
        <f t="shared" si="118"/>
        <v>0</v>
      </c>
      <c r="L237" s="319">
        <f t="shared" si="118"/>
        <v>0</v>
      </c>
      <c r="M237" s="319">
        <f t="shared" si="118"/>
        <v>0</v>
      </c>
      <c r="N237" s="319">
        <f t="shared" si="118"/>
        <v>0</v>
      </c>
      <c r="O237" s="319">
        <f t="shared" si="118"/>
        <v>0</v>
      </c>
      <c r="P237" s="318">
        <f t="shared" si="118"/>
        <v>0</v>
      </c>
      <c r="Q237" s="319">
        <f t="shared" si="118"/>
        <v>0</v>
      </c>
      <c r="R237" s="319">
        <f t="shared" si="118"/>
        <v>0</v>
      </c>
      <c r="S237" s="319">
        <f t="shared" si="118"/>
        <v>0</v>
      </c>
      <c r="T237" s="319">
        <f t="shared" si="118"/>
        <v>0</v>
      </c>
      <c r="U237" s="318">
        <f t="shared" si="118"/>
        <v>0</v>
      </c>
      <c r="V237" s="319">
        <f t="shared" si="118"/>
        <v>0</v>
      </c>
      <c r="W237" s="319">
        <f t="shared" si="118"/>
        <v>0</v>
      </c>
      <c r="X237" s="319">
        <f t="shared" si="118"/>
        <v>0</v>
      </c>
      <c r="Y237" s="319">
        <f t="shared" si="118"/>
        <v>0</v>
      </c>
      <c r="Z237" s="319">
        <f t="shared" si="118"/>
        <v>0</v>
      </c>
      <c r="AA237" s="319">
        <f t="shared" si="118"/>
        <v>0</v>
      </c>
      <c r="AB237" s="319">
        <f t="shared" si="118"/>
        <v>0</v>
      </c>
      <c r="AC237" s="319">
        <f t="shared" si="118"/>
        <v>0</v>
      </c>
      <c r="AD237" s="319">
        <f t="shared" si="118"/>
        <v>0</v>
      </c>
      <c r="AE237" s="319">
        <f t="shared" si="118"/>
        <v>0</v>
      </c>
      <c r="AF237" s="319">
        <f t="shared" si="118"/>
        <v>0</v>
      </c>
      <c r="AG237" s="319">
        <f t="shared" si="118"/>
        <v>0</v>
      </c>
      <c r="AH237" s="319">
        <f t="shared" si="118"/>
        <v>0</v>
      </c>
      <c r="AI237" s="319">
        <f t="shared" si="118"/>
        <v>0</v>
      </c>
      <c r="AJ237" s="319">
        <f t="shared" si="118"/>
        <v>0</v>
      </c>
      <c r="AK237" s="319">
        <f t="shared" si="118"/>
        <v>0</v>
      </c>
      <c r="AL237" s="319">
        <f t="shared" si="118"/>
        <v>0</v>
      </c>
      <c r="AM237" s="319">
        <f t="shared" si="118"/>
        <v>0</v>
      </c>
      <c r="AN237" s="319">
        <f t="shared" si="118"/>
        <v>0</v>
      </c>
      <c r="AO237" s="319">
        <f t="shared" si="118"/>
        <v>0</v>
      </c>
      <c r="AP237" s="319">
        <f t="shared" si="118"/>
        <v>0</v>
      </c>
      <c r="AQ237" s="319">
        <f t="shared" si="118"/>
        <v>0</v>
      </c>
      <c r="AR237" s="319">
        <f t="shared" si="118"/>
        <v>0</v>
      </c>
      <c r="AS237" s="319">
        <f t="shared" si="118"/>
        <v>0</v>
      </c>
      <c r="AT237" s="319">
        <f t="shared" si="118"/>
        <v>0</v>
      </c>
    </row>
    <row r="238" spans="2:46" x14ac:dyDescent="0.2">
      <c r="B238" s="313" t="str">
        <f t="shared" si="117"/>
        <v>Parambas</v>
      </c>
      <c r="C238" s="313"/>
      <c r="D238" s="313"/>
      <c r="E238" s="313"/>
      <c r="F238" s="318">
        <f t="shared" si="118"/>
        <v>0</v>
      </c>
      <c r="G238" s="319">
        <f t="shared" si="118"/>
        <v>0</v>
      </c>
      <c r="H238" s="319">
        <f t="shared" si="118"/>
        <v>0</v>
      </c>
      <c r="I238" s="319">
        <f t="shared" si="118"/>
        <v>0</v>
      </c>
      <c r="J238" s="319">
        <f t="shared" si="118"/>
        <v>0</v>
      </c>
      <c r="K238" s="318">
        <f t="shared" si="118"/>
        <v>0</v>
      </c>
      <c r="L238" s="319">
        <f t="shared" si="118"/>
        <v>0</v>
      </c>
      <c r="M238" s="319">
        <f t="shared" si="118"/>
        <v>0</v>
      </c>
      <c r="N238" s="319">
        <f t="shared" si="118"/>
        <v>0</v>
      </c>
      <c r="O238" s="319">
        <f t="shared" ref="O238:AT240" si="119">+O96</f>
        <v>0</v>
      </c>
      <c r="P238" s="318">
        <f t="shared" si="119"/>
        <v>0</v>
      </c>
      <c r="Q238" s="319">
        <f t="shared" si="119"/>
        <v>0</v>
      </c>
      <c r="R238" s="319">
        <f t="shared" si="119"/>
        <v>0</v>
      </c>
      <c r="S238" s="319">
        <f t="shared" si="119"/>
        <v>0</v>
      </c>
      <c r="T238" s="319">
        <f t="shared" si="119"/>
        <v>0</v>
      </c>
      <c r="U238" s="318">
        <f t="shared" si="119"/>
        <v>0</v>
      </c>
      <c r="V238" s="319">
        <f t="shared" si="119"/>
        <v>0</v>
      </c>
      <c r="W238" s="319">
        <f t="shared" si="119"/>
        <v>0</v>
      </c>
      <c r="X238" s="319">
        <f t="shared" si="119"/>
        <v>0</v>
      </c>
      <c r="Y238" s="319">
        <f t="shared" si="119"/>
        <v>0</v>
      </c>
      <c r="Z238" s="319">
        <f t="shared" si="119"/>
        <v>0</v>
      </c>
      <c r="AA238" s="319">
        <f t="shared" si="119"/>
        <v>0</v>
      </c>
      <c r="AB238" s="319">
        <f t="shared" si="119"/>
        <v>0</v>
      </c>
      <c r="AC238" s="319">
        <f t="shared" si="119"/>
        <v>0</v>
      </c>
      <c r="AD238" s="319">
        <f t="shared" si="119"/>
        <v>0</v>
      </c>
      <c r="AE238" s="319">
        <f t="shared" si="119"/>
        <v>0</v>
      </c>
      <c r="AF238" s="319">
        <f t="shared" si="119"/>
        <v>0</v>
      </c>
      <c r="AG238" s="319">
        <f t="shared" si="119"/>
        <v>0</v>
      </c>
      <c r="AH238" s="319">
        <f t="shared" si="119"/>
        <v>0</v>
      </c>
      <c r="AI238" s="319">
        <f t="shared" si="119"/>
        <v>0</v>
      </c>
      <c r="AJ238" s="319">
        <f t="shared" si="119"/>
        <v>0</v>
      </c>
      <c r="AK238" s="319">
        <f t="shared" si="119"/>
        <v>0</v>
      </c>
      <c r="AL238" s="319">
        <f t="shared" si="119"/>
        <v>0</v>
      </c>
      <c r="AM238" s="319">
        <f t="shared" si="119"/>
        <v>0</v>
      </c>
      <c r="AN238" s="319">
        <f t="shared" si="119"/>
        <v>0</v>
      </c>
      <c r="AO238" s="319">
        <f t="shared" si="119"/>
        <v>0</v>
      </c>
      <c r="AP238" s="319">
        <f t="shared" si="119"/>
        <v>0</v>
      </c>
      <c r="AQ238" s="319">
        <f t="shared" si="119"/>
        <v>0</v>
      </c>
      <c r="AR238" s="319">
        <f t="shared" si="119"/>
        <v>0</v>
      </c>
      <c r="AS238" s="319">
        <f t="shared" si="119"/>
        <v>0</v>
      </c>
      <c r="AT238" s="319">
        <f t="shared" si="119"/>
        <v>0</v>
      </c>
    </row>
    <row r="239" spans="2:46" x14ac:dyDescent="0.2">
      <c r="B239" s="313" t="str">
        <f t="shared" si="117"/>
        <v>Santa Cruz</v>
      </c>
      <c r="C239" s="313"/>
      <c r="D239" s="313"/>
      <c r="E239" s="313"/>
      <c r="F239" s="318">
        <f t="shared" ref="F239:U240" si="120">+F97</f>
        <v>0</v>
      </c>
      <c r="G239" s="319">
        <f t="shared" si="120"/>
        <v>0</v>
      </c>
      <c r="H239" s="319">
        <f t="shared" si="120"/>
        <v>0</v>
      </c>
      <c r="I239" s="319">
        <f t="shared" si="120"/>
        <v>0</v>
      </c>
      <c r="J239" s="319">
        <f t="shared" si="120"/>
        <v>0</v>
      </c>
      <c r="K239" s="318">
        <f t="shared" si="120"/>
        <v>0</v>
      </c>
      <c r="L239" s="319">
        <f t="shared" si="120"/>
        <v>0</v>
      </c>
      <c r="M239" s="319">
        <f t="shared" si="120"/>
        <v>0</v>
      </c>
      <c r="N239" s="319">
        <f t="shared" si="120"/>
        <v>0</v>
      </c>
      <c r="O239" s="319">
        <f t="shared" si="120"/>
        <v>0</v>
      </c>
      <c r="P239" s="318">
        <f t="shared" si="120"/>
        <v>0</v>
      </c>
      <c r="Q239" s="319">
        <f t="shared" si="120"/>
        <v>0</v>
      </c>
      <c r="R239" s="319">
        <f t="shared" si="120"/>
        <v>0</v>
      </c>
      <c r="S239" s="319">
        <f t="shared" si="120"/>
        <v>0</v>
      </c>
      <c r="T239" s="319">
        <f t="shared" si="120"/>
        <v>0</v>
      </c>
      <c r="U239" s="318">
        <f t="shared" si="120"/>
        <v>0</v>
      </c>
      <c r="V239" s="319">
        <f t="shared" si="119"/>
        <v>0</v>
      </c>
      <c r="W239" s="319">
        <f t="shared" si="119"/>
        <v>0</v>
      </c>
      <c r="X239" s="319">
        <f t="shared" si="119"/>
        <v>0</v>
      </c>
      <c r="Y239" s="319">
        <f t="shared" si="119"/>
        <v>0</v>
      </c>
      <c r="Z239" s="319">
        <f t="shared" si="119"/>
        <v>0</v>
      </c>
      <c r="AA239" s="319">
        <f t="shared" si="119"/>
        <v>0</v>
      </c>
      <c r="AB239" s="319">
        <f t="shared" si="119"/>
        <v>0</v>
      </c>
      <c r="AC239" s="319">
        <f t="shared" si="119"/>
        <v>0</v>
      </c>
      <c r="AD239" s="319">
        <f t="shared" si="119"/>
        <v>0</v>
      </c>
      <c r="AE239" s="319">
        <f t="shared" si="119"/>
        <v>0</v>
      </c>
      <c r="AF239" s="319">
        <f t="shared" si="119"/>
        <v>0</v>
      </c>
      <c r="AG239" s="319">
        <f t="shared" si="119"/>
        <v>0</v>
      </c>
      <c r="AH239" s="319">
        <f t="shared" si="119"/>
        <v>0</v>
      </c>
      <c r="AI239" s="319">
        <f t="shared" si="119"/>
        <v>0</v>
      </c>
      <c r="AJ239" s="319">
        <f t="shared" si="119"/>
        <v>0</v>
      </c>
      <c r="AK239" s="319">
        <f t="shared" si="119"/>
        <v>0</v>
      </c>
      <c r="AL239" s="319">
        <f t="shared" si="119"/>
        <v>0</v>
      </c>
      <c r="AM239" s="319">
        <f t="shared" si="119"/>
        <v>0</v>
      </c>
      <c r="AN239" s="319">
        <f t="shared" si="119"/>
        <v>0</v>
      </c>
      <c r="AO239" s="319">
        <f t="shared" si="119"/>
        <v>0</v>
      </c>
      <c r="AP239" s="319">
        <f t="shared" si="119"/>
        <v>0</v>
      </c>
      <c r="AQ239" s="319">
        <f t="shared" si="119"/>
        <v>0</v>
      </c>
      <c r="AR239" s="319">
        <f t="shared" si="119"/>
        <v>0</v>
      </c>
      <c r="AS239" s="319">
        <f t="shared" si="119"/>
        <v>0</v>
      </c>
      <c r="AT239" s="319">
        <f t="shared" si="119"/>
        <v>0</v>
      </c>
    </row>
    <row r="240" spans="2:46" x14ac:dyDescent="0.2">
      <c r="B240" s="313" t="str">
        <f t="shared" si="117"/>
        <v>Otra hidro</v>
      </c>
      <c r="C240" s="313"/>
      <c r="D240" s="313"/>
      <c r="E240" s="313"/>
      <c r="F240" s="318">
        <f t="shared" si="120"/>
        <v>0</v>
      </c>
      <c r="G240" s="319">
        <f t="shared" si="120"/>
        <v>0</v>
      </c>
      <c r="H240" s="319">
        <f t="shared" si="120"/>
        <v>0</v>
      </c>
      <c r="I240" s="319">
        <f t="shared" si="120"/>
        <v>0</v>
      </c>
      <c r="J240" s="319">
        <f t="shared" si="120"/>
        <v>0</v>
      </c>
      <c r="K240" s="318">
        <f t="shared" si="120"/>
        <v>0</v>
      </c>
      <c r="L240" s="319">
        <f t="shared" si="120"/>
        <v>0</v>
      </c>
      <c r="M240" s="319">
        <f t="shared" si="120"/>
        <v>0</v>
      </c>
      <c r="N240" s="319">
        <f t="shared" si="120"/>
        <v>0</v>
      </c>
      <c r="O240" s="319">
        <f t="shared" si="120"/>
        <v>0</v>
      </c>
      <c r="P240" s="318">
        <f t="shared" si="120"/>
        <v>0</v>
      </c>
      <c r="Q240" s="319">
        <f t="shared" si="120"/>
        <v>0</v>
      </c>
      <c r="R240" s="319">
        <f t="shared" si="120"/>
        <v>0</v>
      </c>
      <c r="S240" s="319">
        <f t="shared" si="120"/>
        <v>0</v>
      </c>
      <c r="T240" s="319">
        <f t="shared" si="120"/>
        <v>0</v>
      </c>
      <c r="U240" s="318">
        <f t="shared" si="120"/>
        <v>0</v>
      </c>
      <c r="V240" s="319">
        <f t="shared" si="119"/>
        <v>0</v>
      </c>
      <c r="W240" s="319">
        <f t="shared" si="119"/>
        <v>0</v>
      </c>
      <c r="X240" s="319">
        <f t="shared" si="119"/>
        <v>0</v>
      </c>
      <c r="Y240" s="319">
        <f t="shared" si="119"/>
        <v>0</v>
      </c>
      <c r="Z240" s="319">
        <f t="shared" si="119"/>
        <v>0</v>
      </c>
      <c r="AA240" s="319">
        <f t="shared" si="119"/>
        <v>0</v>
      </c>
      <c r="AB240" s="319">
        <f t="shared" si="119"/>
        <v>0</v>
      </c>
      <c r="AC240" s="319">
        <f t="shared" si="119"/>
        <v>0</v>
      </c>
      <c r="AD240" s="319">
        <f t="shared" si="119"/>
        <v>0</v>
      </c>
      <c r="AE240" s="319">
        <f t="shared" si="119"/>
        <v>0</v>
      </c>
      <c r="AF240" s="319">
        <f t="shared" si="119"/>
        <v>0</v>
      </c>
      <c r="AG240" s="319">
        <f t="shared" si="119"/>
        <v>0</v>
      </c>
      <c r="AH240" s="319">
        <f t="shared" si="119"/>
        <v>0</v>
      </c>
      <c r="AI240" s="319">
        <f t="shared" si="119"/>
        <v>0</v>
      </c>
      <c r="AJ240" s="319">
        <f t="shared" si="119"/>
        <v>0</v>
      </c>
      <c r="AK240" s="319">
        <f t="shared" si="119"/>
        <v>0</v>
      </c>
      <c r="AL240" s="319">
        <f t="shared" si="119"/>
        <v>0</v>
      </c>
      <c r="AM240" s="319">
        <f t="shared" si="119"/>
        <v>0</v>
      </c>
      <c r="AN240" s="319">
        <f t="shared" si="119"/>
        <v>0</v>
      </c>
      <c r="AO240" s="319">
        <f t="shared" si="119"/>
        <v>0</v>
      </c>
      <c r="AP240" s="319">
        <f t="shared" si="119"/>
        <v>0</v>
      </c>
      <c r="AQ240" s="319">
        <f t="shared" si="119"/>
        <v>0</v>
      </c>
      <c r="AR240" s="319">
        <f t="shared" si="119"/>
        <v>0</v>
      </c>
      <c r="AS240" s="319">
        <f t="shared" si="119"/>
        <v>0</v>
      </c>
      <c r="AT240" s="319">
        <f t="shared" si="119"/>
        <v>0</v>
      </c>
    </row>
    <row r="241" spans="2:46" ht="14.4" x14ac:dyDescent="0.3">
      <c r="B241" s="307" t="s">
        <v>203</v>
      </c>
      <c r="C241" s="310">
        <f>SUM(C222:C240)</f>
        <v>0</v>
      </c>
      <c r="D241" s="310">
        <f>SUM(D222:D240)</f>
        <v>0</v>
      </c>
      <c r="E241" s="310">
        <f>SUM(E222:E240)</f>
        <v>0</v>
      </c>
      <c r="F241" s="311">
        <f>SUM(F222:F240)</f>
        <v>0</v>
      </c>
      <c r="G241" s="310">
        <f t="shared" ref="G241:AT241" si="121">SUM(G222:G240)</f>
        <v>0</v>
      </c>
      <c r="H241" s="310">
        <f t="shared" si="121"/>
        <v>0</v>
      </c>
      <c r="I241" s="310">
        <f t="shared" si="121"/>
        <v>0</v>
      </c>
      <c r="J241" s="310">
        <f t="shared" si="121"/>
        <v>0</v>
      </c>
      <c r="K241" s="311">
        <f t="shared" si="121"/>
        <v>0</v>
      </c>
      <c r="L241" s="310">
        <f t="shared" si="121"/>
        <v>0</v>
      </c>
      <c r="M241" s="310">
        <f t="shared" si="121"/>
        <v>0</v>
      </c>
      <c r="N241" s="310">
        <f t="shared" si="121"/>
        <v>0</v>
      </c>
      <c r="O241" s="310">
        <f t="shared" si="121"/>
        <v>0</v>
      </c>
      <c r="P241" s="311">
        <f t="shared" si="121"/>
        <v>0</v>
      </c>
      <c r="Q241" s="310">
        <f t="shared" si="121"/>
        <v>0</v>
      </c>
      <c r="R241" s="310">
        <f t="shared" si="121"/>
        <v>0</v>
      </c>
      <c r="S241" s="310">
        <f t="shared" si="121"/>
        <v>0</v>
      </c>
      <c r="T241" s="310">
        <f t="shared" si="121"/>
        <v>0</v>
      </c>
      <c r="U241" s="311">
        <f t="shared" si="121"/>
        <v>0</v>
      </c>
      <c r="V241" s="310">
        <f t="shared" si="121"/>
        <v>600</v>
      </c>
      <c r="W241" s="310">
        <f t="shared" si="121"/>
        <v>1394</v>
      </c>
      <c r="X241" s="310">
        <f t="shared" si="121"/>
        <v>1394</v>
      </c>
      <c r="Y241" s="310">
        <f t="shared" si="121"/>
        <v>1394</v>
      </c>
      <c r="Z241" s="310">
        <f t="shared" si="121"/>
        <v>2544</v>
      </c>
      <c r="AA241" s="310">
        <f t="shared" si="121"/>
        <v>3144</v>
      </c>
      <c r="AB241" s="310">
        <f t="shared" si="121"/>
        <v>3144</v>
      </c>
      <c r="AC241" s="310">
        <f t="shared" si="121"/>
        <v>3144</v>
      </c>
      <c r="AD241" s="310">
        <f t="shared" si="121"/>
        <v>3144</v>
      </c>
      <c r="AE241" s="310">
        <f t="shared" si="121"/>
        <v>3144</v>
      </c>
      <c r="AF241" s="310">
        <f t="shared" si="121"/>
        <v>3144</v>
      </c>
      <c r="AG241" s="310">
        <f t="shared" si="121"/>
        <v>3144</v>
      </c>
      <c r="AH241" s="310">
        <f t="shared" si="121"/>
        <v>3144</v>
      </c>
      <c r="AI241" s="310">
        <f t="shared" si="121"/>
        <v>3144</v>
      </c>
      <c r="AJ241" s="310">
        <f t="shared" si="121"/>
        <v>3144</v>
      </c>
      <c r="AK241" s="310">
        <f t="shared" si="121"/>
        <v>3144</v>
      </c>
      <c r="AL241" s="310">
        <f t="shared" si="121"/>
        <v>3144</v>
      </c>
      <c r="AM241" s="310">
        <f t="shared" si="121"/>
        <v>3144</v>
      </c>
      <c r="AN241" s="310">
        <f t="shared" si="121"/>
        <v>3144</v>
      </c>
      <c r="AO241" s="310">
        <f t="shared" si="121"/>
        <v>3144</v>
      </c>
      <c r="AP241" s="310">
        <f t="shared" si="121"/>
        <v>3144</v>
      </c>
      <c r="AQ241" s="310">
        <f t="shared" si="121"/>
        <v>3144</v>
      </c>
      <c r="AR241" s="310">
        <f t="shared" si="121"/>
        <v>3144</v>
      </c>
      <c r="AS241" s="310">
        <f t="shared" si="121"/>
        <v>3144</v>
      </c>
      <c r="AT241" s="310">
        <f t="shared" si="121"/>
        <v>3144</v>
      </c>
    </row>
    <row r="242" spans="2:46" ht="18" x14ac:dyDescent="0.2">
      <c r="B242" s="312" t="str">
        <f>+B191</f>
        <v>Proyectos entre 30 a 100 MW</v>
      </c>
    </row>
    <row r="243" spans="2:46" ht="14.4" x14ac:dyDescent="0.3">
      <c r="C243" s="307">
        <f>+C221</f>
        <v>2007</v>
      </c>
      <c r="D243" s="307">
        <f>+D221</f>
        <v>2008</v>
      </c>
      <c r="E243" s="307">
        <f>+E221</f>
        <v>2009</v>
      </c>
      <c r="F243" s="314">
        <f t="shared" ref="F243:AT243" si="122">+F221</f>
        <v>2010</v>
      </c>
      <c r="G243" s="307">
        <f t="shared" si="122"/>
        <v>2011</v>
      </c>
      <c r="H243" s="307">
        <f t="shared" si="122"/>
        <v>2012</v>
      </c>
      <c r="I243" s="307">
        <f t="shared" si="122"/>
        <v>2013</v>
      </c>
      <c r="J243" s="307">
        <f t="shared" si="122"/>
        <v>2014</v>
      </c>
      <c r="K243" s="314">
        <f t="shared" si="122"/>
        <v>2015</v>
      </c>
      <c r="L243" s="307">
        <f t="shared" si="122"/>
        <v>2016</v>
      </c>
      <c r="M243" s="307">
        <f t="shared" si="122"/>
        <v>2017</v>
      </c>
      <c r="N243" s="307">
        <f t="shared" si="122"/>
        <v>2018</v>
      </c>
      <c r="O243" s="307">
        <f t="shared" si="122"/>
        <v>2019</v>
      </c>
      <c r="P243" s="314">
        <f t="shared" si="122"/>
        <v>2020</v>
      </c>
      <c r="Q243" s="307">
        <f t="shared" si="122"/>
        <v>2021</v>
      </c>
      <c r="R243" s="307">
        <f t="shared" si="122"/>
        <v>2022</v>
      </c>
      <c r="S243" s="307">
        <f t="shared" si="122"/>
        <v>2023</v>
      </c>
      <c r="T243" s="307">
        <f t="shared" si="122"/>
        <v>2024</v>
      </c>
      <c r="U243" s="314">
        <f t="shared" si="122"/>
        <v>2025</v>
      </c>
      <c r="V243" s="307">
        <f t="shared" si="122"/>
        <v>2026</v>
      </c>
      <c r="W243" s="307">
        <f t="shared" si="122"/>
        <v>2027</v>
      </c>
      <c r="X243" s="307">
        <f t="shared" si="122"/>
        <v>2028</v>
      </c>
      <c r="Y243" s="307">
        <f t="shared" si="122"/>
        <v>2029</v>
      </c>
      <c r="Z243" s="307">
        <f t="shared" si="122"/>
        <v>2030</v>
      </c>
      <c r="AA243" s="307">
        <f t="shared" si="122"/>
        <v>2031</v>
      </c>
      <c r="AB243" s="307">
        <f t="shared" si="122"/>
        <v>2032</v>
      </c>
      <c r="AC243" s="307">
        <f t="shared" si="122"/>
        <v>2033</v>
      </c>
      <c r="AD243" s="307">
        <f t="shared" si="122"/>
        <v>2034</v>
      </c>
      <c r="AE243" s="307">
        <f t="shared" si="122"/>
        <v>2035</v>
      </c>
      <c r="AF243" s="307">
        <f t="shared" si="122"/>
        <v>2036</v>
      </c>
      <c r="AG243" s="307">
        <f t="shared" si="122"/>
        <v>2037</v>
      </c>
      <c r="AH243" s="307">
        <f t="shared" si="122"/>
        <v>2038</v>
      </c>
      <c r="AI243" s="307">
        <f t="shared" si="122"/>
        <v>2039</v>
      </c>
      <c r="AJ243" s="307">
        <f t="shared" si="122"/>
        <v>2040</v>
      </c>
      <c r="AK243" s="307">
        <f t="shared" si="122"/>
        <v>2041</v>
      </c>
      <c r="AL243" s="307">
        <f t="shared" si="122"/>
        <v>2042</v>
      </c>
      <c r="AM243" s="307">
        <f t="shared" si="122"/>
        <v>2043</v>
      </c>
      <c r="AN243" s="307">
        <f t="shared" si="122"/>
        <v>2044</v>
      </c>
      <c r="AO243" s="307">
        <f t="shared" si="122"/>
        <v>2045</v>
      </c>
      <c r="AP243" s="307">
        <f t="shared" si="122"/>
        <v>2046</v>
      </c>
      <c r="AQ243" s="307">
        <f t="shared" si="122"/>
        <v>2047</v>
      </c>
      <c r="AR243" s="307">
        <f t="shared" si="122"/>
        <v>2048</v>
      </c>
      <c r="AS243" s="307">
        <f t="shared" si="122"/>
        <v>2049</v>
      </c>
      <c r="AT243" s="307">
        <f t="shared" si="122"/>
        <v>2050</v>
      </c>
    </row>
    <row r="244" spans="2:46" ht="14.4" x14ac:dyDescent="0.3">
      <c r="B244" s="313" t="str">
        <f>+B35</f>
        <v>BABA</v>
      </c>
      <c r="C244" s="320"/>
      <c r="D244" s="313"/>
      <c r="E244" s="313"/>
      <c r="F244" s="316">
        <f t="shared" ref="F244:AT244" si="123">+F35</f>
        <v>0</v>
      </c>
      <c r="G244" s="317">
        <f t="shared" si="123"/>
        <v>0</v>
      </c>
      <c r="H244" s="317">
        <f t="shared" si="123"/>
        <v>0</v>
      </c>
      <c r="I244" s="317">
        <f t="shared" si="123"/>
        <v>0</v>
      </c>
      <c r="J244" s="317">
        <f t="shared" si="123"/>
        <v>0</v>
      </c>
      <c r="K244" s="316">
        <f t="shared" si="123"/>
        <v>0</v>
      </c>
      <c r="L244" s="317">
        <f t="shared" si="123"/>
        <v>0</v>
      </c>
      <c r="M244" s="317">
        <f t="shared" si="123"/>
        <v>0</v>
      </c>
      <c r="N244" s="317">
        <f t="shared" si="123"/>
        <v>0</v>
      </c>
      <c r="O244" s="317">
        <f t="shared" si="123"/>
        <v>0</v>
      </c>
      <c r="P244" s="316">
        <f t="shared" si="123"/>
        <v>0</v>
      </c>
      <c r="Q244" s="317">
        <f t="shared" si="123"/>
        <v>0</v>
      </c>
      <c r="R244" s="317">
        <f t="shared" si="123"/>
        <v>0</v>
      </c>
      <c r="S244" s="317">
        <f t="shared" si="123"/>
        <v>0</v>
      </c>
      <c r="T244" s="317">
        <f t="shared" si="123"/>
        <v>0</v>
      </c>
      <c r="U244" s="316">
        <f t="shared" si="123"/>
        <v>0</v>
      </c>
      <c r="V244" s="317">
        <f t="shared" si="123"/>
        <v>0</v>
      </c>
      <c r="W244" s="317">
        <f t="shared" si="123"/>
        <v>0</v>
      </c>
      <c r="X244" s="317">
        <f t="shared" si="123"/>
        <v>0</v>
      </c>
      <c r="Y244" s="317">
        <f t="shared" si="123"/>
        <v>0</v>
      </c>
      <c r="Z244" s="317">
        <f t="shared" si="123"/>
        <v>0</v>
      </c>
      <c r="AA244" s="317">
        <f t="shared" si="123"/>
        <v>0</v>
      </c>
      <c r="AB244" s="317">
        <f t="shared" si="123"/>
        <v>0</v>
      </c>
      <c r="AC244" s="317">
        <f t="shared" si="123"/>
        <v>0</v>
      </c>
      <c r="AD244" s="317">
        <f t="shared" si="123"/>
        <v>0</v>
      </c>
      <c r="AE244" s="317">
        <f t="shared" si="123"/>
        <v>0</v>
      </c>
      <c r="AF244" s="317">
        <f t="shared" si="123"/>
        <v>0</v>
      </c>
      <c r="AG244" s="317">
        <f t="shared" si="123"/>
        <v>0</v>
      </c>
      <c r="AH244" s="317">
        <f t="shared" si="123"/>
        <v>0</v>
      </c>
      <c r="AI244" s="317">
        <f t="shared" si="123"/>
        <v>0</v>
      </c>
      <c r="AJ244" s="317">
        <f t="shared" si="123"/>
        <v>0</v>
      </c>
      <c r="AK244" s="317">
        <f t="shared" si="123"/>
        <v>0</v>
      </c>
      <c r="AL244" s="317">
        <f t="shared" si="123"/>
        <v>0</v>
      </c>
      <c r="AM244" s="317">
        <f t="shared" si="123"/>
        <v>0</v>
      </c>
      <c r="AN244" s="317">
        <f t="shared" si="123"/>
        <v>0</v>
      </c>
      <c r="AO244" s="317">
        <f t="shared" si="123"/>
        <v>0</v>
      </c>
      <c r="AP244" s="317">
        <f t="shared" si="123"/>
        <v>0</v>
      </c>
      <c r="AQ244" s="317">
        <f t="shared" si="123"/>
        <v>0</v>
      </c>
      <c r="AR244" s="317">
        <f t="shared" si="123"/>
        <v>0</v>
      </c>
      <c r="AS244" s="317">
        <f t="shared" si="123"/>
        <v>0</v>
      </c>
      <c r="AT244" s="317">
        <f t="shared" si="123"/>
        <v>0</v>
      </c>
    </row>
    <row r="245" spans="2:46" ht="14.4" x14ac:dyDescent="0.3">
      <c r="B245" s="313" t="str">
        <f>+B50</f>
        <v>Pusuno</v>
      </c>
      <c r="C245" s="320"/>
      <c r="D245" s="313"/>
      <c r="E245" s="313"/>
      <c r="F245" s="316">
        <f t="shared" ref="F245:AT245" si="124">+F50</f>
        <v>0</v>
      </c>
      <c r="G245" s="317">
        <f t="shared" si="124"/>
        <v>0</v>
      </c>
      <c r="H245" s="317">
        <f t="shared" si="124"/>
        <v>0</v>
      </c>
      <c r="I245" s="317">
        <f t="shared" si="124"/>
        <v>0</v>
      </c>
      <c r="J245" s="317">
        <f t="shared" si="124"/>
        <v>0</v>
      </c>
      <c r="K245" s="316">
        <f t="shared" si="124"/>
        <v>0</v>
      </c>
      <c r="L245" s="317">
        <f t="shared" si="124"/>
        <v>0</v>
      </c>
      <c r="M245" s="317">
        <f t="shared" si="124"/>
        <v>0</v>
      </c>
      <c r="N245" s="317">
        <f t="shared" si="124"/>
        <v>35.25</v>
      </c>
      <c r="O245" s="317">
        <f t="shared" si="124"/>
        <v>47</v>
      </c>
      <c r="P245" s="316">
        <f t="shared" si="124"/>
        <v>47</v>
      </c>
      <c r="Q245" s="317">
        <f t="shared" si="124"/>
        <v>47</v>
      </c>
      <c r="R245" s="317">
        <f t="shared" si="124"/>
        <v>47</v>
      </c>
      <c r="S245" s="317">
        <f t="shared" si="124"/>
        <v>47</v>
      </c>
      <c r="T245" s="317">
        <f t="shared" si="124"/>
        <v>47</v>
      </c>
      <c r="U245" s="316">
        <f t="shared" si="124"/>
        <v>47</v>
      </c>
      <c r="V245" s="317">
        <f t="shared" si="124"/>
        <v>47</v>
      </c>
      <c r="W245" s="317">
        <f t="shared" si="124"/>
        <v>47</v>
      </c>
      <c r="X245" s="317">
        <f t="shared" si="124"/>
        <v>47</v>
      </c>
      <c r="Y245" s="317">
        <f t="shared" si="124"/>
        <v>47</v>
      </c>
      <c r="Z245" s="317">
        <f t="shared" si="124"/>
        <v>47</v>
      </c>
      <c r="AA245" s="317">
        <f t="shared" si="124"/>
        <v>47</v>
      </c>
      <c r="AB245" s="317">
        <f t="shared" si="124"/>
        <v>47</v>
      </c>
      <c r="AC245" s="317">
        <f t="shared" si="124"/>
        <v>47</v>
      </c>
      <c r="AD245" s="317">
        <f t="shared" si="124"/>
        <v>47</v>
      </c>
      <c r="AE245" s="317">
        <f t="shared" si="124"/>
        <v>47</v>
      </c>
      <c r="AF245" s="317">
        <f t="shared" si="124"/>
        <v>47</v>
      </c>
      <c r="AG245" s="317">
        <f t="shared" si="124"/>
        <v>47</v>
      </c>
      <c r="AH245" s="317">
        <f t="shared" si="124"/>
        <v>47</v>
      </c>
      <c r="AI245" s="317">
        <f t="shared" si="124"/>
        <v>47</v>
      </c>
      <c r="AJ245" s="317">
        <f t="shared" si="124"/>
        <v>47</v>
      </c>
      <c r="AK245" s="317">
        <f t="shared" si="124"/>
        <v>47</v>
      </c>
      <c r="AL245" s="317">
        <f t="shared" si="124"/>
        <v>47</v>
      </c>
      <c r="AM245" s="317">
        <f t="shared" si="124"/>
        <v>47</v>
      </c>
      <c r="AN245" s="317">
        <f t="shared" si="124"/>
        <v>47</v>
      </c>
      <c r="AO245" s="317">
        <f t="shared" si="124"/>
        <v>47</v>
      </c>
      <c r="AP245" s="317">
        <f t="shared" si="124"/>
        <v>47</v>
      </c>
      <c r="AQ245" s="317">
        <f t="shared" si="124"/>
        <v>47</v>
      </c>
      <c r="AR245" s="317">
        <f t="shared" si="124"/>
        <v>47</v>
      </c>
      <c r="AS245" s="317">
        <f t="shared" si="124"/>
        <v>47</v>
      </c>
      <c r="AT245" s="317">
        <f t="shared" si="124"/>
        <v>47</v>
      </c>
    </row>
    <row r="246" spans="2:46" ht="14.4" x14ac:dyDescent="0.3">
      <c r="B246" s="313" t="str">
        <f>+B57</f>
        <v>Due</v>
      </c>
      <c r="C246" s="320"/>
      <c r="D246" s="313"/>
      <c r="E246" s="313"/>
      <c r="F246" s="316">
        <f t="shared" ref="F246:AT246" si="125">+F57</f>
        <v>0</v>
      </c>
      <c r="G246" s="317">
        <f t="shared" si="125"/>
        <v>0</v>
      </c>
      <c r="H246" s="317">
        <f t="shared" si="125"/>
        <v>0</v>
      </c>
      <c r="I246" s="317">
        <f t="shared" si="125"/>
        <v>0</v>
      </c>
      <c r="J246" s="317">
        <f t="shared" si="125"/>
        <v>0</v>
      </c>
      <c r="K246" s="316">
        <f t="shared" si="125"/>
        <v>0</v>
      </c>
      <c r="L246" s="317">
        <f t="shared" si="125"/>
        <v>0</v>
      </c>
      <c r="M246" s="317">
        <f t="shared" si="125"/>
        <v>4.1416666666666666</v>
      </c>
      <c r="N246" s="317">
        <f t="shared" si="125"/>
        <v>49.7</v>
      </c>
      <c r="O246" s="317">
        <f t="shared" si="125"/>
        <v>49.7</v>
      </c>
      <c r="P246" s="316">
        <f t="shared" si="125"/>
        <v>49.7</v>
      </c>
      <c r="Q246" s="317">
        <f t="shared" si="125"/>
        <v>49.7</v>
      </c>
      <c r="R246" s="317">
        <f t="shared" si="125"/>
        <v>49.7</v>
      </c>
      <c r="S246" s="317">
        <f t="shared" si="125"/>
        <v>49.7</v>
      </c>
      <c r="T246" s="317">
        <f t="shared" si="125"/>
        <v>49.7</v>
      </c>
      <c r="U246" s="316">
        <f t="shared" si="125"/>
        <v>49.7</v>
      </c>
      <c r="V246" s="317">
        <f t="shared" si="125"/>
        <v>49.7</v>
      </c>
      <c r="W246" s="317">
        <f t="shared" si="125"/>
        <v>49.7</v>
      </c>
      <c r="X246" s="317">
        <f t="shared" si="125"/>
        <v>49.7</v>
      </c>
      <c r="Y246" s="317">
        <f t="shared" si="125"/>
        <v>49.7</v>
      </c>
      <c r="Z246" s="317">
        <f t="shared" si="125"/>
        <v>49.7</v>
      </c>
      <c r="AA246" s="317">
        <f t="shared" si="125"/>
        <v>49.7</v>
      </c>
      <c r="AB246" s="317">
        <f t="shared" si="125"/>
        <v>49.7</v>
      </c>
      <c r="AC246" s="317">
        <f t="shared" si="125"/>
        <v>49.7</v>
      </c>
      <c r="AD246" s="317">
        <f t="shared" si="125"/>
        <v>49.7</v>
      </c>
      <c r="AE246" s="317">
        <f t="shared" si="125"/>
        <v>49.7</v>
      </c>
      <c r="AF246" s="317">
        <f t="shared" si="125"/>
        <v>49.7</v>
      </c>
      <c r="AG246" s="317">
        <f t="shared" si="125"/>
        <v>49.7</v>
      </c>
      <c r="AH246" s="317">
        <f t="shared" si="125"/>
        <v>49.7</v>
      </c>
      <c r="AI246" s="317">
        <f t="shared" si="125"/>
        <v>49.7</v>
      </c>
      <c r="AJ246" s="317">
        <f t="shared" si="125"/>
        <v>49.7</v>
      </c>
      <c r="AK246" s="317">
        <f t="shared" si="125"/>
        <v>49.7</v>
      </c>
      <c r="AL246" s="317">
        <f t="shared" si="125"/>
        <v>49.7</v>
      </c>
      <c r="AM246" s="317">
        <f t="shared" si="125"/>
        <v>49.7</v>
      </c>
      <c r="AN246" s="317">
        <f t="shared" si="125"/>
        <v>49.7</v>
      </c>
      <c r="AO246" s="317">
        <f t="shared" si="125"/>
        <v>49.7</v>
      </c>
      <c r="AP246" s="317">
        <f t="shared" si="125"/>
        <v>49.7</v>
      </c>
      <c r="AQ246" s="317">
        <f t="shared" si="125"/>
        <v>49.7</v>
      </c>
      <c r="AR246" s="317">
        <f t="shared" si="125"/>
        <v>49.7</v>
      </c>
      <c r="AS246" s="317">
        <f t="shared" si="125"/>
        <v>49.7</v>
      </c>
      <c r="AT246" s="317">
        <f t="shared" si="125"/>
        <v>49.7</v>
      </c>
    </row>
    <row r="247" spans="2:46" ht="14.4" x14ac:dyDescent="0.3">
      <c r="B247" s="313" t="str">
        <f>+B60</f>
        <v>Parambas</v>
      </c>
      <c r="C247" s="320"/>
      <c r="D247" s="313"/>
      <c r="E247" s="313"/>
      <c r="F247" s="316">
        <f t="shared" ref="F247:AT247" si="126">+F60</f>
        <v>0</v>
      </c>
      <c r="G247" s="317">
        <f t="shared" si="126"/>
        <v>0</v>
      </c>
      <c r="H247" s="317">
        <f t="shared" si="126"/>
        <v>0</v>
      </c>
      <c r="I247" s="317">
        <f t="shared" si="126"/>
        <v>0</v>
      </c>
      <c r="J247" s="317">
        <f t="shared" si="126"/>
        <v>0</v>
      </c>
      <c r="K247" s="316">
        <f t="shared" si="126"/>
        <v>0</v>
      </c>
      <c r="L247" s="317">
        <f t="shared" si="126"/>
        <v>0</v>
      </c>
      <c r="M247" s="317">
        <f t="shared" si="126"/>
        <v>0</v>
      </c>
      <c r="N247" s="317">
        <f t="shared" si="126"/>
        <v>0</v>
      </c>
      <c r="O247" s="317">
        <f t="shared" si="126"/>
        <v>0</v>
      </c>
      <c r="P247" s="316">
        <f t="shared" si="126"/>
        <v>0</v>
      </c>
      <c r="Q247" s="317">
        <f t="shared" si="126"/>
        <v>0</v>
      </c>
      <c r="R247" s="317">
        <f t="shared" si="126"/>
        <v>0</v>
      </c>
      <c r="S247" s="317">
        <f t="shared" si="126"/>
        <v>0</v>
      </c>
      <c r="T247" s="317">
        <f t="shared" si="126"/>
        <v>0</v>
      </c>
      <c r="U247" s="316">
        <f t="shared" si="126"/>
        <v>0</v>
      </c>
      <c r="V247" s="317">
        <f t="shared" si="126"/>
        <v>0</v>
      </c>
      <c r="W247" s="317">
        <f t="shared" si="126"/>
        <v>80</v>
      </c>
      <c r="X247" s="317">
        <f t="shared" si="126"/>
        <v>80</v>
      </c>
      <c r="Y247" s="317">
        <f t="shared" si="126"/>
        <v>80</v>
      </c>
      <c r="Z247" s="317">
        <f t="shared" si="126"/>
        <v>80</v>
      </c>
      <c r="AA247" s="317">
        <f t="shared" si="126"/>
        <v>80</v>
      </c>
      <c r="AB247" s="317">
        <f t="shared" si="126"/>
        <v>80</v>
      </c>
      <c r="AC247" s="317">
        <f t="shared" si="126"/>
        <v>80</v>
      </c>
      <c r="AD247" s="317">
        <f t="shared" si="126"/>
        <v>80</v>
      </c>
      <c r="AE247" s="317">
        <f t="shared" si="126"/>
        <v>80</v>
      </c>
      <c r="AF247" s="317">
        <f t="shared" si="126"/>
        <v>80</v>
      </c>
      <c r="AG247" s="317">
        <f t="shared" si="126"/>
        <v>80</v>
      </c>
      <c r="AH247" s="317">
        <f t="shared" si="126"/>
        <v>80</v>
      </c>
      <c r="AI247" s="317">
        <f t="shared" si="126"/>
        <v>80</v>
      </c>
      <c r="AJ247" s="317">
        <f t="shared" si="126"/>
        <v>80</v>
      </c>
      <c r="AK247" s="317">
        <f t="shared" si="126"/>
        <v>80</v>
      </c>
      <c r="AL247" s="317">
        <f t="shared" si="126"/>
        <v>80</v>
      </c>
      <c r="AM247" s="317">
        <f t="shared" si="126"/>
        <v>80</v>
      </c>
      <c r="AN247" s="317">
        <f t="shared" si="126"/>
        <v>80</v>
      </c>
      <c r="AO247" s="317">
        <f t="shared" si="126"/>
        <v>80</v>
      </c>
      <c r="AP247" s="317">
        <f t="shared" si="126"/>
        <v>80</v>
      </c>
      <c r="AQ247" s="317">
        <f t="shared" si="126"/>
        <v>80</v>
      </c>
      <c r="AR247" s="317">
        <f t="shared" si="126"/>
        <v>80</v>
      </c>
      <c r="AS247" s="317">
        <f t="shared" si="126"/>
        <v>80</v>
      </c>
      <c r="AT247" s="317">
        <f t="shared" si="126"/>
        <v>80</v>
      </c>
    </row>
    <row r="248" spans="2:46" ht="14.4" x14ac:dyDescent="0.3">
      <c r="B248" s="313" t="str">
        <f>+B62</f>
        <v>Normandia</v>
      </c>
      <c r="C248" s="320"/>
      <c r="D248" s="313"/>
      <c r="E248" s="313"/>
      <c r="F248" s="316">
        <f t="shared" ref="F248:AT248" si="127">+F62</f>
        <v>0</v>
      </c>
      <c r="G248" s="317">
        <f t="shared" si="127"/>
        <v>0</v>
      </c>
      <c r="H248" s="317">
        <f t="shared" si="127"/>
        <v>0</v>
      </c>
      <c r="I248" s="317">
        <f t="shared" si="127"/>
        <v>0</v>
      </c>
      <c r="J248" s="317">
        <f t="shared" si="127"/>
        <v>0</v>
      </c>
      <c r="K248" s="316">
        <f t="shared" si="127"/>
        <v>0</v>
      </c>
      <c r="L248" s="317">
        <f t="shared" si="127"/>
        <v>0</v>
      </c>
      <c r="M248" s="317">
        <f t="shared" si="127"/>
        <v>0</v>
      </c>
      <c r="N248" s="317">
        <f t="shared" si="127"/>
        <v>0</v>
      </c>
      <c r="O248" s="317">
        <f t="shared" si="127"/>
        <v>0</v>
      </c>
      <c r="P248" s="316">
        <f t="shared" si="127"/>
        <v>0</v>
      </c>
      <c r="Q248" s="317">
        <f t="shared" si="127"/>
        <v>0</v>
      </c>
      <c r="R248" s="317">
        <f t="shared" si="127"/>
        <v>0</v>
      </c>
      <c r="S248" s="317">
        <f t="shared" si="127"/>
        <v>0</v>
      </c>
      <c r="T248" s="317">
        <f t="shared" si="127"/>
        <v>0</v>
      </c>
      <c r="U248" s="316">
        <f t="shared" si="127"/>
        <v>0</v>
      </c>
      <c r="V248" s="317">
        <f t="shared" si="127"/>
        <v>0</v>
      </c>
      <c r="W248" s="317">
        <f t="shared" si="127"/>
        <v>0</v>
      </c>
      <c r="X248" s="317">
        <f t="shared" si="127"/>
        <v>0</v>
      </c>
      <c r="Y248" s="317">
        <f t="shared" si="127"/>
        <v>0</v>
      </c>
      <c r="Z248" s="317">
        <f t="shared" si="127"/>
        <v>0</v>
      </c>
      <c r="AA248" s="317">
        <f t="shared" si="127"/>
        <v>0</v>
      </c>
      <c r="AB248" s="317">
        <f t="shared" si="127"/>
        <v>0</v>
      </c>
      <c r="AC248" s="317">
        <f t="shared" si="127"/>
        <v>0</v>
      </c>
      <c r="AD248" s="317">
        <f t="shared" si="127"/>
        <v>0</v>
      </c>
      <c r="AE248" s="317">
        <f t="shared" si="127"/>
        <v>0</v>
      </c>
      <c r="AF248" s="317">
        <f t="shared" si="127"/>
        <v>0</v>
      </c>
      <c r="AG248" s="317">
        <f t="shared" si="127"/>
        <v>0</v>
      </c>
      <c r="AH248" s="317">
        <f t="shared" si="127"/>
        <v>0</v>
      </c>
      <c r="AI248" s="317">
        <f t="shared" si="127"/>
        <v>0</v>
      </c>
      <c r="AJ248" s="317">
        <f t="shared" si="127"/>
        <v>0</v>
      </c>
      <c r="AK248" s="317">
        <f t="shared" si="127"/>
        <v>0</v>
      </c>
      <c r="AL248" s="317">
        <f t="shared" si="127"/>
        <v>0</v>
      </c>
      <c r="AM248" s="317">
        <f t="shared" si="127"/>
        <v>0</v>
      </c>
      <c r="AN248" s="317">
        <f t="shared" si="127"/>
        <v>0</v>
      </c>
      <c r="AO248" s="317">
        <f t="shared" si="127"/>
        <v>0</v>
      </c>
      <c r="AP248" s="317">
        <f t="shared" si="127"/>
        <v>0</v>
      </c>
      <c r="AQ248" s="317">
        <f t="shared" si="127"/>
        <v>0</v>
      </c>
      <c r="AR248" s="317">
        <f t="shared" si="127"/>
        <v>0</v>
      </c>
      <c r="AS248" s="317">
        <f t="shared" si="127"/>
        <v>0</v>
      </c>
      <c r="AT248" s="317">
        <f t="shared" si="127"/>
        <v>0</v>
      </c>
    </row>
    <row r="249" spans="2:46" ht="14.4" x14ac:dyDescent="0.3">
      <c r="B249" s="313" t="str">
        <f>+B66</f>
        <v>Angamarca Sinde</v>
      </c>
      <c r="C249" s="320"/>
      <c r="D249" s="313"/>
      <c r="E249" s="313"/>
      <c r="F249" s="316">
        <f t="shared" ref="F249:AT249" si="128">+F66</f>
        <v>0</v>
      </c>
      <c r="G249" s="317">
        <f t="shared" si="128"/>
        <v>0</v>
      </c>
      <c r="H249" s="317">
        <f t="shared" si="128"/>
        <v>0</v>
      </c>
      <c r="I249" s="317">
        <f t="shared" si="128"/>
        <v>0</v>
      </c>
      <c r="J249" s="317">
        <f t="shared" si="128"/>
        <v>0</v>
      </c>
      <c r="K249" s="316">
        <f t="shared" si="128"/>
        <v>0</v>
      </c>
      <c r="L249" s="317">
        <f t="shared" si="128"/>
        <v>0</v>
      </c>
      <c r="M249" s="317">
        <f t="shared" si="128"/>
        <v>0</v>
      </c>
      <c r="N249" s="317">
        <f t="shared" si="128"/>
        <v>0</v>
      </c>
      <c r="O249" s="317">
        <f t="shared" si="128"/>
        <v>0</v>
      </c>
      <c r="P249" s="316">
        <f t="shared" si="128"/>
        <v>0</v>
      </c>
      <c r="Q249" s="317">
        <f t="shared" si="128"/>
        <v>0</v>
      </c>
      <c r="R249" s="317">
        <f t="shared" si="128"/>
        <v>0</v>
      </c>
      <c r="S249" s="317">
        <f t="shared" si="128"/>
        <v>0</v>
      </c>
      <c r="T249" s="317">
        <f t="shared" si="128"/>
        <v>0</v>
      </c>
      <c r="U249" s="316">
        <f t="shared" si="128"/>
        <v>0</v>
      </c>
      <c r="V249" s="317">
        <f t="shared" si="128"/>
        <v>0</v>
      </c>
      <c r="W249" s="317">
        <f t="shared" si="128"/>
        <v>0</v>
      </c>
      <c r="X249" s="317">
        <f t="shared" si="128"/>
        <v>0</v>
      </c>
      <c r="Y249" s="317">
        <f t="shared" si="128"/>
        <v>0</v>
      </c>
      <c r="Z249" s="317">
        <f t="shared" si="128"/>
        <v>0</v>
      </c>
      <c r="AA249" s="317">
        <f t="shared" si="128"/>
        <v>0</v>
      </c>
      <c r="AB249" s="317">
        <f t="shared" si="128"/>
        <v>0</v>
      </c>
      <c r="AC249" s="317">
        <f t="shared" si="128"/>
        <v>0</v>
      </c>
      <c r="AD249" s="317">
        <f t="shared" si="128"/>
        <v>0</v>
      </c>
      <c r="AE249" s="317">
        <f t="shared" si="128"/>
        <v>0</v>
      </c>
      <c r="AF249" s="317">
        <f t="shared" si="128"/>
        <v>0</v>
      </c>
      <c r="AG249" s="317">
        <f t="shared" si="128"/>
        <v>0</v>
      </c>
      <c r="AH249" s="317">
        <f t="shared" si="128"/>
        <v>0</v>
      </c>
      <c r="AI249" s="317">
        <f t="shared" si="128"/>
        <v>0</v>
      </c>
      <c r="AJ249" s="317">
        <f t="shared" si="128"/>
        <v>0</v>
      </c>
      <c r="AK249" s="317">
        <f t="shared" si="128"/>
        <v>0</v>
      </c>
      <c r="AL249" s="317">
        <f t="shared" si="128"/>
        <v>0</v>
      </c>
      <c r="AM249" s="317">
        <f t="shared" si="128"/>
        <v>0</v>
      </c>
      <c r="AN249" s="317">
        <f t="shared" si="128"/>
        <v>0</v>
      </c>
      <c r="AO249" s="317">
        <f t="shared" si="128"/>
        <v>0</v>
      </c>
      <c r="AP249" s="317">
        <f t="shared" si="128"/>
        <v>0</v>
      </c>
      <c r="AQ249" s="317">
        <f t="shared" si="128"/>
        <v>0</v>
      </c>
      <c r="AR249" s="317">
        <f t="shared" si="128"/>
        <v>0</v>
      </c>
      <c r="AS249" s="317">
        <f t="shared" si="128"/>
        <v>0</v>
      </c>
      <c r="AT249" s="317">
        <f t="shared" si="128"/>
        <v>0</v>
      </c>
    </row>
    <row r="250" spans="2:46" ht="14.4" x14ac:dyDescent="0.3">
      <c r="B250" s="313" t="str">
        <f t="shared" ref="B250:B257" si="129">+B78</f>
        <v>La Unión</v>
      </c>
      <c r="C250" s="320"/>
      <c r="D250" s="313"/>
      <c r="E250" s="313"/>
      <c r="F250" s="316">
        <f t="shared" ref="F250:AT256" si="130">+F78</f>
        <v>0</v>
      </c>
      <c r="G250" s="317">
        <f t="shared" si="130"/>
        <v>0</v>
      </c>
      <c r="H250" s="317">
        <f t="shared" si="130"/>
        <v>0</v>
      </c>
      <c r="I250" s="317">
        <f t="shared" si="130"/>
        <v>0</v>
      </c>
      <c r="J250" s="317">
        <f t="shared" si="130"/>
        <v>0</v>
      </c>
      <c r="K250" s="316">
        <f t="shared" si="130"/>
        <v>0</v>
      </c>
      <c r="L250" s="317">
        <f t="shared" si="130"/>
        <v>0</v>
      </c>
      <c r="M250" s="317">
        <f t="shared" si="130"/>
        <v>0</v>
      </c>
      <c r="N250" s="317">
        <f t="shared" si="130"/>
        <v>0</v>
      </c>
      <c r="O250" s="317">
        <f t="shared" si="130"/>
        <v>0</v>
      </c>
      <c r="P250" s="316">
        <f t="shared" si="130"/>
        <v>0</v>
      </c>
      <c r="Q250" s="317">
        <f t="shared" si="130"/>
        <v>0</v>
      </c>
      <c r="R250" s="317">
        <f t="shared" si="130"/>
        <v>0</v>
      </c>
      <c r="S250" s="317">
        <f t="shared" si="130"/>
        <v>0</v>
      </c>
      <c r="T250" s="317">
        <f t="shared" si="130"/>
        <v>0</v>
      </c>
      <c r="U250" s="316">
        <f t="shared" si="130"/>
        <v>0</v>
      </c>
      <c r="V250" s="317">
        <f t="shared" si="130"/>
        <v>0</v>
      </c>
      <c r="W250" s="317">
        <f t="shared" si="130"/>
        <v>94</v>
      </c>
      <c r="X250" s="317">
        <f t="shared" si="130"/>
        <v>94</v>
      </c>
      <c r="Y250" s="317">
        <f t="shared" si="130"/>
        <v>94</v>
      </c>
      <c r="Z250" s="317">
        <f t="shared" si="130"/>
        <v>94</v>
      </c>
      <c r="AA250" s="317">
        <f t="shared" si="130"/>
        <v>94</v>
      </c>
      <c r="AB250" s="317">
        <f t="shared" si="130"/>
        <v>94</v>
      </c>
      <c r="AC250" s="317">
        <f t="shared" si="130"/>
        <v>94</v>
      </c>
      <c r="AD250" s="317">
        <f t="shared" si="130"/>
        <v>94</v>
      </c>
      <c r="AE250" s="317">
        <f t="shared" si="130"/>
        <v>94</v>
      </c>
      <c r="AF250" s="317">
        <f t="shared" si="130"/>
        <v>94</v>
      </c>
      <c r="AG250" s="317">
        <f t="shared" si="130"/>
        <v>94</v>
      </c>
      <c r="AH250" s="317">
        <f t="shared" si="130"/>
        <v>94</v>
      </c>
      <c r="AI250" s="317">
        <f t="shared" si="130"/>
        <v>94</v>
      </c>
      <c r="AJ250" s="317">
        <f t="shared" si="130"/>
        <v>94</v>
      </c>
      <c r="AK250" s="317">
        <f t="shared" si="130"/>
        <v>94</v>
      </c>
      <c r="AL250" s="317">
        <f t="shared" si="130"/>
        <v>94</v>
      </c>
      <c r="AM250" s="317">
        <f t="shared" si="130"/>
        <v>94</v>
      </c>
      <c r="AN250" s="317">
        <f t="shared" si="130"/>
        <v>94</v>
      </c>
      <c r="AO250" s="317">
        <f t="shared" si="130"/>
        <v>94</v>
      </c>
      <c r="AP250" s="317">
        <f t="shared" si="130"/>
        <v>94</v>
      </c>
      <c r="AQ250" s="317">
        <f t="shared" si="130"/>
        <v>94</v>
      </c>
      <c r="AR250" s="317">
        <f t="shared" si="130"/>
        <v>94</v>
      </c>
      <c r="AS250" s="317">
        <f t="shared" si="130"/>
        <v>94</v>
      </c>
      <c r="AT250" s="317">
        <f t="shared" si="130"/>
        <v>94</v>
      </c>
    </row>
    <row r="251" spans="2:46" ht="14.4" x14ac:dyDescent="0.3">
      <c r="B251" s="313" t="str">
        <f t="shared" si="129"/>
        <v>Angamarca</v>
      </c>
      <c r="C251" s="320"/>
      <c r="D251" s="313"/>
      <c r="E251" s="313"/>
      <c r="F251" s="316">
        <f t="shared" si="130"/>
        <v>0</v>
      </c>
      <c r="G251" s="317">
        <f t="shared" si="130"/>
        <v>0</v>
      </c>
      <c r="H251" s="317">
        <f t="shared" si="130"/>
        <v>0</v>
      </c>
      <c r="I251" s="317">
        <f t="shared" si="130"/>
        <v>0</v>
      </c>
      <c r="J251" s="317">
        <f t="shared" si="130"/>
        <v>0</v>
      </c>
      <c r="K251" s="316">
        <f t="shared" si="130"/>
        <v>0</v>
      </c>
      <c r="L251" s="317">
        <f t="shared" si="130"/>
        <v>0</v>
      </c>
      <c r="M251" s="317">
        <f t="shared" si="130"/>
        <v>0</v>
      </c>
      <c r="N251" s="317">
        <f t="shared" si="130"/>
        <v>0</v>
      </c>
      <c r="O251" s="317">
        <f t="shared" si="130"/>
        <v>0</v>
      </c>
      <c r="P251" s="316">
        <f t="shared" si="130"/>
        <v>0</v>
      </c>
      <c r="Q251" s="317">
        <f t="shared" si="130"/>
        <v>0</v>
      </c>
      <c r="R251" s="317">
        <f t="shared" si="130"/>
        <v>0</v>
      </c>
      <c r="S251" s="317">
        <f t="shared" si="130"/>
        <v>0</v>
      </c>
      <c r="T251" s="317">
        <f t="shared" si="130"/>
        <v>0</v>
      </c>
      <c r="U251" s="316">
        <f t="shared" si="130"/>
        <v>0</v>
      </c>
      <c r="V251" s="317">
        <f t="shared" si="130"/>
        <v>0</v>
      </c>
      <c r="W251" s="317">
        <f t="shared" si="130"/>
        <v>66</v>
      </c>
      <c r="X251" s="317">
        <f t="shared" si="130"/>
        <v>66</v>
      </c>
      <c r="Y251" s="317">
        <f t="shared" si="130"/>
        <v>66</v>
      </c>
      <c r="Z251" s="317">
        <f t="shared" si="130"/>
        <v>66</v>
      </c>
      <c r="AA251" s="317">
        <f t="shared" si="130"/>
        <v>66</v>
      </c>
      <c r="AB251" s="317">
        <f t="shared" si="130"/>
        <v>66</v>
      </c>
      <c r="AC251" s="317">
        <f t="shared" si="130"/>
        <v>66</v>
      </c>
      <c r="AD251" s="317">
        <f t="shared" si="130"/>
        <v>66</v>
      </c>
      <c r="AE251" s="317">
        <f t="shared" si="130"/>
        <v>66</v>
      </c>
      <c r="AF251" s="317">
        <f t="shared" si="130"/>
        <v>66</v>
      </c>
      <c r="AG251" s="317">
        <f t="shared" si="130"/>
        <v>66</v>
      </c>
      <c r="AH251" s="317">
        <f t="shared" si="130"/>
        <v>66</v>
      </c>
      <c r="AI251" s="317">
        <f t="shared" si="130"/>
        <v>66</v>
      </c>
      <c r="AJ251" s="317">
        <f t="shared" si="130"/>
        <v>66</v>
      </c>
      <c r="AK251" s="317">
        <f t="shared" si="130"/>
        <v>66</v>
      </c>
      <c r="AL251" s="317">
        <f t="shared" si="130"/>
        <v>66</v>
      </c>
      <c r="AM251" s="317">
        <f t="shared" si="130"/>
        <v>66</v>
      </c>
      <c r="AN251" s="317">
        <f t="shared" si="130"/>
        <v>66</v>
      </c>
      <c r="AO251" s="317">
        <f t="shared" si="130"/>
        <v>66</v>
      </c>
      <c r="AP251" s="317">
        <f t="shared" si="130"/>
        <v>66</v>
      </c>
      <c r="AQ251" s="317">
        <f t="shared" si="130"/>
        <v>66</v>
      </c>
      <c r="AR251" s="317">
        <f t="shared" si="130"/>
        <v>66</v>
      </c>
      <c r="AS251" s="317">
        <f t="shared" si="130"/>
        <v>66</v>
      </c>
      <c r="AT251" s="317">
        <f t="shared" si="130"/>
        <v>66</v>
      </c>
    </row>
    <row r="252" spans="2:46" ht="14.4" x14ac:dyDescent="0.3">
      <c r="B252" s="313" t="str">
        <f t="shared" si="129"/>
        <v>Mira 1</v>
      </c>
      <c r="C252" s="320"/>
      <c r="D252" s="313"/>
      <c r="E252" s="313"/>
      <c r="F252" s="316">
        <f t="shared" si="130"/>
        <v>0</v>
      </c>
      <c r="G252" s="317">
        <f t="shared" si="130"/>
        <v>0</v>
      </c>
      <c r="H252" s="317">
        <f t="shared" si="130"/>
        <v>0</v>
      </c>
      <c r="I252" s="317">
        <f t="shared" si="130"/>
        <v>0</v>
      </c>
      <c r="J252" s="317">
        <f t="shared" si="130"/>
        <v>0</v>
      </c>
      <c r="K252" s="316">
        <f t="shared" si="130"/>
        <v>0</v>
      </c>
      <c r="L252" s="317">
        <f t="shared" si="130"/>
        <v>0</v>
      </c>
      <c r="M252" s="317">
        <f t="shared" si="130"/>
        <v>0</v>
      </c>
      <c r="N252" s="317">
        <f t="shared" si="130"/>
        <v>0</v>
      </c>
      <c r="O252" s="317">
        <f t="shared" si="130"/>
        <v>0</v>
      </c>
      <c r="P252" s="316">
        <f t="shared" si="130"/>
        <v>0</v>
      </c>
      <c r="Q252" s="317">
        <f t="shared" si="130"/>
        <v>0</v>
      </c>
      <c r="R252" s="317">
        <f t="shared" si="130"/>
        <v>0</v>
      </c>
      <c r="S252" s="317">
        <f t="shared" si="130"/>
        <v>0</v>
      </c>
      <c r="T252" s="317">
        <f t="shared" si="130"/>
        <v>0</v>
      </c>
      <c r="U252" s="316">
        <f t="shared" si="130"/>
        <v>0</v>
      </c>
      <c r="V252" s="317">
        <f t="shared" si="130"/>
        <v>0</v>
      </c>
      <c r="W252" s="317">
        <f t="shared" si="130"/>
        <v>0</v>
      </c>
      <c r="X252" s="317">
        <f t="shared" si="130"/>
        <v>50</v>
      </c>
      <c r="Y252" s="317">
        <f t="shared" si="130"/>
        <v>50</v>
      </c>
      <c r="Z252" s="317">
        <f t="shared" si="130"/>
        <v>50</v>
      </c>
      <c r="AA252" s="317">
        <f t="shared" si="130"/>
        <v>50</v>
      </c>
      <c r="AB252" s="317">
        <f t="shared" si="130"/>
        <v>50</v>
      </c>
      <c r="AC252" s="317">
        <f t="shared" si="130"/>
        <v>50</v>
      </c>
      <c r="AD252" s="317">
        <f t="shared" si="130"/>
        <v>50</v>
      </c>
      <c r="AE252" s="317">
        <f t="shared" si="130"/>
        <v>50</v>
      </c>
      <c r="AF252" s="317">
        <f t="shared" si="130"/>
        <v>50</v>
      </c>
      <c r="AG252" s="317">
        <f t="shared" si="130"/>
        <v>50</v>
      </c>
      <c r="AH252" s="317">
        <f t="shared" si="130"/>
        <v>50</v>
      </c>
      <c r="AI252" s="317">
        <f t="shared" si="130"/>
        <v>50</v>
      </c>
      <c r="AJ252" s="317">
        <f t="shared" si="130"/>
        <v>50</v>
      </c>
      <c r="AK252" s="317">
        <f t="shared" si="130"/>
        <v>50</v>
      </c>
      <c r="AL252" s="317">
        <f t="shared" si="130"/>
        <v>50</v>
      </c>
      <c r="AM252" s="317">
        <f t="shared" si="130"/>
        <v>50</v>
      </c>
      <c r="AN252" s="317">
        <f t="shared" si="130"/>
        <v>50</v>
      </c>
      <c r="AO252" s="317">
        <f t="shared" si="130"/>
        <v>50</v>
      </c>
      <c r="AP252" s="317">
        <f t="shared" si="130"/>
        <v>50</v>
      </c>
      <c r="AQ252" s="317">
        <f t="shared" si="130"/>
        <v>50</v>
      </c>
      <c r="AR252" s="317">
        <f t="shared" si="130"/>
        <v>50</v>
      </c>
      <c r="AS252" s="317">
        <f t="shared" si="130"/>
        <v>50</v>
      </c>
      <c r="AT252" s="317">
        <f t="shared" si="130"/>
        <v>50</v>
      </c>
    </row>
    <row r="253" spans="2:46" ht="14.4" x14ac:dyDescent="0.3">
      <c r="B253" s="313" t="str">
        <f t="shared" si="129"/>
        <v>Tunantza</v>
      </c>
      <c r="C253" s="320"/>
      <c r="D253" s="313"/>
      <c r="E253" s="313"/>
      <c r="F253" s="316">
        <f t="shared" si="130"/>
        <v>0</v>
      </c>
      <c r="G253" s="317">
        <f t="shared" si="130"/>
        <v>0</v>
      </c>
      <c r="H253" s="317">
        <f t="shared" si="130"/>
        <v>0</v>
      </c>
      <c r="I253" s="317">
        <f t="shared" si="130"/>
        <v>0</v>
      </c>
      <c r="J253" s="317">
        <f t="shared" si="130"/>
        <v>0</v>
      </c>
      <c r="K253" s="316">
        <f t="shared" si="130"/>
        <v>0</v>
      </c>
      <c r="L253" s="317">
        <f t="shared" si="130"/>
        <v>0</v>
      </c>
      <c r="M253" s="317">
        <f t="shared" si="130"/>
        <v>0</v>
      </c>
      <c r="N253" s="317">
        <f t="shared" si="130"/>
        <v>0</v>
      </c>
      <c r="O253" s="317">
        <f t="shared" si="130"/>
        <v>0</v>
      </c>
      <c r="P253" s="316">
        <f t="shared" si="130"/>
        <v>0</v>
      </c>
      <c r="Q253" s="317">
        <f t="shared" si="130"/>
        <v>0</v>
      </c>
      <c r="R253" s="317">
        <f t="shared" si="130"/>
        <v>0</v>
      </c>
      <c r="S253" s="317">
        <f t="shared" si="130"/>
        <v>0</v>
      </c>
      <c r="T253" s="317">
        <f t="shared" si="130"/>
        <v>0</v>
      </c>
      <c r="U253" s="316">
        <f t="shared" si="130"/>
        <v>0</v>
      </c>
      <c r="V253" s="317">
        <f t="shared" si="130"/>
        <v>0</v>
      </c>
      <c r="W253" s="317">
        <f t="shared" si="130"/>
        <v>0</v>
      </c>
      <c r="X253" s="317">
        <f t="shared" si="130"/>
        <v>0</v>
      </c>
      <c r="Y253" s="317">
        <f t="shared" si="130"/>
        <v>47.6</v>
      </c>
      <c r="Z253" s="317">
        <f t="shared" si="130"/>
        <v>47.6</v>
      </c>
      <c r="AA253" s="317">
        <f t="shared" si="130"/>
        <v>47.6</v>
      </c>
      <c r="AB253" s="317">
        <f t="shared" si="130"/>
        <v>47.6</v>
      </c>
      <c r="AC253" s="317">
        <f t="shared" si="130"/>
        <v>47.6</v>
      </c>
      <c r="AD253" s="317">
        <f t="shared" si="130"/>
        <v>47.6</v>
      </c>
      <c r="AE253" s="317">
        <f t="shared" si="130"/>
        <v>47.6</v>
      </c>
      <c r="AF253" s="317">
        <f t="shared" si="130"/>
        <v>47.6</v>
      </c>
      <c r="AG253" s="317">
        <f t="shared" si="130"/>
        <v>47.6</v>
      </c>
      <c r="AH253" s="317">
        <f t="shared" si="130"/>
        <v>47.6</v>
      </c>
      <c r="AI253" s="317">
        <f t="shared" si="130"/>
        <v>47.6</v>
      </c>
      <c r="AJ253" s="317">
        <f t="shared" si="130"/>
        <v>47.6</v>
      </c>
      <c r="AK253" s="317">
        <f t="shared" si="130"/>
        <v>47.6</v>
      </c>
      <c r="AL253" s="317">
        <f t="shared" si="130"/>
        <v>47.6</v>
      </c>
      <c r="AM253" s="317">
        <f t="shared" si="130"/>
        <v>47.6</v>
      </c>
      <c r="AN253" s="317">
        <f t="shared" si="130"/>
        <v>47.6</v>
      </c>
      <c r="AO253" s="317">
        <f t="shared" si="130"/>
        <v>47.6</v>
      </c>
      <c r="AP253" s="317">
        <f t="shared" si="130"/>
        <v>47.6</v>
      </c>
      <c r="AQ253" s="317">
        <f t="shared" si="130"/>
        <v>47.6</v>
      </c>
      <c r="AR253" s="317">
        <f t="shared" si="130"/>
        <v>47.6</v>
      </c>
      <c r="AS253" s="317">
        <f t="shared" si="130"/>
        <v>47.6</v>
      </c>
      <c r="AT253" s="317">
        <f t="shared" si="130"/>
        <v>47.6</v>
      </c>
    </row>
    <row r="254" spans="2:46" ht="14.4" x14ac:dyDescent="0.3">
      <c r="B254" s="313" t="str">
        <f t="shared" si="129"/>
        <v>Pusuno</v>
      </c>
      <c r="C254" s="320"/>
      <c r="D254" s="313"/>
      <c r="E254" s="313"/>
      <c r="F254" s="316">
        <f t="shared" si="130"/>
        <v>0</v>
      </c>
      <c r="G254" s="317">
        <f t="shared" si="130"/>
        <v>0</v>
      </c>
      <c r="H254" s="317">
        <f t="shared" si="130"/>
        <v>0</v>
      </c>
      <c r="I254" s="317">
        <f t="shared" si="130"/>
        <v>0</v>
      </c>
      <c r="J254" s="317">
        <f t="shared" si="130"/>
        <v>0</v>
      </c>
      <c r="K254" s="316">
        <f t="shared" si="130"/>
        <v>0</v>
      </c>
      <c r="L254" s="317">
        <f t="shared" si="130"/>
        <v>0</v>
      </c>
      <c r="M254" s="317">
        <f t="shared" si="130"/>
        <v>0</v>
      </c>
      <c r="N254" s="317">
        <f t="shared" si="130"/>
        <v>0</v>
      </c>
      <c r="O254" s="317">
        <f t="shared" si="130"/>
        <v>0</v>
      </c>
      <c r="P254" s="316">
        <f t="shared" si="130"/>
        <v>0</v>
      </c>
      <c r="Q254" s="317">
        <f t="shared" si="130"/>
        <v>0</v>
      </c>
      <c r="R254" s="317">
        <f t="shared" si="130"/>
        <v>0</v>
      </c>
      <c r="S254" s="317">
        <f t="shared" si="130"/>
        <v>0</v>
      </c>
      <c r="T254" s="317">
        <f t="shared" si="130"/>
        <v>0</v>
      </c>
      <c r="U254" s="316">
        <f t="shared" si="130"/>
        <v>0</v>
      </c>
      <c r="V254" s="317">
        <f t="shared" si="130"/>
        <v>0</v>
      </c>
      <c r="W254" s="317">
        <f t="shared" si="130"/>
        <v>0</v>
      </c>
      <c r="X254" s="317">
        <f t="shared" si="130"/>
        <v>39.5</v>
      </c>
      <c r="Y254" s="317">
        <f t="shared" si="130"/>
        <v>39.5</v>
      </c>
      <c r="Z254" s="317">
        <f t="shared" si="130"/>
        <v>39.5</v>
      </c>
      <c r="AA254" s="317">
        <f t="shared" si="130"/>
        <v>39.5</v>
      </c>
      <c r="AB254" s="317">
        <f t="shared" si="130"/>
        <v>39.5</v>
      </c>
      <c r="AC254" s="317">
        <f t="shared" si="130"/>
        <v>39.5</v>
      </c>
      <c r="AD254" s="317">
        <f t="shared" si="130"/>
        <v>39.5</v>
      </c>
      <c r="AE254" s="317">
        <f t="shared" si="130"/>
        <v>39.5</v>
      </c>
      <c r="AF254" s="317">
        <f t="shared" si="130"/>
        <v>39.5</v>
      </c>
      <c r="AG254" s="317">
        <f t="shared" si="130"/>
        <v>39.5</v>
      </c>
      <c r="AH254" s="317">
        <f t="shared" si="130"/>
        <v>39.5</v>
      </c>
      <c r="AI254" s="317">
        <f t="shared" si="130"/>
        <v>39.5</v>
      </c>
      <c r="AJ254" s="317">
        <f t="shared" si="130"/>
        <v>39.5</v>
      </c>
      <c r="AK254" s="317">
        <f t="shared" si="130"/>
        <v>39.5</v>
      </c>
      <c r="AL254" s="317">
        <f t="shared" si="130"/>
        <v>39.5</v>
      </c>
      <c r="AM254" s="317">
        <f t="shared" si="130"/>
        <v>39.5</v>
      </c>
      <c r="AN254" s="317">
        <f t="shared" si="130"/>
        <v>39.5</v>
      </c>
      <c r="AO254" s="317">
        <f t="shared" si="130"/>
        <v>39.5</v>
      </c>
      <c r="AP254" s="317">
        <f t="shared" si="130"/>
        <v>39.5</v>
      </c>
      <c r="AQ254" s="317">
        <f t="shared" si="130"/>
        <v>39.5</v>
      </c>
      <c r="AR254" s="317">
        <f t="shared" si="130"/>
        <v>39.5</v>
      </c>
      <c r="AS254" s="317">
        <f t="shared" si="130"/>
        <v>39.5</v>
      </c>
      <c r="AT254" s="317">
        <f t="shared" si="130"/>
        <v>39.5</v>
      </c>
    </row>
    <row r="255" spans="2:46" ht="14.4" x14ac:dyDescent="0.3">
      <c r="B255" s="313" t="str">
        <f t="shared" si="129"/>
        <v>Intag 2</v>
      </c>
      <c r="C255" s="320"/>
      <c r="D255" s="313"/>
      <c r="E255" s="313"/>
      <c r="F255" s="316">
        <f t="shared" si="130"/>
        <v>0</v>
      </c>
      <c r="G255" s="317">
        <f t="shared" si="130"/>
        <v>0</v>
      </c>
      <c r="H255" s="317">
        <f t="shared" si="130"/>
        <v>0</v>
      </c>
      <c r="I255" s="317">
        <f t="shared" si="130"/>
        <v>0</v>
      </c>
      <c r="J255" s="317">
        <f t="shared" si="130"/>
        <v>0</v>
      </c>
      <c r="K255" s="316">
        <f t="shared" si="130"/>
        <v>0</v>
      </c>
      <c r="L255" s="317">
        <f t="shared" si="130"/>
        <v>0</v>
      </c>
      <c r="M255" s="317">
        <f t="shared" si="130"/>
        <v>0</v>
      </c>
      <c r="N255" s="317">
        <f t="shared" si="130"/>
        <v>0</v>
      </c>
      <c r="O255" s="317">
        <f t="shared" si="130"/>
        <v>0</v>
      </c>
      <c r="P255" s="316">
        <f t="shared" si="130"/>
        <v>0</v>
      </c>
      <c r="Q255" s="317">
        <f t="shared" si="130"/>
        <v>0</v>
      </c>
      <c r="R255" s="317">
        <f t="shared" si="130"/>
        <v>0</v>
      </c>
      <c r="S255" s="317">
        <f t="shared" si="130"/>
        <v>0</v>
      </c>
      <c r="T255" s="317">
        <f t="shared" si="130"/>
        <v>0</v>
      </c>
      <c r="U255" s="316">
        <f t="shared" si="130"/>
        <v>0</v>
      </c>
      <c r="V255" s="317">
        <f t="shared" si="130"/>
        <v>0</v>
      </c>
      <c r="W255" s="317">
        <f t="shared" si="130"/>
        <v>0</v>
      </c>
      <c r="X255" s="317">
        <f t="shared" si="130"/>
        <v>0</v>
      </c>
      <c r="Y255" s="317">
        <f t="shared" si="130"/>
        <v>0</v>
      </c>
      <c r="Z255" s="317">
        <f t="shared" si="130"/>
        <v>0</v>
      </c>
      <c r="AA255" s="317">
        <f t="shared" si="130"/>
        <v>46</v>
      </c>
      <c r="AB255" s="317">
        <f t="shared" si="130"/>
        <v>46</v>
      </c>
      <c r="AC255" s="317">
        <f t="shared" si="130"/>
        <v>46</v>
      </c>
      <c r="AD255" s="317">
        <f t="shared" si="130"/>
        <v>46</v>
      </c>
      <c r="AE255" s="317">
        <f t="shared" si="130"/>
        <v>46</v>
      </c>
      <c r="AF255" s="317">
        <f t="shared" si="130"/>
        <v>46</v>
      </c>
      <c r="AG255" s="317">
        <f t="shared" si="130"/>
        <v>46</v>
      </c>
      <c r="AH255" s="317">
        <f t="shared" si="130"/>
        <v>46</v>
      </c>
      <c r="AI255" s="317">
        <f t="shared" si="130"/>
        <v>46</v>
      </c>
      <c r="AJ255" s="317">
        <f t="shared" si="130"/>
        <v>46</v>
      </c>
      <c r="AK255" s="317">
        <f t="shared" si="130"/>
        <v>46</v>
      </c>
      <c r="AL255" s="317">
        <f t="shared" si="130"/>
        <v>46</v>
      </c>
      <c r="AM255" s="317">
        <f t="shared" si="130"/>
        <v>46</v>
      </c>
      <c r="AN255" s="317">
        <f t="shared" si="130"/>
        <v>46</v>
      </c>
      <c r="AO255" s="317">
        <f t="shared" si="130"/>
        <v>46</v>
      </c>
      <c r="AP255" s="317">
        <f t="shared" si="130"/>
        <v>46</v>
      </c>
      <c r="AQ255" s="317">
        <f t="shared" si="130"/>
        <v>46</v>
      </c>
      <c r="AR255" s="317">
        <f t="shared" si="130"/>
        <v>46</v>
      </c>
      <c r="AS255" s="317">
        <f t="shared" si="130"/>
        <v>46</v>
      </c>
      <c r="AT255" s="317">
        <f t="shared" si="130"/>
        <v>46</v>
      </c>
    </row>
    <row r="256" spans="2:46" ht="14.4" x14ac:dyDescent="0.3">
      <c r="B256" s="313" t="str">
        <f t="shared" si="129"/>
        <v>Apaquí</v>
      </c>
      <c r="C256" s="320"/>
      <c r="D256" s="313"/>
      <c r="E256" s="313"/>
      <c r="F256" s="316">
        <f t="shared" si="130"/>
        <v>0</v>
      </c>
      <c r="G256" s="317">
        <f t="shared" si="130"/>
        <v>0</v>
      </c>
      <c r="H256" s="317">
        <f t="shared" si="130"/>
        <v>0</v>
      </c>
      <c r="I256" s="317">
        <f t="shared" si="130"/>
        <v>0</v>
      </c>
      <c r="J256" s="317">
        <f t="shared" si="130"/>
        <v>0</v>
      </c>
      <c r="K256" s="316">
        <f t="shared" si="130"/>
        <v>0</v>
      </c>
      <c r="L256" s="317">
        <f t="shared" si="130"/>
        <v>0</v>
      </c>
      <c r="M256" s="317">
        <f t="shared" si="130"/>
        <v>0</v>
      </c>
      <c r="N256" s="317">
        <f t="shared" si="130"/>
        <v>0</v>
      </c>
      <c r="O256" s="317">
        <f t="shared" ref="O256:AT257" si="131">+O84</f>
        <v>0</v>
      </c>
      <c r="P256" s="316">
        <f t="shared" si="131"/>
        <v>0</v>
      </c>
      <c r="Q256" s="317">
        <f t="shared" si="131"/>
        <v>0</v>
      </c>
      <c r="R256" s="317">
        <f t="shared" si="131"/>
        <v>0</v>
      </c>
      <c r="S256" s="317">
        <f t="shared" si="131"/>
        <v>0</v>
      </c>
      <c r="T256" s="317">
        <f t="shared" si="131"/>
        <v>0</v>
      </c>
      <c r="U256" s="316">
        <f t="shared" si="131"/>
        <v>0</v>
      </c>
      <c r="V256" s="317">
        <f t="shared" si="131"/>
        <v>0</v>
      </c>
      <c r="W256" s="317">
        <f t="shared" si="131"/>
        <v>0</v>
      </c>
      <c r="X256" s="317">
        <f t="shared" si="131"/>
        <v>0</v>
      </c>
      <c r="Y256" s="317">
        <f t="shared" si="131"/>
        <v>0</v>
      </c>
      <c r="Z256" s="317">
        <f t="shared" si="131"/>
        <v>0</v>
      </c>
      <c r="AA256" s="317">
        <f t="shared" si="131"/>
        <v>0</v>
      </c>
      <c r="AB256" s="317">
        <f t="shared" si="131"/>
        <v>36</v>
      </c>
      <c r="AC256" s="317">
        <f t="shared" si="131"/>
        <v>36</v>
      </c>
      <c r="AD256" s="317">
        <f t="shared" si="131"/>
        <v>36</v>
      </c>
      <c r="AE256" s="317">
        <f t="shared" si="131"/>
        <v>36</v>
      </c>
      <c r="AF256" s="317">
        <f t="shared" si="131"/>
        <v>36</v>
      </c>
      <c r="AG256" s="317">
        <f t="shared" si="131"/>
        <v>36</v>
      </c>
      <c r="AH256" s="317">
        <f t="shared" si="131"/>
        <v>36</v>
      </c>
      <c r="AI256" s="317">
        <f t="shared" si="131"/>
        <v>36</v>
      </c>
      <c r="AJ256" s="317">
        <f t="shared" si="131"/>
        <v>36</v>
      </c>
      <c r="AK256" s="317">
        <f t="shared" si="131"/>
        <v>36</v>
      </c>
      <c r="AL256" s="317">
        <f t="shared" si="131"/>
        <v>36</v>
      </c>
      <c r="AM256" s="317">
        <f t="shared" si="131"/>
        <v>36</v>
      </c>
      <c r="AN256" s="317">
        <f t="shared" si="131"/>
        <v>36</v>
      </c>
      <c r="AO256" s="317">
        <f t="shared" si="131"/>
        <v>36</v>
      </c>
      <c r="AP256" s="317">
        <f t="shared" si="131"/>
        <v>36</v>
      </c>
      <c r="AQ256" s="317">
        <f t="shared" si="131"/>
        <v>36</v>
      </c>
      <c r="AR256" s="317">
        <f t="shared" si="131"/>
        <v>36</v>
      </c>
      <c r="AS256" s="317">
        <f t="shared" si="131"/>
        <v>36</v>
      </c>
      <c r="AT256" s="317">
        <f t="shared" si="131"/>
        <v>36</v>
      </c>
    </row>
    <row r="257" spans="2:46" ht="14.4" x14ac:dyDescent="0.3">
      <c r="B257" s="313" t="str">
        <f t="shared" si="129"/>
        <v>Cuyes - La Florida</v>
      </c>
      <c r="C257" s="320"/>
      <c r="D257" s="313"/>
      <c r="E257" s="313"/>
      <c r="F257" s="316">
        <f t="shared" ref="F257:U257" si="132">+F85</f>
        <v>0</v>
      </c>
      <c r="G257" s="317">
        <f t="shared" si="132"/>
        <v>0</v>
      </c>
      <c r="H257" s="317">
        <f t="shared" si="132"/>
        <v>0</v>
      </c>
      <c r="I257" s="317">
        <f t="shared" si="132"/>
        <v>0</v>
      </c>
      <c r="J257" s="317">
        <f t="shared" si="132"/>
        <v>0</v>
      </c>
      <c r="K257" s="316">
        <f t="shared" si="132"/>
        <v>0</v>
      </c>
      <c r="L257" s="317">
        <f t="shared" si="132"/>
        <v>0</v>
      </c>
      <c r="M257" s="317">
        <f t="shared" si="132"/>
        <v>0</v>
      </c>
      <c r="N257" s="317">
        <f t="shared" si="132"/>
        <v>0</v>
      </c>
      <c r="O257" s="317">
        <f t="shared" si="132"/>
        <v>0</v>
      </c>
      <c r="P257" s="316">
        <f t="shared" si="132"/>
        <v>0</v>
      </c>
      <c r="Q257" s="317">
        <f t="shared" si="132"/>
        <v>0</v>
      </c>
      <c r="R257" s="317">
        <f t="shared" si="132"/>
        <v>0</v>
      </c>
      <c r="S257" s="317">
        <f t="shared" si="132"/>
        <v>0</v>
      </c>
      <c r="T257" s="317">
        <f t="shared" si="132"/>
        <v>0</v>
      </c>
      <c r="U257" s="316">
        <f t="shared" si="132"/>
        <v>0</v>
      </c>
      <c r="V257" s="317">
        <f t="shared" si="131"/>
        <v>0</v>
      </c>
      <c r="W257" s="317">
        <f t="shared" si="131"/>
        <v>0</v>
      </c>
      <c r="X257" s="317">
        <f t="shared" si="131"/>
        <v>0</v>
      </c>
      <c r="Y257" s="317">
        <f t="shared" si="131"/>
        <v>0</v>
      </c>
      <c r="Z257" s="317">
        <f t="shared" si="131"/>
        <v>0</v>
      </c>
      <c r="AA257" s="317">
        <f t="shared" si="131"/>
        <v>0</v>
      </c>
      <c r="AB257" s="317">
        <f t="shared" si="131"/>
        <v>0</v>
      </c>
      <c r="AC257" s="317">
        <f t="shared" si="131"/>
        <v>33</v>
      </c>
      <c r="AD257" s="317">
        <f t="shared" si="131"/>
        <v>33</v>
      </c>
      <c r="AE257" s="317">
        <f t="shared" si="131"/>
        <v>33</v>
      </c>
      <c r="AF257" s="317">
        <f t="shared" si="131"/>
        <v>33</v>
      </c>
      <c r="AG257" s="317">
        <f t="shared" si="131"/>
        <v>33</v>
      </c>
      <c r="AH257" s="317">
        <f t="shared" si="131"/>
        <v>33</v>
      </c>
      <c r="AI257" s="317">
        <f t="shared" si="131"/>
        <v>33</v>
      </c>
      <c r="AJ257" s="317">
        <f t="shared" si="131"/>
        <v>33</v>
      </c>
      <c r="AK257" s="317">
        <f t="shared" si="131"/>
        <v>33</v>
      </c>
      <c r="AL257" s="317">
        <f t="shared" si="131"/>
        <v>33</v>
      </c>
      <c r="AM257" s="317">
        <f t="shared" si="131"/>
        <v>33</v>
      </c>
      <c r="AN257" s="317">
        <f t="shared" si="131"/>
        <v>33</v>
      </c>
      <c r="AO257" s="317">
        <f t="shared" si="131"/>
        <v>33</v>
      </c>
      <c r="AP257" s="317">
        <f t="shared" si="131"/>
        <v>33</v>
      </c>
      <c r="AQ257" s="317">
        <f t="shared" si="131"/>
        <v>33</v>
      </c>
      <c r="AR257" s="317">
        <f t="shared" si="131"/>
        <v>33</v>
      </c>
      <c r="AS257" s="317">
        <f t="shared" si="131"/>
        <v>33</v>
      </c>
      <c r="AT257" s="317">
        <f t="shared" si="131"/>
        <v>33</v>
      </c>
    </row>
    <row r="258" spans="2:46" ht="14.4" x14ac:dyDescent="0.3">
      <c r="B258" s="307" t="s">
        <v>203</v>
      </c>
      <c r="C258" s="321">
        <f>SUM(C244:C257)</f>
        <v>0</v>
      </c>
      <c r="D258" s="321">
        <f>SUM(D244:D257)</f>
        <v>0</v>
      </c>
      <c r="E258" s="321">
        <f>SUM(E244:E257)</f>
        <v>0</v>
      </c>
      <c r="F258" s="322">
        <f>SUM(F244:F257)</f>
        <v>0</v>
      </c>
      <c r="G258" s="321">
        <f t="shared" ref="G258:AT258" si="133">SUM(G244:G257)</f>
        <v>0</v>
      </c>
      <c r="H258" s="321">
        <f t="shared" si="133"/>
        <v>0</v>
      </c>
      <c r="I258" s="321">
        <f t="shared" si="133"/>
        <v>0</v>
      </c>
      <c r="J258" s="321">
        <f t="shared" si="133"/>
        <v>0</v>
      </c>
      <c r="K258" s="322">
        <f t="shared" si="133"/>
        <v>0</v>
      </c>
      <c r="L258" s="321">
        <f t="shared" si="133"/>
        <v>0</v>
      </c>
      <c r="M258" s="321">
        <f t="shared" si="133"/>
        <v>4.1416666666666666</v>
      </c>
      <c r="N258" s="321">
        <f t="shared" si="133"/>
        <v>84.95</v>
      </c>
      <c r="O258" s="321">
        <f t="shared" si="133"/>
        <v>96.7</v>
      </c>
      <c r="P258" s="322">
        <f t="shared" si="133"/>
        <v>96.7</v>
      </c>
      <c r="Q258" s="321">
        <f t="shared" si="133"/>
        <v>96.7</v>
      </c>
      <c r="R258" s="321">
        <f t="shared" si="133"/>
        <v>96.7</v>
      </c>
      <c r="S258" s="321">
        <f t="shared" si="133"/>
        <v>96.7</v>
      </c>
      <c r="T258" s="321">
        <f t="shared" si="133"/>
        <v>96.7</v>
      </c>
      <c r="U258" s="322">
        <f t="shared" si="133"/>
        <v>96.7</v>
      </c>
      <c r="V258" s="321">
        <f t="shared" si="133"/>
        <v>96.7</v>
      </c>
      <c r="W258" s="321">
        <f t="shared" si="133"/>
        <v>336.7</v>
      </c>
      <c r="X258" s="321">
        <f t="shared" si="133"/>
        <v>426.2</v>
      </c>
      <c r="Y258" s="321">
        <f t="shared" si="133"/>
        <v>473.8</v>
      </c>
      <c r="Z258" s="321">
        <f t="shared" si="133"/>
        <v>473.8</v>
      </c>
      <c r="AA258" s="321">
        <f t="shared" si="133"/>
        <v>519.79999999999995</v>
      </c>
      <c r="AB258" s="321">
        <f t="shared" si="133"/>
        <v>555.79999999999995</v>
      </c>
      <c r="AC258" s="321">
        <f t="shared" si="133"/>
        <v>588.79999999999995</v>
      </c>
      <c r="AD258" s="321">
        <f t="shared" si="133"/>
        <v>588.79999999999995</v>
      </c>
      <c r="AE258" s="321">
        <f t="shared" si="133"/>
        <v>588.79999999999995</v>
      </c>
      <c r="AF258" s="321">
        <f t="shared" si="133"/>
        <v>588.79999999999995</v>
      </c>
      <c r="AG258" s="321">
        <f t="shared" si="133"/>
        <v>588.79999999999995</v>
      </c>
      <c r="AH258" s="321">
        <f t="shared" si="133"/>
        <v>588.79999999999995</v>
      </c>
      <c r="AI258" s="321">
        <f t="shared" si="133"/>
        <v>588.79999999999995</v>
      </c>
      <c r="AJ258" s="321">
        <f t="shared" si="133"/>
        <v>588.79999999999995</v>
      </c>
      <c r="AK258" s="321">
        <f t="shared" si="133"/>
        <v>588.79999999999995</v>
      </c>
      <c r="AL258" s="321">
        <f t="shared" si="133"/>
        <v>588.79999999999995</v>
      </c>
      <c r="AM258" s="321">
        <f t="shared" si="133"/>
        <v>588.79999999999995</v>
      </c>
      <c r="AN258" s="321">
        <f t="shared" si="133"/>
        <v>588.79999999999995</v>
      </c>
      <c r="AO258" s="321">
        <f t="shared" si="133"/>
        <v>588.79999999999995</v>
      </c>
      <c r="AP258" s="321">
        <f t="shared" si="133"/>
        <v>588.79999999999995</v>
      </c>
      <c r="AQ258" s="321">
        <f t="shared" si="133"/>
        <v>588.79999999999995</v>
      </c>
      <c r="AR258" s="321">
        <f t="shared" si="133"/>
        <v>588.79999999999995</v>
      </c>
      <c r="AS258" s="321">
        <f t="shared" si="133"/>
        <v>588.79999999999995</v>
      </c>
      <c r="AT258" s="321">
        <f t="shared" si="133"/>
        <v>588.79999999999995</v>
      </c>
    </row>
    <row r="259" spans="2:46" ht="18" x14ac:dyDescent="0.2">
      <c r="B259" s="312" t="str">
        <f>+B192</f>
        <v>Proyectos hasta 30  MW</v>
      </c>
    </row>
    <row r="260" spans="2:46" ht="14.4" x14ac:dyDescent="0.3">
      <c r="C260" s="307">
        <f>+C221</f>
        <v>2007</v>
      </c>
      <c r="D260" s="307">
        <f>+D221</f>
        <v>2008</v>
      </c>
      <c r="E260" s="307">
        <f>+E221</f>
        <v>2009</v>
      </c>
      <c r="F260" s="314">
        <f t="shared" ref="F260:AT260" si="134">+F221</f>
        <v>2010</v>
      </c>
      <c r="G260" s="307">
        <f t="shared" si="134"/>
        <v>2011</v>
      </c>
      <c r="H260" s="307">
        <f t="shared" si="134"/>
        <v>2012</v>
      </c>
      <c r="I260" s="307">
        <f t="shared" si="134"/>
        <v>2013</v>
      </c>
      <c r="J260" s="307">
        <f t="shared" si="134"/>
        <v>2014</v>
      </c>
      <c r="K260" s="314">
        <f t="shared" si="134"/>
        <v>2015</v>
      </c>
      <c r="L260" s="307">
        <f t="shared" si="134"/>
        <v>2016</v>
      </c>
      <c r="M260" s="307">
        <f t="shared" si="134"/>
        <v>2017</v>
      </c>
      <c r="N260" s="307">
        <f t="shared" si="134"/>
        <v>2018</v>
      </c>
      <c r="O260" s="307">
        <f t="shared" si="134"/>
        <v>2019</v>
      </c>
      <c r="P260" s="314">
        <f t="shared" si="134"/>
        <v>2020</v>
      </c>
      <c r="Q260" s="307">
        <f t="shared" si="134"/>
        <v>2021</v>
      </c>
      <c r="R260" s="307">
        <f t="shared" si="134"/>
        <v>2022</v>
      </c>
      <c r="S260" s="307">
        <f t="shared" si="134"/>
        <v>2023</v>
      </c>
      <c r="T260" s="307">
        <f t="shared" si="134"/>
        <v>2024</v>
      </c>
      <c r="U260" s="314">
        <f t="shared" si="134"/>
        <v>2025</v>
      </c>
      <c r="V260" s="307">
        <f t="shared" si="134"/>
        <v>2026</v>
      </c>
      <c r="W260" s="307">
        <f t="shared" si="134"/>
        <v>2027</v>
      </c>
      <c r="X260" s="307">
        <f t="shared" si="134"/>
        <v>2028</v>
      </c>
      <c r="Y260" s="307">
        <f t="shared" si="134"/>
        <v>2029</v>
      </c>
      <c r="Z260" s="307">
        <f t="shared" si="134"/>
        <v>2030</v>
      </c>
      <c r="AA260" s="307">
        <f t="shared" si="134"/>
        <v>2031</v>
      </c>
      <c r="AB260" s="307">
        <f t="shared" si="134"/>
        <v>2032</v>
      </c>
      <c r="AC260" s="307">
        <f t="shared" si="134"/>
        <v>2033</v>
      </c>
      <c r="AD260" s="307">
        <f t="shared" si="134"/>
        <v>2034</v>
      </c>
      <c r="AE260" s="307">
        <f t="shared" si="134"/>
        <v>2035</v>
      </c>
      <c r="AF260" s="307">
        <f t="shared" si="134"/>
        <v>2036</v>
      </c>
      <c r="AG260" s="307">
        <f t="shared" si="134"/>
        <v>2037</v>
      </c>
      <c r="AH260" s="307">
        <f t="shared" si="134"/>
        <v>2038</v>
      </c>
      <c r="AI260" s="307">
        <f t="shared" si="134"/>
        <v>2039</v>
      </c>
      <c r="AJ260" s="307">
        <f t="shared" si="134"/>
        <v>2040</v>
      </c>
      <c r="AK260" s="307">
        <f t="shared" si="134"/>
        <v>2041</v>
      </c>
      <c r="AL260" s="307">
        <f t="shared" si="134"/>
        <v>2042</v>
      </c>
      <c r="AM260" s="307">
        <f t="shared" si="134"/>
        <v>2043</v>
      </c>
      <c r="AN260" s="307">
        <f t="shared" si="134"/>
        <v>2044</v>
      </c>
      <c r="AO260" s="307">
        <f t="shared" si="134"/>
        <v>2045</v>
      </c>
      <c r="AP260" s="307">
        <f t="shared" si="134"/>
        <v>2046</v>
      </c>
      <c r="AQ260" s="307">
        <f t="shared" si="134"/>
        <v>2047</v>
      </c>
      <c r="AR260" s="307">
        <f t="shared" si="134"/>
        <v>2048</v>
      </c>
      <c r="AS260" s="307">
        <f t="shared" si="134"/>
        <v>2049</v>
      </c>
      <c r="AT260" s="307">
        <f t="shared" si="134"/>
        <v>2050</v>
      </c>
    </row>
    <row r="261" spans="2:46" ht="14.4" x14ac:dyDescent="0.3">
      <c r="B261" s="313" t="str">
        <f>+B36</f>
        <v>CHORRILOS</v>
      </c>
      <c r="C261" s="313"/>
      <c r="D261" s="313"/>
      <c r="E261" s="313"/>
      <c r="F261" s="316">
        <f t="shared" ref="F261:AT262" si="135">+F36</f>
        <v>0</v>
      </c>
      <c r="G261" s="317">
        <f t="shared" si="135"/>
        <v>0</v>
      </c>
      <c r="H261" s="317">
        <f t="shared" si="135"/>
        <v>0</v>
      </c>
      <c r="I261" s="317">
        <f t="shared" si="135"/>
        <v>0</v>
      </c>
      <c r="J261" s="317">
        <f t="shared" si="135"/>
        <v>0</v>
      </c>
      <c r="K261" s="316">
        <f t="shared" si="135"/>
        <v>0</v>
      </c>
      <c r="L261" s="317">
        <f t="shared" si="135"/>
        <v>1.6666666666666667</v>
      </c>
      <c r="M261" s="317">
        <f t="shared" si="135"/>
        <v>4</v>
      </c>
      <c r="N261" s="317">
        <f t="shared" si="135"/>
        <v>4</v>
      </c>
      <c r="O261" s="317">
        <f t="shared" si="135"/>
        <v>4</v>
      </c>
      <c r="P261" s="316">
        <f t="shared" si="135"/>
        <v>4</v>
      </c>
      <c r="Q261" s="317">
        <f t="shared" si="135"/>
        <v>4</v>
      </c>
      <c r="R261" s="317">
        <f t="shared" si="135"/>
        <v>4</v>
      </c>
      <c r="S261" s="317">
        <f t="shared" si="135"/>
        <v>4</v>
      </c>
      <c r="T261" s="317">
        <f t="shared" si="135"/>
        <v>4</v>
      </c>
      <c r="U261" s="316">
        <f t="shared" si="135"/>
        <v>4</v>
      </c>
      <c r="V261" s="317">
        <f t="shared" si="135"/>
        <v>4</v>
      </c>
      <c r="W261" s="317">
        <f t="shared" si="135"/>
        <v>4</v>
      </c>
      <c r="X261" s="317">
        <f t="shared" si="135"/>
        <v>4</v>
      </c>
      <c r="Y261" s="317">
        <f t="shared" si="135"/>
        <v>4</v>
      </c>
      <c r="Z261" s="317">
        <f t="shared" si="135"/>
        <v>4</v>
      </c>
      <c r="AA261" s="317">
        <f t="shared" si="135"/>
        <v>4</v>
      </c>
      <c r="AB261" s="317">
        <f t="shared" si="135"/>
        <v>4</v>
      </c>
      <c r="AC261" s="317">
        <f t="shared" si="135"/>
        <v>4</v>
      </c>
      <c r="AD261" s="317">
        <f t="shared" si="135"/>
        <v>4</v>
      </c>
      <c r="AE261" s="317">
        <f t="shared" si="135"/>
        <v>4</v>
      </c>
      <c r="AF261" s="317">
        <f t="shared" si="135"/>
        <v>4</v>
      </c>
      <c r="AG261" s="317">
        <f t="shared" si="135"/>
        <v>4</v>
      </c>
      <c r="AH261" s="317">
        <f t="shared" si="135"/>
        <v>4</v>
      </c>
      <c r="AI261" s="317">
        <f t="shared" si="135"/>
        <v>4</v>
      </c>
      <c r="AJ261" s="317">
        <f t="shared" si="135"/>
        <v>4</v>
      </c>
      <c r="AK261" s="317">
        <f t="shared" si="135"/>
        <v>4</v>
      </c>
      <c r="AL261" s="317">
        <f t="shared" si="135"/>
        <v>4</v>
      </c>
      <c r="AM261" s="317">
        <f t="shared" si="135"/>
        <v>4</v>
      </c>
      <c r="AN261" s="317">
        <f t="shared" si="135"/>
        <v>4</v>
      </c>
      <c r="AO261" s="317">
        <f t="shared" si="135"/>
        <v>4</v>
      </c>
      <c r="AP261" s="317">
        <f t="shared" si="135"/>
        <v>4</v>
      </c>
      <c r="AQ261" s="317">
        <f t="shared" si="135"/>
        <v>4</v>
      </c>
      <c r="AR261" s="317">
        <f t="shared" si="135"/>
        <v>4</v>
      </c>
      <c r="AS261" s="317">
        <f t="shared" si="135"/>
        <v>4</v>
      </c>
      <c r="AT261" s="317">
        <f t="shared" si="135"/>
        <v>4</v>
      </c>
    </row>
    <row r="262" spans="2:46" ht="14.4" x14ac:dyDescent="0.3">
      <c r="B262" s="313" t="str">
        <f>+B37</f>
        <v>Rio verde chico</v>
      </c>
      <c r="C262" s="313"/>
      <c r="D262" s="313"/>
      <c r="E262" s="313"/>
      <c r="F262" s="316">
        <f t="shared" si="135"/>
        <v>0</v>
      </c>
      <c r="G262" s="317">
        <f t="shared" si="135"/>
        <v>0</v>
      </c>
      <c r="H262" s="317">
        <f t="shared" si="135"/>
        <v>0</v>
      </c>
      <c r="I262" s="317">
        <f t="shared" si="135"/>
        <v>0</v>
      </c>
      <c r="J262" s="317">
        <f t="shared" si="135"/>
        <v>0</v>
      </c>
      <c r="K262" s="316">
        <f t="shared" si="135"/>
        <v>0</v>
      </c>
      <c r="L262" s="317">
        <f t="shared" si="135"/>
        <v>0</v>
      </c>
      <c r="M262" s="317">
        <f t="shared" si="135"/>
        <v>0.83333333333333337</v>
      </c>
      <c r="N262" s="317">
        <f t="shared" si="135"/>
        <v>10</v>
      </c>
      <c r="O262" s="317">
        <f t="shared" si="135"/>
        <v>10</v>
      </c>
      <c r="P262" s="316">
        <f t="shared" si="135"/>
        <v>10</v>
      </c>
      <c r="Q262" s="317">
        <f t="shared" si="135"/>
        <v>10</v>
      </c>
      <c r="R262" s="317">
        <f t="shared" si="135"/>
        <v>10</v>
      </c>
      <c r="S262" s="317">
        <f t="shared" si="135"/>
        <v>10</v>
      </c>
      <c r="T262" s="317">
        <f t="shared" si="135"/>
        <v>10</v>
      </c>
      <c r="U262" s="316">
        <f t="shared" si="135"/>
        <v>10</v>
      </c>
      <c r="V262" s="317">
        <f t="shared" si="135"/>
        <v>10</v>
      </c>
      <c r="W262" s="317">
        <f t="shared" si="135"/>
        <v>10</v>
      </c>
      <c r="X262" s="317">
        <f t="shared" si="135"/>
        <v>10</v>
      </c>
      <c r="Y262" s="317">
        <f t="shared" si="135"/>
        <v>10</v>
      </c>
      <c r="Z262" s="317">
        <f t="shared" si="135"/>
        <v>10</v>
      </c>
      <c r="AA262" s="317">
        <f t="shared" si="135"/>
        <v>10</v>
      </c>
      <c r="AB262" s="317">
        <f t="shared" si="135"/>
        <v>10</v>
      </c>
      <c r="AC262" s="317">
        <f t="shared" si="135"/>
        <v>10</v>
      </c>
      <c r="AD262" s="317">
        <f t="shared" si="135"/>
        <v>10</v>
      </c>
      <c r="AE262" s="317">
        <f t="shared" si="135"/>
        <v>10</v>
      </c>
      <c r="AF262" s="317">
        <f t="shared" si="135"/>
        <v>10</v>
      </c>
      <c r="AG262" s="317">
        <f t="shared" si="135"/>
        <v>10</v>
      </c>
      <c r="AH262" s="317">
        <f t="shared" si="135"/>
        <v>10</v>
      </c>
      <c r="AI262" s="317">
        <f t="shared" si="135"/>
        <v>10</v>
      </c>
      <c r="AJ262" s="317">
        <f t="shared" si="135"/>
        <v>10</v>
      </c>
      <c r="AK262" s="317">
        <f t="shared" si="135"/>
        <v>10</v>
      </c>
      <c r="AL262" s="317">
        <f t="shared" si="135"/>
        <v>10</v>
      </c>
      <c r="AM262" s="317">
        <f t="shared" si="135"/>
        <v>10</v>
      </c>
      <c r="AN262" s="317">
        <f t="shared" si="135"/>
        <v>10</v>
      </c>
      <c r="AO262" s="317">
        <f t="shared" si="135"/>
        <v>10</v>
      </c>
      <c r="AP262" s="317">
        <f t="shared" si="135"/>
        <v>10</v>
      </c>
      <c r="AQ262" s="317">
        <f t="shared" si="135"/>
        <v>10</v>
      </c>
      <c r="AR262" s="317">
        <f t="shared" si="135"/>
        <v>10</v>
      </c>
      <c r="AS262" s="317">
        <f t="shared" si="135"/>
        <v>10</v>
      </c>
      <c r="AT262" s="317">
        <f t="shared" si="135"/>
        <v>10</v>
      </c>
    </row>
    <row r="263" spans="2:46" ht="14.4" x14ac:dyDescent="0.3">
      <c r="B263" s="313" t="str">
        <f>+B45</f>
        <v>OCAÑA</v>
      </c>
      <c r="C263" s="313"/>
      <c r="D263" s="313"/>
      <c r="E263" s="313"/>
      <c r="F263" s="316">
        <f t="shared" ref="F263:AT263" si="136">+F45</f>
        <v>0</v>
      </c>
      <c r="G263" s="317">
        <f t="shared" si="136"/>
        <v>0</v>
      </c>
      <c r="H263" s="317">
        <f t="shared" si="136"/>
        <v>0</v>
      </c>
      <c r="I263" s="317">
        <f t="shared" si="136"/>
        <v>0</v>
      </c>
      <c r="J263" s="317">
        <f t="shared" si="136"/>
        <v>0</v>
      </c>
      <c r="K263" s="316">
        <f t="shared" si="136"/>
        <v>0</v>
      </c>
      <c r="L263" s="317">
        <f t="shared" si="136"/>
        <v>26</v>
      </c>
      <c r="M263" s="317">
        <f t="shared" si="136"/>
        <v>26</v>
      </c>
      <c r="N263" s="317">
        <f t="shared" si="136"/>
        <v>26</v>
      </c>
      <c r="O263" s="317">
        <f t="shared" si="136"/>
        <v>26</v>
      </c>
      <c r="P263" s="316">
        <f t="shared" si="136"/>
        <v>26</v>
      </c>
      <c r="Q263" s="317">
        <f t="shared" si="136"/>
        <v>26</v>
      </c>
      <c r="R263" s="317">
        <f t="shared" si="136"/>
        <v>26</v>
      </c>
      <c r="S263" s="317">
        <f t="shared" si="136"/>
        <v>26</v>
      </c>
      <c r="T263" s="317">
        <f t="shared" si="136"/>
        <v>26</v>
      </c>
      <c r="U263" s="316">
        <f t="shared" si="136"/>
        <v>26</v>
      </c>
      <c r="V263" s="317">
        <f t="shared" si="136"/>
        <v>26</v>
      </c>
      <c r="W263" s="317">
        <f t="shared" si="136"/>
        <v>26</v>
      </c>
      <c r="X263" s="317">
        <f t="shared" si="136"/>
        <v>26</v>
      </c>
      <c r="Y263" s="317">
        <f t="shared" si="136"/>
        <v>26</v>
      </c>
      <c r="Z263" s="317">
        <f t="shared" si="136"/>
        <v>26</v>
      </c>
      <c r="AA263" s="317">
        <f t="shared" si="136"/>
        <v>26</v>
      </c>
      <c r="AB263" s="317">
        <f t="shared" si="136"/>
        <v>26</v>
      </c>
      <c r="AC263" s="317">
        <f t="shared" si="136"/>
        <v>26</v>
      </c>
      <c r="AD263" s="317">
        <f t="shared" si="136"/>
        <v>26</v>
      </c>
      <c r="AE263" s="317">
        <f t="shared" si="136"/>
        <v>26</v>
      </c>
      <c r="AF263" s="317">
        <f t="shared" si="136"/>
        <v>26</v>
      </c>
      <c r="AG263" s="317">
        <f t="shared" si="136"/>
        <v>26</v>
      </c>
      <c r="AH263" s="317">
        <f t="shared" si="136"/>
        <v>26</v>
      </c>
      <c r="AI263" s="317">
        <f t="shared" si="136"/>
        <v>26</v>
      </c>
      <c r="AJ263" s="317">
        <f t="shared" si="136"/>
        <v>26</v>
      </c>
      <c r="AK263" s="317">
        <f t="shared" si="136"/>
        <v>26</v>
      </c>
      <c r="AL263" s="317">
        <f t="shared" si="136"/>
        <v>26</v>
      </c>
      <c r="AM263" s="317">
        <f t="shared" si="136"/>
        <v>26</v>
      </c>
      <c r="AN263" s="317">
        <f t="shared" si="136"/>
        <v>26</v>
      </c>
      <c r="AO263" s="317">
        <f t="shared" si="136"/>
        <v>26</v>
      </c>
      <c r="AP263" s="317">
        <f t="shared" si="136"/>
        <v>26</v>
      </c>
      <c r="AQ263" s="317">
        <f t="shared" si="136"/>
        <v>26</v>
      </c>
      <c r="AR263" s="317">
        <f t="shared" si="136"/>
        <v>26</v>
      </c>
      <c r="AS263" s="317">
        <f t="shared" si="136"/>
        <v>26</v>
      </c>
      <c r="AT263" s="317">
        <f t="shared" si="136"/>
        <v>26</v>
      </c>
    </row>
    <row r="264" spans="2:46" ht="14.4" x14ac:dyDescent="0.3">
      <c r="B264" s="313" t="str">
        <f>+B47</f>
        <v>San José del Tambo</v>
      </c>
      <c r="C264" s="313"/>
      <c r="D264" s="313"/>
      <c r="E264" s="313"/>
      <c r="F264" s="316">
        <f t="shared" ref="F264:AT266" si="137">+F47</f>
        <v>0</v>
      </c>
      <c r="G264" s="317">
        <f t="shared" si="137"/>
        <v>0</v>
      </c>
      <c r="H264" s="317">
        <f t="shared" si="137"/>
        <v>0</v>
      </c>
      <c r="I264" s="317">
        <f t="shared" si="137"/>
        <v>0</v>
      </c>
      <c r="J264" s="317">
        <f t="shared" si="137"/>
        <v>0</v>
      </c>
      <c r="K264" s="316">
        <f t="shared" si="137"/>
        <v>0</v>
      </c>
      <c r="L264" s="317">
        <f t="shared" si="137"/>
        <v>4</v>
      </c>
      <c r="M264" s="317">
        <f t="shared" si="137"/>
        <v>8</v>
      </c>
      <c r="N264" s="317">
        <f t="shared" si="137"/>
        <v>8</v>
      </c>
      <c r="O264" s="317">
        <f t="shared" si="137"/>
        <v>8</v>
      </c>
      <c r="P264" s="316">
        <f t="shared" si="137"/>
        <v>8</v>
      </c>
      <c r="Q264" s="317">
        <f t="shared" si="137"/>
        <v>8</v>
      </c>
      <c r="R264" s="317">
        <f t="shared" si="137"/>
        <v>8</v>
      </c>
      <c r="S264" s="317">
        <f t="shared" si="137"/>
        <v>8</v>
      </c>
      <c r="T264" s="317">
        <f t="shared" si="137"/>
        <v>8</v>
      </c>
      <c r="U264" s="316">
        <f t="shared" si="137"/>
        <v>8</v>
      </c>
      <c r="V264" s="317">
        <f t="shared" si="137"/>
        <v>8</v>
      </c>
      <c r="W264" s="317">
        <f t="shared" si="137"/>
        <v>8</v>
      </c>
      <c r="X264" s="317">
        <f t="shared" si="137"/>
        <v>8</v>
      </c>
      <c r="Y264" s="317">
        <f t="shared" si="137"/>
        <v>8</v>
      </c>
      <c r="Z264" s="317">
        <f t="shared" si="137"/>
        <v>8</v>
      </c>
      <c r="AA264" s="317">
        <f t="shared" si="137"/>
        <v>8</v>
      </c>
      <c r="AB264" s="317">
        <f t="shared" si="137"/>
        <v>8</v>
      </c>
      <c r="AC264" s="317">
        <f t="shared" si="137"/>
        <v>8</v>
      </c>
      <c r="AD264" s="317">
        <f t="shared" si="137"/>
        <v>8</v>
      </c>
      <c r="AE264" s="317">
        <f t="shared" si="137"/>
        <v>8</v>
      </c>
      <c r="AF264" s="317">
        <f t="shared" si="137"/>
        <v>8</v>
      </c>
      <c r="AG264" s="317">
        <f t="shared" si="137"/>
        <v>8</v>
      </c>
      <c r="AH264" s="317">
        <f t="shared" si="137"/>
        <v>8</v>
      </c>
      <c r="AI264" s="317">
        <f t="shared" si="137"/>
        <v>8</v>
      </c>
      <c r="AJ264" s="317">
        <f t="shared" si="137"/>
        <v>8</v>
      </c>
      <c r="AK264" s="317">
        <f t="shared" si="137"/>
        <v>8</v>
      </c>
      <c r="AL264" s="317">
        <f t="shared" si="137"/>
        <v>8</v>
      </c>
      <c r="AM264" s="317">
        <f t="shared" si="137"/>
        <v>8</v>
      </c>
      <c r="AN264" s="317">
        <f t="shared" si="137"/>
        <v>8</v>
      </c>
      <c r="AO264" s="317">
        <f t="shared" si="137"/>
        <v>8</v>
      </c>
      <c r="AP264" s="317">
        <f t="shared" si="137"/>
        <v>8</v>
      </c>
      <c r="AQ264" s="317">
        <f t="shared" si="137"/>
        <v>8</v>
      </c>
      <c r="AR264" s="317">
        <f t="shared" si="137"/>
        <v>8</v>
      </c>
      <c r="AS264" s="317">
        <f t="shared" si="137"/>
        <v>8</v>
      </c>
      <c r="AT264" s="317">
        <f t="shared" si="137"/>
        <v>8</v>
      </c>
    </row>
    <row r="265" spans="2:46" ht="14.4" x14ac:dyDescent="0.3">
      <c r="B265" s="313" t="str">
        <f>+B48</f>
        <v>Isimanchi II</v>
      </c>
      <c r="C265" s="313"/>
      <c r="D265" s="313"/>
      <c r="E265" s="313"/>
      <c r="F265" s="316">
        <f t="shared" si="137"/>
        <v>0</v>
      </c>
      <c r="G265" s="317">
        <f t="shared" si="137"/>
        <v>0</v>
      </c>
      <c r="H265" s="317">
        <f t="shared" si="137"/>
        <v>0</v>
      </c>
      <c r="I265" s="317">
        <f t="shared" si="137"/>
        <v>0</v>
      </c>
      <c r="J265" s="317">
        <f t="shared" si="137"/>
        <v>0</v>
      </c>
      <c r="K265" s="316">
        <f t="shared" si="137"/>
        <v>0</v>
      </c>
      <c r="L265" s="317">
        <f t="shared" si="137"/>
        <v>0</v>
      </c>
      <c r="M265" s="317">
        <f t="shared" si="137"/>
        <v>0</v>
      </c>
      <c r="N265" s="317">
        <f t="shared" si="137"/>
        <v>0</v>
      </c>
      <c r="O265" s="317">
        <f t="shared" si="137"/>
        <v>0</v>
      </c>
      <c r="P265" s="316">
        <f t="shared" si="137"/>
        <v>0</v>
      </c>
      <c r="Q265" s="317">
        <f t="shared" si="137"/>
        <v>0</v>
      </c>
      <c r="R265" s="317">
        <f t="shared" si="137"/>
        <v>0</v>
      </c>
      <c r="S265" s="317">
        <f t="shared" si="137"/>
        <v>0</v>
      </c>
      <c r="T265" s="317">
        <f t="shared" si="137"/>
        <v>0</v>
      </c>
      <c r="U265" s="316">
        <f t="shared" si="137"/>
        <v>0</v>
      </c>
      <c r="V265" s="317">
        <f t="shared" si="137"/>
        <v>0</v>
      </c>
      <c r="W265" s="317">
        <f t="shared" si="137"/>
        <v>0</v>
      </c>
      <c r="X265" s="317">
        <f t="shared" si="137"/>
        <v>0</v>
      </c>
      <c r="Y265" s="317">
        <f t="shared" si="137"/>
        <v>0</v>
      </c>
      <c r="Z265" s="317">
        <f t="shared" si="137"/>
        <v>0</v>
      </c>
      <c r="AA265" s="317">
        <f t="shared" si="137"/>
        <v>0</v>
      </c>
      <c r="AB265" s="317">
        <f t="shared" si="137"/>
        <v>0</v>
      </c>
      <c r="AC265" s="317">
        <f t="shared" si="137"/>
        <v>0</v>
      </c>
      <c r="AD265" s="317">
        <f t="shared" si="137"/>
        <v>0</v>
      </c>
      <c r="AE265" s="317">
        <f t="shared" si="137"/>
        <v>0</v>
      </c>
      <c r="AF265" s="317">
        <f t="shared" si="137"/>
        <v>0</v>
      </c>
      <c r="AG265" s="317">
        <f t="shared" si="137"/>
        <v>0</v>
      </c>
      <c r="AH265" s="317">
        <f t="shared" si="137"/>
        <v>0</v>
      </c>
      <c r="AI265" s="317">
        <f t="shared" si="137"/>
        <v>0</v>
      </c>
      <c r="AJ265" s="317">
        <f t="shared" si="137"/>
        <v>0</v>
      </c>
      <c r="AK265" s="317">
        <f t="shared" si="137"/>
        <v>0</v>
      </c>
      <c r="AL265" s="317">
        <f t="shared" si="137"/>
        <v>0</v>
      </c>
      <c r="AM265" s="317">
        <f t="shared" si="137"/>
        <v>0</v>
      </c>
      <c r="AN265" s="317">
        <f t="shared" si="137"/>
        <v>0</v>
      </c>
      <c r="AO265" s="317">
        <f t="shared" si="137"/>
        <v>0</v>
      </c>
      <c r="AP265" s="317">
        <f t="shared" si="137"/>
        <v>0</v>
      </c>
      <c r="AQ265" s="317">
        <f t="shared" si="137"/>
        <v>0</v>
      </c>
      <c r="AR265" s="317">
        <f t="shared" si="137"/>
        <v>0</v>
      </c>
      <c r="AS265" s="317">
        <f t="shared" si="137"/>
        <v>0</v>
      </c>
      <c r="AT265" s="317">
        <f t="shared" si="137"/>
        <v>0</v>
      </c>
    </row>
    <row r="266" spans="2:46" ht="14.4" x14ac:dyDescent="0.3">
      <c r="B266" s="313" t="str">
        <f>+B49</f>
        <v>San antonio</v>
      </c>
      <c r="C266" s="313"/>
      <c r="D266" s="313"/>
      <c r="E266" s="313"/>
      <c r="F266" s="316">
        <f t="shared" si="137"/>
        <v>0</v>
      </c>
      <c r="G266" s="317">
        <f t="shared" si="137"/>
        <v>0</v>
      </c>
      <c r="H266" s="317">
        <f t="shared" si="137"/>
        <v>0</v>
      </c>
      <c r="I266" s="317">
        <f t="shared" si="137"/>
        <v>0</v>
      </c>
      <c r="J266" s="317">
        <f t="shared" si="137"/>
        <v>0</v>
      </c>
      <c r="K266" s="316">
        <f t="shared" si="137"/>
        <v>0</v>
      </c>
      <c r="L266" s="317">
        <f t="shared" si="137"/>
        <v>2.3333333333333335</v>
      </c>
      <c r="M266" s="317">
        <f t="shared" si="137"/>
        <v>7</v>
      </c>
      <c r="N266" s="317">
        <f t="shared" si="137"/>
        <v>7.19</v>
      </c>
      <c r="O266" s="317">
        <f t="shared" si="137"/>
        <v>7.19</v>
      </c>
      <c r="P266" s="316">
        <f t="shared" si="137"/>
        <v>7.19</v>
      </c>
      <c r="Q266" s="317">
        <f t="shared" si="137"/>
        <v>7.19</v>
      </c>
      <c r="R266" s="317">
        <f t="shared" si="137"/>
        <v>7.19</v>
      </c>
      <c r="S266" s="317">
        <f t="shared" si="137"/>
        <v>7.19</v>
      </c>
      <c r="T266" s="317">
        <f t="shared" si="137"/>
        <v>7.19</v>
      </c>
      <c r="U266" s="316">
        <f t="shared" si="137"/>
        <v>7.19</v>
      </c>
      <c r="V266" s="317">
        <f t="shared" si="137"/>
        <v>7.19</v>
      </c>
      <c r="W266" s="317">
        <f t="shared" si="137"/>
        <v>7.19</v>
      </c>
      <c r="X266" s="317">
        <f t="shared" si="137"/>
        <v>7.19</v>
      </c>
      <c r="Y266" s="317">
        <f t="shared" si="137"/>
        <v>7.19</v>
      </c>
      <c r="Z266" s="317">
        <f t="shared" si="137"/>
        <v>7.19</v>
      </c>
      <c r="AA266" s="317">
        <f t="shared" si="137"/>
        <v>7.19</v>
      </c>
      <c r="AB266" s="317">
        <f t="shared" si="137"/>
        <v>7.19</v>
      </c>
      <c r="AC266" s="317">
        <f t="shared" si="137"/>
        <v>7.19</v>
      </c>
      <c r="AD266" s="317">
        <f t="shared" si="137"/>
        <v>7.19</v>
      </c>
      <c r="AE266" s="317">
        <f t="shared" si="137"/>
        <v>7.19</v>
      </c>
      <c r="AF266" s="317">
        <f t="shared" si="137"/>
        <v>7.19</v>
      </c>
      <c r="AG266" s="317">
        <f t="shared" si="137"/>
        <v>7.19</v>
      </c>
      <c r="AH266" s="317">
        <f t="shared" si="137"/>
        <v>7.19</v>
      </c>
      <c r="AI266" s="317">
        <f t="shared" si="137"/>
        <v>7.19</v>
      </c>
      <c r="AJ266" s="317">
        <f t="shared" si="137"/>
        <v>7.19</v>
      </c>
      <c r="AK266" s="317">
        <f t="shared" si="137"/>
        <v>7.19</v>
      </c>
      <c r="AL266" s="317">
        <f t="shared" si="137"/>
        <v>7.19</v>
      </c>
      <c r="AM266" s="317">
        <f t="shared" si="137"/>
        <v>7.19</v>
      </c>
      <c r="AN266" s="317">
        <f t="shared" si="137"/>
        <v>7.19</v>
      </c>
      <c r="AO266" s="317">
        <f t="shared" si="137"/>
        <v>7.19</v>
      </c>
      <c r="AP266" s="317">
        <f t="shared" si="137"/>
        <v>7.19</v>
      </c>
      <c r="AQ266" s="317">
        <f t="shared" si="137"/>
        <v>7.19</v>
      </c>
      <c r="AR266" s="317">
        <f t="shared" si="137"/>
        <v>7.19</v>
      </c>
      <c r="AS266" s="317">
        <f t="shared" si="137"/>
        <v>7.19</v>
      </c>
      <c r="AT266" s="317">
        <f t="shared" si="137"/>
        <v>7.19</v>
      </c>
    </row>
    <row r="267" spans="2:46" ht="14.4" x14ac:dyDescent="0.3">
      <c r="B267" s="313" t="str">
        <f t="shared" ref="B267:B272" si="138">+B51</f>
        <v>Topo</v>
      </c>
      <c r="C267" s="313"/>
      <c r="D267" s="313"/>
      <c r="E267" s="313"/>
      <c r="F267" s="316">
        <f t="shared" ref="F267:AT272" si="139">+F51</f>
        <v>0</v>
      </c>
      <c r="G267" s="317">
        <f t="shared" si="139"/>
        <v>0</v>
      </c>
      <c r="H267" s="317">
        <f t="shared" si="139"/>
        <v>0</v>
      </c>
      <c r="I267" s="317">
        <f t="shared" si="139"/>
        <v>0</v>
      </c>
      <c r="J267" s="317">
        <f t="shared" si="139"/>
        <v>0</v>
      </c>
      <c r="K267" s="316">
        <f t="shared" si="139"/>
        <v>0</v>
      </c>
      <c r="L267" s="317">
        <f t="shared" si="139"/>
        <v>0</v>
      </c>
      <c r="M267" s="317">
        <f t="shared" si="139"/>
        <v>27</v>
      </c>
      <c r="N267" s="317">
        <f t="shared" si="139"/>
        <v>27</v>
      </c>
      <c r="O267" s="317">
        <f t="shared" si="139"/>
        <v>27</v>
      </c>
      <c r="P267" s="316">
        <f t="shared" si="139"/>
        <v>27</v>
      </c>
      <c r="Q267" s="317">
        <f t="shared" si="139"/>
        <v>27</v>
      </c>
      <c r="R267" s="317">
        <f t="shared" si="139"/>
        <v>27</v>
      </c>
      <c r="S267" s="317">
        <f t="shared" si="139"/>
        <v>27</v>
      </c>
      <c r="T267" s="317">
        <f t="shared" si="139"/>
        <v>27</v>
      </c>
      <c r="U267" s="316">
        <f t="shared" si="139"/>
        <v>27</v>
      </c>
      <c r="V267" s="317">
        <f t="shared" si="139"/>
        <v>27</v>
      </c>
      <c r="W267" s="317">
        <f t="shared" si="139"/>
        <v>27</v>
      </c>
      <c r="X267" s="317">
        <f t="shared" si="139"/>
        <v>27</v>
      </c>
      <c r="Y267" s="317">
        <f t="shared" si="139"/>
        <v>27</v>
      </c>
      <c r="Z267" s="317">
        <f t="shared" si="139"/>
        <v>27</v>
      </c>
      <c r="AA267" s="317">
        <f t="shared" si="139"/>
        <v>27</v>
      </c>
      <c r="AB267" s="317">
        <f t="shared" si="139"/>
        <v>27</v>
      </c>
      <c r="AC267" s="317">
        <f t="shared" si="139"/>
        <v>27</v>
      </c>
      <c r="AD267" s="317">
        <f t="shared" si="139"/>
        <v>27</v>
      </c>
      <c r="AE267" s="317">
        <f t="shared" si="139"/>
        <v>27</v>
      </c>
      <c r="AF267" s="317">
        <f t="shared" si="139"/>
        <v>27</v>
      </c>
      <c r="AG267" s="317">
        <f t="shared" si="139"/>
        <v>27</v>
      </c>
      <c r="AH267" s="317">
        <f t="shared" si="139"/>
        <v>27</v>
      </c>
      <c r="AI267" s="317">
        <f t="shared" si="139"/>
        <v>27</v>
      </c>
      <c r="AJ267" s="317">
        <f t="shared" si="139"/>
        <v>27</v>
      </c>
      <c r="AK267" s="317">
        <f t="shared" si="139"/>
        <v>27</v>
      </c>
      <c r="AL267" s="317">
        <f t="shared" si="139"/>
        <v>27</v>
      </c>
      <c r="AM267" s="317">
        <f t="shared" si="139"/>
        <v>27</v>
      </c>
      <c r="AN267" s="317">
        <f t="shared" si="139"/>
        <v>27</v>
      </c>
      <c r="AO267" s="317">
        <f t="shared" si="139"/>
        <v>27</v>
      </c>
      <c r="AP267" s="317">
        <f t="shared" si="139"/>
        <v>27</v>
      </c>
      <c r="AQ267" s="317">
        <f t="shared" si="139"/>
        <v>27</v>
      </c>
      <c r="AR267" s="317">
        <f t="shared" si="139"/>
        <v>27</v>
      </c>
      <c r="AS267" s="317">
        <f t="shared" si="139"/>
        <v>27</v>
      </c>
      <c r="AT267" s="317">
        <f t="shared" si="139"/>
        <v>27</v>
      </c>
    </row>
    <row r="268" spans="2:46" ht="14.4" x14ac:dyDescent="0.3">
      <c r="B268" s="313" t="str">
        <f t="shared" si="138"/>
        <v>San José de Minas</v>
      </c>
      <c r="C268" s="313"/>
      <c r="D268" s="313"/>
      <c r="E268" s="313"/>
      <c r="F268" s="316">
        <f t="shared" si="139"/>
        <v>0</v>
      </c>
      <c r="G268" s="317">
        <f t="shared" si="139"/>
        <v>0</v>
      </c>
      <c r="H268" s="317">
        <f t="shared" si="139"/>
        <v>0</v>
      </c>
      <c r="I268" s="317">
        <f t="shared" si="139"/>
        <v>0</v>
      </c>
      <c r="J268" s="317">
        <f t="shared" si="139"/>
        <v>0</v>
      </c>
      <c r="K268" s="316">
        <f t="shared" si="139"/>
        <v>0</v>
      </c>
      <c r="L268" s="317">
        <f t="shared" si="139"/>
        <v>0</v>
      </c>
      <c r="M268" s="317">
        <f t="shared" si="139"/>
        <v>3.9666666666666668</v>
      </c>
      <c r="N268" s="317">
        <f t="shared" si="139"/>
        <v>5.95</v>
      </c>
      <c r="O268" s="317">
        <f t="shared" si="139"/>
        <v>5.95</v>
      </c>
      <c r="P268" s="316">
        <f t="shared" si="139"/>
        <v>5.95</v>
      </c>
      <c r="Q268" s="317">
        <f t="shared" si="139"/>
        <v>5.95</v>
      </c>
      <c r="R268" s="317">
        <f t="shared" si="139"/>
        <v>5.95</v>
      </c>
      <c r="S268" s="317">
        <f t="shared" si="139"/>
        <v>5.95</v>
      </c>
      <c r="T268" s="317">
        <f t="shared" si="139"/>
        <v>5.95</v>
      </c>
      <c r="U268" s="316">
        <f t="shared" si="139"/>
        <v>5.95</v>
      </c>
      <c r="V268" s="317">
        <f t="shared" si="139"/>
        <v>5.95</v>
      </c>
      <c r="W268" s="317">
        <f t="shared" si="139"/>
        <v>5.95</v>
      </c>
      <c r="X268" s="317">
        <f t="shared" si="139"/>
        <v>5.95</v>
      </c>
      <c r="Y268" s="317">
        <f t="shared" si="139"/>
        <v>5.95</v>
      </c>
      <c r="Z268" s="317">
        <f t="shared" si="139"/>
        <v>5.95</v>
      </c>
      <c r="AA268" s="317">
        <f t="shared" si="139"/>
        <v>5.95</v>
      </c>
      <c r="AB268" s="317">
        <f t="shared" si="139"/>
        <v>5.95</v>
      </c>
      <c r="AC268" s="317">
        <f t="shared" si="139"/>
        <v>5.95</v>
      </c>
      <c r="AD268" s="317">
        <f t="shared" si="139"/>
        <v>5.95</v>
      </c>
      <c r="AE268" s="317">
        <f t="shared" si="139"/>
        <v>5.95</v>
      </c>
      <c r="AF268" s="317">
        <f t="shared" si="139"/>
        <v>5.95</v>
      </c>
      <c r="AG268" s="317">
        <f t="shared" si="139"/>
        <v>5.95</v>
      </c>
      <c r="AH268" s="317">
        <f t="shared" si="139"/>
        <v>5.95</v>
      </c>
      <c r="AI268" s="317">
        <f t="shared" si="139"/>
        <v>5.95</v>
      </c>
      <c r="AJ268" s="317">
        <f t="shared" si="139"/>
        <v>5.95</v>
      </c>
      <c r="AK268" s="317">
        <f t="shared" si="139"/>
        <v>5.95</v>
      </c>
      <c r="AL268" s="317">
        <f t="shared" si="139"/>
        <v>5.95</v>
      </c>
      <c r="AM268" s="317">
        <f t="shared" si="139"/>
        <v>5.95</v>
      </c>
      <c r="AN268" s="317">
        <f t="shared" si="139"/>
        <v>5.95</v>
      </c>
      <c r="AO268" s="317">
        <f t="shared" si="139"/>
        <v>5.95</v>
      </c>
      <c r="AP268" s="317">
        <f t="shared" si="139"/>
        <v>5.95</v>
      </c>
      <c r="AQ268" s="317">
        <f t="shared" si="139"/>
        <v>5.95</v>
      </c>
      <c r="AR268" s="317">
        <f t="shared" si="139"/>
        <v>5.95</v>
      </c>
      <c r="AS268" s="317">
        <f t="shared" si="139"/>
        <v>5.95</v>
      </c>
      <c r="AT268" s="317">
        <f t="shared" si="139"/>
        <v>5.95</v>
      </c>
    </row>
    <row r="269" spans="2:46" ht="14.4" x14ac:dyDescent="0.3">
      <c r="B269" s="313" t="str">
        <f t="shared" si="138"/>
        <v>Sabanilla</v>
      </c>
      <c r="C269" s="313"/>
      <c r="D269" s="313"/>
      <c r="E269" s="313"/>
      <c r="F269" s="316">
        <f t="shared" si="139"/>
        <v>0</v>
      </c>
      <c r="G269" s="317">
        <f t="shared" si="139"/>
        <v>0</v>
      </c>
      <c r="H269" s="317">
        <f t="shared" si="139"/>
        <v>0</v>
      </c>
      <c r="I269" s="317">
        <f t="shared" si="139"/>
        <v>0</v>
      </c>
      <c r="J269" s="317">
        <f t="shared" si="139"/>
        <v>0</v>
      </c>
      <c r="K269" s="316">
        <f t="shared" si="139"/>
        <v>0</v>
      </c>
      <c r="L269" s="317">
        <f t="shared" si="139"/>
        <v>0</v>
      </c>
      <c r="M269" s="317">
        <f t="shared" si="139"/>
        <v>0</v>
      </c>
      <c r="N269" s="317">
        <f t="shared" si="139"/>
        <v>0</v>
      </c>
      <c r="O269" s="317">
        <f t="shared" si="139"/>
        <v>0</v>
      </c>
      <c r="P269" s="316">
        <f t="shared" si="139"/>
        <v>0</v>
      </c>
      <c r="Q269" s="317">
        <f t="shared" si="139"/>
        <v>0</v>
      </c>
      <c r="R269" s="317">
        <f t="shared" si="139"/>
        <v>0</v>
      </c>
      <c r="S269" s="317">
        <f t="shared" si="139"/>
        <v>0</v>
      </c>
      <c r="T269" s="317">
        <f t="shared" si="139"/>
        <v>0</v>
      </c>
      <c r="U269" s="316">
        <f t="shared" si="139"/>
        <v>0</v>
      </c>
      <c r="V269" s="317">
        <f t="shared" si="139"/>
        <v>0</v>
      </c>
      <c r="W269" s="317">
        <f t="shared" si="139"/>
        <v>0</v>
      </c>
      <c r="X269" s="317">
        <f t="shared" si="139"/>
        <v>0</v>
      </c>
      <c r="Y269" s="317">
        <f t="shared" si="139"/>
        <v>0</v>
      </c>
      <c r="Z269" s="317">
        <f t="shared" si="139"/>
        <v>0</v>
      </c>
      <c r="AA269" s="317">
        <f t="shared" si="139"/>
        <v>0</v>
      </c>
      <c r="AB269" s="317">
        <f t="shared" si="139"/>
        <v>0</v>
      </c>
      <c r="AC269" s="317">
        <f t="shared" si="139"/>
        <v>0</v>
      </c>
      <c r="AD269" s="317">
        <f t="shared" si="139"/>
        <v>0</v>
      </c>
      <c r="AE269" s="317">
        <f t="shared" si="139"/>
        <v>0</v>
      </c>
      <c r="AF269" s="317">
        <f t="shared" si="139"/>
        <v>0</v>
      </c>
      <c r="AG269" s="317">
        <f t="shared" si="139"/>
        <v>0</v>
      </c>
      <c r="AH269" s="317">
        <f t="shared" si="139"/>
        <v>0</v>
      </c>
      <c r="AI269" s="317">
        <f t="shared" si="139"/>
        <v>0</v>
      </c>
      <c r="AJ269" s="317">
        <f t="shared" si="139"/>
        <v>0</v>
      </c>
      <c r="AK269" s="317">
        <f t="shared" si="139"/>
        <v>0</v>
      </c>
      <c r="AL269" s="317">
        <f t="shared" si="139"/>
        <v>0</v>
      </c>
      <c r="AM269" s="317">
        <f t="shared" si="139"/>
        <v>0</v>
      </c>
      <c r="AN269" s="317">
        <f t="shared" si="139"/>
        <v>0</v>
      </c>
      <c r="AO269" s="317">
        <f t="shared" si="139"/>
        <v>0</v>
      </c>
      <c r="AP269" s="317">
        <f t="shared" si="139"/>
        <v>0</v>
      </c>
      <c r="AQ269" s="317">
        <f t="shared" si="139"/>
        <v>0</v>
      </c>
      <c r="AR269" s="317">
        <f t="shared" si="139"/>
        <v>0</v>
      </c>
      <c r="AS269" s="317">
        <f t="shared" si="139"/>
        <v>0</v>
      </c>
      <c r="AT269" s="317">
        <f t="shared" si="139"/>
        <v>0</v>
      </c>
    </row>
    <row r="270" spans="2:46" ht="14.4" x14ac:dyDescent="0.3">
      <c r="B270" s="313" t="str">
        <f t="shared" si="138"/>
        <v>Victoria</v>
      </c>
      <c r="C270" s="313"/>
      <c r="D270" s="313"/>
      <c r="E270" s="313"/>
      <c r="F270" s="316">
        <f t="shared" si="139"/>
        <v>0</v>
      </c>
      <c r="G270" s="317">
        <f t="shared" si="139"/>
        <v>0</v>
      </c>
      <c r="H270" s="317">
        <f t="shared" si="139"/>
        <v>0</v>
      </c>
      <c r="I270" s="317">
        <f t="shared" si="139"/>
        <v>0</v>
      </c>
      <c r="J270" s="317">
        <f t="shared" si="139"/>
        <v>0</v>
      </c>
      <c r="K270" s="316">
        <f t="shared" si="139"/>
        <v>0</v>
      </c>
      <c r="L270" s="317">
        <f t="shared" si="139"/>
        <v>10</v>
      </c>
      <c r="M270" s="317">
        <f t="shared" si="139"/>
        <v>10</v>
      </c>
      <c r="N270" s="317">
        <f t="shared" si="139"/>
        <v>10</v>
      </c>
      <c r="O270" s="317">
        <f t="shared" si="139"/>
        <v>10</v>
      </c>
      <c r="P270" s="316">
        <f t="shared" si="139"/>
        <v>10</v>
      </c>
      <c r="Q270" s="317">
        <f t="shared" si="139"/>
        <v>10</v>
      </c>
      <c r="R270" s="317">
        <f t="shared" si="139"/>
        <v>10</v>
      </c>
      <c r="S270" s="317">
        <f t="shared" si="139"/>
        <v>10</v>
      </c>
      <c r="T270" s="317">
        <f t="shared" si="139"/>
        <v>10</v>
      </c>
      <c r="U270" s="316">
        <f t="shared" si="139"/>
        <v>10</v>
      </c>
      <c r="V270" s="317">
        <f t="shared" si="139"/>
        <v>10</v>
      </c>
      <c r="W270" s="317">
        <f t="shared" si="139"/>
        <v>10</v>
      </c>
      <c r="X270" s="317">
        <f t="shared" si="139"/>
        <v>10</v>
      </c>
      <c r="Y270" s="317">
        <f t="shared" si="139"/>
        <v>10</v>
      </c>
      <c r="Z270" s="317">
        <f t="shared" si="139"/>
        <v>10</v>
      </c>
      <c r="AA270" s="317">
        <f t="shared" si="139"/>
        <v>10</v>
      </c>
      <c r="AB270" s="317">
        <f t="shared" si="139"/>
        <v>10</v>
      </c>
      <c r="AC270" s="317">
        <f t="shared" si="139"/>
        <v>10</v>
      </c>
      <c r="AD270" s="317">
        <f t="shared" si="139"/>
        <v>10</v>
      </c>
      <c r="AE270" s="317">
        <f t="shared" si="139"/>
        <v>10</v>
      </c>
      <c r="AF270" s="317">
        <f t="shared" si="139"/>
        <v>10</v>
      </c>
      <c r="AG270" s="317">
        <f t="shared" si="139"/>
        <v>10</v>
      </c>
      <c r="AH270" s="317">
        <f t="shared" si="139"/>
        <v>10</v>
      </c>
      <c r="AI270" s="317">
        <f t="shared" si="139"/>
        <v>10</v>
      </c>
      <c r="AJ270" s="317">
        <f t="shared" si="139"/>
        <v>10</v>
      </c>
      <c r="AK270" s="317">
        <f t="shared" si="139"/>
        <v>10</v>
      </c>
      <c r="AL270" s="317">
        <f t="shared" si="139"/>
        <v>10</v>
      </c>
      <c r="AM270" s="317">
        <f t="shared" si="139"/>
        <v>10</v>
      </c>
      <c r="AN270" s="317">
        <f t="shared" si="139"/>
        <v>10</v>
      </c>
      <c r="AO270" s="317">
        <f t="shared" si="139"/>
        <v>10</v>
      </c>
      <c r="AP270" s="317">
        <f t="shared" si="139"/>
        <v>10</v>
      </c>
      <c r="AQ270" s="317">
        <f t="shared" si="139"/>
        <v>10</v>
      </c>
      <c r="AR270" s="317">
        <f t="shared" si="139"/>
        <v>10</v>
      </c>
      <c r="AS270" s="317">
        <f t="shared" si="139"/>
        <v>10</v>
      </c>
      <c r="AT270" s="317">
        <f t="shared" si="139"/>
        <v>10</v>
      </c>
    </row>
    <row r="271" spans="2:46" ht="14.4" x14ac:dyDescent="0.3">
      <c r="B271" s="313" t="str">
        <f t="shared" si="138"/>
        <v>Palmira Nanegal</v>
      </c>
      <c r="C271" s="313"/>
      <c r="D271" s="313"/>
      <c r="E271" s="313"/>
      <c r="F271" s="316">
        <f t="shared" si="139"/>
        <v>0</v>
      </c>
      <c r="G271" s="317">
        <f t="shared" si="139"/>
        <v>0</v>
      </c>
      <c r="H271" s="317">
        <f t="shared" si="139"/>
        <v>0</v>
      </c>
      <c r="I271" s="317">
        <f t="shared" si="139"/>
        <v>0</v>
      </c>
      <c r="J271" s="317">
        <f t="shared" si="139"/>
        <v>0</v>
      </c>
      <c r="K271" s="316">
        <f t="shared" si="139"/>
        <v>0</v>
      </c>
      <c r="L271" s="317">
        <f t="shared" si="139"/>
        <v>0</v>
      </c>
      <c r="M271" s="317">
        <f t="shared" si="139"/>
        <v>0.5</v>
      </c>
      <c r="N271" s="317">
        <f t="shared" si="139"/>
        <v>6</v>
      </c>
      <c r="O271" s="317">
        <f t="shared" si="139"/>
        <v>6</v>
      </c>
      <c r="P271" s="316">
        <f t="shared" si="139"/>
        <v>6</v>
      </c>
      <c r="Q271" s="317">
        <f t="shared" si="139"/>
        <v>6</v>
      </c>
      <c r="R271" s="317">
        <f t="shared" si="139"/>
        <v>6</v>
      </c>
      <c r="S271" s="317">
        <f t="shared" si="139"/>
        <v>6</v>
      </c>
      <c r="T271" s="317">
        <f t="shared" si="139"/>
        <v>6</v>
      </c>
      <c r="U271" s="316">
        <f t="shared" si="139"/>
        <v>6</v>
      </c>
      <c r="V271" s="317">
        <f t="shared" si="139"/>
        <v>6</v>
      </c>
      <c r="W271" s="317">
        <f t="shared" si="139"/>
        <v>6</v>
      </c>
      <c r="X271" s="317">
        <f t="shared" si="139"/>
        <v>6</v>
      </c>
      <c r="Y271" s="317">
        <f t="shared" si="139"/>
        <v>6</v>
      </c>
      <c r="Z271" s="317">
        <f t="shared" si="139"/>
        <v>6</v>
      </c>
      <c r="AA271" s="317">
        <f t="shared" si="139"/>
        <v>6</v>
      </c>
      <c r="AB271" s="317">
        <f t="shared" si="139"/>
        <v>6</v>
      </c>
      <c r="AC271" s="317">
        <f t="shared" si="139"/>
        <v>6</v>
      </c>
      <c r="AD271" s="317">
        <f t="shared" si="139"/>
        <v>6</v>
      </c>
      <c r="AE271" s="317">
        <f t="shared" si="139"/>
        <v>6</v>
      </c>
      <c r="AF271" s="317">
        <f t="shared" si="139"/>
        <v>6</v>
      </c>
      <c r="AG271" s="317">
        <f t="shared" si="139"/>
        <v>6</v>
      </c>
      <c r="AH271" s="317">
        <f t="shared" si="139"/>
        <v>6</v>
      </c>
      <c r="AI271" s="317">
        <f t="shared" si="139"/>
        <v>6</v>
      </c>
      <c r="AJ271" s="317">
        <f t="shared" si="139"/>
        <v>6</v>
      </c>
      <c r="AK271" s="317">
        <f t="shared" si="139"/>
        <v>6</v>
      </c>
      <c r="AL271" s="317">
        <f t="shared" si="139"/>
        <v>6</v>
      </c>
      <c r="AM271" s="317">
        <f t="shared" si="139"/>
        <v>6</v>
      </c>
      <c r="AN271" s="317">
        <f t="shared" si="139"/>
        <v>6</v>
      </c>
      <c r="AO271" s="317">
        <f t="shared" si="139"/>
        <v>6</v>
      </c>
      <c r="AP271" s="317">
        <f t="shared" si="139"/>
        <v>6</v>
      </c>
      <c r="AQ271" s="317">
        <f t="shared" si="139"/>
        <v>6</v>
      </c>
      <c r="AR271" s="317">
        <f t="shared" si="139"/>
        <v>6</v>
      </c>
      <c r="AS271" s="317">
        <f t="shared" si="139"/>
        <v>6</v>
      </c>
      <c r="AT271" s="317">
        <f t="shared" si="139"/>
        <v>6</v>
      </c>
    </row>
    <row r="272" spans="2:46" ht="14.4" x14ac:dyDescent="0.3">
      <c r="B272" s="313" t="str">
        <f t="shared" si="138"/>
        <v>Sigchos</v>
      </c>
      <c r="C272" s="313"/>
      <c r="D272" s="313"/>
      <c r="E272" s="313"/>
      <c r="F272" s="316">
        <f t="shared" si="139"/>
        <v>0</v>
      </c>
      <c r="G272" s="317">
        <f t="shared" si="139"/>
        <v>0</v>
      </c>
      <c r="H272" s="317">
        <f t="shared" si="139"/>
        <v>0</v>
      </c>
      <c r="I272" s="317">
        <f t="shared" si="139"/>
        <v>0</v>
      </c>
      <c r="J272" s="317">
        <f t="shared" si="139"/>
        <v>0</v>
      </c>
      <c r="K272" s="316">
        <f t="shared" si="139"/>
        <v>0</v>
      </c>
      <c r="L272" s="317">
        <f t="shared" si="139"/>
        <v>0</v>
      </c>
      <c r="M272" s="317">
        <f t="shared" si="139"/>
        <v>0</v>
      </c>
      <c r="N272" s="317">
        <f t="shared" si="139"/>
        <v>0</v>
      </c>
      <c r="O272" s="317">
        <f t="shared" si="139"/>
        <v>0</v>
      </c>
      <c r="P272" s="316">
        <f t="shared" si="139"/>
        <v>0</v>
      </c>
      <c r="Q272" s="317">
        <f t="shared" si="139"/>
        <v>0</v>
      </c>
      <c r="R272" s="317">
        <f t="shared" si="139"/>
        <v>0</v>
      </c>
      <c r="S272" s="317">
        <f t="shared" si="139"/>
        <v>0</v>
      </c>
      <c r="T272" s="317">
        <f t="shared" si="139"/>
        <v>0</v>
      </c>
      <c r="U272" s="316">
        <f t="shared" si="139"/>
        <v>0</v>
      </c>
      <c r="V272" s="317">
        <f t="shared" si="139"/>
        <v>0</v>
      </c>
      <c r="W272" s="317">
        <f t="shared" si="139"/>
        <v>0</v>
      </c>
      <c r="X272" s="317">
        <f t="shared" si="139"/>
        <v>0</v>
      </c>
      <c r="Y272" s="317">
        <f t="shared" si="139"/>
        <v>0</v>
      </c>
      <c r="Z272" s="317">
        <f t="shared" si="139"/>
        <v>0</v>
      </c>
      <c r="AA272" s="317">
        <f t="shared" si="139"/>
        <v>0</v>
      </c>
      <c r="AB272" s="317">
        <f t="shared" si="139"/>
        <v>0</v>
      </c>
      <c r="AC272" s="317">
        <f t="shared" si="139"/>
        <v>0</v>
      </c>
      <c r="AD272" s="317">
        <f t="shared" si="139"/>
        <v>0</v>
      </c>
      <c r="AE272" s="317">
        <f t="shared" si="139"/>
        <v>0</v>
      </c>
      <c r="AF272" s="317">
        <f t="shared" si="139"/>
        <v>0</v>
      </c>
      <c r="AG272" s="317">
        <f t="shared" si="139"/>
        <v>0</v>
      </c>
      <c r="AH272" s="317">
        <f t="shared" si="139"/>
        <v>0</v>
      </c>
      <c r="AI272" s="317">
        <f t="shared" si="139"/>
        <v>0</v>
      </c>
      <c r="AJ272" s="317">
        <f t="shared" si="139"/>
        <v>0</v>
      </c>
      <c r="AK272" s="317">
        <f t="shared" si="139"/>
        <v>0</v>
      </c>
      <c r="AL272" s="317">
        <f t="shared" si="139"/>
        <v>0</v>
      </c>
      <c r="AM272" s="317">
        <f t="shared" si="139"/>
        <v>0</v>
      </c>
      <c r="AN272" s="317">
        <f t="shared" si="139"/>
        <v>0</v>
      </c>
      <c r="AO272" s="317">
        <f t="shared" si="139"/>
        <v>0</v>
      </c>
      <c r="AP272" s="317">
        <f t="shared" si="139"/>
        <v>0</v>
      </c>
      <c r="AQ272" s="317">
        <f t="shared" si="139"/>
        <v>0</v>
      </c>
      <c r="AR272" s="317">
        <f t="shared" si="139"/>
        <v>0</v>
      </c>
      <c r="AS272" s="317">
        <f t="shared" si="139"/>
        <v>0</v>
      </c>
      <c r="AT272" s="317">
        <f t="shared" si="139"/>
        <v>0</v>
      </c>
    </row>
    <row r="273" spans="2:46" ht="14.4" x14ac:dyDescent="0.3">
      <c r="B273" s="313" t="str">
        <f>+B58</f>
        <v>Dudas</v>
      </c>
      <c r="C273" s="313"/>
      <c r="D273" s="313"/>
      <c r="E273" s="313"/>
      <c r="F273" s="316">
        <f t="shared" ref="F273:AT274" si="140">+F58</f>
        <v>0</v>
      </c>
      <c r="G273" s="317">
        <f t="shared" si="140"/>
        <v>0</v>
      </c>
      <c r="H273" s="317">
        <f t="shared" si="140"/>
        <v>0</v>
      </c>
      <c r="I273" s="317">
        <f t="shared" si="140"/>
        <v>0</v>
      </c>
      <c r="J273" s="317">
        <f t="shared" si="140"/>
        <v>0</v>
      </c>
      <c r="K273" s="316">
        <f t="shared" si="140"/>
        <v>0</v>
      </c>
      <c r="L273" s="317">
        <f t="shared" si="140"/>
        <v>0</v>
      </c>
      <c r="M273" s="317">
        <f t="shared" si="140"/>
        <v>0</v>
      </c>
      <c r="N273" s="317">
        <f t="shared" si="140"/>
        <v>0</v>
      </c>
      <c r="O273" s="317">
        <f t="shared" si="140"/>
        <v>0</v>
      </c>
      <c r="P273" s="316">
        <f t="shared" si="140"/>
        <v>0</v>
      </c>
      <c r="Q273" s="317">
        <f t="shared" si="140"/>
        <v>0</v>
      </c>
      <c r="R273" s="317">
        <f t="shared" si="140"/>
        <v>0</v>
      </c>
      <c r="S273" s="317">
        <f t="shared" si="140"/>
        <v>0</v>
      </c>
      <c r="T273" s="317">
        <f t="shared" si="140"/>
        <v>0</v>
      </c>
      <c r="U273" s="316">
        <f t="shared" si="140"/>
        <v>0</v>
      </c>
      <c r="V273" s="317">
        <f t="shared" si="140"/>
        <v>0</v>
      </c>
      <c r="W273" s="317">
        <f t="shared" si="140"/>
        <v>0</v>
      </c>
      <c r="X273" s="317">
        <f t="shared" si="140"/>
        <v>0</v>
      </c>
      <c r="Y273" s="317">
        <f t="shared" si="140"/>
        <v>0</v>
      </c>
      <c r="Z273" s="317">
        <f t="shared" si="140"/>
        <v>0</v>
      </c>
      <c r="AA273" s="317">
        <f t="shared" si="140"/>
        <v>0</v>
      </c>
      <c r="AB273" s="317">
        <f t="shared" si="140"/>
        <v>0</v>
      </c>
      <c r="AC273" s="317">
        <f t="shared" si="140"/>
        <v>0</v>
      </c>
      <c r="AD273" s="317">
        <f t="shared" si="140"/>
        <v>0</v>
      </c>
      <c r="AE273" s="317">
        <f t="shared" si="140"/>
        <v>0</v>
      </c>
      <c r="AF273" s="317">
        <f t="shared" si="140"/>
        <v>0</v>
      </c>
      <c r="AG273" s="317">
        <f t="shared" si="140"/>
        <v>0</v>
      </c>
      <c r="AH273" s="317">
        <f t="shared" si="140"/>
        <v>0</v>
      </c>
      <c r="AI273" s="317">
        <f t="shared" si="140"/>
        <v>0</v>
      </c>
      <c r="AJ273" s="317">
        <f t="shared" si="140"/>
        <v>0</v>
      </c>
      <c r="AK273" s="317">
        <f t="shared" si="140"/>
        <v>0</v>
      </c>
      <c r="AL273" s="317">
        <f t="shared" si="140"/>
        <v>0</v>
      </c>
      <c r="AM273" s="317">
        <f t="shared" si="140"/>
        <v>0</v>
      </c>
      <c r="AN273" s="317">
        <f t="shared" si="140"/>
        <v>0</v>
      </c>
      <c r="AO273" s="317">
        <f t="shared" si="140"/>
        <v>0</v>
      </c>
      <c r="AP273" s="317">
        <f t="shared" si="140"/>
        <v>0</v>
      </c>
      <c r="AQ273" s="317">
        <f t="shared" si="140"/>
        <v>0</v>
      </c>
      <c r="AR273" s="317">
        <f t="shared" si="140"/>
        <v>0</v>
      </c>
      <c r="AS273" s="317">
        <f t="shared" si="140"/>
        <v>0</v>
      </c>
      <c r="AT273" s="317">
        <f t="shared" si="140"/>
        <v>0</v>
      </c>
    </row>
    <row r="274" spans="2:46" ht="14.4" x14ac:dyDescent="0.3">
      <c r="B274" s="313" t="str">
        <f>+B59</f>
        <v>EN TRAMITE</v>
      </c>
      <c r="C274" s="313"/>
      <c r="D274" s="313"/>
      <c r="E274" s="313"/>
      <c r="F274" s="316">
        <f t="shared" si="140"/>
        <v>0</v>
      </c>
      <c r="G274" s="317">
        <f t="shared" si="140"/>
        <v>0</v>
      </c>
      <c r="H274" s="317">
        <f t="shared" si="140"/>
        <v>0</v>
      </c>
      <c r="I274" s="317">
        <f t="shared" si="140"/>
        <v>0</v>
      </c>
      <c r="J274" s="317">
        <f t="shared" si="140"/>
        <v>0</v>
      </c>
      <c r="K274" s="316">
        <f t="shared" si="140"/>
        <v>0</v>
      </c>
      <c r="L274" s="317">
        <f t="shared" si="140"/>
        <v>0</v>
      </c>
      <c r="M274" s="317">
        <f t="shared" si="140"/>
        <v>0</v>
      </c>
      <c r="N274" s="317">
        <f t="shared" si="140"/>
        <v>0</v>
      </c>
      <c r="O274" s="317">
        <f t="shared" si="140"/>
        <v>0</v>
      </c>
      <c r="P274" s="316">
        <f t="shared" si="140"/>
        <v>0</v>
      </c>
      <c r="Q274" s="317">
        <f t="shared" si="140"/>
        <v>0</v>
      </c>
      <c r="R274" s="317">
        <f t="shared" si="140"/>
        <v>0</v>
      </c>
      <c r="S274" s="317">
        <f t="shared" si="140"/>
        <v>0</v>
      </c>
      <c r="T274" s="317">
        <f t="shared" si="140"/>
        <v>0</v>
      </c>
      <c r="U274" s="316">
        <f t="shared" si="140"/>
        <v>0</v>
      </c>
      <c r="V274" s="317">
        <f t="shared" si="140"/>
        <v>0</v>
      </c>
      <c r="W274" s="317">
        <f t="shared" si="140"/>
        <v>0</v>
      </c>
      <c r="X274" s="317">
        <f t="shared" si="140"/>
        <v>0</v>
      </c>
      <c r="Y274" s="317">
        <f t="shared" si="140"/>
        <v>0</v>
      </c>
      <c r="Z274" s="317">
        <f t="shared" si="140"/>
        <v>0</v>
      </c>
      <c r="AA274" s="317">
        <f t="shared" si="140"/>
        <v>0</v>
      </c>
      <c r="AB274" s="317">
        <f t="shared" si="140"/>
        <v>0</v>
      </c>
      <c r="AC274" s="317">
        <f t="shared" si="140"/>
        <v>0</v>
      </c>
      <c r="AD274" s="317">
        <f t="shared" si="140"/>
        <v>0</v>
      </c>
      <c r="AE274" s="317">
        <f t="shared" si="140"/>
        <v>0</v>
      </c>
      <c r="AF274" s="317">
        <f t="shared" si="140"/>
        <v>0</v>
      </c>
      <c r="AG274" s="317">
        <f t="shared" si="140"/>
        <v>0</v>
      </c>
      <c r="AH274" s="317">
        <f t="shared" si="140"/>
        <v>0</v>
      </c>
      <c r="AI274" s="317">
        <f t="shared" si="140"/>
        <v>0</v>
      </c>
      <c r="AJ274" s="317">
        <f t="shared" si="140"/>
        <v>0</v>
      </c>
      <c r="AK274" s="317">
        <f t="shared" si="140"/>
        <v>0</v>
      </c>
      <c r="AL274" s="317">
        <f t="shared" si="140"/>
        <v>0</v>
      </c>
      <c r="AM274" s="317">
        <f t="shared" si="140"/>
        <v>0</v>
      </c>
      <c r="AN274" s="317">
        <f t="shared" si="140"/>
        <v>0</v>
      </c>
      <c r="AO274" s="317">
        <f t="shared" si="140"/>
        <v>0</v>
      </c>
      <c r="AP274" s="317">
        <f t="shared" si="140"/>
        <v>0</v>
      </c>
      <c r="AQ274" s="317">
        <f t="shared" si="140"/>
        <v>0</v>
      </c>
      <c r="AR274" s="317">
        <f t="shared" si="140"/>
        <v>0</v>
      </c>
      <c r="AS274" s="317">
        <f t="shared" si="140"/>
        <v>0</v>
      </c>
      <c r="AT274" s="317">
        <f t="shared" si="140"/>
        <v>0</v>
      </c>
    </row>
    <row r="275" spans="2:46" ht="14.4" x14ac:dyDescent="0.3">
      <c r="B275" s="313" t="str">
        <f>+B61</f>
        <v>Santa cruz</v>
      </c>
      <c r="C275" s="313"/>
      <c r="D275" s="313"/>
      <c r="E275" s="313"/>
      <c r="F275" s="316">
        <f t="shared" ref="F275:AT275" si="141">+F61</f>
        <v>0</v>
      </c>
      <c r="G275" s="317">
        <f t="shared" si="141"/>
        <v>0</v>
      </c>
      <c r="H275" s="317">
        <f t="shared" si="141"/>
        <v>0</v>
      </c>
      <c r="I275" s="317">
        <f t="shared" si="141"/>
        <v>0</v>
      </c>
      <c r="J275" s="317">
        <f t="shared" si="141"/>
        <v>0</v>
      </c>
      <c r="K275" s="316">
        <f t="shared" si="141"/>
        <v>0</v>
      </c>
      <c r="L275" s="317">
        <f t="shared" si="141"/>
        <v>0</v>
      </c>
      <c r="M275" s="317">
        <f t="shared" si="141"/>
        <v>0</v>
      </c>
      <c r="N275" s="317">
        <f t="shared" si="141"/>
        <v>0</v>
      </c>
      <c r="O275" s="317">
        <f t="shared" si="141"/>
        <v>0</v>
      </c>
      <c r="P275" s="316">
        <f t="shared" si="141"/>
        <v>0</v>
      </c>
      <c r="Q275" s="317">
        <f t="shared" si="141"/>
        <v>0</v>
      </c>
      <c r="R275" s="317">
        <f t="shared" si="141"/>
        <v>0</v>
      </c>
      <c r="S275" s="317">
        <f t="shared" si="141"/>
        <v>0</v>
      </c>
      <c r="T275" s="317">
        <f t="shared" si="141"/>
        <v>0</v>
      </c>
      <c r="U275" s="316">
        <f t="shared" si="141"/>
        <v>0</v>
      </c>
      <c r="V275" s="317">
        <f t="shared" si="141"/>
        <v>0</v>
      </c>
      <c r="W275" s="317">
        <f t="shared" si="141"/>
        <v>0</v>
      </c>
      <c r="X275" s="317">
        <f t="shared" si="141"/>
        <v>0</v>
      </c>
      <c r="Y275" s="317">
        <f t="shared" si="141"/>
        <v>0</v>
      </c>
      <c r="Z275" s="317">
        <f t="shared" si="141"/>
        <v>0</v>
      </c>
      <c r="AA275" s="317">
        <f t="shared" si="141"/>
        <v>0</v>
      </c>
      <c r="AB275" s="317">
        <f t="shared" si="141"/>
        <v>0</v>
      </c>
      <c r="AC275" s="317">
        <f t="shared" si="141"/>
        <v>0</v>
      </c>
      <c r="AD275" s="317">
        <f t="shared" si="141"/>
        <v>0</v>
      </c>
      <c r="AE275" s="317">
        <f t="shared" si="141"/>
        <v>0</v>
      </c>
      <c r="AF275" s="317">
        <f t="shared" si="141"/>
        <v>0</v>
      </c>
      <c r="AG275" s="317">
        <f t="shared" si="141"/>
        <v>0</v>
      </c>
      <c r="AH275" s="317">
        <f t="shared" si="141"/>
        <v>0</v>
      </c>
      <c r="AI275" s="317">
        <f t="shared" si="141"/>
        <v>0</v>
      </c>
      <c r="AJ275" s="317">
        <f t="shared" si="141"/>
        <v>0</v>
      </c>
      <c r="AK275" s="317">
        <f t="shared" si="141"/>
        <v>0</v>
      </c>
      <c r="AL275" s="317">
        <f t="shared" si="141"/>
        <v>0</v>
      </c>
      <c r="AM275" s="317">
        <f t="shared" si="141"/>
        <v>0</v>
      </c>
      <c r="AN275" s="317">
        <f t="shared" si="141"/>
        <v>0</v>
      </c>
      <c r="AO275" s="317">
        <f t="shared" si="141"/>
        <v>0</v>
      </c>
      <c r="AP275" s="317">
        <f t="shared" si="141"/>
        <v>0</v>
      </c>
      <c r="AQ275" s="317">
        <f t="shared" si="141"/>
        <v>0</v>
      </c>
      <c r="AR275" s="317">
        <f t="shared" si="141"/>
        <v>0</v>
      </c>
      <c r="AS275" s="317">
        <f t="shared" si="141"/>
        <v>0</v>
      </c>
      <c r="AT275" s="317">
        <f t="shared" si="141"/>
        <v>0</v>
      </c>
    </row>
    <row r="276" spans="2:46" ht="14.4" x14ac:dyDescent="0.3">
      <c r="B276" s="313" t="str">
        <f>+B64</f>
        <v>Soldados Yanuncay Minas</v>
      </c>
      <c r="C276" s="313"/>
      <c r="D276" s="313"/>
      <c r="E276" s="313"/>
      <c r="F276" s="316">
        <f t="shared" ref="F276:AT277" si="142">+F64</f>
        <v>0</v>
      </c>
      <c r="G276" s="317">
        <f t="shared" si="142"/>
        <v>0</v>
      </c>
      <c r="H276" s="317">
        <f t="shared" si="142"/>
        <v>0</v>
      </c>
      <c r="I276" s="317">
        <f t="shared" si="142"/>
        <v>0</v>
      </c>
      <c r="J276" s="317">
        <f t="shared" si="142"/>
        <v>0</v>
      </c>
      <c r="K276" s="316">
        <f t="shared" si="142"/>
        <v>0</v>
      </c>
      <c r="L276" s="317">
        <f t="shared" si="142"/>
        <v>0</v>
      </c>
      <c r="M276" s="317">
        <f t="shared" si="142"/>
        <v>0</v>
      </c>
      <c r="N276" s="317">
        <f t="shared" si="142"/>
        <v>0</v>
      </c>
      <c r="O276" s="317">
        <f t="shared" si="142"/>
        <v>0</v>
      </c>
      <c r="P276" s="316">
        <f t="shared" si="142"/>
        <v>0</v>
      </c>
      <c r="Q276" s="317">
        <f t="shared" si="142"/>
        <v>0</v>
      </c>
      <c r="R276" s="317">
        <f t="shared" si="142"/>
        <v>0</v>
      </c>
      <c r="S276" s="317">
        <f t="shared" si="142"/>
        <v>0</v>
      </c>
      <c r="T276" s="317">
        <f t="shared" si="142"/>
        <v>0</v>
      </c>
      <c r="U276" s="316">
        <f t="shared" si="142"/>
        <v>0</v>
      </c>
      <c r="V276" s="317">
        <f t="shared" si="142"/>
        <v>0</v>
      </c>
      <c r="W276" s="317">
        <f t="shared" si="142"/>
        <v>0</v>
      </c>
      <c r="X276" s="317">
        <f t="shared" si="142"/>
        <v>0</v>
      </c>
      <c r="Y276" s="317">
        <f t="shared" si="142"/>
        <v>0</v>
      </c>
      <c r="Z276" s="317">
        <f t="shared" si="142"/>
        <v>0</v>
      </c>
      <c r="AA276" s="317">
        <f t="shared" si="142"/>
        <v>0</v>
      </c>
      <c r="AB276" s="317">
        <f t="shared" si="142"/>
        <v>0</v>
      </c>
      <c r="AC276" s="317">
        <f t="shared" si="142"/>
        <v>0</v>
      </c>
      <c r="AD276" s="317">
        <f t="shared" si="142"/>
        <v>0</v>
      </c>
      <c r="AE276" s="317">
        <f t="shared" si="142"/>
        <v>0</v>
      </c>
      <c r="AF276" s="317">
        <f t="shared" si="142"/>
        <v>0</v>
      </c>
      <c r="AG276" s="317">
        <f t="shared" si="142"/>
        <v>0</v>
      </c>
      <c r="AH276" s="317">
        <f t="shared" si="142"/>
        <v>0</v>
      </c>
      <c r="AI276" s="317">
        <f t="shared" si="142"/>
        <v>0</v>
      </c>
      <c r="AJ276" s="317">
        <f t="shared" si="142"/>
        <v>0</v>
      </c>
      <c r="AK276" s="317">
        <f t="shared" si="142"/>
        <v>0</v>
      </c>
      <c r="AL276" s="317">
        <f t="shared" si="142"/>
        <v>0</v>
      </c>
      <c r="AM276" s="317">
        <f t="shared" si="142"/>
        <v>0</v>
      </c>
      <c r="AN276" s="317">
        <f t="shared" si="142"/>
        <v>0</v>
      </c>
      <c r="AO276" s="317">
        <f t="shared" si="142"/>
        <v>0</v>
      </c>
      <c r="AP276" s="317">
        <f t="shared" si="142"/>
        <v>0</v>
      </c>
      <c r="AQ276" s="317">
        <f t="shared" si="142"/>
        <v>0</v>
      </c>
      <c r="AR276" s="317">
        <f t="shared" si="142"/>
        <v>0</v>
      </c>
      <c r="AS276" s="317">
        <f t="shared" si="142"/>
        <v>0</v>
      </c>
      <c r="AT276" s="317">
        <f t="shared" si="142"/>
        <v>0</v>
      </c>
    </row>
    <row r="277" spans="2:46" ht="14.4" x14ac:dyDescent="0.3">
      <c r="B277" s="313" t="str">
        <f>+B65</f>
        <v>La Merced de Jondachi</v>
      </c>
      <c r="C277" s="313"/>
      <c r="D277" s="313"/>
      <c r="E277" s="313"/>
      <c r="F277" s="316">
        <f t="shared" si="142"/>
        <v>0</v>
      </c>
      <c r="G277" s="317">
        <f t="shared" si="142"/>
        <v>0</v>
      </c>
      <c r="H277" s="317">
        <f t="shared" si="142"/>
        <v>0</v>
      </c>
      <c r="I277" s="317">
        <f t="shared" si="142"/>
        <v>0</v>
      </c>
      <c r="J277" s="317">
        <f t="shared" si="142"/>
        <v>0</v>
      </c>
      <c r="K277" s="316">
        <f t="shared" si="142"/>
        <v>0</v>
      </c>
      <c r="L277" s="317">
        <f t="shared" si="142"/>
        <v>0</v>
      </c>
      <c r="M277" s="317">
        <f t="shared" si="142"/>
        <v>0</v>
      </c>
      <c r="N277" s="317">
        <f t="shared" si="142"/>
        <v>0</v>
      </c>
      <c r="O277" s="317">
        <f t="shared" si="142"/>
        <v>0</v>
      </c>
      <c r="P277" s="316">
        <f t="shared" si="142"/>
        <v>0</v>
      </c>
      <c r="Q277" s="317">
        <f t="shared" si="142"/>
        <v>0</v>
      </c>
      <c r="R277" s="317">
        <f t="shared" si="142"/>
        <v>0</v>
      </c>
      <c r="S277" s="317">
        <f t="shared" si="142"/>
        <v>0</v>
      </c>
      <c r="T277" s="317">
        <f t="shared" si="142"/>
        <v>0</v>
      </c>
      <c r="U277" s="316">
        <f t="shared" si="142"/>
        <v>0</v>
      </c>
      <c r="V277" s="317">
        <f t="shared" si="142"/>
        <v>0</v>
      </c>
      <c r="W277" s="317">
        <f t="shared" si="142"/>
        <v>0</v>
      </c>
      <c r="X277" s="317">
        <f t="shared" si="142"/>
        <v>0</v>
      </c>
      <c r="Y277" s="317">
        <f t="shared" si="142"/>
        <v>0</v>
      </c>
      <c r="Z277" s="317">
        <f t="shared" si="142"/>
        <v>0</v>
      </c>
      <c r="AA277" s="317">
        <f t="shared" si="142"/>
        <v>0</v>
      </c>
      <c r="AB277" s="317">
        <f t="shared" si="142"/>
        <v>0</v>
      </c>
      <c r="AC277" s="317">
        <f t="shared" si="142"/>
        <v>0</v>
      </c>
      <c r="AD277" s="317">
        <f t="shared" si="142"/>
        <v>0</v>
      </c>
      <c r="AE277" s="317">
        <f t="shared" si="142"/>
        <v>0</v>
      </c>
      <c r="AF277" s="317">
        <f t="shared" si="142"/>
        <v>0</v>
      </c>
      <c r="AG277" s="317">
        <f t="shared" si="142"/>
        <v>0</v>
      </c>
      <c r="AH277" s="317">
        <f t="shared" si="142"/>
        <v>0</v>
      </c>
      <c r="AI277" s="317">
        <f t="shared" si="142"/>
        <v>0</v>
      </c>
      <c r="AJ277" s="317">
        <f t="shared" si="142"/>
        <v>0</v>
      </c>
      <c r="AK277" s="317">
        <f t="shared" si="142"/>
        <v>0</v>
      </c>
      <c r="AL277" s="317">
        <f t="shared" si="142"/>
        <v>0</v>
      </c>
      <c r="AM277" s="317">
        <f t="shared" si="142"/>
        <v>0</v>
      </c>
      <c r="AN277" s="317">
        <f t="shared" si="142"/>
        <v>0</v>
      </c>
      <c r="AO277" s="317">
        <f t="shared" si="142"/>
        <v>0</v>
      </c>
      <c r="AP277" s="317">
        <f t="shared" si="142"/>
        <v>0</v>
      </c>
      <c r="AQ277" s="317">
        <f t="shared" si="142"/>
        <v>0</v>
      </c>
      <c r="AR277" s="317">
        <f t="shared" si="142"/>
        <v>0</v>
      </c>
      <c r="AS277" s="317">
        <f t="shared" si="142"/>
        <v>0</v>
      </c>
      <c r="AT277" s="317">
        <f t="shared" si="142"/>
        <v>0</v>
      </c>
    </row>
    <row r="278" spans="2:46" ht="14.4" x14ac:dyDescent="0.3">
      <c r="B278" s="313" t="str">
        <f>+B67</f>
        <v>Caluma Pasagua</v>
      </c>
      <c r="C278" s="313"/>
      <c r="D278" s="313"/>
      <c r="E278" s="313"/>
      <c r="F278" s="316">
        <f t="shared" ref="F278:AT278" si="143">+F67</f>
        <v>0</v>
      </c>
      <c r="G278" s="317">
        <f t="shared" si="143"/>
        <v>0</v>
      </c>
      <c r="H278" s="317">
        <f t="shared" si="143"/>
        <v>0</v>
      </c>
      <c r="I278" s="317">
        <f t="shared" si="143"/>
        <v>0</v>
      </c>
      <c r="J278" s="317">
        <f t="shared" si="143"/>
        <v>0</v>
      </c>
      <c r="K278" s="316">
        <f t="shared" si="143"/>
        <v>0</v>
      </c>
      <c r="L278" s="317">
        <f t="shared" si="143"/>
        <v>0</v>
      </c>
      <c r="M278" s="317">
        <f t="shared" si="143"/>
        <v>0</v>
      </c>
      <c r="N278" s="317">
        <f t="shared" si="143"/>
        <v>0</v>
      </c>
      <c r="O278" s="317">
        <f t="shared" si="143"/>
        <v>0</v>
      </c>
      <c r="P278" s="316">
        <f t="shared" si="143"/>
        <v>0</v>
      </c>
      <c r="Q278" s="317">
        <f t="shared" si="143"/>
        <v>0</v>
      </c>
      <c r="R278" s="317">
        <f t="shared" si="143"/>
        <v>0</v>
      </c>
      <c r="S278" s="317">
        <f t="shared" si="143"/>
        <v>0</v>
      </c>
      <c r="T278" s="317">
        <f t="shared" si="143"/>
        <v>0</v>
      </c>
      <c r="U278" s="316">
        <f t="shared" si="143"/>
        <v>0</v>
      </c>
      <c r="V278" s="317">
        <f t="shared" si="143"/>
        <v>0</v>
      </c>
      <c r="W278" s="317">
        <f t="shared" si="143"/>
        <v>0</v>
      </c>
      <c r="X278" s="317">
        <f t="shared" si="143"/>
        <v>0</v>
      </c>
      <c r="Y278" s="317">
        <f t="shared" si="143"/>
        <v>0</v>
      </c>
      <c r="Z278" s="317">
        <f t="shared" si="143"/>
        <v>0</v>
      </c>
      <c r="AA278" s="317">
        <f t="shared" si="143"/>
        <v>0</v>
      </c>
      <c r="AB278" s="317">
        <f t="shared" si="143"/>
        <v>0</v>
      </c>
      <c r="AC278" s="317">
        <f t="shared" si="143"/>
        <v>0</v>
      </c>
      <c r="AD278" s="317">
        <f t="shared" si="143"/>
        <v>0</v>
      </c>
      <c r="AE278" s="317">
        <f t="shared" si="143"/>
        <v>0</v>
      </c>
      <c r="AF278" s="317">
        <f t="shared" si="143"/>
        <v>0</v>
      </c>
      <c r="AG278" s="317">
        <f t="shared" si="143"/>
        <v>0</v>
      </c>
      <c r="AH278" s="317">
        <f t="shared" si="143"/>
        <v>0</v>
      </c>
      <c r="AI278" s="317">
        <f t="shared" si="143"/>
        <v>0</v>
      </c>
      <c r="AJ278" s="317">
        <f t="shared" si="143"/>
        <v>0</v>
      </c>
      <c r="AK278" s="317">
        <f t="shared" si="143"/>
        <v>0</v>
      </c>
      <c r="AL278" s="317">
        <f t="shared" si="143"/>
        <v>0</v>
      </c>
      <c r="AM278" s="317">
        <f t="shared" si="143"/>
        <v>0</v>
      </c>
      <c r="AN278" s="317">
        <f t="shared" si="143"/>
        <v>0</v>
      </c>
      <c r="AO278" s="317">
        <f t="shared" si="143"/>
        <v>0</v>
      </c>
      <c r="AP278" s="317">
        <f t="shared" si="143"/>
        <v>0</v>
      </c>
      <c r="AQ278" s="317">
        <f t="shared" si="143"/>
        <v>0</v>
      </c>
      <c r="AR278" s="317">
        <f t="shared" si="143"/>
        <v>0</v>
      </c>
      <c r="AS278" s="317">
        <f t="shared" si="143"/>
        <v>0</v>
      </c>
      <c r="AT278" s="317">
        <f t="shared" si="143"/>
        <v>0</v>
      </c>
    </row>
    <row r="279" spans="2:46" ht="14.4" x14ac:dyDescent="0.3">
      <c r="B279" s="313" t="s">
        <v>350</v>
      </c>
      <c r="C279" s="313"/>
      <c r="D279" s="313"/>
      <c r="E279" s="313"/>
      <c r="F279" s="316">
        <f>+F63</f>
        <v>0</v>
      </c>
      <c r="G279" s="317">
        <f t="shared" ref="G279:AT279" si="144">+G63</f>
        <v>0</v>
      </c>
      <c r="H279" s="317">
        <f t="shared" si="144"/>
        <v>0</v>
      </c>
      <c r="I279" s="317">
        <f t="shared" si="144"/>
        <v>0</v>
      </c>
      <c r="J279" s="317">
        <f t="shared" si="144"/>
        <v>0</v>
      </c>
      <c r="K279" s="316">
        <f t="shared" si="144"/>
        <v>0</v>
      </c>
      <c r="L279" s="317">
        <f t="shared" si="144"/>
        <v>0</v>
      </c>
      <c r="M279" s="317">
        <f t="shared" si="144"/>
        <v>0</v>
      </c>
      <c r="N279" s="317">
        <f t="shared" si="144"/>
        <v>0</v>
      </c>
      <c r="O279" s="317">
        <f t="shared" si="144"/>
        <v>0</v>
      </c>
      <c r="P279" s="316">
        <f t="shared" si="144"/>
        <v>0</v>
      </c>
      <c r="Q279" s="317">
        <f t="shared" si="144"/>
        <v>0</v>
      </c>
      <c r="R279" s="317">
        <f t="shared" si="144"/>
        <v>0</v>
      </c>
      <c r="S279" s="317">
        <f t="shared" si="144"/>
        <v>0</v>
      </c>
      <c r="T279" s="317">
        <f t="shared" si="144"/>
        <v>0</v>
      </c>
      <c r="U279" s="316">
        <f t="shared" si="144"/>
        <v>0</v>
      </c>
      <c r="V279" s="317">
        <f t="shared" si="144"/>
        <v>0</v>
      </c>
      <c r="W279" s="317">
        <f t="shared" si="144"/>
        <v>0</v>
      </c>
      <c r="X279" s="317">
        <f t="shared" si="144"/>
        <v>0</v>
      </c>
      <c r="Y279" s="317">
        <f t="shared" si="144"/>
        <v>0</v>
      </c>
      <c r="Z279" s="317">
        <f t="shared" si="144"/>
        <v>0</v>
      </c>
      <c r="AA279" s="317">
        <f t="shared" si="144"/>
        <v>0</v>
      </c>
      <c r="AB279" s="317">
        <f t="shared" si="144"/>
        <v>0</v>
      </c>
      <c r="AC279" s="317">
        <f t="shared" si="144"/>
        <v>0</v>
      </c>
      <c r="AD279" s="317">
        <f t="shared" si="144"/>
        <v>0</v>
      </c>
      <c r="AE279" s="317">
        <f t="shared" si="144"/>
        <v>0</v>
      </c>
      <c r="AF279" s="317">
        <f t="shared" si="144"/>
        <v>0</v>
      </c>
      <c r="AG279" s="317">
        <f t="shared" si="144"/>
        <v>0</v>
      </c>
      <c r="AH279" s="317">
        <f t="shared" si="144"/>
        <v>0</v>
      </c>
      <c r="AI279" s="317">
        <f t="shared" si="144"/>
        <v>0</v>
      </c>
      <c r="AJ279" s="317">
        <f t="shared" si="144"/>
        <v>0</v>
      </c>
      <c r="AK279" s="317">
        <f t="shared" si="144"/>
        <v>0</v>
      </c>
      <c r="AL279" s="317">
        <f t="shared" si="144"/>
        <v>0</v>
      </c>
      <c r="AM279" s="317">
        <f t="shared" si="144"/>
        <v>0</v>
      </c>
      <c r="AN279" s="317">
        <f t="shared" si="144"/>
        <v>0</v>
      </c>
      <c r="AO279" s="317">
        <f t="shared" si="144"/>
        <v>0</v>
      </c>
      <c r="AP279" s="317">
        <f t="shared" si="144"/>
        <v>0</v>
      </c>
      <c r="AQ279" s="317">
        <f t="shared" si="144"/>
        <v>0</v>
      </c>
      <c r="AR279" s="317">
        <f t="shared" si="144"/>
        <v>0</v>
      </c>
      <c r="AS279" s="317">
        <f t="shared" si="144"/>
        <v>0</v>
      </c>
      <c r="AT279" s="317">
        <f t="shared" si="144"/>
        <v>0</v>
      </c>
    </row>
    <row r="280" spans="2:46" ht="14.4" x14ac:dyDescent="0.3">
      <c r="B280" s="313" t="s">
        <v>292</v>
      </c>
      <c r="C280" s="313"/>
      <c r="D280" s="313"/>
      <c r="E280" s="313"/>
      <c r="F280" s="316">
        <f t="shared" ref="F280:AT283" si="145">+F86</f>
        <v>0</v>
      </c>
      <c r="G280" s="317">
        <f t="shared" si="145"/>
        <v>0</v>
      </c>
      <c r="H280" s="317">
        <f t="shared" si="145"/>
        <v>0</v>
      </c>
      <c r="I280" s="317">
        <f t="shared" si="145"/>
        <v>0</v>
      </c>
      <c r="J280" s="317">
        <f t="shared" si="145"/>
        <v>0</v>
      </c>
      <c r="K280" s="316">
        <f t="shared" si="145"/>
        <v>0</v>
      </c>
      <c r="L280" s="317">
        <f t="shared" si="145"/>
        <v>0</v>
      </c>
      <c r="M280" s="317">
        <f t="shared" si="145"/>
        <v>0</v>
      </c>
      <c r="N280" s="317">
        <f t="shared" si="145"/>
        <v>0</v>
      </c>
      <c r="O280" s="317">
        <f t="shared" si="145"/>
        <v>0</v>
      </c>
      <c r="P280" s="316">
        <f t="shared" si="145"/>
        <v>0</v>
      </c>
      <c r="Q280" s="317">
        <f t="shared" si="145"/>
        <v>0</v>
      </c>
      <c r="R280" s="317">
        <f t="shared" si="145"/>
        <v>0</v>
      </c>
      <c r="S280" s="317">
        <f t="shared" si="145"/>
        <v>0</v>
      </c>
      <c r="T280" s="317">
        <f t="shared" si="145"/>
        <v>0</v>
      </c>
      <c r="U280" s="316">
        <f t="shared" si="145"/>
        <v>0</v>
      </c>
      <c r="V280" s="317">
        <f t="shared" si="145"/>
        <v>0</v>
      </c>
      <c r="W280" s="317">
        <f t="shared" si="145"/>
        <v>0</v>
      </c>
      <c r="X280" s="317">
        <f t="shared" si="145"/>
        <v>0</v>
      </c>
      <c r="Y280" s="317">
        <f t="shared" si="145"/>
        <v>0</v>
      </c>
      <c r="Z280" s="317">
        <f t="shared" si="145"/>
        <v>0</v>
      </c>
      <c r="AA280" s="317">
        <f t="shared" si="145"/>
        <v>0</v>
      </c>
      <c r="AB280" s="317">
        <f t="shared" si="145"/>
        <v>0</v>
      </c>
      <c r="AC280" s="317">
        <f t="shared" si="145"/>
        <v>0</v>
      </c>
      <c r="AD280" s="317">
        <f t="shared" si="145"/>
        <v>24</v>
      </c>
      <c r="AE280" s="317">
        <f t="shared" si="145"/>
        <v>24</v>
      </c>
      <c r="AF280" s="317">
        <f t="shared" si="145"/>
        <v>24</v>
      </c>
      <c r="AG280" s="317">
        <f t="shared" si="145"/>
        <v>24</v>
      </c>
      <c r="AH280" s="317">
        <f t="shared" si="145"/>
        <v>24</v>
      </c>
      <c r="AI280" s="317">
        <f t="shared" si="145"/>
        <v>24</v>
      </c>
      <c r="AJ280" s="317">
        <f t="shared" si="145"/>
        <v>24</v>
      </c>
      <c r="AK280" s="317">
        <f t="shared" si="145"/>
        <v>24</v>
      </c>
      <c r="AL280" s="317">
        <f t="shared" si="145"/>
        <v>24</v>
      </c>
      <c r="AM280" s="317">
        <f t="shared" si="145"/>
        <v>24</v>
      </c>
      <c r="AN280" s="317">
        <f t="shared" si="145"/>
        <v>24</v>
      </c>
      <c r="AO280" s="317">
        <f t="shared" si="145"/>
        <v>24</v>
      </c>
      <c r="AP280" s="317">
        <f t="shared" si="145"/>
        <v>24</v>
      </c>
      <c r="AQ280" s="317">
        <f t="shared" si="145"/>
        <v>24</v>
      </c>
      <c r="AR280" s="317">
        <f t="shared" si="145"/>
        <v>24</v>
      </c>
      <c r="AS280" s="317">
        <f t="shared" si="145"/>
        <v>24</v>
      </c>
      <c r="AT280" s="317">
        <f t="shared" si="145"/>
        <v>24</v>
      </c>
    </row>
    <row r="281" spans="2:46" ht="14.4" x14ac:dyDescent="0.3">
      <c r="B281" s="313" t="s">
        <v>293</v>
      </c>
      <c r="C281" s="313"/>
      <c r="D281" s="313"/>
      <c r="E281" s="313"/>
      <c r="F281" s="316">
        <f t="shared" si="145"/>
        <v>0</v>
      </c>
      <c r="G281" s="317">
        <f t="shared" si="145"/>
        <v>0</v>
      </c>
      <c r="H281" s="317">
        <f t="shared" si="145"/>
        <v>0</v>
      </c>
      <c r="I281" s="317">
        <f t="shared" si="145"/>
        <v>0</v>
      </c>
      <c r="J281" s="317">
        <f t="shared" si="145"/>
        <v>0</v>
      </c>
      <c r="K281" s="316">
        <f t="shared" si="145"/>
        <v>0</v>
      </c>
      <c r="L281" s="317">
        <f t="shared" si="145"/>
        <v>0</v>
      </c>
      <c r="M281" s="317">
        <f t="shared" si="145"/>
        <v>0</v>
      </c>
      <c r="N281" s="317">
        <f t="shared" si="145"/>
        <v>0</v>
      </c>
      <c r="O281" s="317">
        <f t="shared" si="145"/>
        <v>0</v>
      </c>
      <c r="P281" s="316">
        <f t="shared" si="145"/>
        <v>0</v>
      </c>
      <c r="Q281" s="317">
        <f t="shared" si="145"/>
        <v>0</v>
      </c>
      <c r="R281" s="317">
        <f t="shared" si="145"/>
        <v>0</v>
      </c>
      <c r="S281" s="317">
        <f t="shared" si="145"/>
        <v>0</v>
      </c>
      <c r="T281" s="317">
        <f t="shared" si="145"/>
        <v>0</v>
      </c>
      <c r="U281" s="316">
        <f t="shared" si="145"/>
        <v>0</v>
      </c>
      <c r="V281" s="317">
        <f t="shared" si="145"/>
        <v>0</v>
      </c>
      <c r="W281" s="317">
        <f t="shared" si="145"/>
        <v>0</v>
      </c>
      <c r="X281" s="317">
        <f t="shared" si="145"/>
        <v>0</v>
      </c>
      <c r="Y281" s="317">
        <f t="shared" si="145"/>
        <v>0</v>
      </c>
      <c r="Z281" s="317">
        <f t="shared" si="145"/>
        <v>0</v>
      </c>
      <c r="AA281" s="317">
        <f t="shared" si="145"/>
        <v>0</v>
      </c>
      <c r="AB281" s="317">
        <f t="shared" si="145"/>
        <v>0</v>
      </c>
      <c r="AC281" s="317">
        <f t="shared" si="145"/>
        <v>0</v>
      </c>
      <c r="AD281" s="317">
        <f t="shared" si="145"/>
        <v>0</v>
      </c>
      <c r="AE281" s="317">
        <f t="shared" si="145"/>
        <v>24</v>
      </c>
      <c r="AF281" s="317">
        <f t="shared" si="145"/>
        <v>24</v>
      </c>
      <c r="AG281" s="317">
        <f t="shared" si="145"/>
        <v>24</v>
      </c>
      <c r="AH281" s="317">
        <f t="shared" si="145"/>
        <v>24</v>
      </c>
      <c r="AI281" s="317">
        <f t="shared" si="145"/>
        <v>24</v>
      </c>
      <c r="AJ281" s="317">
        <f t="shared" si="145"/>
        <v>24</v>
      </c>
      <c r="AK281" s="317">
        <f t="shared" si="145"/>
        <v>24</v>
      </c>
      <c r="AL281" s="317">
        <f t="shared" si="145"/>
        <v>24</v>
      </c>
      <c r="AM281" s="317">
        <f t="shared" si="145"/>
        <v>24</v>
      </c>
      <c r="AN281" s="317">
        <f t="shared" si="145"/>
        <v>24</v>
      </c>
      <c r="AO281" s="317">
        <f t="shared" si="145"/>
        <v>24</v>
      </c>
      <c r="AP281" s="317">
        <f t="shared" si="145"/>
        <v>24</v>
      </c>
      <c r="AQ281" s="317">
        <f t="shared" si="145"/>
        <v>24</v>
      </c>
      <c r="AR281" s="317">
        <f t="shared" si="145"/>
        <v>24</v>
      </c>
      <c r="AS281" s="317">
        <f t="shared" si="145"/>
        <v>24</v>
      </c>
      <c r="AT281" s="317">
        <f t="shared" si="145"/>
        <v>24</v>
      </c>
    </row>
    <row r="282" spans="2:46" ht="14.4" x14ac:dyDescent="0.3">
      <c r="B282" s="313" t="s">
        <v>294</v>
      </c>
      <c r="C282" s="313"/>
      <c r="D282" s="313"/>
      <c r="E282" s="313"/>
      <c r="F282" s="316">
        <f t="shared" si="145"/>
        <v>0</v>
      </c>
      <c r="G282" s="317">
        <f t="shared" si="145"/>
        <v>0</v>
      </c>
      <c r="H282" s="317">
        <f t="shared" si="145"/>
        <v>0</v>
      </c>
      <c r="I282" s="317">
        <f t="shared" si="145"/>
        <v>0</v>
      </c>
      <c r="J282" s="317">
        <f t="shared" si="145"/>
        <v>0</v>
      </c>
      <c r="K282" s="316">
        <f t="shared" si="145"/>
        <v>0</v>
      </c>
      <c r="L282" s="317">
        <f t="shared" si="145"/>
        <v>0</v>
      </c>
      <c r="M282" s="317">
        <f t="shared" si="145"/>
        <v>0</v>
      </c>
      <c r="N282" s="317">
        <f t="shared" si="145"/>
        <v>0</v>
      </c>
      <c r="O282" s="317">
        <f t="shared" si="145"/>
        <v>0</v>
      </c>
      <c r="P282" s="316">
        <f t="shared" si="145"/>
        <v>0</v>
      </c>
      <c r="Q282" s="317">
        <f t="shared" si="145"/>
        <v>0</v>
      </c>
      <c r="R282" s="317">
        <f t="shared" si="145"/>
        <v>0</v>
      </c>
      <c r="S282" s="317">
        <f t="shared" si="145"/>
        <v>0</v>
      </c>
      <c r="T282" s="317">
        <f t="shared" si="145"/>
        <v>0</v>
      </c>
      <c r="U282" s="316">
        <f t="shared" si="145"/>
        <v>0</v>
      </c>
      <c r="V282" s="317">
        <f t="shared" si="145"/>
        <v>0</v>
      </c>
      <c r="W282" s="317">
        <f t="shared" si="145"/>
        <v>0</v>
      </c>
      <c r="X282" s="317">
        <f t="shared" si="145"/>
        <v>0</v>
      </c>
      <c r="Y282" s="317">
        <f t="shared" si="145"/>
        <v>0</v>
      </c>
      <c r="Z282" s="317">
        <f t="shared" si="145"/>
        <v>0</v>
      </c>
      <c r="AA282" s="317">
        <f t="shared" si="145"/>
        <v>0</v>
      </c>
      <c r="AB282" s="317">
        <f t="shared" si="145"/>
        <v>0</v>
      </c>
      <c r="AC282" s="317">
        <f t="shared" si="145"/>
        <v>0</v>
      </c>
      <c r="AD282" s="317">
        <f t="shared" si="145"/>
        <v>0</v>
      </c>
      <c r="AE282" s="317">
        <f t="shared" si="145"/>
        <v>0</v>
      </c>
      <c r="AF282" s="317">
        <f t="shared" si="145"/>
        <v>15</v>
      </c>
      <c r="AG282" s="317">
        <f t="shared" si="145"/>
        <v>15</v>
      </c>
      <c r="AH282" s="317">
        <f t="shared" si="145"/>
        <v>15</v>
      </c>
      <c r="AI282" s="317">
        <f t="shared" si="145"/>
        <v>15</v>
      </c>
      <c r="AJ282" s="317">
        <f t="shared" si="145"/>
        <v>15</v>
      </c>
      <c r="AK282" s="317">
        <f t="shared" si="145"/>
        <v>15</v>
      </c>
      <c r="AL282" s="317">
        <f t="shared" si="145"/>
        <v>15</v>
      </c>
      <c r="AM282" s="317">
        <f t="shared" si="145"/>
        <v>15</v>
      </c>
      <c r="AN282" s="317">
        <f t="shared" si="145"/>
        <v>15</v>
      </c>
      <c r="AO282" s="317">
        <f t="shared" si="145"/>
        <v>15</v>
      </c>
      <c r="AP282" s="317">
        <f t="shared" si="145"/>
        <v>15</v>
      </c>
      <c r="AQ282" s="317">
        <f t="shared" si="145"/>
        <v>15</v>
      </c>
      <c r="AR282" s="317">
        <f t="shared" si="145"/>
        <v>15</v>
      </c>
      <c r="AS282" s="317">
        <f t="shared" si="145"/>
        <v>15</v>
      </c>
      <c r="AT282" s="317">
        <f t="shared" si="145"/>
        <v>15</v>
      </c>
    </row>
    <row r="283" spans="2:46" ht="14.4" x14ac:dyDescent="0.3">
      <c r="B283" s="313" t="str">
        <f>+B89</f>
        <v>Yuganza</v>
      </c>
      <c r="C283" s="313"/>
      <c r="D283" s="313"/>
      <c r="E283" s="313"/>
      <c r="F283" s="316">
        <f t="shared" si="145"/>
        <v>0</v>
      </c>
      <c r="G283" s="317">
        <f t="shared" si="145"/>
        <v>0</v>
      </c>
      <c r="H283" s="317">
        <f t="shared" si="145"/>
        <v>0</v>
      </c>
      <c r="I283" s="317">
        <f t="shared" si="145"/>
        <v>0</v>
      </c>
      <c r="J283" s="317">
        <f t="shared" si="145"/>
        <v>0</v>
      </c>
      <c r="K283" s="316">
        <f t="shared" si="145"/>
        <v>0</v>
      </c>
      <c r="L283" s="317">
        <f t="shared" si="145"/>
        <v>0</v>
      </c>
      <c r="M283" s="317">
        <f t="shared" si="145"/>
        <v>0</v>
      </c>
      <c r="N283" s="317">
        <f t="shared" si="145"/>
        <v>0</v>
      </c>
      <c r="O283" s="317">
        <f t="shared" si="145"/>
        <v>0</v>
      </c>
      <c r="P283" s="316">
        <f t="shared" si="145"/>
        <v>0</v>
      </c>
      <c r="Q283" s="317">
        <f t="shared" si="145"/>
        <v>0</v>
      </c>
      <c r="R283" s="317">
        <f t="shared" si="145"/>
        <v>0</v>
      </c>
      <c r="S283" s="317">
        <f t="shared" si="145"/>
        <v>0</v>
      </c>
      <c r="T283" s="317">
        <f t="shared" si="145"/>
        <v>0</v>
      </c>
      <c r="U283" s="316">
        <f t="shared" si="145"/>
        <v>0</v>
      </c>
      <c r="V283" s="317">
        <f t="shared" si="145"/>
        <v>0</v>
      </c>
      <c r="W283" s="317">
        <f t="shared" si="145"/>
        <v>0</v>
      </c>
      <c r="X283" s="317">
        <f t="shared" si="145"/>
        <v>0</v>
      </c>
      <c r="Y283" s="317">
        <f t="shared" si="145"/>
        <v>0</v>
      </c>
      <c r="Z283" s="317">
        <f t="shared" si="145"/>
        <v>0</v>
      </c>
      <c r="AA283" s="317">
        <f t="shared" si="145"/>
        <v>0</v>
      </c>
      <c r="AB283" s="317">
        <f t="shared" si="145"/>
        <v>0</v>
      </c>
      <c r="AC283" s="317">
        <f t="shared" si="145"/>
        <v>0</v>
      </c>
      <c r="AD283" s="317">
        <f t="shared" si="145"/>
        <v>0</v>
      </c>
      <c r="AE283" s="317">
        <f t="shared" si="145"/>
        <v>0</v>
      </c>
      <c r="AF283" s="317">
        <f t="shared" si="145"/>
        <v>0</v>
      </c>
      <c r="AG283" s="317">
        <f t="shared" si="145"/>
        <v>10</v>
      </c>
      <c r="AH283" s="317">
        <f t="shared" si="145"/>
        <v>10</v>
      </c>
      <c r="AI283" s="317">
        <f t="shared" si="145"/>
        <v>10</v>
      </c>
      <c r="AJ283" s="317">
        <f t="shared" si="145"/>
        <v>10</v>
      </c>
      <c r="AK283" s="317">
        <f t="shared" si="145"/>
        <v>10</v>
      </c>
      <c r="AL283" s="317">
        <f t="shared" si="145"/>
        <v>10</v>
      </c>
      <c r="AM283" s="317">
        <f t="shared" si="145"/>
        <v>10</v>
      </c>
      <c r="AN283" s="317">
        <f t="shared" si="145"/>
        <v>10</v>
      </c>
      <c r="AO283" s="317">
        <f t="shared" si="145"/>
        <v>10</v>
      </c>
      <c r="AP283" s="317">
        <f t="shared" si="145"/>
        <v>10</v>
      </c>
      <c r="AQ283" s="317">
        <f t="shared" si="145"/>
        <v>10</v>
      </c>
      <c r="AR283" s="317">
        <f t="shared" si="145"/>
        <v>10</v>
      </c>
      <c r="AS283" s="317">
        <f t="shared" si="145"/>
        <v>10</v>
      </c>
      <c r="AT283" s="317">
        <f t="shared" si="145"/>
        <v>10</v>
      </c>
    </row>
    <row r="284" spans="2:46" ht="14.4" x14ac:dyDescent="0.3">
      <c r="B284" s="313" t="str">
        <f>+B99</f>
        <v>PROYECTOS MEER</v>
      </c>
      <c r="C284" s="313"/>
      <c r="D284" s="313"/>
      <c r="E284" s="313"/>
      <c r="F284" s="316">
        <f>+F90</f>
        <v>0</v>
      </c>
      <c r="G284" s="317">
        <f t="shared" ref="G284:AT284" si="146">+G99</f>
        <v>0</v>
      </c>
      <c r="H284" s="317">
        <f t="shared" si="146"/>
        <v>0</v>
      </c>
      <c r="I284" s="317">
        <f t="shared" si="146"/>
        <v>0</v>
      </c>
      <c r="J284" s="317">
        <f t="shared" si="146"/>
        <v>0</v>
      </c>
      <c r="K284" s="316">
        <f t="shared" si="146"/>
        <v>0</v>
      </c>
      <c r="L284" s="317">
        <f t="shared" si="146"/>
        <v>0</v>
      </c>
      <c r="M284" s="317">
        <f t="shared" si="146"/>
        <v>0</v>
      </c>
      <c r="N284" s="317">
        <f t="shared" si="146"/>
        <v>0</v>
      </c>
      <c r="O284" s="317">
        <f t="shared" si="146"/>
        <v>0</v>
      </c>
      <c r="P284" s="316">
        <f t="shared" si="146"/>
        <v>0</v>
      </c>
      <c r="Q284" s="317">
        <f t="shared" si="146"/>
        <v>0</v>
      </c>
      <c r="R284" s="317">
        <f t="shared" si="146"/>
        <v>0</v>
      </c>
      <c r="S284" s="317">
        <f t="shared" si="146"/>
        <v>0</v>
      </c>
      <c r="T284" s="317">
        <f t="shared" si="146"/>
        <v>0</v>
      </c>
      <c r="U284" s="316">
        <f t="shared" si="146"/>
        <v>0</v>
      </c>
      <c r="V284" s="317">
        <f t="shared" si="146"/>
        <v>0</v>
      </c>
      <c r="W284" s="317">
        <f t="shared" si="146"/>
        <v>0</v>
      </c>
      <c r="X284" s="317">
        <f t="shared" si="146"/>
        <v>0</v>
      </c>
      <c r="Y284" s="317">
        <f t="shared" si="146"/>
        <v>0</v>
      </c>
      <c r="Z284" s="317">
        <f t="shared" si="146"/>
        <v>0</v>
      </c>
      <c r="AA284" s="317">
        <f t="shared" si="146"/>
        <v>0</v>
      </c>
      <c r="AB284" s="317">
        <f t="shared" si="146"/>
        <v>0</v>
      </c>
      <c r="AC284" s="317">
        <f t="shared" si="146"/>
        <v>0</v>
      </c>
      <c r="AD284" s="317">
        <f t="shared" si="146"/>
        <v>0</v>
      </c>
      <c r="AE284" s="317">
        <f t="shared" si="146"/>
        <v>0</v>
      </c>
      <c r="AF284" s="317">
        <f t="shared" si="146"/>
        <v>0</v>
      </c>
      <c r="AG284" s="317">
        <f t="shared" si="146"/>
        <v>0</v>
      </c>
      <c r="AH284" s="317">
        <f t="shared" si="146"/>
        <v>0</v>
      </c>
      <c r="AI284" s="317">
        <f t="shared" si="146"/>
        <v>0</v>
      </c>
      <c r="AJ284" s="317">
        <f t="shared" si="146"/>
        <v>0</v>
      </c>
      <c r="AK284" s="317">
        <f t="shared" si="146"/>
        <v>0</v>
      </c>
      <c r="AL284" s="317">
        <f t="shared" si="146"/>
        <v>0</v>
      </c>
      <c r="AM284" s="317">
        <f t="shared" si="146"/>
        <v>0</v>
      </c>
      <c r="AN284" s="317">
        <f t="shared" si="146"/>
        <v>0</v>
      </c>
      <c r="AO284" s="317">
        <f t="shared" si="146"/>
        <v>0</v>
      </c>
      <c r="AP284" s="317">
        <f t="shared" si="146"/>
        <v>0</v>
      </c>
      <c r="AQ284" s="317">
        <f t="shared" si="146"/>
        <v>0</v>
      </c>
      <c r="AR284" s="317">
        <f t="shared" si="146"/>
        <v>0</v>
      </c>
      <c r="AS284" s="317">
        <f t="shared" si="146"/>
        <v>0</v>
      </c>
      <c r="AT284" s="317">
        <f t="shared" si="146"/>
        <v>0</v>
      </c>
    </row>
    <row r="285" spans="2:46" ht="14.4" x14ac:dyDescent="0.3">
      <c r="B285" s="313"/>
      <c r="C285" s="313"/>
      <c r="D285" s="313"/>
      <c r="E285" s="313"/>
      <c r="F285" s="316">
        <f>+F91</f>
        <v>0</v>
      </c>
      <c r="G285" s="317"/>
      <c r="H285" s="317"/>
      <c r="I285" s="317"/>
      <c r="J285" s="317"/>
      <c r="K285" s="316"/>
      <c r="L285" s="317"/>
      <c r="M285" s="317"/>
      <c r="N285" s="317"/>
      <c r="O285" s="317"/>
      <c r="P285" s="316"/>
      <c r="Q285" s="317"/>
      <c r="R285" s="317"/>
      <c r="S285" s="317"/>
      <c r="T285" s="317"/>
      <c r="U285" s="316"/>
      <c r="V285" s="317"/>
      <c r="W285" s="317"/>
      <c r="X285" s="317"/>
      <c r="Y285" s="317"/>
      <c r="Z285" s="317"/>
      <c r="AA285" s="317"/>
      <c r="AB285" s="317"/>
      <c r="AC285" s="317"/>
      <c r="AD285" s="317"/>
      <c r="AE285" s="317"/>
      <c r="AF285" s="317"/>
      <c r="AG285" s="317"/>
      <c r="AH285" s="317"/>
      <c r="AI285" s="317"/>
      <c r="AJ285" s="317"/>
      <c r="AK285" s="317"/>
      <c r="AL285" s="317"/>
      <c r="AM285" s="317"/>
      <c r="AN285" s="317"/>
      <c r="AO285" s="317"/>
      <c r="AP285" s="317"/>
      <c r="AQ285" s="317"/>
      <c r="AR285" s="317"/>
      <c r="AS285" s="317"/>
      <c r="AT285" s="317"/>
    </row>
    <row r="286" spans="2:46" ht="14.4" x14ac:dyDescent="0.3">
      <c r="B286" s="307" t="s">
        <v>203</v>
      </c>
      <c r="C286" s="321">
        <f>SUM(C261:C285)</f>
        <v>0</v>
      </c>
      <c r="D286" s="321">
        <f>SUM(D261:D285)</f>
        <v>0</v>
      </c>
      <c r="E286" s="321">
        <f>SUM(E261:E285)</f>
        <v>0</v>
      </c>
      <c r="F286" s="322">
        <f t="shared" ref="F286:AT286" si="147">SUM(F261:F285)</f>
        <v>0</v>
      </c>
      <c r="G286" s="321">
        <f t="shared" si="147"/>
        <v>0</v>
      </c>
      <c r="H286" s="321">
        <f t="shared" si="147"/>
        <v>0</v>
      </c>
      <c r="I286" s="321">
        <f t="shared" si="147"/>
        <v>0</v>
      </c>
      <c r="J286" s="321">
        <f t="shared" si="147"/>
        <v>0</v>
      </c>
      <c r="K286" s="322">
        <f t="shared" si="147"/>
        <v>0</v>
      </c>
      <c r="L286" s="321">
        <f t="shared" si="147"/>
        <v>44</v>
      </c>
      <c r="M286" s="321">
        <f t="shared" si="147"/>
        <v>87.3</v>
      </c>
      <c r="N286" s="321">
        <f t="shared" si="147"/>
        <v>104.14</v>
      </c>
      <c r="O286" s="321">
        <f t="shared" si="147"/>
        <v>104.14</v>
      </c>
      <c r="P286" s="322">
        <f t="shared" si="147"/>
        <v>104.14</v>
      </c>
      <c r="Q286" s="321">
        <f t="shared" si="147"/>
        <v>104.14</v>
      </c>
      <c r="R286" s="321">
        <f t="shared" si="147"/>
        <v>104.14</v>
      </c>
      <c r="S286" s="321">
        <f t="shared" si="147"/>
        <v>104.14</v>
      </c>
      <c r="T286" s="321">
        <f t="shared" si="147"/>
        <v>104.14</v>
      </c>
      <c r="U286" s="322">
        <f t="shared" si="147"/>
        <v>104.14</v>
      </c>
      <c r="V286" s="321">
        <f t="shared" si="147"/>
        <v>104.14</v>
      </c>
      <c r="W286" s="321">
        <f t="shared" si="147"/>
        <v>104.14</v>
      </c>
      <c r="X286" s="321">
        <f t="shared" si="147"/>
        <v>104.14</v>
      </c>
      <c r="Y286" s="321">
        <f t="shared" si="147"/>
        <v>104.14</v>
      </c>
      <c r="Z286" s="321">
        <f t="shared" si="147"/>
        <v>104.14</v>
      </c>
      <c r="AA286" s="321">
        <f t="shared" si="147"/>
        <v>104.14</v>
      </c>
      <c r="AB286" s="321">
        <f t="shared" si="147"/>
        <v>104.14</v>
      </c>
      <c r="AC286" s="321">
        <f t="shared" si="147"/>
        <v>104.14</v>
      </c>
      <c r="AD286" s="321">
        <f t="shared" si="147"/>
        <v>128.13999999999999</v>
      </c>
      <c r="AE286" s="321">
        <f t="shared" si="147"/>
        <v>152.13999999999999</v>
      </c>
      <c r="AF286" s="321">
        <f t="shared" si="147"/>
        <v>167.14</v>
      </c>
      <c r="AG286" s="321">
        <f t="shared" si="147"/>
        <v>177.14</v>
      </c>
      <c r="AH286" s="321">
        <f t="shared" si="147"/>
        <v>177.14</v>
      </c>
      <c r="AI286" s="321">
        <f t="shared" si="147"/>
        <v>177.14</v>
      </c>
      <c r="AJ286" s="321">
        <f t="shared" si="147"/>
        <v>177.14</v>
      </c>
      <c r="AK286" s="321">
        <f t="shared" si="147"/>
        <v>177.14</v>
      </c>
      <c r="AL286" s="321">
        <f t="shared" si="147"/>
        <v>177.14</v>
      </c>
      <c r="AM286" s="321">
        <f t="shared" si="147"/>
        <v>177.14</v>
      </c>
      <c r="AN286" s="321">
        <f t="shared" si="147"/>
        <v>177.14</v>
      </c>
      <c r="AO286" s="321">
        <f t="shared" si="147"/>
        <v>177.14</v>
      </c>
      <c r="AP286" s="321">
        <f t="shared" si="147"/>
        <v>177.14</v>
      </c>
      <c r="AQ286" s="321">
        <f t="shared" si="147"/>
        <v>177.14</v>
      </c>
      <c r="AR286" s="321">
        <f t="shared" si="147"/>
        <v>177.14</v>
      </c>
      <c r="AS286" s="321">
        <f t="shared" si="147"/>
        <v>177.14</v>
      </c>
      <c r="AT286" s="321">
        <f t="shared" si="147"/>
        <v>177.14</v>
      </c>
    </row>
    <row r="287" spans="2:46" ht="18" x14ac:dyDescent="0.2">
      <c r="B287" s="312" t="s">
        <v>351</v>
      </c>
    </row>
    <row r="288" spans="2:46" ht="14.4" x14ac:dyDescent="0.3">
      <c r="C288" s="307">
        <f>+C260</f>
        <v>2007</v>
      </c>
      <c r="D288" s="307">
        <f>+D260</f>
        <v>2008</v>
      </c>
      <c r="E288" s="307">
        <f>+E260</f>
        <v>2009</v>
      </c>
      <c r="F288" s="314">
        <f t="shared" ref="F288:AT288" si="148">+F260</f>
        <v>2010</v>
      </c>
      <c r="G288" s="307">
        <f t="shared" si="148"/>
        <v>2011</v>
      </c>
      <c r="H288" s="307">
        <f t="shared" si="148"/>
        <v>2012</v>
      </c>
      <c r="I288" s="307">
        <f t="shared" si="148"/>
        <v>2013</v>
      </c>
      <c r="J288" s="307">
        <f t="shared" si="148"/>
        <v>2014</v>
      </c>
      <c r="K288" s="314">
        <f t="shared" si="148"/>
        <v>2015</v>
      </c>
      <c r="L288" s="307">
        <f t="shared" si="148"/>
        <v>2016</v>
      </c>
      <c r="M288" s="307">
        <f t="shared" si="148"/>
        <v>2017</v>
      </c>
      <c r="N288" s="307">
        <f t="shared" si="148"/>
        <v>2018</v>
      </c>
      <c r="O288" s="307">
        <f t="shared" si="148"/>
        <v>2019</v>
      </c>
      <c r="P288" s="314">
        <f t="shared" si="148"/>
        <v>2020</v>
      </c>
      <c r="Q288" s="307">
        <f t="shared" si="148"/>
        <v>2021</v>
      </c>
      <c r="R288" s="307">
        <f t="shared" si="148"/>
        <v>2022</v>
      </c>
      <c r="S288" s="307">
        <f t="shared" si="148"/>
        <v>2023</v>
      </c>
      <c r="T288" s="307">
        <f t="shared" si="148"/>
        <v>2024</v>
      </c>
      <c r="U288" s="314">
        <f t="shared" si="148"/>
        <v>2025</v>
      </c>
      <c r="V288" s="307">
        <f t="shared" si="148"/>
        <v>2026</v>
      </c>
      <c r="W288" s="307">
        <f t="shared" si="148"/>
        <v>2027</v>
      </c>
      <c r="X288" s="307">
        <f t="shared" si="148"/>
        <v>2028</v>
      </c>
      <c r="Y288" s="307">
        <f t="shared" si="148"/>
        <v>2029</v>
      </c>
      <c r="Z288" s="307">
        <f t="shared" si="148"/>
        <v>2030</v>
      </c>
      <c r="AA288" s="307">
        <f t="shared" si="148"/>
        <v>2031</v>
      </c>
      <c r="AB288" s="307">
        <f t="shared" si="148"/>
        <v>2032</v>
      </c>
      <c r="AC288" s="307">
        <f t="shared" si="148"/>
        <v>2033</v>
      </c>
      <c r="AD288" s="307">
        <f t="shared" si="148"/>
        <v>2034</v>
      </c>
      <c r="AE288" s="307">
        <f t="shared" si="148"/>
        <v>2035</v>
      </c>
      <c r="AF288" s="307">
        <f t="shared" si="148"/>
        <v>2036</v>
      </c>
      <c r="AG288" s="307">
        <f t="shared" si="148"/>
        <v>2037</v>
      </c>
      <c r="AH288" s="307">
        <f t="shared" si="148"/>
        <v>2038</v>
      </c>
      <c r="AI288" s="307">
        <f t="shared" si="148"/>
        <v>2039</v>
      </c>
      <c r="AJ288" s="307">
        <f t="shared" si="148"/>
        <v>2040</v>
      </c>
      <c r="AK288" s="307">
        <f t="shared" si="148"/>
        <v>2041</v>
      </c>
      <c r="AL288" s="307">
        <f t="shared" si="148"/>
        <v>2042</v>
      </c>
      <c r="AM288" s="307">
        <f t="shared" si="148"/>
        <v>2043</v>
      </c>
      <c r="AN288" s="307">
        <f t="shared" si="148"/>
        <v>2044</v>
      </c>
      <c r="AO288" s="307">
        <f t="shared" si="148"/>
        <v>2045</v>
      </c>
      <c r="AP288" s="307">
        <f t="shared" si="148"/>
        <v>2046</v>
      </c>
      <c r="AQ288" s="307">
        <f t="shared" si="148"/>
        <v>2047</v>
      </c>
      <c r="AR288" s="307">
        <f t="shared" si="148"/>
        <v>2048</v>
      </c>
      <c r="AS288" s="307">
        <f t="shared" si="148"/>
        <v>2049</v>
      </c>
      <c r="AT288" s="307">
        <f t="shared" si="148"/>
        <v>2050</v>
      </c>
    </row>
    <row r="289" spans="2:46" x14ac:dyDescent="0.2">
      <c r="B289" s="313" t="s">
        <v>352</v>
      </c>
      <c r="C289" s="313"/>
      <c r="D289" s="313"/>
      <c r="E289" s="313"/>
      <c r="F289" s="309">
        <f>+F106</f>
        <v>0</v>
      </c>
      <c r="G289" s="308">
        <f t="shared" ref="G289:AT289" si="149">+G106</f>
        <v>0</v>
      </c>
      <c r="H289" s="308">
        <f t="shared" si="149"/>
        <v>0</v>
      </c>
      <c r="I289" s="308">
        <f t="shared" si="149"/>
        <v>0</v>
      </c>
      <c r="J289" s="308">
        <f t="shared" si="149"/>
        <v>0</v>
      </c>
      <c r="K289" s="309">
        <f t="shared" si="149"/>
        <v>0</v>
      </c>
      <c r="L289" s="308">
        <f t="shared" si="149"/>
        <v>0</v>
      </c>
      <c r="M289" s="308">
        <f t="shared" si="149"/>
        <v>0</v>
      </c>
      <c r="N289" s="308">
        <f t="shared" si="149"/>
        <v>0</v>
      </c>
      <c r="O289" s="308">
        <f t="shared" si="149"/>
        <v>0</v>
      </c>
      <c r="P289" s="309">
        <f t="shared" si="149"/>
        <v>0</v>
      </c>
      <c r="Q289" s="308">
        <f t="shared" si="149"/>
        <v>0</v>
      </c>
      <c r="R289" s="308">
        <f t="shared" si="149"/>
        <v>0</v>
      </c>
      <c r="S289" s="308">
        <f t="shared" si="149"/>
        <v>0</v>
      </c>
      <c r="T289" s="308">
        <f t="shared" si="149"/>
        <v>0</v>
      </c>
      <c r="U289" s="309">
        <f t="shared" si="149"/>
        <v>0</v>
      </c>
      <c r="V289" s="308">
        <f t="shared" si="149"/>
        <v>0</v>
      </c>
      <c r="W289" s="308">
        <f t="shared" si="149"/>
        <v>0</v>
      </c>
      <c r="X289" s="308">
        <f t="shared" si="149"/>
        <v>0</v>
      </c>
      <c r="Y289" s="308">
        <f t="shared" si="149"/>
        <v>0</v>
      </c>
      <c r="Z289" s="308">
        <f t="shared" si="149"/>
        <v>0</v>
      </c>
      <c r="AA289" s="308">
        <f t="shared" si="149"/>
        <v>0</v>
      </c>
      <c r="AB289" s="308">
        <f t="shared" si="149"/>
        <v>0</v>
      </c>
      <c r="AC289" s="308">
        <f t="shared" si="149"/>
        <v>0</v>
      </c>
      <c r="AD289" s="308">
        <f t="shared" si="149"/>
        <v>0</v>
      </c>
      <c r="AE289" s="308">
        <f t="shared" si="149"/>
        <v>0</v>
      </c>
      <c r="AF289" s="308">
        <f t="shared" si="149"/>
        <v>0</v>
      </c>
      <c r="AG289" s="308">
        <f t="shared" si="149"/>
        <v>0</v>
      </c>
      <c r="AH289" s="308">
        <f t="shared" si="149"/>
        <v>0</v>
      </c>
      <c r="AI289" s="308">
        <f t="shared" si="149"/>
        <v>0</v>
      </c>
      <c r="AJ289" s="308">
        <f t="shared" si="149"/>
        <v>0</v>
      </c>
      <c r="AK289" s="308">
        <f t="shared" si="149"/>
        <v>0</v>
      </c>
      <c r="AL289" s="308">
        <f t="shared" si="149"/>
        <v>0</v>
      </c>
      <c r="AM289" s="308">
        <f t="shared" si="149"/>
        <v>0</v>
      </c>
      <c r="AN289" s="308">
        <f t="shared" si="149"/>
        <v>0</v>
      </c>
      <c r="AO289" s="308">
        <f t="shared" si="149"/>
        <v>0</v>
      </c>
      <c r="AP289" s="308">
        <f t="shared" si="149"/>
        <v>0</v>
      </c>
      <c r="AQ289" s="308">
        <f t="shared" si="149"/>
        <v>0</v>
      </c>
      <c r="AR289" s="308">
        <f t="shared" si="149"/>
        <v>0</v>
      </c>
      <c r="AS289" s="308">
        <f t="shared" si="149"/>
        <v>0</v>
      </c>
      <c r="AT289" s="308">
        <f t="shared" si="149"/>
        <v>0</v>
      </c>
    </row>
    <row r="290" spans="2:46" x14ac:dyDescent="0.2">
      <c r="B290" s="313" t="str">
        <f>+B109</f>
        <v>Geotermica nueva</v>
      </c>
      <c r="C290" s="313"/>
      <c r="D290" s="313"/>
      <c r="E290" s="313"/>
      <c r="F290" s="309">
        <f>+F108</f>
        <v>0</v>
      </c>
      <c r="G290" s="308">
        <f t="shared" ref="G290:AT290" si="150">+G108</f>
        <v>0</v>
      </c>
      <c r="H290" s="308">
        <f t="shared" si="150"/>
        <v>0</v>
      </c>
      <c r="I290" s="308">
        <f t="shared" si="150"/>
        <v>0</v>
      </c>
      <c r="J290" s="308">
        <f t="shared" si="150"/>
        <v>0</v>
      </c>
      <c r="K290" s="309">
        <f t="shared" si="150"/>
        <v>0</v>
      </c>
      <c r="L290" s="308">
        <f t="shared" si="150"/>
        <v>0</v>
      </c>
      <c r="M290" s="308">
        <f t="shared" si="150"/>
        <v>0</v>
      </c>
      <c r="N290" s="308">
        <f t="shared" si="150"/>
        <v>0</v>
      </c>
      <c r="O290" s="308">
        <f t="shared" si="150"/>
        <v>0</v>
      </c>
      <c r="P290" s="309">
        <f t="shared" si="150"/>
        <v>0</v>
      </c>
      <c r="Q290" s="308">
        <f t="shared" si="150"/>
        <v>0</v>
      </c>
      <c r="R290" s="308">
        <f t="shared" si="150"/>
        <v>0</v>
      </c>
      <c r="S290" s="308">
        <f>+S108</f>
        <v>0</v>
      </c>
      <c r="T290" s="308">
        <f t="shared" si="150"/>
        <v>0</v>
      </c>
      <c r="U290" s="309">
        <f t="shared" si="150"/>
        <v>0</v>
      </c>
      <c r="V290" s="308">
        <f t="shared" si="150"/>
        <v>0</v>
      </c>
      <c r="W290" s="308">
        <f t="shared" si="150"/>
        <v>0</v>
      </c>
      <c r="X290" s="308">
        <f t="shared" si="150"/>
        <v>0</v>
      </c>
      <c r="Y290" s="308">
        <f t="shared" si="150"/>
        <v>0</v>
      </c>
      <c r="Z290" s="308">
        <f t="shared" si="150"/>
        <v>0</v>
      </c>
      <c r="AA290" s="308">
        <f t="shared" si="150"/>
        <v>0</v>
      </c>
      <c r="AB290" s="308">
        <f t="shared" si="150"/>
        <v>0</v>
      </c>
      <c r="AC290" s="308">
        <f t="shared" si="150"/>
        <v>0</v>
      </c>
      <c r="AD290" s="308">
        <f t="shared" si="150"/>
        <v>0</v>
      </c>
      <c r="AE290" s="308">
        <f t="shared" si="150"/>
        <v>0</v>
      </c>
      <c r="AF290" s="308">
        <f t="shared" si="150"/>
        <v>0</v>
      </c>
      <c r="AG290" s="308">
        <f t="shared" si="150"/>
        <v>0</v>
      </c>
      <c r="AH290" s="308">
        <f t="shared" si="150"/>
        <v>0</v>
      </c>
      <c r="AI290" s="308">
        <f t="shared" si="150"/>
        <v>0</v>
      </c>
      <c r="AJ290" s="308">
        <f t="shared" si="150"/>
        <v>0</v>
      </c>
      <c r="AK290" s="308">
        <f t="shared" si="150"/>
        <v>0</v>
      </c>
      <c r="AL290" s="308">
        <f t="shared" si="150"/>
        <v>0</v>
      </c>
      <c r="AM290" s="308">
        <f t="shared" si="150"/>
        <v>0</v>
      </c>
      <c r="AN290" s="308">
        <f t="shared" si="150"/>
        <v>0</v>
      </c>
      <c r="AO290" s="308">
        <f t="shared" si="150"/>
        <v>0</v>
      </c>
      <c r="AP290" s="308">
        <f t="shared" si="150"/>
        <v>0</v>
      </c>
      <c r="AQ290" s="308">
        <f t="shared" si="150"/>
        <v>0</v>
      </c>
      <c r="AR290" s="308">
        <f t="shared" si="150"/>
        <v>0</v>
      </c>
      <c r="AS290" s="308">
        <f t="shared" si="150"/>
        <v>0</v>
      </c>
      <c r="AT290" s="308">
        <f t="shared" si="150"/>
        <v>0</v>
      </c>
    </row>
    <row r="291" spans="2:46" ht="18" x14ac:dyDescent="0.2">
      <c r="B291" s="312" t="s">
        <v>309</v>
      </c>
      <c r="G291" s="315"/>
      <c r="H291" s="315"/>
      <c r="I291" s="315"/>
      <c r="J291" s="315"/>
      <c r="K291" s="323"/>
      <c r="L291" s="315"/>
      <c r="M291" s="315"/>
      <c r="N291" s="315"/>
      <c r="O291" s="315"/>
      <c r="P291" s="323"/>
      <c r="Q291" s="315"/>
      <c r="R291" s="315"/>
      <c r="S291" s="315"/>
      <c r="T291" s="315"/>
      <c r="U291" s="323"/>
      <c r="V291" s="315"/>
      <c r="W291" s="315"/>
      <c r="X291" s="315"/>
      <c r="Y291" s="315"/>
      <c r="Z291" s="315"/>
      <c r="AA291" s="315"/>
      <c r="AB291" s="315"/>
      <c r="AC291" s="315"/>
      <c r="AD291" s="315"/>
      <c r="AE291" s="315"/>
      <c r="AF291" s="315"/>
      <c r="AG291" s="315"/>
      <c r="AH291" s="315"/>
      <c r="AI291" s="315"/>
      <c r="AJ291" s="315"/>
      <c r="AK291" s="315"/>
      <c r="AL291" s="315"/>
      <c r="AM291" s="315"/>
      <c r="AN291" s="315"/>
      <c r="AO291" s="315"/>
      <c r="AP291" s="315"/>
      <c r="AQ291" s="315"/>
      <c r="AR291" s="315"/>
      <c r="AS291" s="315"/>
      <c r="AT291" s="315"/>
    </row>
    <row r="292" spans="2:46" ht="14.4" x14ac:dyDescent="0.3">
      <c r="C292" s="307">
        <f>+C288</f>
        <v>2007</v>
      </c>
      <c r="D292" s="307">
        <f>+D288</f>
        <v>2008</v>
      </c>
      <c r="E292" s="307">
        <f>+E288</f>
        <v>2009</v>
      </c>
      <c r="F292" s="314">
        <f>+F288</f>
        <v>2010</v>
      </c>
      <c r="G292" s="307">
        <f t="shared" ref="G292:AT292" si="151">+G288</f>
        <v>2011</v>
      </c>
      <c r="H292" s="307">
        <f t="shared" si="151"/>
        <v>2012</v>
      </c>
      <c r="I292" s="307">
        <f t="shared" si="151"/>
        <v>2013</v>
      </c>
      <c r="J292" s="307">
        <f t="shared" si="151"/>
        <v>2014</v>
      </c>
      <c r="K292" s="314">
        <f t="shared" si="151"/>
        <v>2015</v>
      </c>
      <c r="L292" s="307">
        <f t="shared" si="151"/>
        <v>2016</v>
      </c>
      <c r="M292" s="307">
        <f t="shared" si="151"/>
        <v>2017</v>
      </c>
      <c r="N292" s="307">
        <f t="shared" si="151"/>
        <v>2018</v>
      </c>
      <c r="O292" s="307">
        <f t="shared" si="151"/>
        <v>2019</v>
      </c>
      <c r="P292" s="314">
        <f t="shared" si="151"/>
        <v>2020</v>
      </c>
      <c r="Q292" s="307">
        <f t="shared" si="151"/>
        <v>2021</v>
      </c>
      <c r="R292" s="307">
        <f t="shared" si="151"/>
        <v>2022</v>
      </c>
      <c r="S292" s="307">
        <f t="shared" si="151"/>
        <v>2023</v>
      </c>
      <c r="T292" s="307">
        <f t="shared" si="151"/>
        <v>2024</v>
      </c>
      <c r="U292" s="314">
        <f t="shared" si="151"/>
        <v>2025</v>
      </c>
      <c r="V292" s="307">
        <f t="shared" si="151"/>
        <v>2026</v>
      </c>
      <c r="W292" s="307">
        <f t="shared" si="151"/>
        <v>2027</v>
      </c>
      <c r="X292" s="307">
        <f t="shared" si="151"/>
        <v>2028</v>
      </c>
      <c r="Y292" s="307">
        <f t="shared" si="151"/>
        <v>2029</v>
      </c>
      <c r="Z292" s="307">
        <f t="shared" si="151"/>
        <v>2030</v>
      </c>
      <c r="AA292" s="307">
        <f t="shared" si="151"/>
        <v>2031</v>
      </c>
      <c r="AB292" s="307">
        <f t="shared" si="151"/>
        <v>2032</v>
      </c>
      <c r="AC292" s="307">
        <f t="shared" si="151"/>
        <v>2033</v>
      </c>
      <c r="AD292" s="307">
        <f t="shared" si="151"/>
        <v>2034</v>
      </c>
      <c r="AE292" s="307">
        <f t="shared" si="151"/>
        <v>2035</v>
      </c>
      <c r="AF292" s="307">
        <f t="shared" si="151"/>
        <v>2036</v>
      </c>
      <c r="AG292" s="307">
        <f t="shared" si="151"/>
        <v>2037</v>
      </c>
      <c r="AH292" s="307">
        <f t="shared" si="151"/>
        <v>2038</v>
      </c>
      <c r="AI292" s="307">
        <f t="shared" si="151"/>
        <v>2039</v>
      </c>
      <c r="AJ292" s="307">
        <f t="shared" si="151"/>
        <v>2040</v>
      </c>
      <c r="AK292" s="307">
        <f t="shared" si="151"/>
        <v>2041</v>
      </c>
      <c r="AL292" s="307">
        <f t="shared" si="151"/>
        <v>2042</v>
      </c>
      <c r="AM292" s="307">
        <f t="shared" si="151"/>
        <v>2043</v>
      </c>
      <c r="AN292" s="307">
        <f t="shared" si="151"/>
        <v>2044</v>
      </c>
      <c r="AO292" s="307">
        <f t="shared" si="151"/>
        <v>2045</v>
      </c>
      <c r="AP292" s="307">
        <f t="shared" si="151"/>
        <v>2046</v>
      </c>
      <c r="AQ292" s="307">
        <f t="shared" si="151"/>
        <v>2047</v>
      </c>
      <c r="AR292" s="307">
        <f t="shared" si="151"/>
        <v>2048</v>
      </c>
      <c r="AS292" s="307">
        <f t="shared" si="151"/>
        <v>2049</v>
      </c>
      <c r="AT292" s="307">
        <f t="shared" si="151"/>
        <v>2050</v>
      </c>
    </row>
    <row r="293" spans="2:46" x14ac:dyDescent="0.2">
      <c r="B293" s="313" t="s">
        <v>353</v>
      </c>
      <c r="C293" s="324">
        <f>+C110</f>
        <v>0</v>
      </c>
      <c r="D293" s="324">
        <f t="shared" ref="D293:AT293" si="152">+D110</f>
        <v>0</v>
      </c>
      <c r="E293" s="324">
        <f t="shared" si="152"/>
        <v>0</v>
      </c>
      <c r="F293" s="325">
        <f t="shared" si="152"/>
        <v>0</v>
      </c>
      <c r="G293" s="324">
        <f t="shared" si="152"/>
        <v>0</v>
      </c>
      <c r="H293" s="324">
        <f t="shared" si="152"/>
        <v>0</v>
      </c>
      <c r="I293" s="324">
        <f t="shared" si="152"/>
        <v>16.5</v>
      </c>
      <c r="J293" s="324">
        <f t="shared" si="152"/>
        <v>16.5</v>
      </c>
      <c r="K293" s="325">
        <f t="shared" si="152"/>
        <v>16.5</v>
      </c>
      <c r="L293" s="324">
        <f t="shared" si="152"/>
        <v>16.5</v>
      </c>
      <c r="M293" s="324">
        <f t="shared" si="152"/>
        <v>16.5</v>
      </c>
      <c r="N293" s="324">
        <f t="shared" si="152"/>
        <v>16.5</v>
      </c>
      <c r="O293" s="324">
        <f t="shared" si="152"/>
        <v>16.5</v>
      </c>
      <c r="P293" s="325">
        <f t="shared" si="152"/>
        <v>33</v>
      </c>
      <c r="Q293" s="324">
        <f t="shared" si="152"/>
        <v>33</v>
      </c>
      <c r="R293" s="324">
        <f t="shared" si="152"/>
        <v>33</v>
      </c>
      <c r="S293" s="324">
        <f t="shared" si="152"/>
        <v>33</v>
      </c>
      <c r="T293" s="324">
        <f t="shared" si="152"/>
        <v>33</v>
      </c>
      <c r="U293" s="325">
        <f t="shared" si="152"/>
        <v>33</v>
      </c>
      <c r="V293" s="324">
        <f t="shared" si="152"/>
        <v>91.5</v>
      </c>
      <c r="W293" s="324">
        <f t="shared" si="152"/>
        <v>91.5</v>
      </c>
      <c r="X293" s="324">
        <f t="shared" si="152"/>
        <v>91.5</v>
      </c>
      <c r="Y293" s="324">
        <f t="shared" si="152"/>
        <v>91.5</v>
      </c>
      <c r="Z293" s="324">
        <f t="shared" si="152"/>
        <v>91.5</v>
      </c>
      <c r="AA293" s="324">
        <f t="shared" si="152"/>
        <v>91.5</v>
      </c>
      <c r="AB293" s="324">
        <f t="shared" si="152"/>
        <v>91.5</v>
      </c>
      <c r="AC293" s="324">
        <f t="shared" si="152"/>
        <v>91.5</v>
      </c>
      <c r="AD293" s="324">
        <f t="shared" si="152"/>
        <v>91.5</v>
      </c>
      <c r="AE293" s="324">
        <f t="shared" si="152"/>
        <v>91.5</v>
      </c>
      <c r="AF293" s="324">
        <f t="shared" si="152"/>
        <v>91.5</v>
      </c>
      <c r="AG293" s="324">
        <f t="shared" si="152"/>
        <v>91.5</v>
      </c>
      <c r="AH293" s="324">
        <f t="shared" si="152"/>
        <v>91.5</v>
      </c>
      <c r="AI293" s="324">
        <f t="shared" si="152"/>
        <v>91.5</v>
      </c>
      <c r="AJ293" s="324">
        <f t="shared" si="152"/>
        <v>91.5</v>
      </c>
      <c r="AK293" s="324">
        <f t="shared" si="152"/>
        <v>91.5</v>
      </c>
      <c r="AL293" s="324">
        <f t="shared" si="152"/>
        <v>91.5</v>
      </c>
      <c r="AM293" s="324">
        <f t="shared" si="152"/>
        <v>91.5</v>
      </c>
      <c r="AN293" s="324">
        <f t="shared" si="152"/>
        <v>91.5</v>
      </c>
      <c r="AO293" s="324">
        <f t="shared" si="152"/>
        <v>91.5</v>
      </c>
      <c r="AP293" s="324">
        <f t="shared" si="152"/>
        <v>91.5</v>
      </c>
      <c r="AQ293" s="324">
        <f t="shared" si="152"/>
        <v>91.5</v>
      </c>
      <c r="AR293" s="324">
        <f t="shared" si="152"/>
        <v>91.5</v>
      </c>
      <c r="AS293" s="324">
        <f t="shared" si="152"/>
        <v>91.5</v>
      </c>
      <c r="AT293" s="324">
        <f t="shared" si="152"/>
        <v>91.5</v>
      </c>
    </row>
    <row r="294" spans="2:46" x14ac:dyDescent="0.2">
      <c r="B294" s="313"/>
      <c r="C294" s="324">
        <v>0</v>
      </c>
      <c r="D294" s="324">
        <f>+C294</f>
        <v>0</v>
      </c>
      <c r="E294" s="324">
        <f t="shared" ref="E294:AT294" si="153">+D294</f>
        <v>0</v>
      </c>
      <c r="F294" s="325">
        <f t="shared" si="153"/>
        <v>0</v>
      </c>
      <c r="G294" s="324">
        <f t="shared" si="153"/>
        <v>0</v>
      </c>
      <c r="H294" s="324">
        <f t="shared" si="153"/>
        <v>0</v>
      </c>
      <c r="I294" s="324">
        <f t="shared" si="153"/>
        <v>0</v>
      </c>
      <c r="J294" s="324">
        <f t="shared" si="153"/>
        <v>0</v>
      </c>
      <c r="K294" s="325">
        <f t="shared" si="153"/>
        <v>0</v>
      </c>
      <c r="L294" s="324">
        <f t="shared" si="153"/>
        <v>0</v>
      </c>
      <c r="M294" s="324">
        <f t="shared" si="153"/>
        <v>0</v>
      </c>
      <c r="N294" s="324">
        <f t="shared" si="153"/>
        <v>0</v>
      </c>
      <c r="O294" s="324">
        <f t="shared" si="153"/>
        <v>0</v>
      </c>
      <c r="P294" s="325">
        <f t="shared" si="153"/>
        <v>0</v>
      </c>
      <c r="Q294" s="324">
        <f t="shared" si="153"/>
        <v>0</v>
      </c>
      <c r="R294" s="324">
        <f t="shared" si="153"/>
        <v>0</v>
      </c>
      <c r="S294" s="324">
        <f t="shared" si="153"/>
        <v>0</v>
      </c>
      <c r="T294" s="324">
        <f t="shared" si="153"/>
        <v>0</v>
      </c>
      <c r="U294" s="325">
        <f t="shared" si="153"/>
        <v>0</v>
      </c>
      <c r="V294" s="324">
        <f t="shared" si="153"/>
        <v>0</v>
      </c>
      <c r="W294" s="324">
        <f t="shared" si="153"/>
        <v>0</v>
      </c>
      <c r="X294" s="324">
        <f t="shared" si="153"/>
        <v>0</v>
      </c>
      <c r="Y294" s="324">
        <f t="shared" si="153"/>
        <v>0</v>
      </c>
      <c r="Z294" s="324">
        <f t="shared" si="153"/>
        <v>0</v>
      </c>
      <c r="AA294" s="324">
        <f t="shared" si="153"/>
        <v>0</v>
      </c>
      <c r="AB294" s="324">
        <f t="shared" si="153"/>
        <v>0</v>
      </c>
      <c r="AC294" s="324">
        <f t="shared" si="153"/>
        <v>0</v>
      </c>
      <c r="AD294" s="324">
        <f t="shared" si="153"/>
        <v>0</v>
      </c>
      <c r="AE294" s="324">
        <f t="shared" si="153"/>
        <v>0</v>
      </c>
      <c r="AF294" s="324">
        <f t="shared" si="153"/>
        <v>0</v>
      </c>
      <c r="AG294" s="324">
        <f t="shared" si="153"/>
        <v>0</v>
      </c>
      <c r="AH294" s="324">
        <f t="shared" si="153"/>
        <v>0</v>
      </c>
      <c r="AI294" s="324">
        <f t="shared" si="153"/>
        <v>0</v>
      </c>
      <c r="AJ294" s="324">
        <f t="shared" si="153"/>
        <v>0</v>
      </c>
      <c r="AK294" s="324">
        <f t="shared" si="153"/>
        <v>0</v>
      </c>
      <c r="AL294" s="324">
        <f t="shared" si="153"/>
        <v>0</v>
      </c>
      <c r="AM294" s="324">
        <f t="shared" si="153"/>
        <v>0</v>
      </c>
      <c r="AN294" s="324">
        <f t="shared" si="153"/>
        <v>0</v>
      </c>
      <c r="AO294" s="324">
        <f t="shared" si="153"/>
        <v>0</v>
      </c>
      <c r="AP294" s="324">
        <f t="shared" si="153"/>
        <v>0</v>
      </c>
      <c r="AQ294" s="324">
        <f t="shared" si="153"/>
        <v>0</v>
      </c>
      <c r="AR294" s="324">
        <f t="shared" si="153"/>
        <v>0</v>
      </c>
      <c r="AS294" s="324">
        <f t="shared" si="153"/>
        <v>0</v>
      </c>
      <c r="AT294" s="324">
        <f t="shared" si="153"/>
        <v>0</v>
      </c>
    </row>
    <row r="295" spans="2:46" x14ac:dyDescent="0.2">
      <c r="F295" s="323"/>
      <c r="G295" s="315"/>
      <c r="H295" s="315"/>
      <c r="I295" s="315"/>
      <c r="J295" s="315"/>
      <c r="K295" s="323"/>
      <c r="L295" s="315"/>
      <c r="M295" s="315"/>
      <c r="N295" s="315"/>
      <c r="O295" s="315"/>
      <c r="P295" s="323"/>
      <c r="Q295" s="315"/>
      <c r="R295" s="315"/>
      <c r="S295" s="315"/>
      <c r="T295" s="315"/>
      <c r="U295" s="323"/>
      <c r="V295" s="315"/>
      <c r="W295" s="315"/>
      <c r="X295" s="315"/>
      <c r="Y295" s="315"/>
      <c r="Z295" s="315"/>
      <c r="AA295" s="315"/>
      <c r="AB295" s="315"/>
      <c r="AC295" s="315"/>
      <c r="AD295" s="315"/>
      <c r="AE295" s="315"/>
      <c r="AF295" s="315"/>
      <c r="AG295" s="315"/>
      <c r="AH295" s="315"/>
      <c r="AI295" s="315"/>
      <c r="AJ295" s="315"/>
      <c r="AK295" s="315"/>
      <c r="AL295" s="315"/>
      <c r="AM295" s="315"/>
      <c r="AN295" s="315"/>
      <c r="AO295" s="315"/>
      <c r="AP295" s="315"/>
      <c r="AQ295" s="315"/>
      <c r="AR295" s="315"/>
      <c r="AS295" s="315"/>
      <c r="AT295" s="315"/>
    </row>
    <row r="296" spans="2:46" ht="18" x14ac:dyDescent="0.2">
      <c r="B296" s="312" t="s">
        <v>316</v>
      </c>
      <c r="G296" s="315"/>
      <c r="H296" s="315"/>
      <c r="I296" s="315"/>
      <c r="J296" s="315"/>
      <c r="K296" s="323"/>
      <c r="L296" s="315"/>
      <c r="M296" s="315"/>
      <c r="N296" s="315"/>
      <c r="O296" s="315"/>
      <c r="P296" s="323"/>
      <c r="Q296" s="315"/>
      <c r="R296" s="315"/>
      <c r="S296" s="315"/>
      <c r="T296" s="315"/>
      <c r="U296" s="323"/>
      <c r="V296" s="315"/>
      <c r="W296" s="315"/>
      <c r="X296" s="315"/>
      <c r="Y296" s="315"/>
      <c r="Z296" s="315"/>
      <c r="AA296" s="315"/>
      <c r="AB296" s="315"/>
      <c r="AC296" s="315"/>
      <c r="AD296" s="315"/>
      <c r="AE296" s="315"/>
      <c r="AF296" s="315"/>
      <c r="AG296" s="315"/>
      <c r="AH296" s="315"/>
      <c r="AI296" s="315"/>
      <c r="AJ296" s="315"/>
      <c r="AK296" s="315"/>
      <c r="AL296" s="315"/>
      <c r="AM296" s="315"/>
      <c r="AN296" s="315"/>
      <c r="AO296" s="315"/>
      <c r="AP296" s="315"/>
      <c r="AQ296" s="315"/>
      <c r="AR296" s="315"/>
      <c r="AS296" s="315"/>
      <c r="AT296" s="315"/>
    </row>
    <row r="297" spans="2:46" ht="14.4" x14ac:dyDescent="0.3">
      <c r="C297" s="307">
        <f>+C292</f>
        <v>2007</v>
      </c>
      <c r="D297" s="307">
        <f>+D292</f>
        <v>2008</v>
      </c>
      <c r="E297" s="307">
        <f>+E292</f>
        <v>2009</v>
      </c>
      <c r="F297" s="314">
        <f>+F292</f>
        <v>2010</v>
      </c>
      <c r="G297" s="307">
        <f t="shared" ref="G297:AT297" si="154">+G292</f>
        <v>2011</v>
      </c>
      <c r="H297" s="307">
        <f t="shared" si="154"/>
        <v>2012</v>
      </c>
      <c r="I297" s="307">
        <f t="shared" si="154"/>
        <v>2013</v>
      </c>
      <c r="J297" s="307">
        <f t="shared" si="154"/>
        <v>2014</v>
      </c>
      <c r="K297" s="314">
        <f t="shared" si="154"/>
        <v>2015</v>
      </c>
      <c r="L297" s="307">
        <f t="shared" si="154"/>
        <v>2016</v>
      </c>
      <c r="M297" s="307">
        <f t="shared" si="154"/>
        <v>2017</v>
      </c>
      <c r="N297" s="307">
        <f t="shared" si="154"/>
        <v>2018</v>
      </c>
      <c r="O297" s="307">
        <f t="shared" si="154"/>
        <v>2019</v>
      </c>
      <c r="P297" s="314">
        <f t="shared" si="154"/>
        <v>2020</v>
      </c>
      <c r="Q297" s="307">
        <f t="shared" si="154"/>
        <v>2021</v>
      </c>
      <c r="R297" s="307">
        <f t="shared" si="154"/>
        <v>2022</v>
      </c>
      <c r="S297" s="307">
        <f t="shared" si="154"/>
        <v>2023</v>
      </c>
      <c r="T297" s="307">
        <f t="shared" si="154"/>
        <v>2024</v>
      </c>
      <c r="U297" s="314">
        <f t="shared" si="154"/>
        <v>2025</v>
      </c>
      <c r="V297" s="307">
        <f t="shared" si="154"/>
        <v>2026</v>
      </c>
      <c r="W297" s="307">
        <f t="shared" si="154"/>
        <v>2027</v>
      </c>
      <c r="X297" s="307">
        <f t="shared" si="154"/>
        <v>2028</v>
      </c>
      <c r="Y297" s="307">
        <f t="shared" si="154"/>
        <v>2029</v>
      </c>
      <c r="Z297" s="307">
        <f t="shared" si="154"/>
        <v>2030</v>
      </c>
      <c r="AA297" s="307">
        <f t="shared" si="154"/>
        <v>2031</v>
      </c>
      <c r="AB297" s="307">
        <f t="shared" si="154"/>
        <v>2032</v>
      </c>
      <c r="AC297" s="307">
        <f t="shared" si="154"/>
        <v>2033</v>
      </c>
      <c r="AD297" s="307">
        <f t="shared" si="154"/>
        <v>2034</v>
      </c>
      <c r="AE297" s="307">
        <f t="shared" si="154"/>
        <v>2035</v>
      </c>
      <c r="AF297" s="307">
        <f t="shared" si="154"/>
        <v>2036</v>
      </c>
      <c r="AG297" s="307">
        <f t="shared" si="154"/>
        <v>2037</v>
      </c>
      <c r="AH297" s="307">
        <f t="shared" si="154"/>
        <v>2038</v>
      </c>
      <c r="AI297" s="307">
        <f t="shared" si="154"/>
        <v>2039</v>
      </c>
      <c r="AJ297" s="307">
        <f t="shared" si="154"/>
        <v>2040</v>
      </c>
      <c r="AK297" s="307">
        <f t="shared" si="154"/>
        <v>2041</v>
      </c>
      <c r="AL297" s="307">
        <f t="shared" si="154"/>
        <v>2042</v>
      </c>
      <c r="AM297" s="307">
        <f t="shared" si="154"/>
        <v>2043</v>
      </c>
      <c r="AN297" s="307">
        <f t="shared" si="154"/>
        <v>2044</v>
      </c>
      <c r="AO297" s="307">
        <f t="shared" si="154"/>
        <v>2045</v>
      </c>
      <c r="AP297" s="307">
        <f t="shared" si="154"/>
        <v>2046</v>
      </c>
      <c r="AQ297" s="307">
        <f t="shared" si="154"/>
        <v>2047</v>
      </c>
      <c r="AR297" s="307">
        <f t="shared" si="154"/>
        <v>2048</v>
      </c>
      <c r="AS297" s="307">
        <f t="shared" si="154"/>
        <v>2049</v>
      </c>
      <c r="AT297" s="307">
        <f t="shared" si="154"/>
        <v>2050</v>
      </c>
    </row>
    <row r="298" spans="2:46" x14ac:dyDescent="0.2">
      <c r="B298" s="313" t="s">
        <v>208</v>
      </c>
      <c r="C298" s="324">
        <f>+C115</f>
        <v>1.7999999999999999E-2</v>
      </c>
      <c r="D298" s="324">
        <f t="shared" ref="D298:AT298" si="155">+D115</f>
        <v>1.7999999999999999E-2</v>
      </c>
      <c r="E298" s="324">
        <f t="shared" si="155"/>
        <v>1.7999999999999999E-2</v>
      </c>
      <c r="F298" s="325">
        <f t="shared" si="155"/>
        <v>1.7999999999999999E-2</v>
      </c>
      <c r="G298" s="324">
        <f t="shared" si="155"/>
        <v>4.1500000000000009E-2</v>
      </c>
      <c r="H298" s="324">
        <f t="shared" si="155"/>
        <v>7.8E-2</v>
      </c>
      <c r="I298" s="324">
        <f t="shared" si="155"/>
        <v>3.8683299999999998</v>
      </c>
      <c r="J298" s="324">
        <f t="shared" si="155"/>
        <v>26.371109999999998</v>
      </c>
      <c r="K298" s="325">
        <f t="shared" si="155"/>
        <v>25.500509999999998</v>
      </c>
      <c r="L298" s="324">
        <f t="shared" si="155"/>
        <v>25.585419999999992</v>
      </c>
      <c r="M298" s="324">
        <f t="shared" si="155"/>
        <v>25.585419999999992</v>
      </c>
      <c r="N298" s="324">
        <f t="shared" si="155"/>
        <v>25.585419999999992</v>
      </c>
      <c r="O298" s="324">
        <f t="shared" si="155"/>
        <v>25.585419999999992</v>
      </c>
      <c r="P298" s="325">
        <f t="shared" si="155"/>
        <v>25.585419999999992</v>
      </c>
      <c r="Q298" s="324">
        <f t="shared" si="155"/>
        <v>25.585419999999992</v>
      </c>
      <c r="R298" s="324">
        <f t="shared" si="155"/>
        <v>25.585419999999992</v>
      </c>
      <c r="S298" s="324">
        <f t="shared" si="155"/>
        <v>25.585419999999992</v>
      </c>
      <c r="T298" s="324">
        <f t="shared" si="155"/>
        <v>25.585419999999992</v>
      </c>
      <c r="U298" s="325">
        <f t="shared" si="155"/>
        <v>25.585419999999992</v>
      </c>
      <c r="V298" s="324">
        <f t="shared" si="155"/>
        <v>25.585419999999992</v>
      </c>
      <c r="W298" s="324">
        <f t="shared" si="155"/>
        <v>25.585419999999992</v>
      </c>
      <c r="X298" s="324">
        <f t="shared" si="155"/>
        <v>25.585419999999992</v>
      </c>
      <c r="Y298" s="324">
        <f t="shared" si="155"/>
        <v>25.585419999999992</v>
      </c>
      <c r="Z298" s="324">
        <f t="shared" si="155"/>
        <v>25.585419999999992</v>
      </c>
      <c r="AA298" s="324">
        <f t="shared" si="155"/>
        <v>25.585419999999992</v>
      </c>
      <c r="AB298" s="324">
        <f t="shared" si="155"/>
        <v>25.585419999999992</v>
      </c>
      <c r="AC298" s="324">
        <f t="shared" si="155"/>
        <v>25.585419999999992</v>
      </c>
      <c r="AD298" s="324">
        <f t="shared" si="155"/>
        <v>25.585419999999992</v>
      </c>
      <c r="AE298" s="324">
        <f t="shared" si="155"/>
        <v>25.585419999999992</v>
      </c>
      <c r="AF298" s="324">
        <f t="shared" si="155"/>
        <v>25.585419999999992</v>
      </c>
      <c r="AG298" s="324">
        <f t="shared" si="155"/>
        <v>25.585419999999992</v>
      </c>
      <c r="AH298" s="324">
        <f t="shared" si="155"/>
        <v>25.585419999999992</v>
      </c>
      <c r="AI298" s="324">
        <f t="shared" si="155"/>
        <v>25.585419999999992</v>
      </c>
      <c r="AJ298" s="324">
        <f t="shared" si="155"/>
        <v>25.585419999999992</v>
      </c>
      <c r="AK298" s="324">
        <f t="shared" si="155"/>
        <v>25.585419999999992</v>
      </c>
      <c r="AL298" s="324">
        <f t="shared" si="155"/>
        <v>25.585419999999992</v>
      </c>
      <c r="AM298" s="324">
        <f t="shared" si="155"/>
        <v>25.585419999999992</v>
      </c>
      <c r="AN298" s="324">
        <f t="shared" si="155"/>
        <v>25.585419999999992</v>
      </c>
      <c r="AO298" s="324">
        <f t="shared" si="155"/>
        <v>25.585419999999992</v>
      </c>
      <c r="AP298" s="324">
        <f t="shared" si="155"/>
        <v>25.585419999999992</v>
      </c>
      <c r="AQ298" s="324">
        <f t="shared" si="155"/>
        <v>25.585419999999992</v>
      </c>
      <c r="AR298" s="324">
        <f t="shared" si="155"/>
        <v>25.585419999999992</v>
      </c>
      <c r="AS298" s="324">
        <f t="shared" si="155"/>
        <v>25.585419999999992</v>
      </c>
      <c r="AT298" s="324">
        <f t="shared" si="155"/>
        <v>25.585419999999992</v>
      </c>
    </row>
    <row r="299" spans="2:46" x14ac:dyDescent="0.2">
      <c r="B299" s="313" t="str">
        <f>+B118</f>
        <v>Adiciones</v>
      </c>
      <c r="C299" s="313"/>
      <c r="D299" s="313"/>
      <c r="E299" s="313"/>
      <c r="F299" s="309">
        <f>+F118</f>
        <v>0</v>
      </c>
      <c r="G299" s="308">
        <f>+G118</f>
        <v>0</v>
      </c>
      <c r="H299" s="308">
        <f>+H118</f>
        <v>0</v>
      </c>
      <c r="I299" s="308">
        <f>+I118</f>
        <v>0</v>
      </c>
      <c r="J299" s="308">
        <f>+J118</f>
        <v>0</v>
      </c>
      <c r="K299" s="309">
        <v>0</v>
      </c>
      <c r="L299" s="308">
        <f>+K299</f>
        <v>0</v>
      </c>
      <c r="M299" s="308">
        <f t="shared" ref="M299:AT299" si="156">+L299</f>
        <v>0</v>
      </c>
      <c r="N299" s="308">
        <f t="shared" si="156"/>
        <v>0</v>
      </c>
      <c r="O299" s="308">
        <f t="shared" si="156"/>
        <v>0</v>
      </c>
      <c r="P299" s="309">
        <f t="shared" si="156"/>
        <v>0</v>
      </c>
      <c r="Q299" s="308">
        <f t="shared" si="156"/>
        <v>0</v>
      </c>
      <c r="R299" s="308">
        <f t="shared" si="156"/>
        <v>0</v>
      </c>
      <c r="S299" s="308">
        <f t="shared" si="156"/>
        <v>0</v>
      </c>
      <c r="T299" s="308">
        <f t="shared" si="156"/>
        <v>0</v>
      </c>
      <c r="U299" s="309">
        <f t="shared" si="156"/>
        <v>0</v>
      </c>
      <c r="V299" s="308">
        <f t="shared" si="156"/>
        <v>0</v>
      </c>
      <c r="W299" s="308">
        <f t="shared" si="156"/>
        <v>0</v>
      </c>
      <c r="X299" s="308">
        <f t="shared" si="156"/>
        <v>0</v>
      </c>
      <c r="Y299" s="308">
        <f t="shared" si="156"/>
        <v>0</v>
      </c>
      <c r="Z299" s="308">
        <f t="shared" si="156"/>
        <v>0</v>
      </c>
      <c r="AA299" s="308">
        <f t="shared" si="156"/>
        <v>0</v>
      </c>
      <c r="AB299" s="308">
        <f t="shared" si="156"/>
        <v>0</v>
      </c>
      <c r="AC299" s="308">
        <f t="shared" si="156"/>
        <v>0</v>
      </c>
      <c r="AD299" s="308">
        <f t="shared" si="156"/>
        <v>0</v>
      </c>
      <c r="AE299" s="308">
        <f t="shared" si="156"/>
        <v>0</v>
      </c>
      <c r="AF299" s="308">
        <f t="shared" si="156"/>
        <v>0</v>
      </c>
      <c r="AG299" s="308">
        <f t="shared" si="156"/>
        <v>0</v>
      </c>
      <c r="AH299" s="308">
        <f t="shared" si="156"/>
        <v>0</v>
      </c>
      <c r="AI299" s="308">
        <f t="shared" si="156"/>
        <v>0</v>
      </c>
      <c r="AJ299" s="308">
        <f t="shared" si="156"/>
        <v>0</v>
      </c>
      <c r="AK299" s="308">
        <f t="shared" si="156"/>
        <v>0</v>
      </c>
      <c r="AL299" s="308">
        <f t="shared" si="156"/>
        <v>0</v>
      </c>
      <c r="AM299" s="308">
        <f t="shared" si="156"/>
        <v>0</v>
      </c>
      <c r="AN299" s="308">
        <f t="shared" si="156"/>
        <v>0</v>
      </c>
      <c r="AO299" s="308">
        <f t="shared" si="156"/>
        <v>0</v>
      </c>
      <c r="AP299" s="308">
        <f t="shared" si="156"/>
        <v>0</v>
      </c>
      <c r="AQ299" s="308">
        <f t="shared" si="156"/>
        <v>0</v>
      </c>
      <c r="AR299" s="308">
        <f t="shared" si="156"/>
        <v>0</v>
      </c>
      <c r="AS299" s="308">
        <f t="shared" si="156"/>
        <v>0</v>
      </c>
      <c r="AT299" s="308">
        <f t="shared" si="156"/>
        <v>0</v>
      </c>
    </row>
    <row r="300" spans="2:46" x14ac:dyDescent="0.2">
      <c r="F300" s="323"/>
      <c r="G300" s="315"/>
      <c r="H300" s="315"/>
      <c r="I300" s="315"/>
      <c r="J300" s="315"/>
      <c r="K300" s="323"/>
      <c r="L300" s="315"/>
      <c r="M300" s="315"/>
      <c r="N300" s="315"/>
      <c r="O300" s="315"/>
      <c r="P300" s="323"/>
      <c r="Q300" s="315"/>
      <c r="R300" s="315"/>
      <c r="S300" s="315"/>
      <c r="T300" s="315"/>
      <c r="U300" s="323"/>
      <c r="V300" s="315"/>
      <c r="W300" s="315"/>
      <c r="X300" s="315"/>
      <c r="Y300" s="315"/>
      <c r="Z300" s="315"/>
      <c r="AA300" s="315"/>
      <c r="AB300" s="315"/>
      <c r="AC300" s="315"/>
      <c r="AD300" s="315"/>
      <c r="AE300" s="315"/>
      <c r="AF300" s="315"/>
      <c r="AG300" s="315"/>
      <c r="AH300" s="315"/>
      <c r="AI300" s="315"/>
      <c r="AJ300" s="315"/>
      <c r="AK300" s="315"/>
      <c r="AL300" s="315"/>
      <c r="AM300" s="315"/>
      <c r="AN300" s="315"/>
      <c r="AO300" s="315"/>
      <c r="AP300" s="315"/>
      <c r="AQ300" s="315"/>
      <c r="AR300" s="315"/>
      <c r="AS300" s="315"/>
      <c r="AT300" s="315"/>
    </row>
    <row r="301" spans="2:46" ht="18" x14ac:dyDescent="0.2">
      <c r="B301" s="312" t="s">
        <v>321</v>
      </c>
      <c r="G301" s="315"/>
      <c r="H301" s="315"/>
      <c r="I301" s="315"/>
      <c r="J301" s="315"/>
      <c r="K301" s="323"/>
      <c r="L301" s="315"/>
      <c r="M301" s="315"/>
      <c r="N301" s="315"/>
      <c r="O301" s="315"/>
      <c r="P301" s="323"/>
      <c r="Q301" s="315"/>
      <c r="R301" s="315"/>
      <c r="S301" s="315"/>
      <c r="T301" s="315"/>
      <c r="U301" s="323"/>
      <c r="V301" s="315"/>
      <c r="W301" s="315"/>
      <c r="X301" s="315"/>
      <c r="Y301" s="315"/>
      <c r="Z301" s="315"/>
      <c r="AA301" s="315"/>
      <c r="AB301" s="315"/>
      <c r="AC301" s="315"/>
      <c r="AD301" s="315"/>
      <c r="AE301" s="315"/>
      <c r="AF301" s="315"/>
      <c r="AG301" s="315"/>
      <c r="AH301" s="315"/>
      <c r="AI301" s="315"/>
      <c r="AJ301" s="315"/>
      <c r="AK301" s="315"/>
      <c r="AL301" s="315"/>
      <c r="AM301" s="315"/>
      <c r="AN301" s="315"/>
      <c r="AO301" s="315"/>
      <c r="AP301" s="315"/>
      <c r="AQ301" s="315"/>
      <c r="AR301" s="315"/>
      <c r="AS301" s="315"/>
      <c r="AT301" s="315"/>
    </row>
    <row r="302" spans="2:46" ht="14.4" x14ac:dyDescent="0.3">
      <c r="C302" s="307">
        <f>+C297</f>
        <v>2007</v>
      </c>
      <c r="D302" s="307">
        <f>+D297</f>
        <v>2008</v>
      </c>
      <c r="E302" s="307">
        <f>+E297</f>
        <v>2009</v>
      </c>
      <c r="F302" s="314">
        <f>+F297</f>
        <v>2010</v>
      </c>
      <c r="G302" s="307">
        <f t="shared" ref="G302:AT302" si="157">+G297</f>
        <v>2011</v>
      </c>
      <c r="H302" s="307">
        <f t="shared" si="157"/>
        <v>2012</v>
      </c>
      <c r="I302" s="307">
        <f t="shared" si="157"/>
        <v>2013</v>
      </c>
      <c r="J302" s="307">
        <f t="shared" si="157"/>
        <v>2014</v>
      </c>
      <c r="K302" s="314">
        <f t="shared" si="157"/>
        <v>2015</v>
      </c>
      <c r="L302" s="307">
        <f t="shared" si="157"/>
        <v>2016</v>
      </c>
      <c r="M302" s="307">
        <f t="shared" si="157"/>
        <v>2017</v>
      </c>
      <c r="N302" s="307">
        <f t="shared" si="157"/>
        <v>2018</v>
      </c>
      <c r="O302" s="307">
        <f t="shared" si="157"/>
        <v>2019</v>
      </c>
      <c r="P302" s="314">
        <f t="shared" si="157"/>
        <v>2020</v>
      </c>
      <c r="Q302" s="307">
        <f t="shared" si="157"/>
        <v>2021</v>
      </c>
      <c r="R302" s="307">
        <f t="shared" si="157"/>
        <v>2022</v>
      </c>
      <c r="S302" s="307">
        <f t="shared" si="157"/>
        <v>2023</v>
      </c>
      <c r="T302" s="307">
        <f t="shared" si="157"/>
        <v>2024</v>
      </c>
      <c r="U302" s="314">
        <f t="shared" si="157"/>
        <v>2025</v>
      </c>
      <c r="V302" s="307">
        <f t="shared" si="157"/>
        <v>2026</v>
      </c>
      <c r="W302" s="307">
        <f t="shared" si="157"/>
        <v>2027</v>
      </c>
      <c r="X302" s="307">
        <f t="shared" si="157"/>
        <v>2028</v>
      </c>
      <c r="Y302" s="307">
        <f t="shared" si="157"/>
        <v>2029</v>
      </c>
      <c r="Z302" s="307">
        <f t="shared" si="157"/>
        <v>2030</v>
      </c>
      <c r="AA302" s="307">
        <f t="shared" si="157"/>
        <v>2031</v>
      </c>
      <c r="AB302" s="307">
        <f t="shared" si="157"/>
        <v>2032</v>
      </c>
      <c r="AC302" s="307">
        <f t="shared" si="157"/>
        <v>2033</v>
      </c>
      <c r="AD302" s="307">
        <f t="shared" si="157"/>
        <v>2034</v>
      </c>
      <c r="AE302" s="307">
        <f t="shared" si="157"/>
        <v>2035</v>
      </c>
      <c r="AF302" s="307">
        <f t="shared" si="157"/>
        <v>2036</v>
      </c>
      <c r="AG302" s="307">
        <f t="shared" si="157"/>
        <v>2037</v>
      </c>
      <c r="AH302" s="307">
        <f t="shared" si="157"/>
        <v>2038</v>
      </c>
      <c r="AI302" s="307">
        <f t="shared" si="157"/>
        <v>2039</v>
      </c>
      <c r="AJ302" s="307">
        <f t="shared" si="157"/>
        <v>2040</v>
      </c>
      <c r="AK302" s="307">
        <f t="shared" si="157"/>
        <v>2041</v>
      </c>
      <c r="AL302" s="307">
        <f t="shared" si="157"/>
        <v>2042</v>
      </c>
      <c r="AM302" s="307">
        <f t="shared" si="157"/>
        <v>2043</v>
      </c>
      <c r="AN302" s="307">
        <f t="shared" si="157"/>
        <v>2044</v>
      </c>
      <c r="AO302" s="307">
        <f t="shared" si="157"/>
        <v>2045</v>
      </c>
      <c r="AP302" s="307">
        <f t="shared" si="157"/>
        <v>2046</v>
      </c>
      <c r="AQ302" s="307">
        <f t="shared" si="157"/>
        <v>2047</v>
      </c>
      <c r="AR302" s="307">
        <f t="shared" si="157"/>
        <v>2048</v>
      </c>
      <c r="AS302" s="307">
        <f t="shared" si="157"/>
        <v>2049</v>
      </c>
      <c r="AT302" s="307">
        <f t="shared" si="157"/>
        <v>2050</v>
      </c>
    </row>
    <row r="303" spans="2:46" x14ac:dyDescent="0.2">
      <c r="B303" s="313" t="s">
        <v>208</v>
      </c>
      <c r="C303" s="313"/>
      <c r="D303" s="313"/>
      <c r="E303" s="313"/>
      <c r="F303" s="309">
        <f t="shared" ref="F303:AT303" si="158">+F121</f>
        <v>0</v>
      </c>
      <c r="G303" s="308">
        <f t="shared" si="158"/>
        <v>0</v>
      </c>
      <c r="H303" s="308">
        <f t="shared" si="158"/>
        <v>0</v>
      </c>
      <c r="I303" s="308">
        <f t="shared" si="158"/>
        <v>0</v>
      </c>
      <c r="J303" s="308">
        <f t="shared" si="158"/>
        <v>0</v>
      </c>
      <c r="K303" s="309">
        <f t="shared" si="158"/>
        <v>0</v>
      </c>
      <c r="L303" s="308">
        <f t="shared" si="158"/>
        <v>0</v>
      </c>
      <c r="M303" s="308">
        <f t="shared" si="158"/>
        <v>0</v>
      </c>
      <c r="N303" s="308">
        <f t="shared" si="158"/>
        <v>0</v>
      </c>
      <c r="O303" s="308">
        <f t="shared" si="158"/>
        <v>0</v>
      </c>
      <c r="P303" s="309">
        <f t="shared" si="158"/>
        <v>0</v>
      </c>
      <c r="Q303" s="308">
        <f t="shared" si="158"/>
        <v>0</v>
      </c>
      <c r="R303" s="308">
        <f t="shared" si="158"/>
        <v>0</v>
      </c>
      <c r="S303" s="308">
        <f t="shared" si="158"/>
        <v>0</v>
      </c>
      <c r="T303" s="308">
        <f t="shared" si="158"/>
        <v>0</v>
      </c>
      <c r="U303" s="309">
        <f t="shared" si="158"/>
        <v>0</v>
      </c>
      <c r="V303" s="308">
        <f t="shared" si="158"/>
        <v>0</v>
      </c>
      <c r="W303" s="308">
        <f t="shared" si="158"/>
        <v>0</v>
      </c>
      <c r="X303" s="308">
        <f t="shared" si="158"/>
        <v>0</v>
      </c>
      <c r="Y303" s="308">
        <f t="shared" si="158"/>
        <v>0</v>
      </c>
      <c r="Z303" s="308">
        <f t="shared" si="158"/>
        <v>0</v>
      </c>
      <c r="AA303" s="308">
        <f t="shared" si="158"/>
        <v>0</v>
      </c>
      <c r="AB303" s="308">
        <f t="shared" si="158"/>
        <v>0</v>
      </c>
      <c r="AC303" s="308">
        <f t="shared" si="158"/>
        <v>0</v>
      </c>
      <c r="AD303" s="308">
        <f t="shared" si="158"/>
        <v>0</v>
      </c>
      <c r="AE303" s="308">
        <f t="shared" si="158"/>
        <v>0</v>
      </c>
      <c r="AF303" s="308">
        <f t="shared" si="158"/>
        <v>0</v>
      </c>
      <c r="AG303" s="308">
        <f t="shared" si="158"/>
        <v>0</v>
      </c>
      <c r="AH303" s="308">
        <f t="shared" si="158"/>
        <v>0</v>
      </c>
      <c r="AI303" s="308">
        <f t="shared" si="158"/>
        <v>0</v>
      </c>
      <c r="AJ303" s="308">
        <f t="shared" si="158"/>
        <v>0</v>
      </c>
      <c r="AK303" s="308">
        <f t="shared" si="158"/>
        <v>0</v>
      </c>
      <c r="AL303" s="308">
        <f t="shared" si="158"/>
        <v>0</v>
      </c>
      <c r="AM303" s="308">
        <f t="shared" si="158"/>
        <v>0</v>
      </c>
      <c r="AN303" s="308">
        <f t="shared" si="158"/>
        <v>0</v>
      </c>
      <c r="AO303" s="308">
        <f t="shared" si="158"/>
        <v>0</v>
      </c>
      <c r="AP303" s="308">
        <f t="shared" si="158"/>
        <v>0</v>
      </c>
      <c r="AQ303" s="308">
        <f t="shared" si="158"/>
        <v>0</v>
      </c>
      <c r="AR303" s="308">
        <f t="shared" si="158"/>
        <v>0</v>
      </c>
      <c r="AS303" s="308">
        <f t="shared" si="158"/>
        <v>0</v>
      </c>
      <c r="AT303" s="308">
        <f t="shared" si="158"/>
        <v>0</v>
      </c>
    </row>
    <row r="304" spans="2:46" x14ac:dyDescent="0.2">
      <c r="B304" s="313" t="str">
        <f>+B123</f>
        <v>Adiciones</v>
      </c>
      <c r="C304" s="313"/>
      <c r="D304" s="313"/>
      <c r="E304" s="313"/>
      <c r="F304" s="309">
        <f t="shared" ref="F304:AT304" si="159">+F123</f>
        <v>0</v>
      </c>
      <c r="G304" s="308">
        <f t="shared" si="159"/>
        <v>0</v>
      </c>
      <c r="H304" s="308">
        <f t="shared" si="159"/>
        <v>0</v>
      </c>
      <c r="I304" s="308">
        <f t="shared" si="159"/>
        <v>0</v>
      </c>
      <c r="J304" s="308">
        <f t="shared" si="159"/>
        <v>0</v>
      </c>
      <c r="K304" s="309">
        <f t="shared" si="159"/>
        <v>0</v>
      </c>
      <c r="L304" s="308">
        <f t="shared" si="159"/>
        <v>0</v>
      </c>
      <c r="M304" s="308">
        <f t="shared" si="159"/>
        <v>0</v>
      </c>
      <c r="N304" s="308">
        <f t="shared" si="159"/>
        <v>0</v>
      </c>
      <c r="O304" s="308">
        <f t="shared" si="159"/>
        <v>0</v>
      </c>
      <c r="P304" s="309">
        <f t="shared" si="159"/>
        <v>0</v>
      </c>
      <c r="Q304" s="308">
        <f t="shared" si="159"/>
        <v>0</v>
      </c>
      <c r="R304" s="308">
        <f t="shared" si="159"/>
        <v>0</v>
      </c>
      <c r="S304" s="308">
        <f t="shared" si="159"/>
        <v>0</v>
      </c>
      <c r="T304" s="308">
        <f t="shared" si="159"/>
        <v>0</v>
      </c>
      <c r="U304" s="309">
        <f t="shared" si="159"/>
        <v>0</v>
      </c>
      <c r="V304" s="308">
        <f t="shared" si="159"/>
        <v>0</v>
      </c>
      <c r="W304" s="308">
        <f t="shared" si="159"/>
        <v>0</v>
      </c>
      <c r="X304" s="308">
        <f t="shared" si="159"/>
        <v>0</v>
      </c>
      <c r="Y304" s="308">
        <f t="shared" si="159"/>
        <v>0</v>
      </c>
      <c r="Z304" s="308">
        <f t="shared" si="159"/>
        <v>0</v>
      </c>
      <c r="AA304" s="308">
        <f t="shared" si="159"/>
        <v>0</v>
      </c>
      <c r="AB304" s="308">
        <f t="shared" si="159"/>
        <v>0</v>
      </c>
      <c r="AC304" s="308">
        <f t="shared" si="159"/>
        <v>0</v>
      </c>
      <c r="AD304" s="308">
        <f t="shared" si="159"/>
        <v>0</v>
      </c>
      <c r="AE304" s="308">
        <f t="shared" si="159"/>
        <v>0</v>
      </c>
      <c r="AF304" s="308">
        <f t="shared" si="159"/>
        <v>0</v>
      </c>
      <c r="AG304" s="308">
        <f t="shared" si="159"/>
        <v>0</v>
      </c>
      <c r="AH304" s="308">
        <f t="shared" si="159"/>
        <v>0</v>
      </c>
      <c r="AI304" s="308">
        <f t="shared" si="159"/>
        <v>0</v>
      </c>
      <c r="AJ304" s="308">
        <f t="shared" si="159"/>
        <v>0</v>
      </c>
      <c r="AK304" s="308">
        <f t="shared" si="159"/>
        <v>0</v>
      </c>
      <c r="AL304" s="308">
        <f t="shared" si="159"/>
        <v>0</v>
      </c>
      <c r="AM304" s="308">
        <f t="shared" si="159"/>
        <v>0</v>
      </c>
      <c r="AN304" s="308">
        <f t="shared" si="159"/>
        <v>0</v>
      </c>
      <c r="AO304" s="308">
        <f t="shared" si="159"/>
        <v>0</v>
      </c>
      <c r="AP304" s="308">
        <f t="shared" si="159"/>
        <v>0</v>
      </c>
      <c r="AQ304" s="308">
        <f t="shared" si="159"/>
        <v>0</v>
      </c>
      <c r="AR304" s="308">
        <f t="shared" si="159"/>
        <v>0</v>
      </c>
      <c r="AS304" s="308">
        <f t="shared" si="159"/>
        <v>0</v>
      </c>
      <c r="AT304" s="308">
        <f t="shared" si="159"/>
        <v>0</v>
      </c>
    </row>
    <row r="305" spans="2:46" x14ac:dyDescent="0.2">
      <c r="F305" s="323"/>
      <c r="G305" s="315"/>
      <c r="H305" s="315"/>
      <c r="I305" s="315"/>
      <c r="J305" s="315"/>
      <c r="K305" s="323"/>
      <c r="L305" s="315"/>
      <c r="M305" s="315"/>
      <c r="N305" s="315"/>
      <c r="O305" s="315"/>
      <c r="P305" s="323"/>
      <c r="Q305" s="315"/>
      <c r="R305" s="315"/>
      <c r="S305" s="315"/>
      <c r="T305" s="315"/>
      <c r="U305" s="323"/>
      <c r="V305" s="315"/>
      <c r="W305" s="315"/>
      <c r="X305" s="315"/>
      <c r="Y305" s="315"/>
      <c r="Z305" s="315"/>
      <c r="AA305" s="315"/>
      <c r="AB305" s="315"/>
      <c r="AC305" s="315"/>
      <c r="AD305" s="315"/>
      <c r="AE305" s="315"/>
      <c r="AF305" s="315"/>
      <c r="AG305" s="315"/>
      <c r="AH305" s="315"/>
      <c r="AI305" s="315"/>
      <c r="AJ305" s="315"/>
      <c r="AK305" s="315"/>
      <c r="AL305" s="315"/>
      <c r="AM305" s="315"/>
      <c r="AN305" s="315"/>
      <c r="AO305" s="315"/>
      <c r="AP305" s="315"/>
      <c r="AQ305" s="315"/>
      <c r="AR305" s="315"/>
      <c r="AS305" s="315"/>
      <c r="AT305" s="315"/>
    </row>
    <row r="306" spans="2:46" ht="18" x14ac:dyDescent="0.2">
      <c r="B306" s="312" t="str">
        <f>+B125</f>
        <v xml:space="preserve">Turbovapor fuel oil </v>
      </c>
    </row>
    <row r="307" spans="2:46" ht="14.4" x14ac:dyDescent="0.3">
      <c r="C307" s="307">
        <f>+C302</f>
        <v>2007</v>
      </c>
      <c r="D307" s="307">
        <f>+D302</f>
        <v>2008</v>
      </c>
      <c r="E307" s="307">
        <f>+E302</f>
        <v>2009</v>
      </c>
      <c r="F307" s="314">
        <f>+F302</f>
        <v>2010</v>
      </c>
      <c r="G307" s="307">
        <f t="shared" ref="G307:AT307" si="160">+G302</f>
        <v>2011</v>
      </c>
      <c r="H307" s="307">
        <f t="shared" si="160"/>
        <v>2012</v>
      </c>
      <c r="I307" s="307">
        <f t="shared" si="160"/>
        <v>2013</v>
      </c>
      <c r="J307" s="307">
        <f t="shared" si="160"/>
        <v>2014</v>
      </c>
      <c r="K307" s="314">
        <f t="shared" si="160"/>
        <v>2015</v>
      </c>
      <c r="L307" s="307">
        <f t="shared" si="160"/>
        <v>2016</v>
      </c>
      <c r="M307" s="307">
        <f t="shared" si="160"/>
        <v>2017</v>
      </c>
      <c r="N307" s="307">
        <f t="shared" si="160"/>
        <v>2018</v>
      </c>
      <c r="O307" s="307">
        <f t="shared" si="160"/>
        <v>2019</v>
      </c>
      <c r="P307" s="314">
        <f t="shared" si="160"/>
        <v>2020</v>
      </c>
      <c r="Q307" s="307">
        <f t="shared" si="160"/>
        <v>2021</v>
      </c>
      <c r="R307" s="307">
        <f t="shared" si="160"/>
        <v>2022</v>
      </c>
      <c r="S307" s="307">
        <f t="shared" si="160"/>
        <v>2023</v>
      </c>
      <c r="T307" s="307">
        <f t="shared" si="160"/>
        <v>2024</v>
      </c>
      <c r="U307" s="314">
        <f t="shared" si="160"/>
        <v>2025</v>
      </c>
      <c r="V307" s="307">
        <f t="shared" si="160"/>
        <v>2026</v>
      </c>
      <c r="W307" s="307">
        <f t="shared" si="160"/>
        <v>2027</v>
      </c>
      <c r="X307" s="307">
        <f t="shared" si="160"/>
        <v>2028</v>
      </c>
      <c r="Y307" s="307">
        <f t="shared" si="160"/>
        <v>2029</v>
      </c>
      <c r="Z307" s="307">
        <f t="shared" si="160"/>
        <v>2030</v>
      </c>
      <c r="AA307" s="307">
        <f t="shared" si="160"/>
        <v>2031</v>
      </c>
      <c r="AB307" s="307">
        <f t="shared" si="160"/>
        <v>2032</v>
      </c>
      <c r="AC307" s="307">
        <f t="shared" si="160"/>
        <v>2033</v>
      </c>
      <c r="AD307" s="307">
        <f t="shared" si="160"/>
        <v>2034</v>
      </c>
      <c r="AE307" s="307">
        <f t="shared" si="160"/>
        <v>2035</v>
      </c>
      <c r="AF307" s="307">
        <f t="shared" si="160"/>
        <v>2036</v>
      </c>
      <c r="AG307" s="307">
        <f t="shared" si="160"/>
        <v>2037</v>
      </c>
      <c r="AH307" s="307">
        <f t="shared" si="160"/>
        <v>2038</v>
      </c>
      <c r="AI307" s="307">
        <f t="shared" si="160"/>
        <v>2039</v>
      </c>
      <c r="AJ307" s="307">
        <f t="shared" si="160"/>
        <v>2040</v>
      </c>
      <c r="AK307" s="307">
        <f t="shared" si="160"/>
        <v>2041</v>
      </c>
      <c r="AL307" s="307">
        <f t="shared" si="160"/>
        <v>2042</v>
      </c>
      <c r="AM307" s="307">
        <f t="shared" si="160"/>
        <v>2043</v>
      </c>
      <c r="AN307" s="307">
        <f t="shared" si="160"/>
        <v>2044</v>
      </c>
      <c r="AO307" s="307">
        <f t="shared" si="160"/>
        <v>2045</v>
      </c>
      <c r="AP307" s="307">
        <f t="shared" si="160"/>
        <v>2046</v>
      </c>
      <c r="AQ307" s="307">
        <f t="shared" si="160"/>
        <v>2047</v>
      </c>
      <c r="AR307" s="307">
        <f t="shared" si="160"/>
        <v>2048</v>
      </c>
      <c r="AS307" s="307">
        <f t="shared" si="160"/>
        <v>2049</v>
      </c>
      <c r="AT307" s="307">
        <f t="shared" si="160"/>
        <v>2050</v>
      </c>
    </row>
    <row r="308" spans="2:46" x14ac:dyDescent="0.2">
      <c r="B308" s="313" t="str">
        <f>+B127</f>
        <v>GENERADORAS</v>
      </c>
      <c r="C308" s="326">
        <f>+C127</f>
        <v>443</v>
      </c>
      <c r="D308" s="326">
        <f>+D127</f>
        <v>443</v>
      </c>
      <c r="E308" s="326">
        <f>+E127</f>
        <v>443</v>
      </c>
      <c r="F308" s="327">
        <f>+F127</f>
        <v>454</v>
      </c>
      <c r="G308" s="313">
        <f t="shared" ref="G308:AT309" si="161">+G127</f>
        <v>454</v>
      </c>
      <c r="H308" s="313">
        <f t="shared" si="161"/>
        <v>454.24</v>
      </c>
      <c r="I308" s="313">
        <f t="shared" si="161"/>
        <v>454.24</v>
      </c>
      <c r="J308" s="313">
        <f t="shared" si="161"/>
        <v>448.24</v>
      </c>
      <c r="K308" s="328">
        <f t="shared" si="161"/>
        <v>448.24</v>
      </c>
      <c r="L308" s="313">
        <f t="shared" si="161"/>
        <v>431.74</v>
      </c>
      <c r="M308" s="313">
        <f t="shared" si="161"/>
        <v>431.74</v>
      </c>
      <c r="N308" s="313">
        <f t="shared" si="161"/>
        <v>431.74</v>
      </c>
      <c r="O308" s="313">
        <f t="shared" si="161"/>
        <v>431.74</v>
      </c>
      <c r="P308" s="328">
        <f t="shared" si="161"/>
        <v>431.74</v>
      </c>
      <c r="Q308" s="313">
        <f t="shared" si="161"/>
        <v>431.74</v>
      </c>
      <c r="R308" s="313">
        <f t="shared" si="161"/>
        <v>431.74</v>
      </c>
      <c r="S308" s="313">
        <f t="shared" si="161"/>
        <v>431.74</v>
      </c>
      <c r="T308" s="313">
        <f t="shared" si="161"/>
        <v>431.74</v>
      </c>
      <c r="U308" s="328">
        <f t="shared" si="161"/>
        <v>431.74</v>
      </c>
      <c r="V308" s="313">
        <f t="shared" si="161"/>
        <v>431.74</v>
      </c>
      <c r="W308" s="313">
        <f t="shared" si="161"/>
        <v>431.74</v>
      </c>
      <c r="X308" s="313">
        <f t="shared" si="161"/>
        <v>431.74</v>
      </c>
      <c r="Y308" s="313">
        <f t="shared" si="161"/>
        <v>431.74</v>
      </c>
      <c r="Z308" s="313">
        <f t="shared" si="161"/>
        <v>431.74</v>
      </c>
      <c r="AA308" s="313">
        <f t="shared" si="161"/>
        <v>431.74</v>
      </c>
      <c r="AB308" s="313">
        <f t="shared" si="161"/>
        <v>431.74</v>
      </c>
      <c r="AC308" s="313">
        <f t="shared" si="161"/>
        <v>431.74</v>
      </c>
      <c r="AD308" s="313">
        <f t="shared" si="161"/>
        <v>431.74</v>
      </c>
      <c r="AE308" s="313">
        <f t="shared" si="161"/>
        <v>431.74</v>
      </c>
      <c r="AF308" s="313">
        <f t="shared" si="161"/>
        <v>431.74</v>
      </c>
      <c r="AG308" s="313">
        <f t="shared" si="161"/>
        <v>431.74</v>
      </c>
      <c r="AH308" s="313">
        <f t="shared" si="161"/>
        <v>431.74</v>
      </c>
      <c r="AI308" s="313">
        <f t="shared" si="161"/>
        <v>431.74</v>
      </c>
      <c r="AJ308" s="313">
        <f t="shared" si="161"/>
        <v>431.74</v>
      </c>
      <c r="AK308" s="313">
        <f t="shared" si="161"/>
        <v>431.74</v>
      </c>
      <c r="AL308" s="313">
        <f t="shared" si="161"/>
        <v>431.74</v>
      </c>
      <c r="AM308" s="313">
        <f t="shared" si="161"/>
        <v>431.74</v>
      </c>
      <c r="AN308" s="313">
        <f t="shared" si="161"/>
        <v>431.74</v>
      </c>
      <c r="AO308" s="313">
        <f t="shared" si="161"/>
        <v>431.74</v>
      </c>
      <c r="AP308" s="313">
        <f t="shared" si="161"/>
        <v>431.74</v>
      </c>
      <c r="AQ308" s="313">
        <f t="shared" si="161"/>
        <v>431.74</v>
      </c>
      <c r="AR308" s="313">
        <f t="shared" si="161"/>
        <v>431.74</v>
      </c>
      <c r="AS308" s="313">
        <f t="shared" si="161"/>
        <v>431.74</v>
      </c>
      <c r="AT308" s="313">
        <f t="shared" si="161"/>
        <v>431.74</v>
      </c>
    </row>
    <row r="309" spans="2:46" x14ac:dyDescent="0.2">
      <c r="B309" s="313" t="str">
        <f>+B128</f>
        <v>DISTRIBUIDORAS</v>
      </c>
      <c r="C309" s="313"/>
      <c r="D309" s="313"/>
      <c r="E309" s="313"/>
      <c r="F309" s="318">
        <f>+F128</f>
        <v>0</v>
      </c>
      <c r="G309" s="313">
        <f t="shared" si="161"/>
        <v>0</v>
      </c>
      <c r="H309" s="313">
        <f t="shared" si="161"/>
        <v>0</v>
      </c>
      <c r="I309" s="313">
        <f t="shared" si="161"/>
        <v>0</v>
      </c>
      <c r="J309" s="313">
        <f t="shared" si="161"/>
        <v>0</v>
      </c>
      <c r="K309" s="328">
        <f t="shared" si="161"/>
        <v>0</v>
      </c>
      <c r="L309" s="313">
        <f t="shared" si="161"/>
        <v>0</v>
      </c>
      <c r="M309" s="313">
        <f t="shared" si="161"/>
        <v>0</v>
      </c>
      <c r="N309" s="313">
        <f t="shared" si="161"/>
        <v>0</v>
      </c>
      <c r="O309" s="313">
        <f t="shared" si="161"/>
        <v>0</v>
      </c>
      <c r="P309" s="328">
        <f t="shared" si="161"/>
        <v>0</v>
      </c>
      <c r="Q309" s="313">
        <f t="shared" si="161"/>
        <v>0</v>
      </c>
      <c r="R309" s="313">
        <f t="shared" si="161"/>
        <v>0</v>
      </c>
      <c r="S309" s="313">
        <f t="shared" si="161"/>
        <v>0</v>
      </c>
      <c r="T309" s="313">
        <f t="shared" si="161"/>
        <v>0</v>
      </c>
      <c r="U309" s="328">
        <f t="shared" si="161"/>
        <v>0</v>
      </c>
      <c r="V309" s="313">
        <f t="shared" si="161"/>
        <v>0</v>
      </c>
      <c r="W309" s="313">
        <f t="shared" si="161"/>
        <v>0</v>
      </c>
      <c r="X309" s="313">
        <f t="shared" si="161"/>
        <v>0</v>
      </c>
      <c r="Y309" s="313">
        <f t="shared" si="161"/>
        <v>0</v>
      </c>
      <c r="Z309" s="313">
        <f t="shared" si="161"/>
        <v>0</v>
      </c>
      <c r="AA309" s="313">
        <f t="shared" si="161"/>
        <v>0</v>
      </c>
      <c r="AB309" s="313">
        <f t="shared" si="161"/>
        <v>0</v>
      </c>
      <c r="AC309" s="313">
        <f t="shared" si="161"/>
        <v>0</v>
      </c>
      <c r="AD309" s="313">
        <f t="shared" si="161"/>
        <v>0</v>
      </c>
      <c r="AE309" s="313">
        <f t="shared" si="161"/>
        <v>0</v>
      </c>
      <c r="AF309" s="313">
        <f t="shared" si="161"/>
        <v>0</v>
      </c>
      <c r="AG309" s="313">
        <f t="shared" si="161"/>
        <v>0</v>
      </c>
      <c r="AH309" s="313">
        <f t="shared" si="161"/>
        <v>0</v>
      </c>
      <c r="AI309" s="313">
        <f t="shared" si="161"/>
        <v>0</v>
      </c>
      <c r="AJ309" s="313">
        <f t="shared" si="161"/>
        <v>0</v>
      </c>
      <c r="AK309" s="313">
        <f t="shared" si="161"/>
        <v>0</v>
      </c>
      <c r="AL309" s="313">
        <f t="shared" si="161"/>
        <v>0</v>
      </c>
      <c r="AM309" s="313">
        <f t="shared" si="161"/>
        <v>0</v>
      </c>
      <c r="AN309" s="313">
        <f t="shared" si="161"/>
        <v>0</v>
      </c>
      <c r="AO309" s="313">
        <f t="shared" si="161"/>
        <v>0</v>
      </c>
      <c r="AP309" s="313">
        <f t="shared" si="161"/>
        <v>0</v>
      </c>
      <c r="AQ309" s="313">
        <f t="shared" si="161"/>
        <v>0</v>
      </c>
      <c r="AR309" s="313">
        <f t="shared" si="161"/>
        <v>0</v>
      </c>
      <c r="AS309" s="313">
        <f t="shared" si="161"/>
        <v>0</v>
      </c>
      <c r="AT309" s="313">
        <f t="shared" si="161"/>
        <v>0</v>
      </c>
    </row>
    <row r="310" spans="2:46" x14ac:dyDescent="0.2">
      <c r="B310" s="313" t="str">
        <f>+B129</f>
        <v>CON BIOMASA</v>
      </c>
      <c r="C310" s="319">
        <f>+C129</f>
        <v>63.3</v>
      </c>
      <c r="D310" s="319">
        <f t="shared" ref="D310:AT310" si="162">+D129</f>
        <v>94.5</v>
      </c>
      <c r="E310" s="319">
        <f t="shared" si="162"/>
        <v>94.5</v>
      </c>
      <c r="F310" s="318">
        <f t="shared" si="162"/>
        <v>93.4</v>
      </c>
      <c r="G310" s="319">
        <f t="shared" si="162"/>
        <v>93.4</v>
      </c>
      <c r="H310" s="319">
        <f t="shared" si="162"/>
        <v>93.4</v>
      </c>
      <c r="I310" s="319">
        <f t="shared" si="162"/>
        <v>93.4</v>
      </c>
      <c r="J310" s="319">
        <f t="shared" si="162"/>
        <v>136.4</v>
      </c>
      <c r="K310" s="318">
        <f t="shared" si="162"/>
        <v>136.4</v>
      </c>
      <c r="L310" s="319">
        <f t="shared" si="162"/>
        <v>136.4</v>
      </c>
      <c r="M310" s="319">
        <f t="shared" si="162"/>
        <v>136.4</v>
      </c>
      <c r="N310" s="319">
        <f t="shared" si="162"/>
        <v>136.4</v>
      </c>
      <c r="O310" s="319">
        <f t="shared" si="162"/>
        <v>136.4</v>
      </c>
      <c r="P310" s="318">
        <f t="shared" si="162"/>
        <v>136.4</v>
      </c>
      <c r="Q310" s="319">
        <f t="shared" si="162"/>
        <v>136.4</v>
      </c>
      <c r="R310" s="319">
        <f t="shared" si="162"/>
        <v>136.4</v>
      </c>
      <c r="S310" s="319">
        <f t="shared" si="162"/>
        <v>136.4</v>
      </c>
      <c r="T310" s="319">
        <f t="shared" si="162"/>
        <v>136.4</v>
      </c>
      <c r="U310" s="318">
        <f t="shared" si="162"/>
        <v>136.4</v>
      </c>
      <c r="V310" s="319">
        <f t="shared" si="162"/>
        <v>136.4</v>
      </c>
      <c r="W310" s="319">
        <f t="shared" si="162"/>
        <v>136.4</v>
      </c>
      <c r="X310" s="319">
        <f t="shared" si="162"/>
        <v>136.4</v>
      </c>
      <c r="Y310" s="319">
        <f t="shared" si="162"/>
        <v>136.4</v>
      </c>
      <c r="Z310" s="319">
        <f t="shared" si="162"/>
        <v>136.4</v>
      </c>
      <c r="AA310" s="319">
        <f t="shared" si="162"/>
        <v>136.4</v>
      </c>
      <c r="AB310" s="319">
        <f t="shared" si="162"/>
        <v>136.4</v>
      </c>
      <c r="AC310" s="319">
        <f t="shared" si="162"/>
        <v>136.4</v>
      </c>
      <c r="AD310" s="319">
        <f t="shared" si="162"/>
        <v>136.4</v>
      </c>
      <c r="AE310" s="319">
        <f t="shared" si="162"/>
        <v>136.4</v>
      </c>
      <c r="AF310" s="319">
        <f t="shared" si="162"/>
        <v>136.4</v>
      </c>
      <c r="AG310" s="319">
        <f t="shared" si="162"/>
        <v>136.4</v>
      </c>
      <c r="AH310" s="319">
        <f t="shared" si="162"/>
        <v>136.4</v>
      </c>
      <c r="AI310" s="319">
        <f t="shared" si="162"/>
        <v>136.4</v>
      </c>
      <c r="AJ310" s="319">
        <f t="shared" si="162"/>
        <v>136.4</v>
      </c>
      <c r="AK310" s="319">
        <f t="shared" si="162"/>
        <v>136.4</v>
      </c>
      <c r="AL310" s="319">
        <f t="shared" si="162"/>
        <v>136.4</v>
      </c>
      <c r="AM310" s="319">
        <f t="shared" si="162"/>
        <v>136.4</v>
      </c>
      <c r="AN310" s="319">
        <f t="shared" si="162"/>
        <v>136.4</v>
      </c>
      <c r="AO310" s="319">
        <f t="shared" si="162"/>
        <v>136.4</v>
      </c>
      <c r="AP310" s="319">
        <f t="shared" si="162"/>
        <v>136.4</v>
      </c>
      <c r="AQ310" s="319">
        <f t="shared" si="162"/>
        <v>136.4</v>
      </c>
      <c r="AR310" s="319">
        <f t="shared" si="162"/>
        <v>136.4</v>
      </c>
      <c r="AS310" s="319">
        <f t="shared" si="162"/>
        <v>136.4</v>
      </c>
      <c r="AT310" s="319">
        <f t="shared" si="162"/>
        <v>136.4</v>
      </c>
    </row>
    <row r="311" spans="2:46" x14ac:dyDescent="0.2">
      <c r="B311" s="313">
        <f>+B135</f>
        <v>0</v>
      </c>
      <c r="C311" s="313"/>
      <c r="D311" s="313"/>
      <c r="E311" s="313"/>
      <c r="F311" s="328">
        <f t="shared" ref="F311:AT313" si="163">+F135</f>
        <v>0</v>
      </c>
      <c r="G311" s="313">
        <f t="shared" si="163"/>
        <v>0</v>
      </c>
      <c r="H311" s="313">
        <f t="shared" si="163"/>
        <v>0</v>
      </c>
      <c r="I311" s="313">
        <f t="shared" si="163"/>
        <v>0</v>
      </c>
      <c r="J311" s="313">
        <f t="shared" si="163"/>
        <v>0</v>
      </c>
      <c r="K311" s="328">
        <f t="shared" si="163"/>
        <v>0</v>
      </c>
      <c r="L311" s="313">
        <f t="shared" si="163"/>
        <v>0</v>
      </c>
      <c r="M311" s="313">
        <f t="shared" si="163"/>
        <v>0</v>
      </c>
      <c r="N311" s="313">
        <f t="shared" si="163"/>
        <v>0</v>
      </c>
      <c r="O311" s="313">
        <f t="shared" si="163"/>
        <v>0</v>
      </c>
      <c r="P311" s="328">
        <f t="shared" si="163"/>
        <v>0</v>
      </c>
      <c r="Q311" s="313">
        <f t="shared" si="163"/>
        <v>0</v>
      </c>
      <c r="R311" s="313">
        <f t="shared" si="163"/>
        <v>0</v>
      </c>
      <c r="S311" s="313">
        <f t="shared" si="163"/>
        <v>0</v>
      </c>
      <c r="T311" s="313">
        <f t="shared" si="163"/>
        <v>0</v>
      </c>
      <c r="U311" s="328">
        <f t="shared" si="163"/>
        <v>0</v>
      </c>
      <c r="V311" s="313">
        <f t="shared" si="163"/>
        <v>0</v>
      </c>
      <c r="W311" s="313">
        <f t="shared" si="163"/>
        <v>0</v>
      </c>
      <c r="X311" s="313">
        <f t="shared" si="163"/>
        <v>0</v>
      </c>
      <c r="Y311" s="313">
        <f t="shared" si="163"/>
        <v>0</v>
      </c>
      <c r="Z311" s="313">
        <f t="shared" si="163"/>
        <v>0</v>
      </c>
      <c r="AA311" s="313">
        <f t="shared" si="163"/>
        <v>0</v>
      </c>
      <c r="AB311" s="313">
        <f t="shared" si="163"/>
        <v>0</v>
      </c>
      <c r="AC311" s="313">
        <f t="shared" si="163"/>
        <v>0</v>
      </c>
      <c r="AD311" s="313">
        <f t="shared" si="163"/>
        <v>0</v>
      </c>
      <c r="AE311" s="313">
        <f t="shared" si="163"/>
        <v>0</v>
      </c>
      <c r="AF311" s="313">
        <f t="shared" si="163"/>
        <v>0</v>
      </c>
      <c r="AG311" s="313">
        <f t="shared" si="163"/>
        <v>0</v>
      </c>
      <c r="AH311" s="313">
        <f t="shared" si="163"/>
        <v>0</v>
      </c>
      <c r="AI311" s="313">
        <f t="shared" si="163"/>
        <v>0</v>
      </c>
      <c r="AJ311" s="313">
        <f t="shared" si="163"/>
        <v>0</v>
      </c>
      <c r="AK311" s="313">
        <f t="shared" si="163"/>
        <v>0</v>
      </c>
      <c r="AL311" s="313">
        <f t="shared" si="163"/>
        <v>0</v>
      </c>
      <c r="AM311" s="313">
        <f t="shared" si="163"/>
        <v>0</v>
      </c>
      <c r="AN311" s="313">
        <f t="shared" si="163"/>
        <v>0</v>
      </c>
      <c r="AO311" s="313">
        <f t="shared" si="163"/>
        <v>0</v>
      </c>
      <c r="AP311" s="313">
        <f t="shared" si="163"/>
        <v>0</v>
      </c>
      <c r="AQ311" s="313">
        <f t="shared" si="163"/>
        <v>0</v>
      </c>
      <c r="AR311" s="313">
        <f t="shared" si="163"/>
        <v>0</v>
      </c>
      <c r="AS311" s="313">
        <f t="shared" si="163"/>
        <v>0</v>
      </c>
      <c r="AT311" s="313">
        <f t="shared" si="163"/>
        <v>0</v>
      </c>
    </row>
    <row r="312" spans="2:46" x14ac:dyDescent="0.2">
      <c r="B312" s="313">
        <f>+B136</f>
        <v>0</v>
      </c>
      <c r="C312" s="313"/>
      <c r="D312" s="313"/>
      <c r="E312" s="313"/>
      <c r="F312" s="328">
        <f t="shared" si="163"/>
        <v>0</v>
      </c>
      <c r="G312" s="313">
        <f t="shared" si="163"/>
        <v>0</v>
      </c>
      <c r="H312" s="313">
        <f t="shared" si="163"/>
        <v>0</v>
      </c>
      <c r="I312" s="313">
        <f t="shared" si="163"/>
        <v>0</v>
      </c>
      <c r="J312" s="313">
        <f t="shared" si="163"/>
        <v>0</v>
      </c>
      <c r="K312" s="328">
        <f t="shared" si="163"/>
        <v>0</v>
      </c>
      <c r="L312" s="313">
        <f t="shared" si="163"/>
        <v>0</v>
      </c>
      <c r="M312" s="313">
        <f t="shared" si="163"/>
        <v>0</v>
      </c>
      <c r="N312" s="313">
        <f t="shared" si="163"/>
        <v>0</v>
      </c>
      <c r="O312" s="313">
        <f t="shared" si="163"/>
        <v>0</v>
      </c>
      <c r="P312" s="328">
        <f t="shared" si="163"/>
        <v>0</v>
      </c>
      <c r="Q312" s="313">
        <f t="shared" si="163"/>
        <v>0</v>
      </c>
      <c r="R312" s="313">
        <f t="shared" si="163"/>
        <v>0</v>
      </c>
      <c r="S312" s="313">
        <f t="shared" si="163"/>
        <v>0</v>
      </c>
      <c r="T312" s="313">
        <f t="shared" si="163"/>
        <v>0</v>
      </c>
      <c r="U312" s="328">
        <f t="shared" si="163"/>
        <v>0</v>
      </c>
      <c r="V312" s="313">
        <f t="shared" si="163"/>
        <v>0</v>
      </c>
      <c r="W312" s="313">
        <f t="shared" si="163"/>
        <v>0</v>
      </c>
      <c r="X312" s="313">
        <f t="shared" si="163"/>
        <v>0</v>
      </c>
      <c r="Y312" s="313">
        <f t="shared" si="163"/>
        <v>0</v>
      </c>
      <c r="Z312" s="313">
        <f t="shared" si="163"/>
        <v>0</v>
      </c>
      <c r="AA312" s="313">
        <f t="shared" si="163"/>
        <v>0</v>
      </c>
      <c r="AB312" s="313">
        <f t="shared" si="163"/>
        <v>0</v>
      </c>
      <c r="AC312" s="313">
        <f t="shared" si="163"/>
        <v>0</v>
      </c>
      <c r="AD312" s="313">
        <f t="shared" si="163"/>
        <v>0</v>
      </c>
      <c r="AE312" s="313">
        <f t="shared" si="163"/>
        <v>0</v>
      </c>
      <c r="AF312" s="313">
        <f t="shared" si="163"/>
        <v>0</v>
      </c>
      <c r="AG312" s="313">
        <f t="shared" si="163"/>
        <v>0</v>
      </c>
      <c r="AH312" s="313">
        <f t="shared" si="163"/>
        <v>0</v>
      </c>
      <c r="AI312" s="313">
        <f t="shared" si="163"/>
        <v>0</v>
      </c>
      <c r="AJ312" s="313">
        <f t="shared" si="163"/>
        <v>0</v>
      </c>
      <c r="AK312" s="313">
        <f t="shared" si="163"/>
        <v>0</v>
      </c>
      <c r="AL312" s="313">
        <f t="shared" si="163"/>
        <v>0</v>
      </c>
      <c r="AM312" s="313">
        <f t="shared" si="163"/>
        <v>0</v>
      </c>
      <c r="AN312" s="313">
        <f t="shared" si="163"/>
        <v>0</v>
      </c>
      <c r="AO312" s="313">
        <f t="shared" si="163"/>
        <v>0</v>
      </c>
      <c r="AP312" s="313">
        <f t="shared" si="163"/>
        <v>0</v>
      </c>
      <c r="AQ312" s="313">
        <f t="shared" si="163"/>
        <v>0</v>
      </c>
      <c r="AR312" s="313">
        <f t="shared" si="163"/>
        <v>0</v>
      </c>
      <c r="AS312" s="313">
        <f t="shared" si="163"/>
        <v>0</v>
      </c>
      <c r="AT312" s="313">
        <f t="shared" si="163"/>
        <v>0</v>
      </c>
    </row>
    <row r="313" spans="2:46" x14ac:dyDescent="0.2">
      <c r="B313" s="313">
        <f>+B137</f>
        <v>0</v>
      </c>
      <c r="C313" s="313"/>
      <c r="D313" s="313"/>
      <c r="E313" s="313"/>
      <c r="F313" s="328">
        <f t="shared" si="163"/>
        <v>0</v>
      </c>
      <c r="G313" s="313">
        <f t="shared" si="163"/>
        <v>0</v>
      </c>
      <c r="H313" s="313">
        <f t="shared" si="163"/>
        <v>0</v>
      </c>
      <c r="I313" s="313">
        <f t="shared" si="163"/>
        <v>0</v>
      </c>
      <c r="J313" s="313">
        <f t="shared" si="163"/>
        <v>0</v>
      </c>
      <c r="K313" s="328">
        <f t="shared" si="163"/>
        <v>0</v>
      </c>
      <c r="L313" s="313">
        <f t="shared" si="163"/>
        <v>0</v>
      </c>
      <c r="M313" s="313">
        <f t="shared" si="163"/>
        <v>0</v>
      </c>
      <c r="N313" s="313">
        <f t="shared" si="163"/>
        <v>0</v>
      </c>
      <c r="O313" s="313">
        <f t="shared" si="163"/>
        <v>0</v>
      </c>
      <c r="P313" s="328">
        <f t="shared" si="163"/>
        <v>0</v>
      </c>
      <c r="Q313" s="313">
        <f t="shared" si="163"/>
        <v>0</v>
      </c>
      <c r="R313" s="313">
        <f t="shared" si="163"/>
        <v>0</v>
      </c>
      <c r="S313" s="313">
        <f t="shared" si="163"/>
        <v>0</v>
      </c>
      <c r="T313" s="313">
        <f t="shared" si="163"/>
        <v>0</v>
      </c>
      <c r="U313" s="328">
        <f t="shared" si="163"/>
        <v>0</v>
      </c>
      <c r="V313" s="313">
        <f t="shared" si="163"/>
        <v>0</v>
      </c>
      <c r="W313" s="313">
        <f t="shared" si="163"/>
        <v>0</v>
      </c>
      <c r="X313" s="313">
        <f t="shared" si="163"/>
        <v>0</v>
      </c>
      <c r="Y313" s="313">
        <f t="shared" si="163"/>
        <v>0</v>
      </c>
      <c r="Z313" s="313">
        <f t="shared" si="163"/>
        <v>0</v>
      </c>
      <c r="AA313" s="313">
        <f t="shared" si="163"/>
        <v>0</v>
      </c>
      <c r="AB313" s="313">
        <f t="shared" si="163"/>
        <v>0</v>
      </c>
      <c r="AC313" s="313">
        <f t="shared" si="163"/>
        <v>0</v>
      </c>
      <c r="AD313" s="313">
        <f t="shared" si="163"/>
        <v>0</v>
      </c>
      <c r="AE313" s="313">
        <f t="shared" si="163"/>
        <v>0</v>
      </c>
      <c r="AF313" s="313">
        <f t="shared" si="163"/>
        <v>0</v>
      </c>
      <c r="AG313" s="313">
        <f t="shared" si="163"/>
        <v>0</v>
      </c>
      <c r="AH313" s="313">
        <f t="shared" si="163"/>
        <v>0</v>
      </c>
      <c r="AI313" s="313">
        <f t="shared" si="163"/>
        <v>0</v>
      </c>
      <c r="AJ313" s="313">
        <f t="shared" si="163"/>
        <v>0</v>
      </c>
      <c r="AK313" s="313">
        <f t="shared" si="163"/>
        <v>0</v>
      </c>
      <c r="AL313" s="313">
        <f t="shared" si="163"/>
        <v>0</v>
      </c>
      <c r="AM313" s="313">
        <f t="shared" si="163"/>
        <v>0</v>
      </c>
      <c r="AN313" s="313">
        <f t="shared" si="163"/>
        <v>0</v>
      </c>
      <c r="AO313" s="313">
        <f t="shared" si="163"/>
        <v>0</v>
      </c>
      <c r="AP313" s="313">
        <f t="shared" si="163"/>
        <v>0</v>
      </c>
      <c r="AQ313" s="313">
        <f t="shared" si="163"/>
        <v>0</v>
      </c>
      <c r="AR313" s="313">
        <f t="shared" si="163"/>
        <v>0</v>
      </c>
      <c r="AS313" s="313">
        <f t="shared" si="163"/>
        <v>0</v>
      </c>
      <c r="AT313" s="313">
        <f t="shared" si="163"/>
        <v>0</v>
      </c>
    </row>
    <row r="314" spans="2:46" ht="14.4" x14ac:dyDescent="0.3">
      <c r="B314" s="307" t="s">
        <v>203</v>
      </c>
      <c r="C314" s="321">
        <f>SUM(C308:C313)</f>
        <v>506.3</v>
      </c>
      <c r="D314" s="321">
        <f>SUM(D308:D313)</f>
        <v>537.5</v>
      </c>
      <c r="E314" s="321">
        <f>SUM(E308:E313)</f>
        <v>537.5</v>
      </c>
      <c r="F314" s="322">
        <f>SUM(F308:F313)</f>
        <v>547.4</v>
      </c>
      <c r="G314" s="321">
        <f>SUM(G308:G313)</f>
        <v>547.4</v>
      </c>
      <c r="H314" s="321">
        <f t="shared" ref="H314:AT314" si="164">SUM(H308:H313)</f>
        <v>547.64</v>
      </c>
      <c r="I314" s="321">
        <f t="shared" si="164"/>
        <v>547.64</v>
      </c>
      <c r="J314" s="321">
        <f t="shared" si="164"/>
        <v>584.64</v>
      </c>
      <c r="K314" s="322">
        <f t="shared" si="164"/>
        <v>584.64</v>
      </c>
      <c r="L314" s="321">
        <f t="shared" si="164"/>
        <v>568.14</v>
      </c>
      <c r="M314" s="321">
        <f t="shared" si="164"/>
        <v>568.14</v>
      </c>
      <c r="N314" s="321">
        <f t="shared" si="164"/>
        <v>568.14</v>
      </c>
      <c r="O314" s="321">
        <f t="shared" si="164"/>
        <v>568.14</v>
      </c>
      <c r="P314" s="322">
        <f t="shared" si="164"/>
        <v>568.14</v>
      </c>
      <c r="Q314" s="321">
        <f t="shared" si="164"/>
        <v>568.14</v>
      </c>
      <c r="R314" s="321">
        <f t="shared" si="164"/>
        <v>568.14</v>
      </c>
      <c r="S314" s="321">
        <f t="shared" si="164"/>
        <v>568.14</v>
      </c>
      <c r="T314" s="321">
        <f t="shared" si="164"/>
        <v>568.14</v>
      </c>
      <c r="U314" s="322">
        <f t="shared" si="164"/>
        <v>568.14</v>
      </c>
      <c r="V314" s="321">
        <f t="shared" si="164"/>
        <v>568.14</v>
      </c>
      <c r="W314" s="321">
        <f t="shared" si="164"/>
        <v>568.14</v>
      </c>
      <c r="X314" s="321">
        <f t="shared" si="164"/>
        <v>568.14</v>
      </c>
      <c r="Y314" s="321">
        <f t="shared" si="164"/>
        <v>568.14</v>
      </c>
      <c r="Z314" s="321">
        <f t="shared" si="164"/>
        <v>568.14</v>
      </c>
      <c r="AA314" s="321">
        <f t="shared" si="164"/>
        <v>568.14</v>
      </c>
      <c r="AB314" s="321">
        <f t="shared" si="164"/>
        <v>568.14</v>
      </c>
      <c r="AC314" s="321">
        <f t="shared" si="164"/>
        <v>568.14</v>
      </c>
      <c r="AD314" s="321">
        <f t="shared" si="164"/>
        <v>568.14</v>
      </c>
      <c r="AE314" s="321">
        <f t="shared" si="164"/>
        <v>568.14</v>
      </c>
      <c r="AF314" s="321">
        <f t="shared" si="164"/>
        <v>568.14</v>
      </c>
      <c r="AG314" s="321">
        <f t="shared" si="164"/>
        <v>568.14</v>
      </c>
      <c r="AH314" s="321">
        <f t="shared" si="164"/>
        <v>568.14</v>
      </c>
      <c r="AI314" s="321">
        <f t="shared" si="164"/>
        <v>568.14</v>
      </c>
      <c r="AJ314" s="321">
        <f t="shared" si="164"/>
        <v>568.14</v>
      </c>
      <c r="AK314" s="321">
        <f t="shared" si="164"/>
        <v>568.14</v>
      </c>
      <c r="AL314" s="321">
        <f t="shared" si="164"/>
        <v>568.14</v>
      </c>
      <c r="AM314" s="321">
        <f t="shared" si="164"/>
        <v>568.14</v>
      </c>
      <c r="AN314" s="321">
        <f t="shared" si="164"/>
        <v>568.14</v>
      </c>
      <c r="AO314" s="321">
        <f t="shared" si="164"/>
        <v>568.14</v>
      </c>
      <c r="AP314" s="321">
        <f t="shared" si="164"/>
        <v>568.14</v>
      </c>
      <c r="AQ314" s="321">
        <f t="shared" si="164"/>
        <v>568.14</v>
      </c>
      <c r="AR314" s="321">
        <f t="shared" si="164"/>
        <v>568.14</v>
      </c>
      <c r="AS314" s="321">
        <f t="shared" si="164"/>
        <v>568.14</v>
      </c>
      <c r="AT314" s="321">
        <f t="shared" si="164"/>
        <v>568.14</v>
      </c>
    </row>
    <row r="315" spans="2:46" x14ac:dyDescent="0.2">
      <c r="F315" s="323"/>
      <c r="G315" s="315"/>
      <c r="H315" s="315"/>
      <c r="I315" s="315"/>
      <c r="J315" s="315"/>
      <c r="K315" s="323"/>
      <c r="L315" s="315"/>
      <c r="M315" s="315"/>
      <c r="N315" s="315"/>
      <c r="O315" s="315"/>
      <c r="P315" s="323"/>
      <c r="Q315" s="315"/>
      <c r="R315" s="315"/>
      <c r="S315" s="315"/>
      <c r="T315" s="315"/>
      <c r="U315" s="323"/>
      <c r="V315" s="315"/>
      <c r="W315" s="315"/>
      <c r="X315" s="315"/>
      <c r="Y315" s="315"/>
      <c r="Z315" s="315"/>
      <c r="AA315" s="315"/>
      <c r="AB315" s="315"/>
      <c r="AC315" s="315"/>
      <c r="AD315" s="315"/>
      <c r="AE315" s="315"/>
      <c r="AF315" s="315"/>
      <c r="AG315" s="315"/>
      <c r="AH315" s="315"/>
      <c r="AI315" s="315"/>
      <c r="AJ315" s="315"/>
      <c r="AK315" s="315"/>
      <c r="AL315" s="315"/>
      <c r="AM315" s="315"/>
      <c r="AN315" s="315"/>
      <c r="AO315" s="315"/>
      <c r="AP315" s="315"/>
      <c r="AQ315" s="315"/>
      <c r="AR315" s="315"/>
      <c r="AS315" s="315"/>
      <c r="AT315" s="315"/>
    </row>
    <row r="316" spans="2:46" ht="18" x14ac:dyDescent="0.2">
      <c r="B316" s="312" t="str">
        <f>+B138</f>
        <v>Ciclo Combinado</v>
      </c>
    </row>
    <row r="317" spans="2:46" ht="14.4" x14ac:dyDescent="0.3">
      <c r="C317" s="307">
        <f>+C335</f>
        <v>2007</v>
      </c>
      <c r="D317" s="307">
        <f>+D335</f>
        <v>2008</v>
      </c>
      <c r="E317" s="307">
        <f>+E335</f>
        <v>2009</v>
      </c>
      <c r="F317" s="314">
        <f t="shared" ref="F317:AT317" si="165">+F335</f>
        <v>2010</v>
      </c>
      <c r="G317" s="307">
        <f t="shared" si="165"/>
        <v>2011</v>
      </c>
      <c r="H317" s="307">
        <f t="shared" si="165"/>
        <v>2012</v>
      </c>
      <c r="I317" s="307">
        <f t="shared" si="165"/>
        <v>2013</v>
      </c>
      <c r="J317" s="307">
        <f t="shared" si="165"/>
        <v>2014</v>
      </c>
      <c r="K317" s="314">
        <f t="shared" si="165"/>
        <v>2015</v>
      </c>
      <c r="L317" s="307">
        <f t="shared" si="165"/>
        <v>2016</v>
      </c>
      <c r="M317" s="307">
        <f t="shared" si="165"/>
        <v>2017</v>
      </c>
      <c r="N317" s="307">
        <f t="shared" si="165"/>
        <v>2018</v>
      </c>
      <c r="O317" s="307">
        <f t="shared" si="165"/>
        <v>2019</v>
      </c>
      <c r="P317" s="314">
        <f t="shared" si="165"/>
        <v>2020</v>
      </c>
      <c r="Q317" s="307">
        <f t="shared" si="165"/>
        <v>2021</v>
      </c>
      <c r="R317" s="307">
        <f t="shared" si="165"/>
        <v>2022</v>
      </c>
      <c r="S317" s="307">
        <f t="shared" si="165"/>
        <v>2023</v>
      </c>
      <c r="T317" s="307">
        <f t="shared" si="165"/>
        <v>2024</v>
      </c>
      <c r="U317" s="314">
        <f t="shared" si="165"/>
        <v>2025</v>
      </c>
      <c r="V317" s="307">
        <f t="shared" si="165"/>
        <v>2026</v>
      </c>
      <c r="W317" s="307">
        <f t="shared" si="165"/>
        <v>2027</v>
      </c>
      <c r="X317" s="307">
        <f t="shared" si="165"/>
        <v>2028</v>
      </c>
      <c r="Y317" s="307">
        <f t="shared" si="165"/>
        <v>2029</v>
      </c>
      <c r="Z317" s="307">
        <f t="shared" si="165"/>
        <v>2030</v>
      </c>
      <c r="AA317" s="307">
        <f t="shared" si="165"/>
        <v>2031</v>
      </c>
      <c r="AB317" s="307">
        <f t="shared" si="165"/>
        <v>2032</v>
      </c>
      <c r="AC317" s="307">
        <f t="shared" si="165"/>
        <v>2033</v>
      </c>
      <c r="AD317" s="307">
        <f t="shared" si="165"/>
        <v>2034</v>
      </c>
      <c r="AE317" s="307">
        <f t="shared" si="165"/>
        <v>2035</v>
      </c>
      <c r="AF317" s="307">
        <f t="shared" si="165"/>
        <v>2036</v>
      </c>
      <c r="AG317" s="307">
        <f t="shared" si="165"/>
        <v>2037</v>
      </c>
      <c r="AH317" s="307">
        <f t="shared" si="165"/>
        <v>2038</v>
      </c>
      <c r="AI317" s="307">
        <f t="shared" si="165"/>
        <v>2039</v>
      </c>
      <c r="AJ317" s="307">
        <f t="shared" si="165"/>
        <v>2040</v>
      </c>
      <c r="AK317" s="307">
        <f t="shared" si="165"/>
        <v>2041</v>
      </c>
      <c r="AL317" s="307">
        <f t="shared" si="165"/>
        <v>2042</v>
      </c>
      <c r="AM317" s="307">
        <f t="shared" si="165"/>
        <v>2043</v>
      </c>
      <c r="AN317" s="307">
        <f t="shared" si="165"/>
        <v>2044</v>
      </c>
      <c r="AO317" s="307">
        <f t="shared" si="165"/>
        <v>2045</v>
      </c>
      <c r="AP317" s="307">
        <f t="shared" si="165"/>
        <v>2046</v>
      </c>
      <c r="AQ317" s="307">
        <f t="shared" si="165"/>
        <v>2047</v>
      </c>
      <c r="AR317" s="307">
        <f t="shared" si="165"/>
        <v>2048</v>
      </c>
      <c r="AS317" s="307">
        <f t="shared" si="165"/>
        <v>2049</v>
      </c>
      <c r="AT317" s="307">
        <f t="shared" si="165"/>
        <v>2050</v>
      </c>
    </row>
    <row r="318" spans="2:46" ht="14.4" x14ac:dyDescent="0.3">
      <c r="B318" s="313" t="s">
        <v>208</v>
      </c>
      <c r="C318" s="313"/>
      <c r="D318" s="313"/>
      <c r="E318" s="313"/>
      <c r="F318" s="329">
        <f>+F139</f>
        <v>0</v>
      </c>
      <c r="G318" s="330">
        <f t="shared" ref="G318:AT318" si="166">+G139</f>
        <v>0</v>
      </c>
      <c r="H318" s="330">
        <f t="shared" si="166"/>
        <v>0</v>
      </c>
      <c r="I318" s="330">
        <f t="shared" si="166"/>
        <v>0</v>
      </c>
      <c r="J318" s="330">
        <f t="shared" si="166"/>
        <v>0</v>
      </c>
      <c r="K318" s="329">
        <f t="shared" si="166"/>
        <v>0</v>
      </c>
      <c r="L318" s="330">
        <f t="shared" si="166"/>
        <v>0</v>
      </c>
      <c r="M318" s="330">
        <f t="shared" si="166"/>
        <v>0</v>
      </c>
      <c r="N318" s="330">
        <f t="shared" si="166"/>
        <v>0</v>
      </c>
      <c r="O318" s="330">
        <f t="shared" si="166"/>
        <v>0</v>
      </c>
      <c r="P318" s="329">
        <f t="shared" si="166"/>
        <v>0</v>
      </c>
      <c r="Q318" s="330">
        <f t="shared" si="166"/>
        <v>0</v>
      </c>
      <c r="R318" s="330">
        <f t="shared" si="166"/>
        <v>0</v>
      </c>
      <c r="S318" s="330">
        <f t="shared" si="166"/>
        <v>0</v>
      </c>
      <c r="T318" s="330">
        <f t="shared" si="166"/>
        <v>0</v>
      </c>
      <c r="U318" s="329">
        <f t="shared" si="166"/>
        <v>0</v>
      </c>
      <c r="V318" s="330">
        <f t="shared" si="166"/>
        <v>0</v>
      </c>
      <c r="W318" s="330">
        <f t="shared" si="166"/>
        <v>0</v>
      </c>
      <c r="X318" s="330">
        <f t="shared" si="166"/>
        <v>0</v>
      </c>
      <c r="Y318" s="330">
        <f t="shared" si="166"/>
        <v>0</v>
      </c>
      <c r="Z318" s="330">
        <f t="shared" si="166"/>
        <v>0</v>
      </c>
      <c r="AA318" s="330">
        <f t="shared" si="166"/>
        <v>0</v>
      </c>
      <c r="AB318" s="330">
        <f t="shared" si="166"/>
        <v>0</v>
      </c>
      <c r="AC318" s="330">
        <f t="shared" si="166"/>
        <v>0</v>
      </c>
      <c r="AD318" s="330">
        <f t="shared" si="166"/>
        <v>0</v>
      </c>
      <c r="AE318" s="330">
        <f t="shared" si="166"/>
        <v>0</v>
      </c>
      <c r="AF318" s="330">
        <f t="shared" si="166"/>
        <v>0</v>
      </c>
      <c r="AG318" s="330">
        <f t="shared" si="166"/>
        <v>0</v>
      </c>
      <c r="AH318" s="330">
        <f t="shared" si="166"/>
        <v>0</v>
      </c>
      <c r="AI318" s="330">
        <f t="shared" si="166"/>
        <v>0</v>
      </c>
      <c r="AJ318" s="330">
        <f t="shared" si="166"/>
        <v>0</v>
      </c>
      <c r="AK318" s="330">
        <f t="shared" si="166"/>
        <v>0</v>
      </c>
      <c r="AL318" s="330">
        <f t="shared" si="166"/>
        <v>0</v>
      </c>
      <c r="AM318" s="330">
        <f t="shared" si="166"/>
        <v>0</v>
      </c>
      <c r="AN318" s="330">
        <f t="shared" si="166"/>
        <v>0</v>
      </c>
      <c r="AO318" s="330">
        <f t="shared" si="166"/>
        <v>0</v>
      </c>
      <c r="AP318" s="330">
        <f t="shared" si="166"/>
        <v>0</v>
      </c>
      <c r="AQ318" s="330">
        <f t="shared" si="166"/>
        <v>0</v>
      </c>
      <c r="AR318" s="330">
        <f t="shared" si="166"/>
        <v>0</v>
      </c>
      <c r="AS318" s="330">
        <f t="shared" si="166"/>
        <v>0</v>
      </c>
      <c r="AT318" s="330">
        <f t="shared" si="166"/>
        <v>0</v>
      </c>
    </row>
    <row r="319" spans="2:46" x14ac:dyDescent="0.2">
      <c r="B319" s="313" t="s">
        <v>354</v>
      </c>
      <c r="C319" s="313"/>
      <c r="D319" s="313"/>
      <c r="E319" s="313"/>
      <c r="F319" s="318">
        <f>+F142</f>
        <v>0</v>
      </c>
      <c r="G319" s="313">
        <f t="shared" ref="G319:AT320" si="167">+G142</f>
        <v>0</v>
      </c>
      <c r="H319" s="313">
        <f t="shared" si="167"/>
        <v>0</v>
      </c>
      <c r="I319" s="313">
        <f t="shared" si="167"/>
        <v>0</v>
      </c>
      <c r="J319" s="313">
        <f t="shared" si="167"/>
        <v>0</v>
      </c>
      <c r="K319" s="328">
        <f t="shared" si="167"/>
        <v>0</v>
      </c>
      <c r="L319" s="308">
        <f t="shared" si="167"/>
        <v>0</v>
      </c>
      <c r="M319" s="308">
        <f t="shared" si="167"/>
        <v>52</v>
      </c>
      <c r="N319" s="308">
        <f t="shared" si="167"/>
        <v>312</v>
      </c>
      <c r="O319" s="308">
        <f t="shared" si="167"/>
        <v>312</v>
      </c>
      <c r="P319" s="309">
        <f t="shared" si="167"/>
        <v>312</v>
      </c>
      <c r="Q319" s="308">
        <f t="shared" si="167"/>
        <v>312</v>
      </c>
      <c r="R319" s="308">
        <f t="shared" si="167"/>
        <v>312</v>
      </c>
      <c r="S319" s="308">
        <f t="shared" si="167"/>
        <v>312</v>
      </c>
      <c r="T319" s="308">
        <f t="shared" si="167"/>
        <v>312</v>
      </c>
      <c r="U319" s="309">
        <f t="shared" si="167"/>
        <v>312</v>
      </c>
      <c r="V319" s="308">
        <f t="shared" si="167"/>
        <v>312</v>
      </c>
      <c r="W319" s="308">
        <f t="shared" si="167"/>
        <v>312</v>
      </c>
      <c r="X319" s="308">
        <f t="shared" si="167"/>
        <v>312</v>
      </c>
      <c r="Y319" s="308">
        <f t="shared" si="167"/>
        <v>312</v>
      </c>
      <c r="Z319" s="308">
        <f t="shared" si="167"/>
        <v>312</v>
      </c>
      <c r="AA319" s="308">
        <f t="shared" si="167"/>
        <v>312</v>
      </c>
      <c r="AB319" s="308">
        <f t="shared" si="167"/>
        <v>312</v>
      </c>
      <c r="AC319" s="308">
        <f t="shared" si="167"/>
        <v>312</v>
      </c>
      <c r="AD319" s="308">
        <f t="shared" si="167"/>
        <v>312</v>
      </c>
      <c r="AE319" s="308">
        <f t="shared" si="167"/>
        <v>312</v>
      </c>
      <c r="AF319" s="308">
        <f t="shared" si="167"/>
        <v>312</v>
      </c>
      <c r="AG319" s="308">
        <f t="shared" si="167"/>
        <v>312</v>
      </c>
      <c r="AH319" s="308">
        <f t="shared" si="167"/>
        <v>312</v>
      </c>
      <c r="AI319" s="308">
        <f t="shared" si="167"/>
        <v>312</v>
      </c>
      <c r="AJ319" s="308">
        <f t="shared" si="167"/>
        <v>312</v>
      </c>
      <c r="AK319" s="308">
        <f t="shared" si="167"/>
        <v>312</v>
      </c>
      <c r="AL319" s="308">
        <f t="shared" si="167"/>
        <v>312</v>
      </c>
      <c r="AM319" s="308">
        <f t="shared" si="167"/>
        <v>312</v>
      </c>
      <c r="AN319" s="308">
        <f t="shared" si="167"/>
        <v>312</v>
      </c>
      <c r="AO319" s="308">
        <f t="shared" si="167"/>
        <v>312</v>
      </c>
      <c r="AP319" s="308">
        <f t="shared" si="167"/>
        <v>312</v>
      </c>
      <c r="AQ319" s="308">
        <f t="shared" si="167"/>
        <v>312</v>
      </c>
      <c r="AR319" s="308">
        <f t="shared" si="167"/>
        <v>312</v>
      </c>
      <c r="AS319" s="308">
        <f t="shared" si="167"/>
        <v>312</v>
      </c>
      <c r="AT319" s="308">
        <f t="shared" si="167"/>
        <v>312</v>
      </c>
    </row>
    <row r="320" spans="2:46" x14ac:dyDescent="0.2">
      <c r="B320" s="313"/>
      <c r="C320" s="313"/>
      <c r="D320" s="313"/>
      <c r="E320" s="313"/>
      <c r="F320" s="318">
        <f t="shared" ref="F320:AK320" si="168">+F143</f>
        <v>0</v>
      </c>
      <c r="G320" s="313">
        <f t="shared" si="168"/>
        <v>0</v>
      </c>
      <c r="H320" s="313">
        <f t="shared" si="168"/>
        <v>0</v>
      </c>
      <c r="I320" s="313">
        <f t="shared" si="168"/>
        <v>0</v>
      </c>
      <c r="J320" s="313">
        <f t="shared" si="168"/>
        <v>0</v>
      </c>
      <c r="K320" s="328">
        <f t="shared" si="168"/>
        <v>0</v>
      </c>
      <c r="L320" s="313">
        <f t="shared" si="168"/>
        <v>0</v>
      </c>
      <c r="M320" s="313">
        <f t="shared" si="168"/>
        <v>0</v>
      </c>
      <c r="N320" s="313">
        <f t="shared" si="168"/>
        <v>0</v>
      </c>
      <c r="O320" s="313">
        <f t="shared" si="168"/>
        <v>0</v>
      </c>
      <c r="P320" s="328">
        <f t="shared" si="168"/>
        <v>0</v>
      </c>
      <c r="Q320" s="313">
        <f t="shared" si="168"/>
        <v>0</v>
      </c>
      <c r="R320" s="313">
        <f t="shared" si="168"/>
        <v>0</v>
      </c>
      <c r="S320" s="313">
        <f t="shared" si="168"/>
        <v>0</v>
      </c>
      <c r="T320" s="313">
        <f t="shared" si="168"/>
        <v>0</v>
      </c>
      <c r="U320" s="328">
        <f t="shared" si="168"/>
        <v>0</v>
      </c>
      <c r="V320" s="313">
        <f t="shared" si="168"/>
        <v>0</v>
      </c>
      <c r="W320" s="313">
        <f t="shared" si="168"/>
        <v>0</v>
      </c>
      <c r="X320" s="313">
        <f t="shared" si="168"/>
        <v>0</v>
      </c>
      <c r="Y320" s="313">
        <f t="shared" si="168"/>
        <v>0</v>
      </c>
      <c r="Z320" s="313">
        <f t="shared" si="168"/>
        <v>0</v>
      </c>
      <c r="AA320" s="313">
        <f t="shared" si="168"/>
        <v>0</v>
      </c>
      <c r="AB320" s="313">
        <f t="shared" si="168"/>
        <v>0</v>
      </c>
      <c r="AC320" s="313">
        <f t="shared" si="168"/>
        <v>0</v>
      </c>
      <c r="AD320" s="313">
        <f t="shared" si="168"/>
        <v>0</v>
      </c>
      <c r="AE320" s="313">
        <f t="shared" si="168"/>
        <v>0</v>
      </c>
      <c r="AF320" s="313">
        <f t="shared" si="168"/>
        <v>0</v>
      </c>
      <c r="AG320" s="313">
        <f t="shared" si="168"/>
        <v>0</v>
      </c>
      <c r="AH320" s="313">
        <f t="shared" si="168"/>
        <v>0</v>
      </c>
      <c r="AI320" s="313">
        <f t="shared" si="168"/>
        <v>0</v>
      </c>
      <c r="AJ320" s="313">
        <f t="shared" si="168"/>
        <v>0</v>
      </c>
      <c r="AK320" s="313">
        <f t="shared" si="168"/>
        <v>0</v>
      </c>
      <c r="AL320" s="313">
        <f t="shared" si="167"/>
        <v>0</v>
      </c>
      <c r="AM320" s="313">
        <f t="shared" si="167"/>
        <v>0</v>
      </c>
      <c r="AN320" s="313">
        <f t="shared" si="167"/>
        <v>0</v>
      </c>
      <c r="AO320" s="313">
        <f t="shared" si="167"/>
        <v>0</v>
      </c>
      <c r="AP320" s="313">
        <f t="shared" si="167"/>
        <v>0</v>
      </c>
      <c r="AQ320" s="313">
        <f t="shared" si="167"/>
        <v>0</v>
      </c>
      <c r="AR320" s="313">
        <f t="shared" si="167"/>
        <v>0</v>
      </c>
      <c r="AS320" s="313">
        <f t="shared" si="167"/>
        <v>0</v>
      </c>
      <c r="AT320" s="313">
        <f t="shared" si="167"/>
        <v>0</v>
      </c>
    </row>
    <row r="321" spans="2:46" ht="14.4" x14ac:dyDescent="0.3">
      <c r="B321" s="307" t="s">
        <v>203</v>
      </c>
      <c r="C321" s="321">
        <f>+C319+C320</f>
        <v>0</v>
      </c>
      <c r="D321" s="321">
        <f>+D319+D320</f>
        <v>0</v>
      </c>
      <c r="E321" s="321">
        <f>+E319+E320</f>
        <v>0</v>
      </c>
      <c r="F321" s="322">
        <f t="shared" ref="F321:AT321" si="169">+F319+F320</f>
        <v>0</v>
      </c>
      <c r="G321" s="321">
        <f t="shared" si="169"/>
        <v>0</v>
      </c>
      <c r="H321" s="321">
        <f t="shared" si="169"/>
        <v>0</v>
      </c>
      <c r="I321" s="321">
        <f t="shared" si="169"/>
        <v>0</v>
      </c>
      <c r="J321" s="321">
        <f t="shared" si="169"/>
        <v>0</v>
      </c>
      <c r="K321" s="322">
        <f t="shared" si="169"/>
        <v>0</v>
      </c>
      <c r="L321" s="321">
        <f t="shared" si="169"/>
        <v>0</v>
      </c>
      <c r="M321" s="321">
        <f t="shared" si="169"/>
        <v>52</v>
      </c>
      <c r="N321" s="321">
        <f t="shared" si="169"/>
        <v>312</v>
      </c>
      <c r="O321" s="321">
        <f t="shared" si="169"/>
        <v>312</v>
      </c>
      <c r="P321" s="322">
        <f t="shared" si="169"/>
        <v>312</v>
      </c>
      <c r="Q321" s="321">
        <f t="shared" si="169"/>
        <v>312</v>
      </c>
      <c r="R321" s="321">
        <f t="shared" si="169"/>
        <v>312</v>
      </c>
      <c r="S321" s="321">
        <f t="shared" si="169"/>
        <v>312</v>
      </c>
      <c r="T321" s="321">
        <f t="shared" si="169"/>
        <v>312</v>
      </c>
      <c r="U321" s="322">
        <f t="shared" si="169"/>
        <v>312</v>
      </c>
      <c r="V321" s="321">
        <f t="shared" si="169"/>
        <v>312</v>
      </c>
      <c r="W321" s="321">
        <f t="shared" si="169"/>
        <v>312</v>
      </c>
      <c r="X321" s="321">
        <f t="shared" si="169"/>
        <v>312</v>
      </c>
      <c r="Y321" s="321">
        <f t="shared" si="169"/>
        <v>312</v>
      </c>
      <c r="Z321" s="321">
        <f t="shared" si="169"/>
        <v>312</v>
      </c>
      <c r="AA321" s="321">
        <f t="shared" si="169"/>
        <v>312</v>
      </c>
      <c r="AB321" s="321">
        <f t="shared" si="169"/>
        <v>312</v>
      </c>
      <c r="AC321" s="321">
        <f t="shared" si="169"/>
        <v>312</v>
      </c>
      <c r="AD321" s="321">
        <f t="shared" si="169"/>
        <v>312</v>
      </c>
      <c r="AE321" s="321">
        <f t="shared" si="169"/>
        <v>312</v>
      </c>
      <c r="AF321" s="321">
        <f t="shared" si="169"/>
        <v>312</v>
      </c>
      <c r="AG321" s="321">
        <f t="shared" si="169"/>
        <v>312</v>
      </c>
      <c r="AH321" s="321">
        <f t="shared" si="169"/>
        <v>312</v>
      </c>
      <c r="AI321" s="321">
        <f t="shared" si="169"/>
        <v>312</v>
      </c>
      <c r="AJ321" s="321">
        <f t="shared" si="169"/>
        <v>312</v>
      </c>
      <c r="AK321" s="321">
        <f t="shared" si="169"/>
        <v>312</v>
      </c>
      <c r="AL321" s="321">
        <f t="shared" si="169"/>
        <v>312</v>
      </c>
      <c r="AM321" s="321">
        <f t="shared" si="169"/>
        <v>312</v>
      </c>
      <c r="AN321" s="321">
        <f t="shared" si="169"/>
        <v>312</v>
      </c>
      <c r="AO321" s="321">
        <f t="shared" si="169"/>
        <v>312</v>
      </c>
      <c r="AP321" s="321">
        <f t="shared" si="169"/>
        <v>312</v>
      </c>
      <c r="AQ321" s="321">
        <f t="shared" si="169"/>
        <v>312</v>
      </c>
      <c r="AR321" s="321">
        <f t="shared" si="169"/>
        <v>312</v>
      </c>
      <c r="AS321" s="321">
        <f t="shared" si="169"/>
        <v>312</v>
      </c>
      <c r="AT321" s="321">
        <f t="shared" si="169"/>
        <v>312</v>
      </c>
    </row>
    <row r="323" spans="2:46" ht="18" x14ac:dyDescent="0.2">
      <c r="B323" s="312" t="str">
        <f>+B144</f>
        <v>Turbovapor carbón</v>
      </c>
    </row>
    <row r="324" spans="2:46" ht="14.4" x14ac:dyDescent="0.3">
      <c r="C324" s="307">
        <f>+C307</f>
        <v>2007</v>
      </c>
      <c r="D324" s="307">
        <f>+D307</f>
        <v>2008</v>
      </c>
      <c r="E324" s="307">
        <f>+E307</f>
        <v>2009</v>
      </c>
      <c r="F324" s="314">
        <f t="shared" ref="F324:AT324" si="170">+F307</f>
        <v>2010</v>
      </c>
      <c r="G324" s="307">
        <f t="shared" si="170"/>
        <v>2011</v>
      </c>
      <c r="H324" s="307">
        <f t="shared" si="170"/>
        <v>2012</v>
      </c>
      <c r="I324" s="307">
        <f t="shared" si="170"/>
        <v>2013</v>
      </c>
      <c r="J324" s="307">
        <f t="shared" si="170"/>
        <v>2014</v>
      </c>
      <c r="K324" s="314">
        <f t="shared" si="170"/>
        <v>2015</v>
      </c>
      <c r="L324" s="307">
        <f t="shared" si="170"/>
        <v>2016</v>
      </c>
      <c r="M324" s="307">
        <f t="shared" si="170"/>
        <v>2017</v>
      </c>
      <c r="N324" s="307">
        <f t="shared" si="170"/>
        <v>2018</v>
      </c>
      <c r="O324" s="307">
        <f t="shared" si="170"/>
        <v>2019</v>
      </c>
      <c r="P324" s="314">
        <f t="shared" si="170"/>
        <v>2020</v>
      </c>
      <c r="Q324" s="307">
        <f t="shared" si="170"/>
        <v>2021</v>
      </c>
      <c r="R324" s="307">
        <f t="shared" si="170"/>
        <v>2022</v>
      </c>
      <c r="S324" s="307">
        <f t="shared" si="170"/>
        <v>2023</v>
      </c>
      <c r="T324" s="307">
        <f t="shared" si="170"/>
        <v>2024</v>
      </c>
      <c r="U324" s="314">
        <f t="shared" si="170"/>
        <v>2025</v>
      </c>
      <c r="V324" s="307">
        <f t="shared" si="170"/>
        <v>2026</v>
      </c>
      <c r="W324" s="307">
        <f t="shared" si="170"/>
        <v>2027</v>
      </c>
      <c r="X324" s="307">
        <f t="shared" si="170"/>
        <v>2028</v>
      </c>
      <c r="Y324" s="307">
        <f t="shared" si="170"/>
        <v>2029</v>
      </c>
      <c r="Z324" s="307">
        <f t="shared" si="170"/>
        <v>2030</v>
      </c>
      <c r="AA324" s="307">
        <f t="shared" si="170"/>
        <v>2031</v>
      </c>
      <c r="AB324" s="307">
        <f t="shared" si="170"/>
        <v>2032</v>
      </c>
      <c r="AC324" s="307">
        <f t="shared" si="170"/>
        <v>2033</v>
      </c>
      <c r="AD324" s="307">
        <f t="shared" si="170"/>
        <v>2034</v>
      </c>
      <c r="AE324" s="307">
        <f t="shared" si="170"/>
        <v>2035</v>
      </c>
      <c r="AF324" s="307">
        <f t="shared" si="170"/>
        <v>2036</v>
      </c>
      <c r="AG324" s="307">
        <f t="shared" si="170"/>
        <v>2037</v>
      </c>
      <c r="AH324" s="307">
        <f t="shared" si="170"/>
        <v>2038</v>
      </c>
      <c r="AI324" s="307">
        <f t="shared" si="170"/>
        <v>2039</v>
      </c>
      <c r="AJ324" s="307">
        <f t="shared" si="170"/>
        <v>2040</v>
      </c>
      <c r="AK324" s="307">
        <f t="shared" si="170"/>
        <v>2041</v>
      </c>
      <c r="AL324" s="307">
        <f t="shared" si="170"/>
        <v>2042</v>
      </c>
      <c r="AM324" s="307">
        <f t="shared" si="170"/>
        <v>2043</v>
      </c>
      <c r="AN324" s="307">
        <f t="shared" si="170"/>
        <v>2044</v>
      </c>
      <c r="AO324" s="307">
        <f t="shared" si="170"/>
        <v>2045</v>
      </c>
      <c r="AP324" s="307">
        <f t="shared" si="170"/>
        <v>2046</v>
      </c>
      <c r="AQ324" s="307">
        <f t="shared" si="170"/>
        <v>2047</v>
      </c>
      <c r="AR324" s="307">
        <f t="shared" si="170"/>
        <v>2048</v>
      </c>
      <c r="AS324" s="307">
        <f t="shared" si="170"/>
        <v>2049</v>
      </c>
      <c r="AT324" s="307">
        <f t="shared" si="170"/>
        <v>2050</v>
      </c>
    </row>
    <row r="325" spans="2:46" x14ac:dyDescent="0.2">
      <c r="B325" s="313" t="str">
        <f>+B144</f>
        <v>Turbovapor carbón</v>
      </c>
      <c r="C325" s="313"/>
      <c r="D325" s="313"/>
      <c r="E325" s="313"/>
      <c r="F325" s="318">
        <f t="shared" ref="F325:AT325" si="171">+F144</f>
        <v>0</v>
      </c>
      <c r="G325" s="319">
        <f t="shared" si="171"/>
        <v>0</v>
      </c>
      <c r="H325" s="319">
        <f t="shared" si="171"/>
        <v>0</v>
      </c>
      <c r="I325" s="319">
        <f t="shared" si="171"/>
        <v>0</v>
      </c>
      <c r="J325" s="319">
        <f t="shared" si="171"/>
        <v>0</v>
      </c>
      <c r="K325" s="318">
        <f t="shared" si="171"/>
        <v>0</v>
      </c>
      <c r="L325" s="319">
        <f t="shared" si="171"/>
        <v>0</v>
      </c>
      <c r="M325" s="319">
        <f t="shared" si="171"/>
        <v>0</v>
      </c>
      <c r="N325" s="319">
        <f t="shared" si="171"/>
        <v>0</v>
      </c>
      <c r="O325" s="319">
        <f t="shared" si="171"/>
        <v>0</v>
      </c>
      <c r="P325" s="318">
        <f t="shared" si="171"/>
        <v>0</v>
      </c>
      <c r="Q325" s="319">
        <f t="shared" si="171"/>
        <v>0</v>
      </c>
      <c r="R325" s="319">
        <f t="shared" si="171"/>
        <v>0</v>
      </c>
      <c r="S325" s="319">
        <f t="shared" si="171"/>
        <v>0</v>
      </c>
      <c r="T325" s="319">
        <f t="shared" si="171"/>
        <v>0</v>
      </c>
      <c r="U325" s="318">
        <f t="shared" si="171"/>
        <v>0</v>
      </c>
      <c r="V325" s="319">
        <f t="shared" si="171"/>
        <v>0</v>
      </c>
      <c r="W325" s="319">
        <f t="shared" si="171"/>
        <v>0</v>
      </c>
      <c r="X325" s="319">
        <f t="shared" si="171"/>
        <v>0</v>
      </c>
      <c r="Y325" s="319">
        <f t="shared" si="171"/>
        <v>0</v>
      </c>
      <c r="Z325" s="319">
        <f t="shared" si="171"/>
        <v>0</v>
      </c>
      <c r="AA325" s="319">
        <f t="shared" si="171"/>
        <v>0</v>
      </c>
      <c r="AB325" s="319">
        <f t="shared" si="171"/>
        <v>0</v>
      </c>
      <c r="AC325" s="319">
        <f t="shared" si="171"/>
        <v>0</v>
      </c>
      <c r="AD325" s="319">
        <f t="shared" si="171"/>
        <v>0</v>
      </c>
      <c r="AE325" s="319">
        <f t="shared" si="171"/>
        <v>0</v>
      </c>
      <c r="AF325" s="319">
        <f t="shared" si="171"/>
        <v>0</v>
      </c>
      <c r="AG325" s="319">
        <f t="shared" si="171"/>
        <v>0</v>
      </c>
      <c r="AH325" s="319">
        <f t="shared" si="171"/>
        <v>0</v>
      </c>
      <c r="AI325" s="319">
        <f t="shared" si="171"/>
        <v>0</v>
      </c>
      <c r="AJ325" s="319">
        <f t="shared" si="171"/>
        <v>0</v>
      </c>
      <c r="AK325" s="319">
        <f t="shared" si="171"/>
        <v>0</v>
      </c>
      <c r="AL325" s="319">
        <f t="shared" si="171"/>
        <v>0</v>
      </c>
      <c r="AM325" s="319">
        <f t="shared" si="171"/>
        <v>0</v>
      </c>
      <c r="AN325" s="319">
        <f t="shared" si="171"/>
        <v>0</v>
      </c>
      <c r="AO325" s="319">
        <f t="shared" si="171"/>
        <v>0</v>
      </c>
      <c r="AP325" s="319">
        <f t="shared" si="171"/>
        <v>0</v>
      </c>
      <c r="AQ325" s="319">
        <f t="shared" si="171"/>
        <v>0</v>
      </c>
      <c r="AR325" s="319">
        <f t="shared" si="171"/>
        <v>0</v>
      </c>
      <c r="AS325" s="319">
        <f t="shared" si="171"/>
        <v>0</v>
      </c>
      <c r="AT325" s="319">
        <f t="shared" si="171"/>
        <v>0</v>
      </c>
    </row>
    <row r="327" spans="2:46" ht="18" x14ac:dyDescent="0.2">
      <c r="B327" s="312" t="str">
        <f>+B151</f>
        <v>Motores diesel</v>
      </c>
    </row>
    <row r="328" spans="2:46" ht="14.4" x14ac:dyDescent="0.3">
      <c r="C328" s="307">
        <f>+C324</f>
        <v>2007</v>
      </c>
      <c r="D328" s="307">
        <f>+D324</f>
        <v>2008</v>
      </c>
      <c r="E328" s="307">
        <f>+E324</f>
        <v>2009</v>
      </c>
      <c r="F328" s="314">
        <f t="shared" ref="F328:AT328" si="172">+F324</f>
        <v>2010</v>
      </c>
      <c r="G328" s="307">
        <f t="shared" si="172"/>
        <v>2011</v>
      </c>
      <c r="H328" s="307">
        <f t="shared" si="172"/>
        <v>2012</v>
      </c>
      <c r="I328" s="307">
        <f t="shared" si="172"/>
        <v>2013</v>
      </c>
      <c r="J328" s="307">
        <f t="shared" si="172"/>
        <v>2014</v>
      </c>
      <c r="K328" s="314">
        <f t="shared" si="172"/>
        <v>2015</v>
      </c>
      <c r="L328" s="307">
        <f t="shared" si="172"/>
        <v>2016</v>
      </c>
      <c r="M328" s="307">
        <f t="shared" si="172"/>
        <v>2017</v>
      </c>
      <c r="N328" s="307">
        <f t="shared" si="172"/>
        <v>2018</v>
      </c>
      <c r="O328" s="307">
        <f t="shared" si="172"/>
        <v>2019</v>
      </c>
      <c r="P328" s="314">
        <f t="shared" si="172"/>
        <v>2020</v>
      </c>
      <c r="Q328" s="307">
        <f t="shared" si="172"/>
        <v>2021</v>
      </c>
      <c r="R328" s="307">
        <f t="shared" si="172"/>
        <v>2022</v>
      </c>
      <c r="S328" s="307">
        <f t="shared" si="172"/>
        <v>2023</v>
      </c>
      <c r="T328" s="307">
        <f t="shared" si="172"/>
        <v>2024</v>
      </c>
      <c r="U328" s="314">
        <f t="shared" si="172"/>
        <v>2025</v>
      </c>
      <c r="V328" s="307">
        <f t="shared" si="172"/>
        <v>2026</v>
      </c>
      <c r="W328" s="307">
        <f t="shared" si="172"/>
        <v>2027</v>
      </c>
      <c r="X328" s="307">
        <f t="shared" si="172"/>
        <v>2028</v>
      </c>
      <c r="Y328" s="307">
        <f t="shared" si="172"/>
        <v>2029</v>
      </c>
      <c r="Z328" s="307">
        <f t="shared" si="172"/>
        <v>2030</v>
      </c>
      <c r="AA328" s="307">
        <f t="shared" si="172"/>
        <v>2031</v>
      </c>
      <c r="AB328" s="307">
        <f t="shared" si="172"/>
        <v>2032</v>
      </c>
      <c r="AC328" s="307">
        <f t="shared" si="172"/>
        <v>2033</v>
      </c>
      <c r="AD328" s="307">
        <f t="shared" si="172"/>
        <v>2034</v>
      </c>
      <c r="AE328" s="307">
        <f t="shared" si="172"/>
        <v>2035</v>
      </c>
      <c r="AF328" s="307">
        <f t="shared" si="172"/>
        <v>2036</v>
      </c>
      <c r="AG328" s="307">
        <f t="shared" si="172"/>
        <v>2037</v>
      </c>
      <c r="AH328" s="307">
        <f t="shared" si="172"/>
        <v>2038</v>
      </c>
      <c r="AI328" s="307">
        <f t="shared" si="172"/>
        <v>2039</v>
      </c>
      <c r="AJ328" s="307">
        <f t="shared" si="172"/>
        <v>2040</v>
      </c>
      <c r="AK328" s="307">
        <f t="shared" si="172"/>
        <v>2041</v>
      </c>
      <c r="AL328" s="307">
        <f t="shared" si="172"/>
        <v>2042</v>
      </c>
      <c r="AM328" s="307">
        <f t="shared" si="172"/>
        <v>2043</v>
      </c>
      <c r="AN328" s="307">
        <f t="shared" si="172"/>
        <v>2044</v>
      </c>
      <c r="AO328" s="307">
        <f t="shared" si="172"/>
        <v>2045</v>
      </c>
      <c r="AP328" s="307">
        <f t="shared" si="172"/>
        <v>2046</v>
      </c>
      <c r="AQ328" s="307">
        <f t="shared" si="172"/>
        <v>2047</v>
      </c>
      <c r="AR328" s="307">
        <f t="shared" si="172"/>
        <v>2048</v>
      </c>
      <c r="AS328" s="307">
        <f t="shared" si="172"/>
        <v>2049</v>
      </c>
      <c r="AT328" s="307">
        <f t="shared" si="172"/>
        <v>2050</v>
      </c>
    </row>
    <row r="329" spans="2:46" x14ac:dyDescent="0.2">
      <c r="B329" s="313" t="str">
        <f t="shared" ref="B329:AT330" si="173">+B153</f>
        <v>GENERADORAS</v>
      </c>
      <c r="C329" s="308">
        <f t="shared" si="173"/>
        <v>648.08814999999959</v>
      </c>
      <c r="D329" s="308">
        <f t="shared" si="173"/>
        <v>649.82534999999939</v>
      </c>
      <c r="E329" s="308">
        <f t="shared" si="173"/>
        <v>725.7039499999994</v>
      </c>
      <c r="F329" s="309">
        <f t="shared" si="173"/>
        <v>893.13727999999946</v>
      </c>
      <c r="G329" s="308">
        <f t="shared" si="173"/>
        <v>927.74377999999956</v>
      </c>
      <c r="H329" s="308">
        <f t="shared" si="173"/>
        <v>1143.024259999999</v>
      </c>
      <c r="I329" s="308">
        <f t="shared" si="173"/>
        <v>1161.0361999999996</v>
      </c>
      <c r="J329" s="308">
        <f t="shared" si="173"/>
        <v>1248.6152799999995</v>
      </c>
      <c r="K329" s="309">
        <f t="shared" si="173"/>
        <v>1345.9330799999996</v>
      </c>
      <c r="L329" s="308">
        <f t="shared" si="173"/>
        <v>1405.6180799999995</v>
      </c>
      <c r="M329" s="308">
        <f t="shared" si="173"/>
        <v>1405.6180799999995</v>
      </c>
      <c r="N329" s="308">
        <f t="shared" si="173"/>
        <v>1405.6180799999995</v>
      </c>
      <c r="O329" s="308">
        <f t="shared" si="173"/>
        <v>1405.6180799999995</v>
      </c>
      <c r="P329" s="309">
        <f t="shared" si="173"/>
        <v>1405.6180799999995</v>
      </c>
      <c r="Q329" s="308">
        <f t="shared" si="173"/>
        <v>1405.6180799999995</v>
      </c>
      <c r="R329" s="308">
        <f t="shared" si="173"/>
        <v>1405.6180799999995</v>
      </c>
      <c r="S329" s="308">
        <f t="shared" si="173"/>
        <v>1405.6180799999995</v>
      </c>
      <c r="T329" s="308">
        <f t="shared" si="173"/>
        <v>1405.6180799999995</v>
      </c>
      <c r="U329" s="309">
        <f t="shared" si="173"/>
        <v>1405.6180799999995</v>
      </c>
      <c r="V329" s="308">
        <f t="shared" si="173"/>
        <v>1405.6180799999995</v>
      </c>
      <c r="W329" s="308">
        <f t="shared" si="173"/>
        <v>1405.6180799999995</v>
      </c>
      <c r="X329" s="308">
        <f t="shared" si="173"/>
        <v>1405.6180799999995</v>
      </c>
      <c r="Y329" s="308">
        <f t="shared" si="173"/>
        <v>1405.6180799999995</v>
      </c>
      <c r="Z329" s="308">
        <f t="shared" si="173"/>
        <v>1405.6180799999995</v>
      </c>
      <c r="AA329" s="308">
        <f t="shared" si="173"/>
        <v>1405.6180799999995</v>
      </c>
      <c r="AB329" s="308">
        <f t="shared" si="173"/>
        <v>1405.6180799999995</v>
      </c>
      <c r="AC329" s="308">
        <f t="shared" si="173"/>
        <v>1405.6180799999995</v>
      </c>
      <c r="AD329" s="308">
        <f t="shared" si="173"/>
        <v>1405.6180799999995</v>
      </c>
      <c r="AE329" s="308">
        <f t="shared" si="173"/>
        <v>1405.6180799999995</v>
      </c>
      <c r="AF329" s="308">
        <f t="shared" si="173"/>
        <v>1405.6180799999995</v>
      </c>
      <c r="AG329" s="308">
        <f t="shared" si="173"/>
        <v>1405.6180799999995</v>
      </c>
      <c r="AH329" s="308">
        <f t="shared" si="173"/>
        <v>1405.6180799999995</v>
      </c>
      <c r="AI329" s="308">
        <f t="shared" si="173"/>
        <v>1405.6180799999995</v>
      </c>
      <c r="AJ329" s="308">
        <f t="shared" si="173"/>
        <v>1405.6180799999995</v>
      </c>
      <c r="AK329" s="308">
        <f t="shared" si="173"/>
        <v>1405.6180799999995</v>
      </c>
      <c r="AL329" s="308">
        <f t="shared" si="173"/>
        <v>1405.6180799999995</v>
      </c>
      <c r="AM329" s="308">
        <f t="shared" si="173"/>
        <v>1405.6180799999995</v>
      </c>
      <c r="AN329" s="308">
        <f t="shared" si="173"/>
        <v>1405.6180799999995</v>
      </c>
      <c r="AO329" s="308">
        <f t="shared" si="173"/>
        <v>1405.6180799999995</v>
      </c>
      <c r="AP329" s="308">
        <f t="shared" si="173"/>
        <v>1405.6180799999995</v>
      </c>
      <c r="AQ329" s="308">
        <f t="shared" si="173"/>
        <v>1405.6180799999995</v>
      </c>
      <c r="AR329" s="308">
        <f t="shared" si="173"/>
        <v>1405.6180799999995</v>
      </c>
      <c r="AS329" s="308">
        <f t="shared" si="173"/>
        <v>1405.6180799999995</v>
      </c>
      <c r="AT329" s="308">
        <f t="shared" si="173"/>
        <v>1405.6180799999995</v>
      </c>
    </row>
    <row r="330" spans="2:46" x14ac:dyDescent="0.2">
      <c r="B330" s="313" t="str">
        <f t="shared" si="173"/>
        <v>DISTRIBUIDORAS</v>
      </c>
      <c r="C330" s="308">
        <f t="shared" si="173"/>
        <v>201.74670000000043</v>
      </c>
      <c r="D330" s="308">
        <f t="shared" si="173"/>
        <v>201.74670000000043</v>
      </c>
      <c r="E330" s="308">
        <f t="shared" si="173"/>
        <v>201.74670000000043</v>
      </c>
      <c r="F330" s="309">
        <f t="shared" si="173"/>
        <v>201.74670000000043</v>
      </c>
      <c r="G330" s="308">
        <f t="shared" si="173"/>
        <v>213.43060000000031</v>
      </c>
      <c r="H330" s="308">
        <f t="shared" si="173"/>
        <v>159.27910000000071</v>
      </c>
      <c r="I330" s="308">
        <f t="shared" si="173"/>
        <v>160.78570000000002</v>
      </c>
      <c r="J330" s="308">
        <f t="shared" si="173"/>
        <v>200.23826000000031</v>
      </c>
      <c r="K330" s="309">
        <f t="shared" si="173"/>
        <v>200.23826000000031</v>
      </c>
      <c r="L330" s="308">
        <f t="shared" si="173"/>
        <v>200.23826000000031</v>
      </c>
      <c r="M330" s="308">
        <f t="shared" si="173"/>
        <v>200.23826000000031</v>
      </c>
      <c r="N330" s="308">
        <f t="shared" si="173"/>
        <v>200.23826000000031</v>
      </c>
      <c r="O330" s="308">
        <f t="shared" si="173"/>
        <v>200.23826000000031</v>
      </c>
      <c r="P330" s="309">
        <f t="shared" si="173"/>
        <v>200.23826000000031</v>
      </c>
      <c r="Q330" s="308">
        <f t="shared" si="173"/>
        <v>200.23826000000031</v>
      </c>
      <c r="R330" s="308">
        <f t="shared" si="173"/>
        <v>200.23826000000031</v>
      </c>
      <c r="S330" s="308">
        <f t="shared" si="173"/>
        <v>200.23826000000031</v>
      </c>
      <c r="T330" s="308">
        <f t="shared" si="173"/>
        <v>200.23826000000031</v>
      </c>
      <c r="U330" s="309">
        <f t="shared" si="173"/>
        <v>200.23826000000031</v>
      </c>
      <c r="V330" s="308">
        <f t="shared" si="173"/>
        <v>200.23826000000031</v>
      </c>
      <c r="W330" s="308">
        <f t="shared" si="173"/>
        <v>200.23826000000031</v>
      </c>
      <c r="X330" s="308">
        <f t="shared" si="173"/>
        <v>200.23826000000031</v>
      </c>
      <c r="Y330" s="308">
        <f t="shared" si="173"/>
        <v>200.23826000000031</v>
      </c>
      <c r="Z330" s="308">
        <f t="shared" si="173"/>
        <v>200.23826000000031</v>
      </c>
      <c r="AA330" s="308">
        <f t="shared" si="173"/>
        <v>200.23826000000031</v>
      </c>
      <c r="AB330" s="308">
        <f t="shared" si="173"/>
        <v>200.23826000000031</v>
      </c>
      <c r="AC330" s="308">
        <f t="shared" si="173"/>
        <v>200.23826000000031</v>
      </c>
      <c r="AD330" s="308">
        <f t="shared" si="173"/>
        <v>200.23826000000031</v>
      </c>
      <c r="AE330" s="308">
        <f t="shared" si="173"/>
        <v>200.23826000000031</v>
      </c>
      <c r="AF330" s="308">
        <f t="shared" si="173"/>
        <v>200.23826000000031</v>
      </c>
      <c r="AG330" s="308">
        <f t="shared" si="173"/>
        <v>200.23826000000031</v>
      </c>
      <c r="AH330" s="308">
        <f t="shared" si="173"/>
        <v>200.23826000000031</v>
      </c>
      <c r="AI330" s="308">
        <f t="shared" si="173"/>
        <v>200.23826000000031</v>
      </c>
      <c r="AJ330" s="308">
        <f t="shared" si="173"/>
        <v>200.23826000000031</v>
      </c>
      <c r="AK330" s="308">
        <f t="shared" si="173"/>
        <v>200.23826000000031</v>
      </c>
      <c r="AL330" s="308">
        <f t="shared" si="173"/>
        <v>200.23826000000031</v>
      </c>
      <c r="AM330" s="308">
        <f t="shared" si="173"/>
        <v>200.23826000000031</v>
      </c>
      <c r="AN330" s="308">
        <f t="shared" si="173"/>
        <v>200.23826000000031</v>
      </c>
      <c r="AO330" s="308">
        <f t="shared" si="173"/>
        <v>200.23826000000031</v>
      </c>
      <c r="AP330" s="308">
        <f t="shared" si="173"/>
        <v>200.23826000000031</v>
      </c>
      <c r="AQ330" s="308">
        <f t="shared" si="173"/>
        <v>200.23826000000031</v>
      </c>
      <c r="AR330" s="308">
        <f t="shared" si="173"/>
        <v>200.23826000000031</v>
      </c>
      <c r="AS330" s="308">
        <f t="shared" si="173"/>
        <v>200.23826000000031</v>
      </c>
      <c r="AT330" s="308">
        <f t="shared" si="173"/>
        <v>200.23826000000031</v>
      </c>
    </row>
    <row r="331" spans="2:46" x14ac:dyDescent="0.2">
      <c r="B331" s="313" t="s">
        <v>355</v>
      </c>
      <c r="C331" s="313"/>
      <c r="D331" s="313"/>
      <c r="E331" s="313"/>
      <c r="F331" s="309">
        <f t="shared" ref="F331:AT331" si="174">+F160</f>
        <v>0</v>
      </c>
      <c r="G331" s="308">
        <f t="shared" si="174"/>
        <v>0</v>
      </c>
      <c r="H331" s="308">
        <f t="shared" si="174"/>
        <v>0</v>
      </c>
      <c r="I331" s="308">
        <f t="shared" si="174"/>
        <v>0</v>
      </c>
      <c r="J331" s="308">
        <f t="shared" si="174"/>
        <v>0</v>
      </c>
      <c r="K331" s="309">
        <f t="shared" si="174"/>
        <v>0</v>
      </c>
      <c r="L331" s="308">
        <f t="shared" si="174"/>
        <v>0</v>
      </c>
      <c r="M331" s="308">
        <f t="shared" si="174"/>
        <v>0</v>
      </c>
      <c r="N331" s="308">
        <f t="shared" si="174"/>
        <v>0</v>
      </c>
      <c r="O331" s="308">
        <f t="shared" si="174"/>
        <v>0</v>
      </c>
      <c r="P331" s="309">
        <f t="shared" si="174"/>
        <v>0</v>
      </c>
      <c r="Q331" s="308">
        <f t="shared" si="174"/>
        <v>0</v>
      </c>
      <c r="R331" s="308">
        <f t="shared" si="174"/>
        <v>0</v>
      </c>
      <c r="S331" s="308">
        <f t="shared" si="174"/>
        <v>0</v>
      </c>
      <c r="T331" s="308">
        <f t="shared" si="174"/>
        <v>0</v>
      </c>
      <c r="U331" s="309">
        <f t="shared" si="174"/>
        <v>0</v>
      </c>
      <c r="V331" s="308">
        <f t="shared" si="174"/>
        <v>0</v>
      </c>
      <c r="W331" s="308">
        <f t="shared" si="174"/>
        <v>0</v>
      </c>
      <c r="X331" s="308">
        <f t="shared" si="174"/>
        <v>0</v>
      </c>
      <c r="Y331" s="308">
        <f t="shared" si="174"/>
        <v>0</v>
      </c>
      <c r="Z331" s="308">
        <f t="shared" si="174"/>
        <v>0</v>
      </c>
      <c r="AA331" s="308">
        <f t="shared" si="174"/>
        <v>0</v>
      </c>
      <c r="AB331" s="308">
        <f t="shared" si="174"/>
        <v>0</v>
      </c>
      <c r="AC331" s="308">
        <f t="shared" si="174"/>
        <v>0</v>
      </c>
      <c r="AD331" s="308">
        <f t="shared" si="174"/>
        <v>0</v>
      </c>
      <c r="AE331" s="308">
        <f t="shared" si="174"/>
        <v>0</v>
      </c>
      <c r="AF331" s="308">
        <f t="shared" si="174"/>
        <v>0</v>
      </c>
      <c r="AG331" s="308">
        <f t="shared" si="174"/>
        <v>0</v>
      </c>
      <c r="AH331" s="308">
        <f t="shared" si="174"/>
        <v>0</v>
      </c>
      <c r="AI331" s="308">
        <f t="shared" si="174"/>
        <v>0</v>
      </c>
      <c r="AJ331" s="308">
        <f t="shared" si="174"/>
        <v>0</v>
      </c>
      <c r="AK331" s="308">
        <f t="shared" si="174"/>
        <v>0</v>
      </c>
      <c r="AL331" s="308">
        <f t="shared" si="174"/>
        <v>0</v>
      </c>
      <c r="AM331" s="308">
        <f t="shared" si="174"/>
        <v>0</v>
      </c>
      <c r="AN331" s="308">
        <f t="shared" si="174"/>
        <v>0</v>
      </c>
      <c r="AO331" s="308">
        <f t="shared" si="174"/>
        <v>0</v>
      </c>
      <c r="AP331" s="308">
        <f t="shared" si="174"/>
        <v>0</v>
      </c>
      <c r="AQ331" s="308">
        <f t="shared" si="174"/>
        <v>0</v>
      </c>
      <c r="AR331" s="308">
        <f t="shared" si="174"/>
        <v>0</v>
      </c>
      <c r="AS331" s="308">
        <f t="shared" si="174"/>
        <v>0</v>
      </c>
      <c r="AT331" s="308">
        <f t="shared" si="174"/>
        <v>0</v>
      </c>
    </row>
    <row r="332" spans="2:46" ht="14.4" x14ac:dyDescent="0.3">
      <c r="B332" s="307" t="s">
        <v>203</v>
      </c>
      <c r="C332" s="321">
        <f t="shared" ref="C332:AT332" si="175">SUM(C329:C331)</f>
        <v>849.83484999999996</v>
      </c>
      <c r="D332" s="321">
        <f t="shared" si="175"/>
        <v>851.57204999999976</v>
      </c>
      <c r="E332" s="321">
        <f t="shared" si="175"/>
        <v>927.45064999999977</v>
      </c>
      <c r="F332" s="322">
        <f t="shared" si="175"/>
        <v>1094.8839799999998</v>
      </c>
      <c r="G332" s="321">
        <f t="shared" si="175"/>
        <v>1141.1743799999999</v>
      </c>
      <c r="H332" s="321">
        <f t="shared" si="175"/>
        <v>1302.3033599999997</v>
      </c>
      <c r="I332" s="321">
        <f t="shared" si="175"/>
        <v>1321.8218999999995</v>
      </c>
      <c r="J332" s="321">
        <f t="shared" si="175"/>
        <v>1448.8535399999998</v>
      </c>
      <c r="K332" s="322">
        <f t="shared" si="175"/>
        <v>1546.1713399999999</v>
      </c>
      <c r="L332" s="321">
        <f t="shared" si="175"/>
        <v>1605.8563399999998</v>
      </c>
      <c r="M332" s="321">
        <f t="shared" si="175"/>
        <v>1605.8563399999998</v>
      </c>
      <c r="N332" s="321">
        <f t="shared" si="175"/>
        <v>1605.8563399999998</v>
      </c>
      <c r="O332" s="321">
        <f t="shared" si="175"/>
        <v>1605.8563399999998</v>
      </c>
      <c r="P332" s="322">
        <f t="shared" si="175"/>
        <v>1605.8563399999998</v>
      </c>
      <c r="Q332" s="321">
        <f t="shared" si="175"/>
        <v>1605.8563399999998</v>
      </c>
      <c r="R332" s="321">
        <f t="shared" si="175"/>
        <v>1605.8563399999998</v>
      </c>
      <c r="S332" s="321">
        <f t="shared" si="175"/>
        <v>1605.8563399999998</v>
      </c>
      <c r="T332" s="321">
        <f t="shared" si="175"/>
        <v>1605.8563399999998</v>
      </c>
      <c r="U332" s="322">
        <f t="shared" si="175"/>
        <v>1605.8563399999998</v>
      </c>
      <c r="V332" s="321">
        <f t="shared" si="175"/>
        <v>1605.8563399999998</v>
      </c>
      <c r="W332" s="321">
        <f t="shared" si="175"/>
        <v>1605.8563399999998</v>
      </c>
      <c r="X332" s="321">
        <f t="shared" si="175"/>
        <v>1605.8563399999998</v>
      </c>
      <c r="Y332" s="321">
        <f t="shared" si="175"/>
        <v>1605.8563399999998</v>
      </c>
      <c r="Z332" s="321">
        <f t="shared" si="175"/>
        <v>1605.8563399999998</v>
      </c>
      <c r="AA332" s="321">
        <f t="shared" si="175"/>
        <v>1605.8563399999998</v>
      </c>
      <c r="AB332" s="321">
        <f t="shared" si="175"/>
        <v>1605.8563399999998</v>
      </c>
      <c r="AC332" s="321">
        <f t="shared" si="175"/>
        <v>1605.8563399999998</v>
      </c>
      <c r="AD332" s="321">
        <f t="shared" si="175"/>
        <v>1605.8563399999998</v>
      </c>
      <c r="AE332" s="321">
        <f t="shared" si="175"/>
        <v>1605.8563399999998</v>
      </c>
      <c r="AF332" s="321">
        <f t="shared" si="175"/>
        <v>1605.8563399999998</v>
      </c>
      <c r="AG332" s="321">
        <f t="shared" si="175"/>
        <v>1605.8563399999998</v>
      </c>
      <c r="AH332" s="321">
        <f t="shared" si="175"/>
        <v>1605.8563399999998</v>
      </c>
      <c r="AI332" s="321">
        <f t="shared" si="175"/>
        <v>1605.8563399999998</v>
      </c>
      <c r="AJ332" s="321">
        <f t="shared" si="175"/>
        <v>1605.8563399999998</v>
      </c>
      <c r="AK332" s="321">
        <f t="shared" si="175"/>
        <v>1605.8563399999998</v>
      </c>
      <c r="AL332" s="321">
        <f t="shared" si="175"/>
        <v>1605.8563399999998</v>
      </c>
      <c r="AM332" s="321">
        <f t="shared" si="175"/>
        <v>1605.8563399999998</v>
      </c>
      <c r="AN332" s="321">
        <f t="shared" si="175"/>
        <v>1605.8563399999998</v>
      </c>
      <c r="AO332" s="321">
        <f t="shared" si="175"/>
        <v>1605.8563399999998</v>
      </c>
      <c r="AP332" s="321">
        <f t="shared" si="175"/>
        <v>1605.8563399999998</v>
      </c>
      <c r="AQ332" s="321">
        <f t="shared" si="175"/>
        <v>1605.8563399999998</v>
      </c>
      <c r="AR332" s="321">
        <f t="shared" si="175"/>
        <v>1605.8563399999998</v>
      </c>
      <c r="AS332" s="321">
        <f t="shared" si="175"/>
        <v>1605.8563399999998</v>
      </c>
      <c r="AT332" s="321">
        <f t="shared" si="175"/>
        <v>1605.8563399999998</v>
      </c>
    </row>
    <row r="333" spans="2:46" ht="14.4" x14ac:dyDescent="0.3">
      <c r="B333" s="331"/>
      <c r="F333" s="332"/>
      <c r="G333" s="333"/>
      <c r="H333" s="333"/>
      <c r="I333" s="333"/>
      <c r="J333" s="333"/>
      <c r="K333" s="332"/>
      <c r="L333" s="333"/>
      <c r="M333" s="333"/>
      <c r="N333" s="333"/>
      <c r="O333" s="333"/>
      <c r="P333" s="332"/>
      <c r="Q333" s="333"/>
      <c r="R333" s="333"/>
      <c r="S333" s="333"/>
      <c r="T333" s="333"/>
      <c r="U333" s="332"/>
      <c r="V333" s="333"/>
      <c r="W333" s="333"/>
      <c r="X333" s="333"/>
      <c r="Y333" s="333"/>
      <c r="Z333" s="333"/>
      <c r="AA333" s="333"/>
      <c r="AB333" s="333"/>
      <c r="AC333" s="333"/>
      <c r="AD333" s="333"/>
      <c r="AE333" s="333"/>
      <c r="AF333" s="333"/>
      <c r="AG333" s="333"/>
      <c r="AH333" s="333"/>
      <c r="AI333" s="333"/>
      <c r="AJ333" s="333"/>
      <c r="AK333" s="333"/>
      <c r="AL333" s="333"/>
      <c r="AM333" s="333"/>
      <c r="AN333" s="333"/>
      <c r="AO333" s="333"/>
      <c r="AP333" s="333"/>
      <c r="AQ333" s="333"/>
      <c r="AR333" s="333"/>
      <c r="AS333" s="333"/>
      <c r="AT333" s="333"/>
    </row>
    <row r="334" spans="2:46" ht="18" x14ac:dyDescent="0.2">
      <c r="B334" s="312" t="str">
        <f>+B162</f>
        <v>Turbina de gas  Diesel</v>
      </c>
    </row>
    <row r="335" spans="2:46" ht="14.4" x14ac:dyDescent="0.3">
      <c r="C335" s="307">
        <f>+C328</f>
        <v>2007</v>
      </c>
      <c r="D335" s="307">
        <f>+D328</f>
        <v>2008</v>
      </c>
      <c r="E335" s="307">
        <f>+E328</f>
        <v>2009</v>
      </c>
      <c r="F335" s="314">
        <f t="shared" ref="F335:AT335" si="176">+F328</f>
        <v>2010</v>
      </c>
      <c r="G335" s="307">
        <f t="shared" si="176"/>
        <v>2011</v>
      </c>
      <c r="H335" s="307">
        <f t="shared" si="176"/>
        <v>2012</v>
      </c>
      <c r="I335" s="307">
        <f t="shared" si="176"/>
        <v>2013</v>
      </c>
      <c r="J335" s="307">
        <f t="shared" si="176"/>
        <v>2014</v>
      </c>
      <c r="K335" s="314">
        <f t="shared" si="176"/>
        <v>2015</v>
      </c>
      <c r="L335" s="307">
        <f t="shared" si="176"/>
        <v>2016</v>
      </c>
      <c r="M335" s="307">
        <f t="shared" si="176"/>
        <v>2017</v>
      </c>
      <c r="N335" s="307">
        <f t="shared" si="176"/>
        <v>2018</v>
      </c>
      <c r="O335" s="307">
        <f t="shared" si="176"/>
        <v>2019</v>
      </c>
      <c r="P335" s="314">
        <f t="shared" si="176"/>
        <v>2020</v>
      </c>
      <c r="Q335" s="307">
        <f t="shared" si="176"/>
        <v>2021</v>
      </c>
      <c r="R335" s="307">
        <f t="shared" si="176"/>
        <v>2022</v>
      </c>
      <c r="S335" s="307">
        <f t="shared" si="176"/>
        <v>2023</v>
      </c>
      <c r="T335" s="307">
        <f t="shared" si="176"/>
        <v>2024</v>
      </c>
      <c r="U335" s="314">
        <f t="shared" si="176"/>
        <v>2025</v>
      </c>
      <c r="V335" s="307">
        <f t="shared" si="176"/>
        <v>2026</v>
      </c>
      <c r="W335" s="307">
        <f t="shared" si="176"/>
        <v>2027</v>
      </c>
      <c r="X335" s="307">
        <f t="shared" si="176"/>
        <v>2028</v>
      </c>
      <c r="Y335" s="307">
        <f t="shared" si="176"/>
        <v>2029</v>
      </c>
      <c r="Z335" s="307">
        <f t="shared" si="176"/>
        <v>2030</v>
      </c>
      <c r="AA335" s="307">
        <f t="shared" si="176"/>
        <v>2031</v>
      </c>
      <c r="AB335" s="307">
        <f t="shared" si="176"/>
        <v>2032</v>
      </c>
      <c r="AC335" s="307">
        <f t="shared" si="176"/>
        <v>2033</v>
      </c>
      <c r="AD335" s="307">
        <f t="shared" si="176"/>
        <v>2034</v>
      </c>
      <c r="AE335" s="307">
        <f t="shared" si="176"/>
        <v>2035</v>
      </c>
      <c r="AF335" s="307">
        <f t="shared" si="176"/>
        <v>2036</v>
      </c>
      <c r="AG335" s="307">
        <f t="shared" si="176"/>
        <v>2037</v>
      </c>
      <c r="AH335" s="307">
        <f t="shared" si="176"/>
        <v>2038</v>
      </c>
      <c r="AI335" s="307">
        <f t="shared" si="176"/>
        <v>2039</v>
      </c>
      <c r="AJ335" s="307">
        <f t="shared" si="176"/>
        <v>2040</v>
      </c>
      <c r="AK335" s="307">
        <f t="shared" si="176"/>
        <v>2041</v>
      </c>
      <c r="AL335" s="307">
        <f t="shared" si="176"/>
        <v>2042</v>
      </c>
      <c r="AM335" s="307">
        <f t="shared" si="176"/>
        <v>2043</v>
      </c>
      <c r="AN335" s="307">
        <f t="shared" si="176"/>
        <v>2044</v>
      </c>
      <c r="AO335" s="307">
        <f t="shared" si="176"/>
        <v>2045</v>
      </c>
      <c r="AP335" s="307">
        <f t="shared" si="176"/>
        <v>2046</v>
      </c>
      <c r="AQ335" s="307">
        <f t="shared" si="176"/>
        <v>2047</v>
      </c>
      <c r="AR335" s="307">
        <f t="shared" si="176"/>
        <v>2048</v>
      </c>
      <c r="AS335" s="307">
        <f t="shared" si="176"/>
        <v>2049</v>
      </c>
      <c r="AT335" s="307">
        <f t="shared" si="176"/>
        <v>2050</v>
      </c>
    </row>
    <row r="336" spans="2:46" ht="14.4" x14ac:dyDescent="0.3">
      <c r="B336" s="313" t="str">
        <f t="shared" ref="B336:AT337" si="177">+B164</f>
        <v>GENERADORAS</v>
      </c>
      <c r="C336" s="319">
        <f t="shared" si="177"/>
        <v>624</v>
      </c>
      <c r="D336" s="319">
        <f t="shared" si="177"/>
        <v>627.70000000000005</v>
      </c>
      <c r="E336" s="319">
        <f t="shared" si="177"/>
        <v>767.7</v>
      </c>
      <c r="F336" s="318">
        <f t="shared" si="177"/>
        <v>769</v>
      </c>
      <c r="G336" s="319">
        <f t="shared" si="177"/>
        <v>769</v>
      </c>
      <c r="H336" s="319">
        <f t="shared" si="177"/>
        <v>721.4</v>
      </c>
      <c r="I336" s="319">
        <f t="shared" si="177"/>
        <v>721.4</v>
      </c>
      <c r="J336" s="319">
        <f t="shared" si="177"/>
        <v>724.8</v>
      </c>
      <c r="K336" s="318">
        <f t="shared" si="177"/>
        <v>725.5</v>
      </c>
      <c r="L336" s="319">
        <f t="shared" si="177"/>
        <v>712.93</v>
      </c>
      <c r="M336" s="334">
        <f t="shared" si="177"/>
        <v>712.93</v>
      </c>
      <c r="N336" s="334">
        <f t="shared" si="177"/>
        <v>712.93</v>
      </c>
      <c r="O336" s="334">
        <f t="shared" si="177"/>
        <v>712.93</v>
      </c>
      <c r="P336" s="335">
        <f t="shared" si="177"/>
        <v>712.93</v>
      </c>
      <c r="Q336" s="334">
        <f t="shared" si="177"/>
        <v>712.93</v>
      </c>
      <c r="R336" s="334">
        <f t="shared" si="177"/>
        <v>712.93</v>
      </c>
      <c r="S336" s="334">
        <f t="shared" si="177"/>
        <v>712.93</v>
      </c>
      <c r="T336" s="334">
        <f t="shared" si="177"/>
        <v>712.93</v>
      </c>
      <c r="U336" s="335">
        <f t="shared" si="177"/>
        <v>712.93</v>
      </c>
      <c r="V336" s="334">
        <f t="shared" si="177"/>
        <v>712.93</v>
      </c>
      <c r="W336" s="334">
        <f t="shared" si="177"/>
        <v>712.93</v>
      </c>
      <c r="X336" s="334">
        <f t="shared" si="177"/>
        <v>712.93</v>
      </c>
      <c r="Y336" s="334">
        <f t="shared" si="177"/>
        <v>712.93</v>
      </c>
      <c r="Z336" s="334">
        <f t="shared" si="177"/>
        <v>712.93</v>
      </c>
      <c r="AA336" s="334">
        <f t="shared" si="177"/>
        <v>712.93</v>
      </c>
      <c r="AB336" s="334">
        <f t="shared" si="177"/>
        <v>712.93</v>
      </c>
      <c r="AC336" s="334">
        <f t="shared" si="177"/>
        <v>712.93</v>
      </c>
      <c r="AD336" s="334">
        <f t="shared" si="177"/>
        <v>712.93</v>
      </c>
      <c r="AE336" s="334">
        <f t="shared" si="177"/>
        <v>712.93</v>
      </c>
      <c r="AF336" s="334">
        <f t="shared" si="177"/>
        <v>712.93</v>
      </c>
      <c r="AG336" s="334">
        <f t="shared" si="177"/>
        <v>712.93</v>
      </c>
      <c r="AH336" s="334">
        <f t="shared" si="177"/>
        <v>712.93</v>
      </c>
      <c r="AI336" s="334">
        <f t="shared" si="177"/>
        <v>712.93</v>
      </c>
      <c r="AJ336" s="334">
        <f t="shared" si="177"/>
        <v>712.93</v>
      </c>
      <c r="AK336" s="334">
        <f t="shared" si="177"/>
        <v>712.93</v>
      </c>
      <c r="AL336" s="334">
        <f t="shared" si="177"/>
        <v>712.93</v>
      </c>
      <c r="AM336" s="334">
        <f t="shared" si="177"/>
        <v>712.93</v>
      </c>
      <c r="AN336" s="334">
        <f t="shared" si="177"/>
        <v>712.93</v>
      </c>
      <c r="AO336" s="334">
        <f t="shared" si="177"/>
        <v>712.93</v>
      </c>
      <c r="AP336" s="334">
        <f t="shared" si="177"/>
        <v>712.93</v>
      </c>
      <c r="AQ336" s="334">
        <f t="shared" si="177"/>
        <v>712.93</v>
      </c>
      <c r="AR336" s="334">
        <f t="shared" si="177"/>
        <v>712.93</v>
      </c>
      <c r="AS336" s="334">
        <f t="shared" si="177"/>
        <v>712.93</v>
      </c>
      <c r="AT336" s="334">
        <f t="shared" si="177"/>
        <v>712.93</v>
      </c>
    </row>
    <row r="337" spans="2:46" ht="14.4" x14ac:dyDescent="0.3">
      <c r="B337" s="313" t="str">
        <f t="shared" si="177"/>
        <v>DISTRIBUIDORAS</v>
      </c>
      <c r="C337" s="319">
        <f t="shared" si="177"/>
        <v>0</v>
      </c>
      <c r="D337" s="319">
        <f t="shared" si="177"/>
        <v>0</v>
      </c>
      <c r="E337" s="319">
        <f t="shared" si="177"/>
        <v>0</v>
      </c>
      <c r="F337" s="318">
        <f t="shared" si="177"/>
        <v>0</v>
      </c>
      <c r="G337" s="319">
        <f t="shared" si="177"/>
        <v>0</v>
      </c>
      <c r="H337" s="319">
        <f t="shared" si="177"/>
        <v>0</v>
      </c>
      <c r="I337" s="319">
        <f t="shared" si="177"/>
        <v>0</v>
      </c>
      <c r="J337" s="319">
        <f t="shared" si="177"/>
        <v>0</v>
      </c>
      <c r="K337" s="318">
        <f t="shared" si="177"/>
        <v>0</v>
      </c>
      <c r="L337" s="319">
        <f t="shared" si="177"/>
        <v>0</v>
      </c>
      <c r="M337" s="334">
        <f t="shared" si="177"/>
        <v>0</v>
      </c>
      <c r="N337" s="334">
        <f t="shared" si="177"/>
        <v>0</v>
      </c>
      <c r="O337" s="334">
        <f t="shared" si="177"/>
        <v>0</v>
      </c>
      <c r="P337" s="335">
        <f t="shared" si="177"/>
        <v>0</v>
      </c>
      <c r="Q337" s="334">
        <f t="shared" si="177"/>
        <v>0</v>
      </c>
      <c r="R337" s="334">
        <f t="shared" si="177"/>
        <v>0</v>
      </c>
      <c r="S337" s="334">
        <f t="shared" si="177"/>
        <v>0</v>
      </c>
      <c r="T337" s="334">
        <f t="shared" si="177"/>
        <v>0</v>
      </c>
      <c r="U337" s="335">
        <f t="shared" si="177"/>
        <v>0</v>
      </c>
      <c r="V337" s="334">
        <f t="shared" si="177"/>
        <v>0</v>
      </c>
      <c r="W337" s="334">
        <f t="shared" si="177"/>
        <v>0</v>
      </c>
      <c r="X337" s="334">
        <f t="shared" si="177"/>
        <v>0</v>
      </c>
      <c r="Y337" s="334">
        <f t="shared" si="177"/>
        <v>0</v>
      </c>
      <c r="Z337" s="334">
        <f t="shared" si="177"/>
        <v>0</v>
      </c>
      <c r="AA337" s="334">
        <f t="shared" si="177"/>
        <v>0</v>
      </c>
      <c r="AB337" s="334">
        <f t="shared" si="177"/>
        <v>0</v>
      </c>
      <c r="AC337" s="334">
        <f t="shared" si="177"/>
        <v>0</v>
      </c>
      <c r="AD337" s="334">
        <f t="shared" si="177"/>
        <v>0</v>
      </c>
      <c r="AE337" s="334">
        <f t="shared" si="177"/>
        <v>0</v>
      </c>
      <c r="AF337" s="334">
        <f t="shared" si="177"/>
        <v>0</v>
      </c>
      <c r="AG337" s="334">
        <f t="shared" si="177"/>
        <v>0</v>
      </c>
      <c r="AH337" s="334">
        <f t="shared" si="177"/>
        <v>0</v>
      </c>
      <c r="AI337" s="334">
        <f t="shared" si="177"/>
        <v>0</v>
      </c>
      <c r="AJ337" s="334">
        <f t="shared" si="177"/>
        <v>0</v>
      </c>
      <c r="AK337" s="334">
        <f t="shared" si="177"/>
        <v>0</v>
      </c>
      <c r="AL337" s="334">
        <f t="shared" si="177"/>
        <v>0</v>
      </c>
      <c r="AM337" s="334">
        <f t="shared" si="177"/>
        <v>0</v>
      </c>
      <c r="AN337" s="334">
        <f t="shared" si="177"/>
        <v>0</v>
      </c>
      <c r="AO337" s="334">
        <f t="shared" si="177"/>
        <v>0</v>
      </c>
      <c r="AP337" s="334">
        <f t="shared" si="177"/>
        <v>0</v>
      </c>
      <c r="AQ337" s="334">
        <f t="shared" si="177"/>
        <v>0</v>
      </c>
      <c r="AR337" s="334">
        <f t="shared" si="177"/>
        <v>0</v>
      </c>
      <c r="AS337" s="334">
        <f t="shared" si="177"/>
        <v>0</v>
      </c>
      <c r="AT337" s="334">
        <f t="shared" si="177"/>
        <v>0</v>
      </c>
    </row>
    <row r="338" spans="2:46" ht="14.4" x14ac:dyDescent="0.3">
      <c r="B338" s="307" t="s">
        <v>203</v>
      </c>
      <c r="C338" s="336">
        <f t="shared" ref="C338:AT338" si="178">+C336+C337</f>
        <v>624</v>
      </c>
      <c r="D338" s="336">
        <f t="shared" si="178"/>
        <v>627.70000000000005</v>
      </c>
      <c r="E338" s="336">
        <f t="shared" si="178"/>
        <v>767.7</v>
      </c>
      <c r="F338" s="337">
        <f t="shared" si="178"/>
        <v>769</v>
      </c>
      <c r="G338" s="336">
        <f t="shared" si="178"/>
        <v>769</v>
      </c>
      <c r="H338" s="336">
        <f t="shared" si="178"/>
        <v>721.4</v>
      </c>
      <c r="I338" s="336">
        <f t="shared" si="178"/>
        <v>721.4</v>
      </c>
      <c r="J338" s="336">
        <f t="shared" si="178"/>
        <v>724.8</v>
      </c>
      <c r="K338" s="337">
        <f t="shared" si="178"/>
        <v>725.5</v>
      </c>
      <c r="L338" s="336">
        <f t="shared" si="178"/>
        <v>712.93</v>
      </c>
      <c r="M338" s="338">
        <f t="shared" si="178"/>
        <v>712.93</v>
      </c>
      <c r="N338" s="338">
        <f t="shared" si="178"/>
        <v>712.93</v>
      </c>
      <c r="O338" s="338">
        <f t="shared" si="178"/>
        <v>712.93</v>
      </c>
      <c r="P338" s="339">
        <f t="shared" si="178"/>
        <v>712.93</v>
      </c>
      <c r="Q338" s="338">
        <f t="shared" si="178"/>
        <v>712.93</v>
      </c>
      <c r="R338" s="338">
        <f t="shared" si="178"/>
        <v>712.93</v>
      </c>
      <c r="S338" s="338">
        <f t="shared" si="178"/>
        <v>712.93</v>
      </c>
      <c r="T338" s="338">
        <f t="shared" si="178"/>
        <v>712.93</v>
      </c>
      <c r="U338" s="339">
        <f t="shared" si="178"/>
        <v>712.93</v>
      </c>
      <c r="V338" s="338">
        <f t="shared" si="178"/>
        <v>712.93</v>
      </c>
      <c r="W338" s="338">
        <f t="shared" si="178"/>
        <v>712.93</v>
      </c>
      <c r="X338" s="338">
        <f t="shared" si="178"/>
        <v>712.93</v>
      </c>
      <c r="Y338" s="338">
        <f t="shared" si="178"/>
        <v>712.93</v>
      </c>
      <c r="Z338" s="338">
        <f t="shared" si="178"/>
        <v>712.93</v>
      </c>
      <c r="AA338" s="338">
        <f t="shared" si="178"/>
        <v>712.93</v>
      </c>
      <c r="AB338" s="338">
        <f t="shared" si="178"/>
        <v>712.93</v>
      </c>
      <c r="AC338" s="338">
        <f t="shared" si="178"/>
        <v>712.93</v>
      </c>
      <c r="AD338" s="338">
        <f t="shared" si="178"/>
        <v>712.93</v>
      </c>
      <c r="AE338" s="338">
        <f t="shared" si="178"/>
        <v>712.93</v>
      </c>
      <c r="AF338" s="338">
        <f t="shared" si="178"/>
        <v>712.93</v>
      </c>
      <c r="AG338" s="338">
        <f t="shared" si="178"/>
        <v>712.93</v>
      </c>
      <c r="AH338" s="338">
        <f t="shared" si="178"/>
        <v>712.93</v>
      </c>
      <c r="AI338" s="338">
        <f t="shared" si="178"/>
        <v>712.93</v>
      </c>
      <c r="AJ338" s="338">
        <f t="shared" si="178"/>
        <v>712.93</v>
      </c>
      <c r="AK338" s="338">
        <f t="shared" si="178"/>
        <v>712.93</v>
      </c>
      <c r="AL338" s="338">
        <f t="shared" si="178"/>
        <v>712.93</v>
      </c>
      <c r="AM338" s="338">
        <f t="shared" si="178"/>
        <v>712.93</v>
      </c>
      <c r="AN338" s="338">
        <f t="shared" si="178"/>
        <v>712.93</v>
      </c>
      <c r="AO338" s="338">
        <f t="shared" si="178"/>
        <v>712.93</v>
      </c>
      <c r="AP338" s="338">
        <f t="shared" si="178"/>
        <v>712.93</v>
      </c>
      <c r="AQ338" s="338">
        <f t="shared" si="178"/>
        <v>712.93</v>
      </c>
      <c r="AR338" s="338">
        <f t="shared" si="178"/>
        <v>712.93</v>
      </c>
      <c r="AS338" s="338">
        <f t="shared" si="178"/>
        <v>712.93</v>
      </c>
      <c r="AT338" s="338">
        <f t="shared" si="178"/>
        <v>712.93</v>
      </c>
    </row>
    <row r="340" spans="2:46" ht="18" x14ac:dyDescent="0.2">
      <c r="B340" s="312" t="str">
        <f>+B178</f>
        <v>Turbina de gas con Gas Natural</v>
      </c>
    </row>
    <row r="341" spans="2:46" ht="14.4" x14ac:dyDescent="0.3">
      <c r="C341" s="307">
        <f>+C288</f>
        <v>2007</v>
      </c>
      <c r="D341" s="307">
        <f>+D288</f>
        <v>2008</v>
      </c>
      <c r="E341" s="307">
        <f>+E288</f>
        <v>2009</v>
      </c>
      <c r="F341" s="314">
        <f t="shared" ref="F341:AT341" si="179">+F288</f>
        <v>2010</v>
      </c>
      <c r="G341" s="307">
        <f t="shared" si="179"/>
        <v>2011</v>
      </c>
      <c r="H341" s="307">
        <f t="shared" si="179"/>
        <v>2012</v>
      </c>
      <c r="I341" s="307">
        <f t="shared" si="179"/>
        <v>2013</v>
      </c>
      <c r="J341" s="307">
        <f t="shared" si="179"/>
        <v>2014</v>
      </c>
      <c r="K341" s="314">
        <f t="shared" si="179"/>
        <v>2015</v>
      </c>
      <c r="L341" s="307">
        <f t="shared" si="179"/>
        <v>2016</v>
      </c>
      <c r="M341" s="307">
        <f t="shared" si="179"/>
        <v>2017</v>
      </c>
      <c r="N341" s="307">
        <f t="shared" si="179"/>
        <v>2018</v>
      </c>
      <c r="O341" s="307">
        <f t="shared" si="179"/>
        <v>2019</v>
      </c>
      <c r="P341" s="314">
        <f t="shared" si="179"/>
        <v>2020</v>
      </c>
      <c r="Q341" s="307">
        <f t="shared" si="179"/>
        <v>2021</v>
      </c>
      <c r="R341" s="307">
        <f t="shared" si="179"/>
        <v>2022</v>
      </c>
      <c r="S341" s="307">
        <f t="shared" si="179"/>
        <v>2023</v>
      </c>
      <c r="T341" s="307">
        <f t="shared" si="179"/>
        <v>2024</v>
      </c>
      <c r="U341" s="314">
        <f t="shared" si="179"/>
        <v>2025</v>
      </c>
      <c r="V341" s="307">
        <f t="shared" si="179"/>
        <v>2026</v>
      </c>
      <c r="W341" s="307">
        <f t="shared" si="179"/>
        <v>2027</v>
      </c>
      <c r="X341" s="307">
        <f t="shared" si="179"/>
        <v>2028</v>
      </c>
      <c r="Y341" s="307">
        <f t="shared" si="179"/>
        <v>2029</v>
      </c>
      <c r="Z341" s="307">
        <f t="shared" si="179"/>
        <v>2030</v>
      </c>
      <c r="AA341" s="307">
        <f t="shared" si="179"/>
        <v>2031</v>
      </c>
      <c r="AB341" s="307">
        <f t="shared" si="179"/>
        <v>2032</v>
      </c>
      <c r="AC341" s="307">
        <f t="shared" si="179"/>
        <v>2033</v>
      </c>
      <c r="AD341" s="307">
        <f t="shared" si="179"/>
        <v>2034</v>
      </c>
      <c r="AE341" s="307">
        <f t="shared" si="179"/>
        <v>2035</v>
      </c>
      <c r="AF341" s="307">
        <f t="shared" si="179"/>
        <v>2036</v>
      </c>
      <c r="AG341" s="307">
        <f t="shared" si="179"/>
        <v>2037</v>
      </c>
      <c r="AH341" s="307">
        <f t="shared" si="179"/>
        <v>2038</v>
      </c>
      <c r="AI341" s="307">
        <f t="shared" si="179"/>
        <v>2039</v>
      </c>
      <c r="AJ341" s="307">
        <f t="shared" si="179"/>
        <v>2040</v>
      </c>
      <c r="AK341" s="307">
        <f t="shared" si="179"/>
        <v>2041</v>
      </c>
      <c r="AL341" s="307">
        <f t="shared" si="179"/>
        <v>2042</v>
      </c>
      <c r="AM341" s="307">
        <f t="shared" si="179"/>
        <v>2043</v>
      </c>
      <c r="AN341" s="307">
        <f t="shared" si="179"/>
        <v>2044</v>
      </c>
      <c r="AO341" s="307">
        <f t="shared" si="179"/>
        <v>2045</v>
      </c>
      <c r="AP341" s="307">
        <f t="shared" si="179"/>
        <v>2046</v>
      </c>
      <c r="AQ341" s="307">
        <f t="shared" si="179"/>
        <v>2047</v>
      </c>
      <c r="AR341" s="307">
        <f t="shared" si="179"/>
        <v>2048</v>
      </c>
      <c r="AS341" s="307">
        <f t="shared" si="179"/>
        <v>2049</v>
      </c>
      <c r="AT341" s="307">
        <f t="shared" si="179"/>
        <v>2050</v>
      </c>
    </row>
    <row r="342" spans="2:46" x14ac:dyDescent="0.2">
      <c r="B342" s="313" t="str">
        <f t="shared" ref="B342:AT343" si="180">+B180</f>
        <v>MACHALA POWER I</v>
      </c>
      <c r="C342" s="308">
        <f t="shared" si="180"/>
        <v>128.5</v>
      </c>
      <c r="D342" s="308">
        <f t="shared" si="180"/>
        <v>128.5</v>
      </c>
      <c r="E342" s="308">
        <f t="shared" si="180"/>
        <v>128.5</v>
      </c>
      <c r="F342" s="309">
        <f t="shared" si="180"/>
        <v>128.5</v>
      </c>
      <c r="G342" s="308">
        <f t="shared" si="180"/>
        <v>128.5</v>
      </c>
      <c r="H342" s="308">
        <f t="shared" si="180"/>
        <v>252.5</v>
      </c>
      <c r="I342" s="308">
        <f t="shared" si="180"/>
        <v>128.5</v>
      </c>
      <c r="J342" s="308">
        <f t="shared" si="180"/>
        <v>128.5</v>
      </c>
      <c r="K342" s="309">
        <f t="shared" si="180"/>
        <v>128.5</v>
      </c>
      <c r="L342" s="308">
        <f t="shared" si="180"/>
        <v>128.5</v>
      </c>
      <c r="M342" s="308">
        <f t="shared" si="180"/>
        <v>128.5</v>
      </c>
      <c r="N342" s="308">
        <f t="shared" si="180"/>
        <v>128.5</v>
      </c>
      <c r="O342" s="308">
        <f t="shared" si="180"/>
        <v>128.5</v>
      </c>
      <c r="P342" s="309">
        <f t="shared" si="180"/>
        <v>128.5</v>
      </c>
      <c r="Q342" s="308">
        <f t="shared" si="180"/>
        <v>128.5</v>
      </c>
      <c r="R342" s="308">
        <f t="shared" si="180"/>
        <v>128.5</v>
      </c>
      <c r="S342" s="308">
        <f t="shared" si="180"/>
        <v>128.5</v>
      </c>
      <c r="T342" s="308">
        <f t="shared" si="180"/>
        <v>128.5</v>
      </c>
      <c r="U342" s="309">
        <f t="shared" si="180"/>
        <v>128.5</v>
      </c>
      <c r="V342" s="308">
        <f t="shared" si="180"/>
        <v>128.5</v>
      </c>
      <c r="W342" s="308">
        <f t="shared" si="180"/>
        <v>128.5</v>
      </c>
      <c r="X342" s="308">
        <f t="shared" si="180"/>
        <v>128.5</v>
      </c>
      <c r="Y342" s="308">
        <f t="shared" si="180"/>
        <v>128.5</v>
      </c>
      <c r="Z342" s="308">
        <f t="shared" si="180"/>
        <v>128.5</v>
      </c>
      <c r="AA342" s="308">
        <f t="shared" si="180"/>
        <v>128.5</v>
      </c>
      <c r="AB342" s="308">
        <f t="shared" si="180"/>
        <v>128.5</v>
      </c>
      <c r="AC342" s="308">
        <f t="shared" si="180"/>
        <v>128.5</v>
      </c>
      <c r="AD342" s="308">
        <f t="shared" si="180"/>
        <v>128.5</v>
      </c>
      <c r="AE342" s="308">
        <f t="shared" si="180"/>
        <v>128.5</v>
      </c>
      <c r="AF342" s="308">
        <f t="shared" si="180"/>
        <v>128.5</v>
      </c>
      <c r="AG342" s="308">
        <f t="shared" si="180"/>
        <v>128.5</v>
      </c>
      <c r="AH342" s="308">
        <f t="shared" si="180"/>
        <v>128.5</v>
      </c>
      <c r="AI342" s="308">
        <f t="shared" si="180"/>
        <v>128.5</v>
      </c>
      <c r="AJ342" s="308">
        <f t="shared" si="180"/>
        <v>128.5</v>
      </c>
      <c r="AK342" s="308">
        <f t="shared" si="180"/>
        <v>128.5</v>
      </c>
      <c r="AL342" s="308">
        <f t="shared" si="180"/>
        <v>128.5</v>
      </c>
      <c r="AM342" s="308">
        <f t="shared" si="180"/>
        <v>128.5</v>
      </c>
      <c r="AN342" s="308">
        <f t="shared" si="180"/>
        <v>128.5</v>
      </c>
      <c r="AO342" s="308">
        <f t="shared" si="180"/>
        <v>128.5</v>
      </c>
      <c r="AP342" s="308">
        <f t="shared" si="180"/>
        <v>128.5</v>
      </c>
      <c r="AQ342" s="308">
        <f t="shared" si="180"/>
        <v>128.5</v>
      </c>
      <c r="AR342" s="308">
        <f t="shared" si="180"/>
        <v>128.5</v>
      </c>
      <c r="AS342" s="308">
        <f t="shared" si="180"/>
        <v>128.5</v>
      </c>
      <c r="AT342" s="308">
        <f t="shared" si="180"/>
        <v>128.5</v>
      </c>
    </row>
    <row r="343" spans="2:46" x14ac:dyDescent="0.2">
      <c r="B343" s="313" t="str">
        <f t="shared" si="180"/>
        <v>MACHALA POWER II</v>
      </c>
      <c r="C343" s="308">
        <f t="shared" si="180"/>
        <v>0</v>
      </c>
      <c r="D343" s="308">
        <f t="shared" si="180"/>
        <v>0</v>
      </c>
      <c r="E343" s="308">
        <f t="shared" si="180"/>
        <v>0</v>
      </c>
      <c r="F343" s="309">
        <f t="shared" si="180"/>
        <v>0</v>
      </c>
      <c r="G343" s="308">
        <f t="shared" si="180"/>
        <v>0</v>
      </c>
      <c r="H343" s="308">
        <f t="shared" si="180"/>
        <v>0</v>
      </c>
      <c r="I343" s="308">
        <f t="shared" si="180"/>
        <v>124</v>
      </c>
      <c r="J343" s="308">
        <f t="shared" si="180"/>
        <v>124</v>
      </c>
      <c r="K343" s="309">
        <f t="shared" si="180"/>
        <v>124</v>
      </c>
      <c r="L343" s="308">
        <f t="shared" si="180"/>
        <v>124</v>
      </c>
      <c r="M343" s="308">
        <f t="shared" si="180"/>
        <v>124</v>
      </c>
      <c r="N343" s="308">
        <f t="shared" si="180"/>
        <v>124</v>
      </c>
      <c r="O343" s="308">
        <f t="shared" si="180"/>
        <v>124</v>
      </c>
      <c r="P343" s="309">
        <f t="shared" si="180"/>
        <v>124</v>
      </c>
      <c r="Q343" s="308">
        <f t="shared" si="180"/>
        <v>124</v>
      </c>
      <c r="R343" s="308">
        <f t="shared" si="180"/>
        <v>124</v>
      </c>
      <c r="S343" s="308">
        <f t="shared" si="180"/>
        <v>124</v>
      </c>
      <c r="T343" s="308">
        <f t="shared" si="180"/>
        <v>124</v>
      </c>
      <c r="U343" s="309">
        <f t="shared" si="180"/>
        <v>124</v>
      </c>
      <c r="V343" s="308">
        <f t="shared" si="180"/>
        <v>124</v>
      </c>
      <c r="W343" s="308">
        <f t="shared" si="180"/>
        <v>124</v>
      </c>
      <c r="X343" s="308">
        <f t="shared" si="180"/>
        <v>124</v>
      </c>
      <c r="Y343" s="308">
        <f t="shared" si="180"/>
        <v>124</v>
      </c>
      <c r="Z343" s="308">
        <f t="shared" si="180"/>
        <v>124</v>
      </c>
      <c r="AA343" s="308">
        <f t="shared" si="180"/>
        <v>124</v>
      </c>
      <c r="AB343" s="308">
        <f t="shared" si="180"/>
        <v>124</v>
      </c>
      <c r="AC343" s="308">
        <f t="shared" si="180"/>
        <v>124</v>
      </c>
      <c r="AD343" s="308">
        <f t="shared" si="180"/>
        <v>124</v>
      </c>
      <c r="AE343" s="308">
        <f t="shared" si="180"/>
        <v>124</v>
      </c>
      <c r="AF343" s="308">
        <f t="shared" si="180"/>
        <v>124</v>
      </c>
      <c r="AG343" s="308">
        <f t="shared" si="180"/>
        <v>124</v>
      </c>
      <c r="AH343" s="308">
        <f t="shared" si="180"/>
        <v>124</v>
      </c>
      <c r="AI343" s="308">
        <f t="shared" si="180"/>
        <v>124</v>
      </c>
      <c r="AJ343" s="308">
        <f t="shared" si="180"/>
        <v>124</v>
      </c>
      <c r="AK343" s="308">
        <f t="shared" si="180"/>
        <v>124</v>
      </c>
      <c r="AL343" s="308">
        <f t="shared" si="180"/>
        <v>124</v>
      </c>
      <c r="AM343" s="308">
        <f t="shared" si="180"/>
        <v>124</v>
      </c>
      <c r="AN343" s="308">
        <f t="shared" si="180"/>
        <v>124</v>
      </c>
      <c r="AO343" s="308">
        <f t="shared" si="180"/>
        <v>124</v>
      </c>
      <c r="AP343" s="308">
        <f t="shared" si="180"/>
        <v>124</v>
      </c>
      <c r="AQ343" s="308">
        <f t="shared" si="180"/>
        <v>124</v>
      </c>
      <c r="AR343" s="308">
        <f t="shared" si="180"/>
        <v>124</v>
      </c>
      <c r="AS343" s="308">
        <f t="shared" si="180"/>
        <v>124</v>
      </c>
      <c r="AT343" s="308">
        <f t="shared" si="180"/>
        <v>124</v>
      </c>
    </row>
    <row r="344" spans="2:46" x14ac:dyDescent="0.2">
      <c r="B344" s="313" t="str">
        <f>+B183</f>
        <v>MACHALA 3A UNIDAD</v>
      </c>
      <c r="C344" s="308">
        <f>+C183</f>
        <v>0</v>
      </c>
      <c r="D344" s="308">
        <f>+D183</f>
        <v>0</v>
      </c>
      <c r="E344" s="308">
        <f>+E183</f>
        <v>0</v>
      </c>
      <c r="F344" s="309">
        <f>+F183</f>
        <v>0</v>
      </c>
      <c r="G344" s="308">
        <f t="shared" ref="G344:AT344" si="181">+G183</f>
        <v>0</v>
      </c>
      <c r="H344" s="308">
        <f t="shared" si="181"/>
        <v>0</v>
      </c>
      <c r="I344" s="308">
        <f t="shared" si="181"/>
        <v>0</v>
      </c>
      <c r="J344" s="308">
        <f t="shared" si="181"/>
        <v>0</v>
      </c>
      <c r="K344" s="309">
        <f t="shared" si="181"/>
        <v>0</v>
      </c>
      <c r="L344" s="308">
        <f t="shared" si="181"/>
        <v>12.833333333333334</v>
      </c>
      <c r="M344" s="308">
        <f t="shared" si="181"/>
        <v>77</v>
      </c>
      <c r="N344" s="308">
        <f t="shared" si="181"/>
        <v>77</v>
      </c>
      <c r="O344" s="308">
        <f t="shared" si="181"/>
        <v>77</v>
      </c>
      <c r="P344" s="309">
        <f t="shared" si="181"/>
        <v>77</v>
      </c>
      <c r="Q344" s="308">
        <f t="shared" si="181"/>
        <v>77</v>
      </c>
      <c r="R344" s="308">
        <f t="shared" si="181"/>
        <v>77</v>
      </c>
      <c r="S344" s="308">
        <f t="shared" si="181"/>
        <v>77</v>
      </c>
      <c r="T344" s="308">
        <f t="shared" si="181"/>
        <v>77</v>
      </c>
      <c r="U344" s="309">
        <f t="shared" si="181"/>
        <v>77</v>
      </c>
      <c r="V344" s="308">
        <f t="shared" si="181"/>
        <v>77</v>
      </c>
      <c r="W344" s="308">
        <f t="shared" si="181"/>
        <v>77</v>
      </c>
      <c r="X344" s="308">
        <f t="shared" si="181"/>
        <v>77</v>
      </c>
      <c r="Y344" s="308">
        <f t="shared" si="181"/>
        <v>77</v>
      </c>
      <c r="Z344" s="308">
        <f t="shared" si="181"/>
        <v>77</v>
      </c>
      <c r="AA344" s="308">
        <f t="shared" si="181"/>
        <v>77</v>
      </c>
      <c r="AB344" s="308">
        <f t="shared" si="181"/>
        <v>77</v>
      </c>
      <c r="AC344" s="308">
        <f t="shared" si="181"/>
        <v>77</v>
      </c>
      <c r="AD344" s="308">
        <f t="shared" si="181"/>
        <v>77</v>
      </c>
      <c r="AE344" s="308">
        <f t="shared" si="181"/>
        <v>77</v>
      </c>
      <c r="AF344" s="308">
        <f t="shared" si="181"/>
        <v>77</v>
      </c>
      <c r="AG344" s="308">
        <f t="shared" si="181"/>
        <v>77</v>
      </c>
      <c r="AH344" s="308">
        <f t="shared" si="181"/>
        <v>77</v>
      </c>
      <c r="AI344" s="308">
        <f t="shared" si="181"/>
        <v>77</v>
      </c>
      <c r="AJ344" s="308">
        <f t="shared" si="181"/>
        <v>77</v>
      </c>
      <c r="AK344" s="308">
        <f t="shared" si="181"/>
        <v>77</v>
      </c>
      <c r="AL344" s="308">
        <f t="shared" si="181"/>
        <v>77</v>
      </c>
      <c r="AM344" s="308">
        <f t="shared" si="181"/>
        <v>77</v>
      </c>
      <c r="AN344" s="308">
        <f t="shared" si="181"/>
        <v>77</v>
      </c>
      <c r="AO344" s="308">
        <f t="shared" si="181"/>
        <v>77</v>
      </c>
      <c r="AP344" s="308">
        <f t="shared" si="181"/>
        <v>77</v>
      </c>
      <c r="AQ344" s="308">
        <f t="shared" si="181"/>
        <v>77</v>
      </c>
      <c r="AR344" s="308">
        <f t="shared" si="181"/>
        <v>77</v>
      </c>
      <c r="AS344" s="308">
        <f t="shared" si="181"/>
        <v>77</v>
      </c>
      <c r="AT344" s="308">
        <f t="shared" si="181"/>
        <v>77</v>
      </c>
    </row>
    <row r="345" spans="2:46" ht="14.4" x14ac:dyDescent="0.3">
      <c r="B345" s="307" t="s">
        <v>203</v>
      </c>
      <c r="C345" s="321">
        <f>SUM(C342:C344)</f>
        <v>128.5</v>
      </c>
      <c r="D345" s="321">
        <f>SUM(D342:D344)</f>
        <v>128.5</v>
      </c>
      <c r="E345" s="321">
        <f>SUM(E342:E344)</f>
        <v>128.5</v>
      </c>
      <c r="F345" s="322">
        <f>SUM(F342:F344)</f>
        <v>128.5</v>
      </c>
      <c r="G345" s="321">
        <f t="shared" ref="G345:AT345" si="182">SUM(G342:G344)</f>
        <v>128.5</v>
      </c>
      <c r="H345" s="321">
        <f t="shared" si="182"/>
        <v>252.5</v>
      </c>
      <c r="I345" s="321">
        <f t="shared" si="182"/>
        <v>252.5</v>
      </c>
      <c r="J345" s="321">
        <f t="shared" si="182"/>
        <v>252.5</v>
      </c>
      <c r="K345" s="322">
        <f t="shared" si="182"/>
        <v>252.5</v>
      </c>
      <c r="L345" s="321">
        <f t="shared" si="182"/>
        <v>265.33333333333331</v>
      </c>
      <c r="M345" s="321">
        <f t="shared" si="182"/>
        <v>329.5</v>
      </c>
      <c r="N345" s="321">
        <f t="shared" si="182"/>
        <v>329.5</v>
      </c>
      <c r="O345" s="321">
        <f t="shared" si="182"/>
        <v>329.5</v>
      </c>
      <c r="P345" s="322">
        <f t="shared" si="182"/>
        <v>329.5</v>
      </c>
      <c r="Q345" s="321">
        <f t="shared" si="182"/>
        <v>329.5</v>
      </c>
      <c r="R345" s="321">
        <f t="shared" si="182"/>
        <v>329.5</v>
      </c>
      <c r="S345" s="321">
        <f t="shared" si="182"/>
        <v>329.5</v>
      </c>
      <c r="T345" s="321">
        <f t="shared" si="182"/>
        <v>329.5</v>
      </c>
      <c r="U345" s="322">
        <f t="shared" si="182"/>
        <v>329.5</v>
      </c>
      <c r="V345" s="321">
        <f t="shared" si="182"/>
        <v>329.5</v>
      </c>
      <c r="W345" s="321">
        <f t="shared" si="182"/>
        <v>329.5</v>
      </c>
      <c r="X345" s="321">
        <f t="shared" si="182"/>
        <v>329.5</v>
      </c>
      <c r="Y345" s="321">
        <f t="shared" si="182"/>
        <v>329.5</v>
      </c>
      <c r="Z345" s="321">
        <f t="shared" si="182"/>
        <v>329.5</v>
      </c>
      <c r="AA345" s="321">
        <f t="shared" si="182"/>
        <v>329.5</v>
      </c>
      <c r="AB345" s="321">
        <f t="shared" si="182"/>
        <v>329.5</v>
      </c>
      <c r="AC345" s="321">
        <f t="shared" si="182"/>
        <v>329.5</v>
      </c>
      <c r="AD345" s="321">
        <f t="shared" si="182"/>
        <v>329.5</v>
      </c>
      <c r="AE345" s="321">
        <f t="shared" si="182"/>
        <v>329.5</v>
      </c>
      <c r="AF345" s="321">
        <f t="shared" si="182"/>
        <v>329.5</v>
      </c>
      <c r="AG345" s="321">
        <f t="shared" si="182"/>
        <v>329.5</v>
      </c>
      <c r="AH345" s="321">
        <f t="shared" si="182"/>
        <v>329.5</v>
      </c>
      <c r="AI345" s="321">
        <f t="shared" si="182"/>
        <v>329.5</v>
      </c>
      <c r="AJ345" s="321">
        <f t="shared" si="182"/>
        <v>329.5</v>
      </c>
      <c r="AK345" s="321">
        <f t="shared" si="182"/>
        <v>329.5</v>
      </c>
      <c r="AL345" s="321">
        <f t="shared" si="182"/>
        <v>329.5</v>
      </c>
      <c r="AM345" s="321">
        <f t="shared" si="182"/>
        <v>329.5</v>
      </c>
      <c r="AN345" s="321">
        <f t="shared" si="182"/>
        <v>329.5</v>
      </c>
      <c r="AO345" s="321">
        <f t="shared" si="182"/>
        <v>329.5</v>
      </c>
      <c r="AP345" s="321">
        <f t="shared" si="182"/>
        <v>329.5</v>
      </c>
      <c r="AQ345" s="321">
        <f t="shared" si="182"/>
        <v>329.5</v>
      </c>
      <c r="AR345" s="321">
        <f t="shared" si="182"/>
        <v>329.5</v>
      </c>
      <c r="AS345" s="321">
        <f t="shared" si="182"/>
        <v>329.5</v>
      </c>
      <c r="AT345" s="321">
        <f t="shared" si="182"/>
        <v>329.5</v>
      </c>
    </row>
    <row r="348" spans="2:46" x14ac:dyDescent="0.2">
      <c r="B348" s="75">
        <f>0.0036*F530</f>
        <v>58.520405003569216</v>
      </c>
    </row>
    <row r="350" spans="2:46" ht="23.4" thickBot="1" x14ac:dyDescent="0.45">
      <c r="B350" s="78" t="s">
        <v>356</v>
      </c>
    </row>
    <row r="351" spans="2:46" ht="16.8" thickTop="1" thickBot="1" x14ac:dyDescent="0.25">
      <c r="B351" s="76"/>
      <c r="C351" s="80">
        <v>2007</v>
      </c>
      <c r="D351" s="81">
        <f>C351+1</f>
        <v>2008</v>
      </c>
      <c r="E351" s="81">
        <f t="shared" ref="E351:AT351" si="183">D351+1</f>
        <v>2009</v>
      </c>
      <c r="F351" s="82">
        <f t="shared" si="183"/>
        <v>2010</v>
      </c>
      <c r="G351" s="81">
        <f t="shared" si="183"/>
        <v>2011</v>
      </c>
      <c r="H351" s="81">
        <f t="shared" si="183"/>
        <v>2012</v>
      </c>
      <c r="I351" s="81">
        <f t="shared" si="183"/>
        <v>2013</v>
      </c>
      <c r="J351" s="81">
        <f t="shared" si="183"/>
        <v>2014</v>
      </c>
      <c r="K351" s="82">
        <f t="shared" si="183"/>
        <v>2015</v>
      </c>
      <c r="L351" s="81">
        <f t="shared" si="183"/>
        <v>2016</v>
      </c>
      <c r="M351" s="81">
        <f t="shared" si="183"/>
        <v>2017</v>
      </c>
      <c r="N351" s="81">
        <f t="shared" si="183"/>
        <v>2018</v>
      </c>
      <c r="O351" s="81">
        <f t="shared" si="183"/>
        <v>2019</v>
      </c>
      <c r="P351" s="82">
        <f t="shared" si="183"/>
        <v>2020</v>
      </c>
      <c r="Q351" s="81">
        <f t="shared" si="183"/>
        <v>2021</v>
      </c>
      <c r="R351" s="81">
        <f t="shared" si="183"/>
        <v>2022</v>
      </c>
      <c r="S351" s="81">
        <f t="shared" si="183"/>
        <v>2023</v>
      </c>
      <c r="T351" s="81">
        <f t="shared" si="183"/>
        <v>2024</v>
      </c>
      <c r="U351" s="82">
        <f t="shared" si="183"/>
        <v>2025</v>
      </c>
      <c r="V351" s="81">
        <f t="shared" si="183"/>
        <v>2026</v>
      </c>
      <c r="W351" s="81">
        <f t="shared" si="183"/>
        <v>2027</v>
      </c>
      <c r="X351" s="81">
        <f t="shared" si="183"/>
        <v>2028</v>
      </c>
      <c r="Y351" s="81">
        <f t="shared" si="183"/>
        <v>2029</v>
      </c>
      <c r="Z351" s="81">
        <f t="shared" si="183"/>
        <v>2030</v>
      </c>
      <c r="AA351" s="81">
        <f t="shared" si="183"/>
        <v>2031</v>
      </c>
      <c r="AB351" s="81">
        <f t="shared" si="183"/>
        <v>2032</v>
      </c>
      <c r="AC351" s="81">
        <f t="shared" si="183"/>
        <v>2033</v>
      </c>
      <c r="AD351" s="81">
        <f t="shared" si="183"/>
        <v>2034</v>
      </c>
      <c r="AE351" s="81">
        <f t="shared" si="183"/>
        <v>2035</v>
      </c>
      <c r="AF351" s="81">
        <f t="shared" si="183"/>
        <v>2036</v>
      </c>
      <c r="AG351" s="81">
        <f t="shared" si="183"/>
        <v>2037</v>
      </c>
      <c r="AH351" s="81">
        <f t="shared" si="183"/>
        <v>2038</v>
      </c>
      <c r="AI351" s="81">
        <f t="shared" si="183"/>
        <v>2039</v>
      </c>
      <c r="AJ351" s="81">
        <f t="shared" si="183"/>
        <v>2040</v>
      </c>
      <c r="AK351" s="81">
        <f t="shared" si="183"/>
        <v>2041</v>
      </c>
      <c r="AL351" s="81">
        <f t="shared" si="183"/>
        <v>2042</v>
      </c>
      <c r="AM351" s="81">
        <f t="shared" si="183"/>
        <v>2043</v>
      </c>
      <c r="AN351" s="81">
        <f t="shared" si="183"/>
        <v>2044</v>
      </c>
      <c r="AO351" s="81">
        <f t="shared" si="183"/>
        <v>2045</v>
      </c>
      <c r="AP351" s="81">
        <f t="shared" si="183"/>
        <v>2046</v>
      </c>
      <c r="AQ351" s="81">
        <f t="shared" si="183"/>
        <v>2047</v>
      </c>
      <c r="AR351" s="81">
        <f t="shared" si="183"/>
        <v>2048</v>
      </c>
      <c r="AS351" s="81">
        <f t="shared" si="183"/>
        <v>2049</v>
      </c>
      <c r="AT351" s="81">
        <f t="shared" si="183"/>
        <v>2050</v>
      </c>
    </row>
    <row r="352" spans="2:46" ht="16.8" thickTop="1" thickBot="1" x14ac:dyDescent="0.25">
      <c r="B352" s="340" t="s">
        <v>207</v>
      </c>
      <c r="C352" s="341">
        <f>C353+C379</f>
        <v>8617.3501037829992</v>
      </c>
      <c r="D352" s="342">
        <f t="shared" ref="D352:M352" si="184">D353+D379</f>
        <v>10746.467002505999</v>
      </c>
      <c r="E352" s="342">
        <f t="shared" si="184"/>
        <v>8737.1715032880002</v>
      </c>
      <c r="F352" s="343">
        <f t="shared" si="184"/>
        <v>8179.2495543520035</v>
      </c>
      <c r="G352" s="344">
        <f t="shared" si="184"/>
        <v>10627.906081361001</v>
      </c>
      <c r="H352" s="344">
        <f t="shared" si="184"/>
        <v>11727.032459935999</v>
      </c>
      <c r="I352" s="344">
        <f t="shared" si="184"/>
        <v>10525.101438629001</v>
      </c>
      <c r="J352" s="344">
        <f t="shared" si="184"/>
        <v>10935.455724944999</v>
      </c>
      <c r="K352" s="343">
        <f t="shared" si="184"/>
        <v>12398.82986936099</v>
      </c>
      <c r="L352" s="344">
        <f t="shared" si="184"/>
        <v>15103.460777197984</v>
      </c>
      <c r="M352" s="344">
        <f t="shared" si="184"/>
        <v>19006.940057873999</v>
      </c>
      <c r="N352" s="344"/>
      <c r="O352" s="344"/>
      <c r="P352" s="343"/>
      <c r="Q352" s="344"/>
      <c r="R352" s="344"/>
      <c r="S352" s="344"/>
      <c r="T352" s="344"/>
      <c r="U352" s="343"/>
      <c r="V352" s="344"/>
      <c r="W352" s="344"/>
      <c r="X352" s="344"/>
      <c r="Y352" s="344"/>
      <c r="Z352" s="344"/>
      <c r="AA352" s="344"/>
      <c r="AB352" s="344"/>
      <c r="AC352" s="344"/>
      <c r="AD352" s="344"/>
      <c r="AE352" s="344"/>
      <c r="AF352" s="344"/>
      <c r="AG352" s="344"/>
      <c r="AH352" s="344"/>
      <c r="AI352" s="344"/>
      <c r="AJ352" s="344"/>
      <c r="AK352" s="344"/>
      <c r="AL352" s="344"/>
      <c r="AM352" s="344"/>
      <c r="AN352" s="344"/>
      <c r="AO352" s="344"/>
      <c r="AP352" s="344"/>
      <c r="AQ352" s="344"/>
      <c r="AR352" s="344"/>
      <c r="AS352" s="344"/>
      <c r="AT352" s="344"/>
    </row>
    <row r="353" spans="2:46" ht="14.4" x14ac:dyDescent="0.2">
      <c r="B353" s="345" t="s">
        <v>208</v>
      </c>
      <c r="C353" s="88">
        <f t="shared" ref="C353:M353" si="185">+C377+C378</f>
        <v>8617.3501037829992</v>
      </c>
      <c r="D353" s="88">
        <f t="shared" si="185"/>
        <v>10746.467002505999</v>
      </c>
      <c r="E353" s="88">
        <f t="shared" si="185"/>
        <v>8737.1715032880002</v>
      </c>
      <c r="F353" s="89">
        <f t="shared" si="185"/>
        <v>8179.2495543520035</v>
      </c>
      <c r="G353" s="88">
        <f t="shared" si="185"/>
        <v>10627.906081361001</v>
      </c>
      <c r="H353" s="88">
        <f t="shared" si="185"/>
        <v>11727.032459935999</v>
      </c>
      <c r="I353" s="88">
        <f t="shared" si="185"/>
        <v>10525.101438629001</v>
      </c>
      <c r="J353" s="88">
        <f t="shared" si="185"/>
        <v>10935.455724944999</v>
      </c>
      <c r="K353" s="89">
        <f t="shared" si="185"/>
        <v>12398.82986936099</v>
      </c>
      <c r="L353" s="88">
        <f t="shared" si="185"/>
        <v>15103.460777197984</v>
      </c>
      <c r="M353" s="88">
        <f t="shared" si="185"/>
        <v>19006.940057873999</v>
      </c>
      <c r="N353" s="88"/>
      <c r="O353" s="88"/>
      <c r="P353" s="89"/>
      <c r="Q353" s="88"/>
      <c r="R353" s="88"/>
      <c r="S353" s="88"/>
      <c r="T353" s="88"/>
      <c r="U353" s="89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</row>
    <row r="354" spans="2:46" ht="14.4" x14ac:dyDescent="0.2">
      <c r="B354" s="346" t="s">
        <v>209</v>
      </c>
      <c r="C354" s="347"/>
      <c r="D354" s="348"/>
      <c r="E354" s="92"/>
      <c r="F354" s="95">
        <v>914.8977839879999</v>
      </c>
      <c r="G354" s="103">
        <v>935.11843798899997</v>
      </c>
      <c r="H354" s="103">
        <v>984.56170841400024</v>
      </c>
      <c r="I354" s="103">
        <v>1013.523225504</v>
      </c>
      <c r="J354" s="92">
        <v>976.55950930000006</v>
      </c>
      <c r="K354" s="95">
        <v>1105.9888925889998</v>
      </c>
      <c r="L354" s="92">
        <v>1000.0725429979998</v>
      </c>
      <c r="M354" s="92">
        <v>961.30660429000011</v>
      </c>
      <c r="N354" s="92"/>
      <c r="O354" s="92"/>
      <c r="P354" s="95"/>
      <c r="Q354" s="92"/>
      <c r="R354" s="92"/>
      <c r="S354" s="92"/>
      <c r="T354" s="92"/>
      <c r="U354" s="95"/>
      <c r="V354" s="92"/>
      <c r="W354" s="348"/>
      <c r="X354" s="348"/>
      <c r="Y354" s="348"/>
      <c r="Z354" s="348"/>
      <c r="AA354" s="348"/>
      <c r="AB354" s="348"/>
      <c r="AC354" s="348"/>
      <c r="AD354" s="348"/>
      <c r="AE354" s="348"/>
      <c r="AF354" s="348"/>
      <c r="AG354" s="348"/>
      <c r="AH354" s="348"/>
      <c r="AI354" s="348"/>
      <c r="AJ354" s="348"/>
      <c r="AK354" s="348"/>
      <c r="AL354" s="348"/>
      <c r="AM354" s="348"/>
      <c r="AN354" s="348"/>
      <c r="AO354" s="348"/>
      <c r="AP354" s="348"/>
      <c r="AQ354" s="348"/>
      <c r="AR354" s="348"/>
      <c r="AS354" s="348"/>
      <c r="AT354" s="348"/>
    </row>
    <row r="355" spans="2:46" ht="14.4" x14ac:dyDescent="0.2">
      <c r="B355" s="346" t="s">
        <v>210</v>
      </c>
      <c r="C355" s="349"/>
      <c r="D355" s="348"/>
      <c r="E355" s="92"/>
      <c r="F355" s="95">
        <v>141.94470509300001</v>
      </c>
      <c r="G355" s="92">
        <v>149.44059549399998</v>
      </c>
      <c r="H355" s="92">
        <v>42.016698320000003</v>
      </c>
      <c r="I355" s="92">
        <v>180.66532924099999</v>
      </c>
      <c r="J355" s="92">
        <v>247.47018407199997</v>
      </c>
      <c r="K355" s="95">
        <v>300.480094162</v>
      </c>
      <c r="L355" s="92">
        <v>273.008562256</v>
      </c>
      <c r="M355" s="92">
        <v>196.35239804400004</v>
      </c>
      <c r="N355" s="92"/>
      <c r="O355" s="92"/>
      <c r="P355" s="95"/>
      <c r="Q355" s="92"/>
      <c r="R355" s="92"/>
      <c r="S355" s="92"/>
      <c r="T355" s="92"/>
      <c r="U355" s="95"/>
      <c r="V355" s="92"/>
      <c r="W355" s="348"/>
      <c r="X355" s="348"/>
      <c r="Y355" s="348"/>
      <c r="Z355" s="348"/>
      <c r="AA355" s="348"/>
      <c r="AB355" s="348"/>
      <c r="AC355" s="348"/>
      <c r="AD355" s="348"/>
      <c r="AE355" s="348"/>
      <c r="AF355" s="348"/>
      <c r="AG355" s="348"/>
      <c r="AH355" s="348"/>
      <c r="AI355" s="348"/>
      <c r="AJ355" s="348"/>
      <c r="AK355" s="348"/>
      <c r="AL355" s="348"/>
      <c r="AM355" s="348"/>
      <c r="AN355" s="348"/>
      <c r="AO355" s="348"/>
      <c r="AP355" s="348"/>
      <c r="AQ355" s="348"/>
      <c r="AR355" s="348"/>
      <c r="AS355" s="348"/>
      <c r="AT355" s="348"/>
    </row>
    <row r="356" spans="2:46" ht="14.4" x14ac:dyDescent="0.2">
      <c r="B356" s="346" t="s">
        <v>211</v>
      </c>
      <c r="C356" s="350"/>
      <c r="D356" s="348"/>
      <c r="E356" s="348"/>
      <c r="F356" s="93">
        <v>0</v>
      </c>
      <c r="G356" s="103">
        <v>913.51691000000017</v>
      </c>
      <c r="H356" s="103">
        <v>1300.0580917540001</v>
      </c>
      <c r="I356" s="103">
        <v>1398.5591820379998</v>
      </c>
      <c r="J356" s="92">
        <v>1327.8485599999999</v>
      </c>
      <c r="K356" s="95">
        <v>1486.64723</v>
      </c>
      <c r="L356" s="92">
        <v>1163.1968648970003</v>
      </c>
      <c r="M356" s="92">
        <v>1221.88535</v>
      </c>
      <c r="N356" s="92"/>
      <c r="O356" s="92"/>
      <c r="P356" s="95"/>
      <c r="Q356" s="92"/>
      <c r="R356" s="92"/>
      <c r="S356" s="92"/>
      <c r="T356" s="92"/>
      <c r="U356" s="95"/>
      <c r="V356" s="92"/>
      <c r="W356" s="348"/>
      <c r="X356" s="348"/>
      <c r="Y356" s="348"/>
      <c r="Z356" s="348"/>
      <c r="AA356" s="348"/>
      <c r="AB356" s="348"/>
      <c r="AC356" s="348"/>
      <c r="AD356" s="348"/>
      <c r="AE356" s="348"/>
      <c r="AF356" s="348"/>
      <c r="AG356" s="348"/>
      <c r="AH356" s="348"/>
      <c r="AI356" s="348"/>
      <c r="AJ356" s="348"/>
      <c r="AK356" s="348"/>
      <c r="AL356" s="348"/>
      <c r="AM356" s="348"/>
      <c r="AN356" s="348"/>
      <c r="AO356" s="348"/>
      <c r="AP356" s="348"/>
      <c r="AQ356" s="348"/>
      <c r="AR356" s="348"/>
      <c r="AS356" s="348"/>
      <c r="AT356" s="348"/>
    </row>
    <row r="357" spans="2:46" ht="14.4" x14ac:dyDescent="0.2">
      <c r="B357" s="351" t="s">
        <v>212</v>
      </c>
      <c r="C357" s="349"/>
      <c r="D357" s="348"/>
      <c r="E357" s="92"/>
      <c r="F357" s="95">
        <v>1056.8424890809999</v>
      </c>
      <c r="G357" s="92">
        <v>1998.0759434830002</v>
      </c>
      <c r="H357" s="92">
        <v>2326.6364984880006</v>
      </c>
      <c r="I357" s="92">
        <v>2592.7477367829997</v>
      </c>
      <c r="J357" s="92">
        <v>2551.8782533719996</v>
      </c>
      <c r="K357" s="95">
        <v>2893.1162167510001</v>
      </c>
      <c r="L357" s="92">
        <v>2436.2779701510003</v>
      </c>
      <c r="M357" s="92">
        <v>2379.544352334</v>
      </c>
      <c r="N357" s="92"/>
      <c r="O357" s="92"/>
      <c r="P357" s="95"/>
      <c r="Q357" s="92"/>
      <c r="R357" s="92"/>
      <c r="S357" s="92"/>
      <c r="T357" s="92"/>
      <c r="U357" s="95"/>
      <c r="V357" s="92"/>
      <c r="W357" s="348"/>
      <c r="X357" s="348"/>
      <c r="Y357" s="348"/>
      <c r="Z357" s="348"/>
      <c r="AA357" s="348"/>
      <c r="AB357" s="348"/>
      <c r="AC357" s="348"/>
      <c r="AD357" s="348"/>
      <c r="AE357" s="348"/>
      <c r="AF357" s="348"/>
      <c r="AG357" s="348"/>
      <c r="AH357" s="348"/>
      <c r="AI357" s="348"/>
      <c r="AJ357" s="348"/>
      <c r="AK357" s="348"/>
      <c r="AL357" s="348"/>
      <c r="AM357" s="348"/>
      <c r="AN357" s="348"/>
      <c r="AO357" s="348"/>
      <c r="AP357" s="348"/>
      <c r="AQ357" s="348"/>
      <c r="AR357" s="348"/>
      <c r="AS357" s="348"/>
      <c r="AT357" s="348"/>
    </row>
    <row r="358" spans="2:46" ht="14.4" x14ac:dyDescent="0.2">
      <c r="B358" s="351" t="s">
        <v>213</v>
      </c>
      <c r="C358" s="349"/>
      <c r="D358" s="348"/>
      <c r="E358" s="92"/>
      <c r="F358" s="95"/>
      <c r="G358" s="92"/>
      <c r="H358" s="92"/>
      <c r="I358" s="92">
        <v>832.86139999700004</v>
      </c>
      <c r="J358" s="92">
        <v>948.17999999900007</v>
      </c>
      <c r="K358" s="95">
        <v>1080.8492227419999</v>
      </c>
      <c r="L358" s="92">
        <v>1224.9041909730001</v>
      </c>
      <c r="M358" s="92">
        <v>1208.9703072740003</v>
      </c>
      <c r="N358" s="92"/>
      <c r="O358" s="92"/>
      <c r="P358" s="95"/>
      <c r="Q358" s="92"/>
      <c r="R358" s="92"/>
      <c r="S358" s="92"/>
      <c r="T358" s="92"/>
      <c r="U358" s="95"/>
      <c r="V358" s="92"/>
      <c r="W358" s="348"/>
      <c r="X358" s="348"/>
      <c r="Y358" s="348"/>
      <c r="Z358" s="348"/>
      <c r="AA358" s="348"/>
      <c r="AB358" s="348"/>
      <c r="AC358" s="348"/>
      <c r="AD358" s="348"/>
      <c r="AE358" s="348"/>
      <c r="AF358" s="348"/>
      <c r="AG358" s="348"/>
      <c r="AH358" s="348"/>
      <c r="AI358" s="348"/>
      <c r="AJ358" s="348"/>
      <c r="AK358" s="348"/>
      <c r="AL358" s="348"/>
      <c r="AM358" s="348"/>
      <c r="AN358" s="348"/>
      <c r="AO358" s="348"/>
      <c r="AP358" s="348"/>
      <c r="AQ358" s="348"/>
      <c r="AR358" s="348"/>
      <c r="AS358" s="348"/>
      <c r="AT358" s="348"/>
    </row>
    <row r="359" spans="2:46" ht="14.4" x14ac:dyDescent="0.2">
      <c r="B359" s="346" t="s">
        <v>214</v>
      </c>
      <c r="C359" s="349"/>
      <c r="D359" s="348"/>
      <c r="E359" s="92"/>
      <c r="F359" s="95">
        <v>262.28853172700002</v>
      </c>
      <c r="G359" s="92">
        <v>908.3990562099998</v>
      </c>
      <c r="H359" s="92">
        <v>937.82820419099983</v>
      </c>
      <c r="I359" s="92">
        <v>621.24663285999998</v>
      </c>
      <c r="J359" s="92">
        <v>759.12991777399998</v>
      </c>
      <c r="K359" s="95">
        <v>956.15409728200007</v>
      </c>
      <c r="L359" s="92">
        <v>763.449491094</v>
      </c>
      <c r="M359" s="92">
        <v>713.70994142299992</v>
      </c>
      <c r="N359" s="92"/>
      <c r="O359" s="92"/>
      <c r="P359" s="95"/>
      <c r="Q359" s="92"/>
      <c r="R359" s="92"/>
      <c r="S359" s="92"/>
      <c r="T359" s="92"/>
      <c r="U359" s="95"/>
      <c r="V359" s="92"/>
      <c r="W359" s="348"/>
      <c r="X359" s="348"/>
      <c r="Y359" s="348"/>
      <c r="Z359" s="348"/>
      <c r="AA359" s="348"/>
      <c r="AB359" s="348"/>
      <c r="AC359" s="348"/>
      <c r="AD359" s="348"/>
      <c r="AE359" s="348"/>
      <c r="AF359" s="348"/>
      <c r="AG359" s="348"/>
      <c r="AH359" s="348"/>
      <c r="AI359" s="348"/>
      <c r="AJ359" s="348"/>
      <c r="AK359" s="348"/>
      <c r="AL359" s="348"/>
      <c r="AM359" s="348"/>
      <c r="AN359" s="348"/>
      <c r="AO359" s="348"/>
      <c r="AP359" s="348"/>
      <c r="AQ359" s="348"/>
      <c r="AR359" s="348"/>
      <c r="AS359" s="348"/>
      <c r="AT359" s="348"/>
    </row>
    <row r="360" spans="2:46" ht="14.4" x14ac:dyDescent="0.2">
      <c r="B360" s="346" t="s">
        <v>215</v>
      </c>
      <c r="C360" s="349"/>
      <c r="D360" s="348"/>
      <c r="E360" s="92"/>
      <c r="F360" s="95">
        <v>4048.7613159560001</v>
      </c>
      <c r="G360" s="92">
        <v>5849.4969650000012</v>
      </c>
      <c r="H360" s="92">
        <v>6191.0358811209981</v>
      </c>
      <c r="I360" s="92">
        <v>5244.8049749980009</v>
      </c>
      <c r="J360" s="92">
        <v>5370.4957773870001</v>
      </c>
      <c r="K360" s="95">
        <v>6047.6685319570015</v>
      </c>
      <c r="L360" s="92">
        <v>5161.5687552960035</v>
      </c>
      <c r="M360" s="92">
        <v>4614.2471401929997</v>
      </c>
      <c r="N360" s="92"/>
      <c r="O360" s="92"/>
      <c r="P360" s="95"/>
      <c r="Q360" s="92"/>
      <c r="R360" s="92"/>
      <c r="S360" s="92"/>
      <c r="T360" s="92"/>
      <c r="U360" s="95"/>
      <c r="V360" s="92"/>
      <c r="W360" s="348"/>
      <c r="X360" s="348"/>
      <c r="Y360" s="348"/>
      <c r="Z360" s="348"/>
      <c r="AA360" s="348"/>
      <c r="AB360" s="348"/>
      <c r="AC360" s="348"/>
      <c r="AD360" s="348"/>
      <c r="AE360" s="348"/>
      <c r="AF360" s="348"/>
      <c r="AG360" s="348"/>
      <c r="AH360" s="348"/>
      <c r="AI360" s="348"/>
      <c r="AJ360" s="348"/>
      <c r="AK360" s="348"/>
      <c r="AL360" s="348"/>
      <c r="AM360" s="348"/>
      <c r="AN360" s="348"/>
      <c r="AO360" s="348"/>
      <c r="AP360" s="348"/>
      <c r="AQ360" s="348"/>
      <c r="AR360" s="348"/>
      <c r="AS360" s="348"/>
      <c r="AT360" s="348"/>
    </row>
    <row r="361" spans="2:46" ht="14.4" x14ac:dyDescent="0.2">
      <c r="B361" s="351" t="s">
        <v>216</v>
      </c>
      <c r="C361" s="91"/>
      <c r="D361" s="92"/>
      <c r="E361" s="92"/>
      <c r="F361" s="95">
        <v>4311.0498476830007</v>
      </c>
      <c r="G361" s="92">
        <v>6757.896021210001</v>
      </c>
      <c r="H361" s="92">
        <v>7128.8640853119987</v>
      </c>
      <c r="I361" s="92">
        <v>5866.0516078580013</v>
      </c>
      <c r="J361" s="92">
        <v>6129.6256951610003</v>
      </c>
      <c r="K361" s="95">
        <v>7003.8226292390009</v>
      </c>
      <c r="L361" s="92">
        <v>6910.9814170000036</v>
      </c>
      <c r="M361" s="92">
        <v>7527.6119557249995</v>
      </c>
      <c r="N361" s="92"/>
      <c r="O361" s="92"/>
      <c r="P361" s="95"/>
      <c r="Q361" s="92"/>
      <c r="R361" s="92"/>
      <c r="S361" s="92"/>
      <c r="T361" s="92"/>
      <c r="U361" s="95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</row>
    <row r="362" spans="2:46" ht="14.4" x14ac:dyDescent="0.2">
      <c r="B362" s="352" t="s">
        <v>217</v>
      </c>
      <c r="C362" s="92"/>
      <c r="D362" s="92"/>
      <c r="E362" s="92"/>
      <c r="F362" s="95">
        <v>101.66835014900003</v>
      </c>
      <c r="G362" s="92">
        <v>143.32603000000003</v>
      </c>
      <c r="H362" s="92">
        <v>139.6584786</v>
      </c>
      <c r="I362" s="92">
        <v>115.3213856</v>
      </c>
      <c r="J362" s="92">
        <v>118.036702041</v>
      </c>
      <c r="K362" s="95">
        <v>142.69729444999999</v>
      </c>
      <c r="L362" s="92">
        <v>116.93323959700002</v>
      </c>
      <c r="M362" s="92">
        <v>127.82176918900002</v>
      </c>
      <c r="N362" s="92"/>
      <c r="O362" s="92"/>
      <c r="P362" s="95"/>
      <c r="Q362" s="92"/>
      <c r="R362" s="92"/>
      <c r="S362" s="92"/>
      <c r="T362" s="92"/>
      <c r="U362" s="95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</row>
    <row r="363" spans="2:46" ht="14.4" x14ac:dyDescent="0.2">
      <c r="B363" s="352" t="s">
        <v>218</v>
      </c>
      <c r="C363" s="92"/>
      <c r="D363" s="92"/>
      <c r="E363" s="92"/>
      <c r="F363" s="95">
        <v>71.557537887000009</v>
      </c>
      <c r="G363" s="92">
        <v>97.621543000000003</v>
      </c>
      <c r="H363" s="92">
        <v>96.754750259999938</v>
      </c>
      <c r="I363" s="92">
        <v>80.190865600000024</v>
      </c>
      <c r="J363" s="92">
        <v>87.482299615000002</v>
      </c>
      <c r="K363" s="95">
        <v>100.40670680200006</v>
      </c>
      <c r="L363" s="92">
        <v>87.213674620999996</v>
      </c>
      <c r="M363" s="92">
        <v>92.105660021999981</v>
      </c>
      <c r="N363" s="92"/>
      <c r="O363" s="92"/>
      <c r="P363" s="95"/>
      <c r="Q363" s="92"/>
      <c r="R363" s="92"/>
      <c r="S363" s="92"/>
      <c r="T363" s="92"/>
      <c r="U363" s="95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</row>
    <row r="364" spans="2:46" ht="14.4" x14ac:dyDescent="0.2">
      <c r="B364" s="352" t="s">
        <v>219</v>
      </c>
      <c r="C364" s="92"/>
      <c r="D364" s="92"/>
      <c r="E364" s="92"/>
      <c r="F364" s="353">
        <v>0</v>
      </c>
      <c r="G364" s="354">
        <v>0</v>
      </c>
      <c r="H364" s="354">
        <v>89.183936575000018</v>
      </c>
      <c r="I364" s="354">
        <v>189.51997049999997</v>
      </c>
      <c r="J364" s="354">
        <v>189.35355349999998</v>
      </c>
      <c r="K364" s="353">
        <v>194.14762800000003</v>
      </c>
      <c r="L364" s="354">
        <v>170.98574399999998</v>
      </c>
      <c r="M364" s="354">
        <v>191.69424000000001</v>
      </c>
      <c r="N364" s="354"/>
      <c r="O364" s="92"/>
      <c r="P364" s="95"/>
      <c r="Q364" s="92"/>
      <c r="R364" s="92"/>
      <c r="S364" s="92"/>
      <c r="T364" s="92"/>
      <c r="U364" s="95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</row>
    <row r="365" spans="2:46" ht="14.4" x14ac:dyDescent="0.2">
      <c r="B365" s="351" t="s">
        <v>220</v>
      </c>
      <c r="C365" s="92"/>
      <c r="D365" s="92"/>
      <c r="E365" s="92"/>
      <c r="F365" s="353">
        <v>173.22588803600004</v>
      </c>
      <c r="G365" s="354">
        <v>240.94757300000003</v>
      </c>
      <c r="H365" s="354">
        <v>325.59716543499997</v>
      </c>
      <c r="I365" s="354">
        <v>385.03222169999998</v>
      </c>
      <c r="J365" s="354">
        <v>394.87255515599998</v>
      </c>
      <c r="K365" s="353">
        <v>442.54145335200008</v>
      </c>
      <c r="L365" s="354">
        <v>381.32373514800003</v>
      </c>
      <c r="M365" s="354">
        <v>418.16000232600004</v>
      </c>
      <c r="N365" s="354"/>
      <c r="O365" s="92"/>
      <c r="P365" s="95"/>
      <c r="Q365" s="92"/>
      <c r="R365" s="92"/>
      <c r="S365" s="92"/>
      <c r="T365" s="92"/>
      <c r="U365" s="95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</row>
    <row r="366" spans="2:46" ht="14.4" x14ac:dyDescent="0.2">
      <c r="B366" s="352" t="s">
        <v>221</v>
      </c>
      <c r="C366" s="92"/>
      <c r="D366" s="92"/>
      <c r="E366" s="92"/>
      <c r="F366" s="353">
        <v>36.031739999999999</v>
      </c>
      <c r="G366" s="354">
        <v>38.213149999999992</v>
      </c>
      <c r="H366" s="354">
        <v>39.210903000000009</v>
      </c>
      <c r="I366" s="354">
        <v>59.004248802999996</v>
      </c>
      <c r="J366" s="354">
        <v>52.668559999999999</v>
      </c>
      <c r="K366" s="353">
        <v>53.166090000000004</v>
      </c>
      <c r="L366" s="354">
        <v>0</v>
      </c>
      <c r="M366" s="354">
        <v>0</v>
      </c>
      <c r="N366" s="354"/>
      <c r="O366" s="92"/>
      <c r="P366" s="95"/>
      <c r="Q366" s="92"/>
      <c r="R366" s="92"/>
      <c r="S366" s="92"/>
      <c r="T366" s="92"/>
      <c r="U366" s="95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</row>
    <row r="367" spans="2:46" ht="14.4" x14ac:dyDescent="0.2">
      <c r="B367" s="352" t="s">
        <v>222</v>
      </c>
      <c r="C367" s="92"/>
      <c r="D367" s="92"/>
      <c r="E367" s="92"/>
      <c r="F367" s="353">
        <v>1.78894</v>
      </c>
      <c r="G367" s="354">
        <v>1.9805670000000002</v>
      </c>
      <c r="H367" s="354">
        <v>1.7555940000000001</v>
      </c>
      <c r="I367" s="354">
        <v>1.5769860000000002</v>
      </c>
      <c r="J367" s="354">
        <v>1.8010859999999997</v>
      </c>
      <c r="K367" s="353">
        <v>1.4344876199999999</v>
      </c>
      <c r="L367" s="354">
        <v>0</v>
      </c>
      <c r="M367" s="354">
        <v>0</v>
      </c>
      <c r="N367" s="354"/>
      <c r="O367" s="92"/>
      <c r="P367" s="95"/>
      <c r="Q367" s="92"/>
      <c r="R367" s="92"/>
      <c r="S367" s="92"/>
      <c r="T367" s="92"/>
      <c r="U367" s="95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</row>
    <row r="368" spans="2:46" ht="14.4" x14ac:dyDescent="0.2">
      <c r="B368" s="352" t="s">
        <v>223</v>
      </c>
      <c r="C368" s="92"/>
      <c r="D368" s="92"/>
      <c r="E368" s="92"/>
      <c r="F368" s="353">
        <v>99.590590000000006</v>
      </c>
      <c r="G368" s="354">
        <v>105.40155</v>
      </c>
      <c r="H368" s="354">
        <v>105.83660999999998</v>
      </c>
      <c r="I368" s="354">
        <v>117.03568424800001</v>
      </c>
      <c r="J368" s="354">
        <v>117.21541999999998</v>
      </c>
      <c r="K368" s="353">
        <v>117.03506000000002</v>
      </c>
      <c r="L368" s="354">
        <v>0</v>
      </c>
      <c r="M368" s="354">
        <v>0</v>
      </c>
      <c r="N368" s="354"/>
      <c r="O368" s="92"/>
      <c r="P368" s="95"/>
      <c r="Q368" s="92"/>
      <c r="R368" s="92"/>
      <c r="S368" s="92"/>
      <c r="T368" s="92"/>
      <c r="U368" s="95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</row>
    <row r="369" spans="1:46" ht="14.4" x14ac:dyDescent="0.2">
      <c r="B369" s="352" t="s">
        <v>224</v>
      </c>
      <c r="C369" s="92"/>
      <c r="D369" s="92"/>
      <c r="E369" s="92"/>
      <c r="F369" s="353">
        <v>0</v>
      </c>
      <c r="G369" s="354">
        <v>0</v>
      </c>
      <c r="H369" s="354">
        <v>0</v>
      </c>
      <c r="I369" s="354">
        <v>0</v>
      </c>
      <c r="J369" s="354">
        <v>9.5518953999999975E-2</v>
      </c>
      <c r="K369" s="353">
        <v>0.13225320399999999</v>
      </c>
      <c r="L369" s="354">
        <v>0</v>
      </c>
      <c r="M369" s="354">
        <v>0</v>
      </c>
      <c r="N369" s="354"/>
      <c r="O369" s="92"/>
      <c r="P369" s="95"/>
      <c r="Q369" s="92"/>
      <c r="R369" s="92"/>
      <c r="S369" s="92"/>
      <c r="T369" s="92"/>
      <c r="U369" s="95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</row>
    <row r="370" spans="1:46" ht="14.4" x14ac:dyDescent="0.2">
      <c r="B370" s="351" t="s">
        <v>225</v>
      </c>
      <c r="C370" s="92"/>
      <c r="D370" s="92"/>
      <c r="E370" s="92"/>
      <c r="F370" s="353">
        <v>137.41127000000003</v>
      </c>
      <c r="G370" s="354">
        <v>145.59526699999998</v>
      </c>
      <c r="H370" s="354">
        <v>146.80310699999998</v>
      </c>
      <c r="I370" s="354">
        <v>177.616919051</v>
      </c>
      <c r="J370" s="354">
        <v>171.78058495399998</v>
      </c>
      <c r="K370" s="353">
        <v>171.76789082400001</v>
      </c>
      <c r="L370" s="354">
        <v>0</v>
      </c>
      <c r="M370" s="354">
        <v>0</v>
      </c>
      <c r="N370" s="354"/>
      <c r="O370" s="92"/>
      <c r="P370" s="95"/>
      <c r="Q370" s="92"/>
      <c r="R370" s="92"/>
      <c r="S370" s="92"/>
      <c r="T370" s="92"/>
      <c r="U370" s="95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</row>
    <row r="371" spans="1:46" ht="14.4" x14ac:dyDescent="0.2">
      <c r="B371" s="351" t="s">
        <v>226</v>
      </c>
      <c r="C371" s="92"/>
      <c r="D371" s="92"/>
      <c r="E371" s="92"/>
      <c r="F371" s="353">
        <v>1043.8803524719999</v>
      </c>
      <c r="G371" s="354">
        <v>0</v>
      </c>
      <c r="H371" s="354">
        <v>0</v>
      </c>
      <c r="I371" s="354">
        <v>0</v>
      </c>
      <c r="J371" s="354">
        <v>0</v>
      </c>
      <c r="K371" s="353">
        <v>0</v>
      </c>
      <c r="L371" s="354">
        <v>0</v>
      </c>
      <c r="M371" s="354">
        <v>0</v>
      </c>
      <c r="N371" s="354"/>
      <c r="O371" s="92"/>
      <c r="P371" s="95"/>
      <c r="Q371" s="92"/>
      <c r="R371" s="92"/>
      <c r="S371" s="92"/>
      <c r="T371" s="92"/>
      <c r="U371" s="95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</row>
    <row r="372" spans="1:46" ht="14.4" x14ac:dyDescent="0.2">
      <c r="B372" s="352" t="s">
        <v>227</v>
      </c>
      <c r="C372" s="92"/>
      <c r="D372" s="92"/>
      <c r="E372" s="92"/>
      <c r="F372" s="353">
        <v>80.359163196000026</v>
      </c>
      <c r="G372" s="354">
        <v>89.247325558000014</v>
      </c>
      <c r="H372" s="354">
        <v>84.09359658000001</v>
      </c>
      <c r="I372" s="354">
        <v>70.152913319999968</v>
      </c>
      <c r="J372" s="354">
        <v>83.591805108000017</v>
      </c>
      <c r="K372" s="353">
        <v>90.661202385999985</v>
      </c>
      <c r="L372" s="354">
        <v>83.572567648000017</v>
      </c>
      <c r="M372" s="354">
        <v>84.900360912000025</v>
      </c>
      <c r="N372" s="354"/>
      <c r="O372" s="92"/>
      <c r="P372" s="95"/>
      <c r="Q372" s="92"/>
      <c r="R372" s="92"/>
      <c r="S372" s="92"/>
      <c r="T372" s="92"/>
      <c r="U372" s="95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</row>
    <row r="373" spans="1:46" ht="14.4" x14ac:dyDescent="0.2">
      <c r="B373" s="352" t="s">
        <v>228</v>
      </c>
      <c r="C373" s="92"/>
      <c r="D373" s="92"/>
      <c r="E373" s="92"/>
      <c r="F373" s="353">
        <v>7.5943947289999993</v>
      </c>
      <c r="G373" s="354">
        <v>8.191731206</v>
      </c>
      <c r="H373" s="354">
        <v>8.1049342100000015</v>
      </c>
      <c r="I373" s="354">
        <v>7.589921040000001</v>
      </c>
      <c r="J373" s="354">
        <v>7.7328178599999999</v>
      </c>
      <c r="K373" s="353">
        <v>7.9894657400000009</v>
      </c>
      <c r="L373" s="354">
        <v>8.0493510400000012</v>
      </c>
      <c r="M373" s="354">
        <v>8.0060684139999996</v>
      </c>
      <c r="N373" s="354"/>
      <c r="O373" s="92"/>
      <c r="P373" s="95"/>
      <c r="Q373" s="92"/>
      <c r="R373" s="92"/>
      <c r="S373" s="92"/>
      <c r="T373" s="92"/>
      <c r="U373" s="95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2"/>
      <c r="AT373" s="92"/>
    </row>
    <row r="374" spans="1:46" ht="14.4" x14ac:dyDescent="0.2">
      <c r="B374" s="352" t="s">
        <v>229</v>
      </c>
      <c r="C374" s="92"/>
      <c r="D374" s="92"/>
      <c r="E374" s="92"/>
      <c r="F374" s="353">
        <v>0</v>
      </c>
      <c r="G374" s="354">
        <v>7.7952381839999996</v>
      </c>
      <c r="H374" s="354">
        <v>8.3049636299999996</v>
      </c>
      <c r="I374" s="354">
        <v>7.9648946399999998</v>
      </c>
      <c r="J374" s="354">
        <v>8.0289215800000004</v>
      </c>
      <c r="K374" s="353">
        <v>7.5969151999999998</v>
      </c>
      <c r="L374" s="354">
        <v>8.17444828</v>
      </c>
      <c r="M374" s="354">
        <v>7.7128594660000012</v>
      </c>
      <c r="N374" s="354"/>
      <c r="O374" s="92"/>
      <c r="P374" s="95"/>
      <c r="Q374" s="92"/>
      <c r="R374" s="92"/>
      <c r="S374" s="92"/>
      <c r="T374" s="92"/>
      <c r="U374" s="95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2"/>
      <c r="AT374" s="92"/>
    </row>
    <row r="375" spans="1:46" ht="14.4" x14ac:dyDescent="0.2">
      <c r="B375" s="351" t="s">
        <v>230</v>
      </c>
      <c r="C375" s="92"/>
      <c r="D375" s="92"/>
      <c r="E375" s="92"/>
      <c r="F375" s="353">
        <v>87.953557924999998</v>
      </c>
      <c r="G375" s="354">
        <v>105.23429494800001</v>
      </c>
      <c r="H375" s="354">
        <v>100.50349442000002</v>
      </c>
      <c r="I375" s="354">
        <v>85.707728999999958</v>
      </c>
      <c r="J375" s="354">
        <v>99.353544548000002</v>
      </c>
      <c r="K375" s="353">
        <v>106.247583326</v>
      </c>
      <c r="L375" s="354">
        <v>99.796366968000001</v>
      </c>
      <c r="M375" s="354">
        <v>100.61928879200001</v>
      </c>
      <c r="N375" s="354"/>
      <c r="O375" s="92"/>
      <c r="P375" s="95"/>
      <c r="Q375" s="92"/>
      <c r="R375" s="92"/>
      <c r="S375" s="92"/>
      <c r="T375" s="92"/>
      <c r="U375" s="95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2"/>
      <c r="AO375" s="92"/>
      <c r="AP375" s="92"/>
      <c r="AQ375" s="92"/>
      <c r="AR375" s="92"/>
      <c r="AS375" s="92"/>
      <c r="AT375" s="92"/>
    </row>
    <row r="376" spans="1:46" ht="14.4" x14ac:dyDescent="0.2">
      <c r="B376" s="351" t="s">
        <v>231</v>
      </c>
      <c r="C376" s="92"/>
      <c r="D376" s="92"/>
      <c r="E376" s="92"/>
      <c r="F376" s="353">
        <v>595.09745243199995</v>
      </c>
      <c r="G376" s="354">
        <v>722.76458173499998</v>
      </c>
      <c r="H376" s="354">
        <v>647.58650929800012</v>
      </c>
      <c r="I376" s="354">
        <v>585.08382424800016</v>
      </c>
      <c r="J376" s="354">
        <v>639.76509177200001</v>
      </c>
      <c r="K376" s="353">
        <v>556.17275210900084</v>
      </c>
      <c r="L376" s="354">
        <v>538.38733451000019</v>
      </c>
      <c r="M376" s="354">
        <v>625.9811331530002</v>
      </c>
      <c r="N376" s="354"/>
      <c r="O376" s="92"/>
      <c r="P376" s="95"/>
      <c r="Q376" s="92"/>
      <c r="R376" s="92"/>
      <c r="S376" s="92"/>
      <c r="T376" s="92"/>
      <c r="U376" s="95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2"/>
      <c r="AO376" s="92"/>
      <c r="AP376" s="92"/>
      <c r="AQ376" s="92"/>
      <c r="AR376" s="92"/>
      <c r="AS376" s="92"/>
      <c r="AT376" s="92"/>
    </row>
    <row r="377" spans="1:46" ht="14.4" x14ac:dyDescent="0.2">
      <c r="A377" s="355" t="s">
        <v>357</v>
      </c>
      <c r="B377" s="356" t="s">
        <v>232</v>
      </c>
      <c r="C377" s="357">
        <f>+[1]ARCONEL!D478</f>
        <v>8011.5037511799992</v>
      </c>
      <c r="D377" s="357">
        <f>+[1]ARCONEL!E478</f>
        <v>10010.231690122999</v>
      </c>
      <c r="E377" s="357">
        <f>+[1]ARCONEL!F478</f>
        <v>8099.4675865970003</v>
      </c>
      <c r="F377" s="95">
        <f>+[1]ARCONEL!G478</f>
        <v>7584.1521019450038</v>
      </c>
      <c r="G377" s="357">
        <f>+[1]ARCONEL!H478</f>
        <v>9905.1414996340009</v>
      </c>
      <c r="H377" s="357">
        <f>+[1]ARCONEL!I478</f>
        <v>11079.445950652998</v>
      </c>
      <c r="I377" s="357">
        <f>+[1]ARCONEL!J478</f>
        <v>9940.0176143890003</v>
      </c>
      <c r="J377" s="357">
        <f>+[1]ARCONEL!K478</f>
        <v>10295.690633189999</v>
      </c>
      <c r="K377" s="95">
        <f>+[1]ARCONEL!L478</f>
        <v>11842.657117251989</v>
      </c>
      <c r="L377" s="357">
        <f>+[1]ARCONEL!M478</f>
        <v>14565.073442687984</v>
      </c>
      <c r="M377" s="357">
        <f>+[1]ARCONEL!N478</f>
        <v>18380.958924720999</v>
      </c>
      <c r="N377" s="354"/>
      <c r="O377" s="92"/>
      <c r="P377" s="95"/>
      <c r="Q377" s="92"/>
      <c r="R377" s="92"/>
      <c r="S377" s="92"/>
      <c r="T377" s="92"/>
      <c r="U377" s="95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2"/>
      <c r="AO377" s="92"/>
      <c r="AP377" s="92"/>
      <c r="AQ377" s="92"/>
      <c r="AR377" s="92"/>
      <c r="AS377" s="92"/>
      <c r="AT377" s="92"/>
    </row>
    <row r="378" spans="1:46" ht="15" thickBot="1" x14ac:dyDescent="0.25">
      <c r="A378" s="355" t="s">
        <v>358</v>
      </c>
      <c r="B378" s="356" t="s">
        <v>233</v>
      </c>
      <c r="C378" s="357">
        <f>+[1]ARCONEL!D487</f>
        <v>605.84635260300001</v>
      </c>
      <c r="D378" s="357">
        <f>+[1]ARCONEL!E487</f>
        <v>736.23531238300006</v>
      </c>
      <c r="E378" s="357">
        <f>+[1]ARCONEL!F487</f>
        <v>637.70391669100002</v>
      </c>
      <c r="F378" s="95">
        <f>+[1]ARCONEL!G487</f>
        <v>595.09745240699954</v>
      </c>
      <c r="G378" s="357">
        <f>+[1]ARCONEL!H487</f>
        <v>722.76458172699972</v>
      </c>
      <c r="H378" s="357">
        <f>+[1]ARCONEL!I487</f>
        <v>647.58650928300017</v>
      </c>
      <c r="I378" s="357">
        <f>+[1]ARCONEL!J487</f>
        <v>585.08382423999967</v>
      </c>
      <c r="J378" s="357">
        <f>+[1]ARCONEL!K487</f>
        <v>639.76509175500019</v>
      </c>
      <c r="K378" s="95">
        <f>+[1]ARCONEL!L487</f>
        <v>556.17275210900084</v>
      </c>
      <c r="L378" s="357">
        <f>+[1]ARCONEL!M487</f>
        <v>538.38733451000019</v>
      </c>
      <c r="M378" s="357">
        <f>+[1]ARCONEL!N487</f>
        <v>625.9811331530002</v>
      </c>
      <c r="N378" s="354"/>
      <c r="O378" s="92"/>
      <c r="P378" s="95"/>
      <c r="Q378" s="92"/>
      <c r="R378" s="92"/>
      <c r="S378" s="92"/>
      <c r="T378" s="92"/>
      <c r="U378" s="95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2"/>
      <c r="AO378" s="92"/>
      <c r="AP378" s="92"/>
      <c r="AQ378" s="92"/>
      <c r="AR378" s="92"/>
      <c r="AS378" s="92"/>
      <c r="AT378" s="92"/>
    </row>
    <row r="379" spans="1:46" ht="14.4" x14ac:dyDescent="0.2">
      <c r="B379" s="358" t="s">
        <v>234</v>
      </c>
      <c r="C379" s="124">
        <f t="shared" ref="C379:K379" si="186">SUM(C380:C449)</f>
        <v>0</v>
      </c>
      <c r="D379" s="124">
        <f t="shared" si="186"/>
        <v>0</v>
      </c>
      <c r="E379" s="124">
        <f t="shared" si="186"/>
        <v>0</v>
      </c>
      <c r="F379" s="125">
        <f>SUM(F380:F449)</f>
        <v>0</v>
      </c>
      <c r="G379" s="124">
        <f t="shared" si="186"/>
        <v>0</v>
      </c>
      <c r="H379" s="124">
        <f t="shared" si="186"/>
        <v>0</v>
      </c>
      <c r="I379" s="124">
        <f t="shared" si="186"/>
        <v>0</v>
      </c>
      <c r="J379" s="124">
        <f t="shared" si="186"/>
        <v>0</v>
      </c>
      <c r="K379" s="125">
        <f t="shared" si="186"/>
        <v>0</v>
      </c>
      <c r="L379" s="124"/>
      <c r="M379" s="124"/>
      <c r="N379" s="124"/>
      <c r="O379" s="124"/>
      <c r="P379" s="125"/>
      <c r="Q379" s="124"/>
      <c r="R379" s="124"/>
      <c r="S379" s="124"/>
      <c r="T379" s="124"/>
      <c r="U379" s="125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4"/>
      <c r="AO379" s="124"/>
      <c r="AP379" s="124"/>
      <c r="AQ379" s="124"/>
      <c r="AR379" s="124"/>
      <c r="AS379" s="124"/>
      <c r="AT379" s="124"/>
    </row>
    <row r="380" spans="1:46" ht="14.4" x14ac:dyDescent="0.2">
      <c r="B380" s="359" t="s">
        <v>235</v>
      </c>
      <c r="C380" s="350"/>
      <c r="D380" s="348"/>
      <c r="E380" s="348"/>
      <c r="F380" s="102"/>
      <c r="G380" s="103"/>
      <c r="H380" s="92"/>
      <c r="I380" s="92"/>
      <c r="J380" s="92"/>
      <c r="K380" s="95"/>
      <c r="L380" s="92"/>
      <c r="M380" s="92"/>
      <c r="N380" s="92"/>
      <c r="O380" s="92"/>
      <c r="P380" s="95"/>
      <c r="Q380" s="92"/>
      <c r="R380" s="92"/>
      <c r="S380" s="92"/>
      <c r="T380" s="92"/>
      <c r="U380" s="95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2"/>
      <c r="AO380" s="92"/>
      <c r="AP380" s="92"/>
      <c r="AQ380" s="92"/>
      <c r="AR380" s="92"/>
      <c r="AS380" s="92"/>
      <c r="AT380" s="92"/>
    </row>
    <row r="381" spans="1:46" ht="14.4" x14ac:dyDescent="0.2">
      <c r="B381" s="126" t="s">
        <v>236</v>
      </c>
      <c r="C381" s="350"/>
      <c r="D381" s="348"/>
      <c r="E381" s="348"/>
      <c r="F381" s="102"/>
      <c r="G381" s="103"/>
      <c r="H381" s="92"/>
      <c r="I381" s="92"/>
      <c r="J381" s="92"/>
      <c r="K381" s="95"/>
      <c r="L381" s="98"/>
      <c r="M381" s="98"/>
      <c r="N381" s="98"/>
      <c r="O381" s="98"/>
      <c r="P381" s="100"/>
      <c r="Q381" s="98"/>
      <c r="R381" s="98"/>
      <c r="S381" s="98"/>
      <c r="T381" s="98"/>
      <c r="U381" s="100"/>
      <c r="V381" s="98"/>
      <c r="W381" s="98"/>
      <c r="X381" s="98"/>
      <c r="Y381" s="98"/>
      <c r="Z381" s="98"/>
      <c r="AA381" s="98"/>
      <c r="AB381" s="98"/>
      <c r="AC381" s="98"/>
      <c r="AD381" s="98"/>
      <c r="AE381" s="98"/>
      <c r="AF381" s="98"/>
      <c r="AG381" s="98"/>
      <c r="AH381" s="98"/>
      <c r="AI381" s="98"/>
      <c r="AJ381" s="98"/>
      <c r="AK381" s="98"/>
      <c r="AL381" s="98"/>
      <c r="AM381" s="98"/>
      <c r="AN381" s="98"/>
      <c r="AO381" s="98"/>
      <c r="AP381" s="98"/>
      <c r="AQ381" s="98"/>
      <c r="AR381" s="98"/>
      <c r="AS381" s="98"/>
      <c r="AT381" s="98"/>
    </row>
    <row r="382" spans="1:46" ht="14.4" x14ac:dyDescent="0.2">
      <c r="B382" s="126" t="s">
        <v>359</v>
      </c>
      <c r="C382" s="350"/>
      <c r="D382" s="348"/>
      <c r="E382" s="348"/>
      <c r="F382" s="102"/>
      <c r="G382" s="103"/>
      <c r="H382" s="92"/>
      <c r="I382" s="92"/>
      <c r="J382" s="92"/>
      <c r="K382" s="95"/>
      <c r="L382" s="98"/>
      <c r="M382" s="98"/>
      <c r="N382" s="98"/>
      <c r="O382" s="98"/>
      <c r="P382" s="100"/>
      <c r="Q382" s="98"/>
      <c r="R382" s="98"/>
      <c r="S382" s="98"/>
      <c r="T382" s="98"/>
      <c r="U382" s="100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  <c r="AF382" s="98"/>
      <c r="AG382" s="98"/>
      <c r="AH382" s="98"/>
      <c r="AI382" s="98"/>
      <c r="AJ382" s="98"/>
      <c r="AK382" s="98"/>
      <c r="AL382" s="98"/>
      <c r="AM382" s="98"/>
      <c r="AN382" s="98"/>
      <c r="AO382" s="98"/>
      <c r="AP382" s="98"/>
      <c r="AQ382" s="98"/>
      <c r="AR382" s="98"/>
      <c r="AS382" s="98"/>
      <c r="AT382" s="98"/>
    </row>
    <row r="383" spans="1:46" ht="14.4" x14ac:dyDescent="0.2">
      <c r="B383" s="131" t="s">
        <v>238</v>
      </c>
      <c r="C383" s="360"/>
      <c r="D383" s="361"/>
      <c r="E383" s="361"/>
      <c r="F383" s="102"/>
      <c r="G383" s="362"/>
      <c r="H383" s="363"/>
      <c r="I383" s="362"/>
      <c r="J383" s="362"/>
      <c r="K383" s="102"/>
      <c r="L383" s="133"/>
      <c r="M383" s="133"/>
      <c r="N383" s="133"/>
      <c r="O383" s="133"/>
      <c r="P383" s="100"/>
      <c r="Q383" s="133"/>
      <c r="R383" s="133"/>
      <c r="S383" s="133"/>
      <c r="T383" s="133"/>
      <c r="U383" s="100"/>
      <c r="V383" s="133"/>
      <c r="W383" s="133"/>
      <c r="X383" s="133"/>
      <c r="Y383" s="133"/>
      <c r="Z383" s="133"/>
      <c r="AA383" s="133"/>
      <c r="AB383" s="364"/>
      <c r="AC383" s="364"/>
      <c r="AD383" s="364"/>
      <c r="AE383" s="364"/>
      <c r="AF383" s="364"/>
      <c r="AG383" s="364"/>
      <c r="AH383" s="364"/>
      <c r="AI383" s="364"/>
      <c r="AJ383" s="364"/>
      <c r="AK383" s="364"/>
      <c r="AL383" s="364"/>
      <c r="AM383" s="364"/>
      <c r="AN383" s="364"/>
      <c r="AO383" s="364"/>
      <c r="AP383" s="364"/>
      <c r="AQ383" s="364"/>
      <c r="AR383" s="364"/>
      <c r="AS383" s="364"/>
      <c r="AT383" s="364"/>
    </row>
    <row r="384" spans="1:46" ht="14.4" x14ac:dyDescent="0.2">
      <c r="B384" s="131" t="s">
        <v>360</v>
      </c>
      <c r="C384" s="360"/>
      <c r="D384" s="361"/>
      <c r="E384" s="361"/>
      <c r="F384" s="102"/>
      <c r="G384" s="362"/>
      <c r="H384" s="363"/>
      <c r="I384" s="362"/>
      <c r="J384" s="133"/>
      <c r="K384" s="100"/>
      <c r="L384" s="133"/>
      <c r="M384" s="133"/>
      <c r="N384" s="133"/>
      <c r="O384" s="133"/>
      <c r="P384" s="100"/>
      <c r="Q384" s="133"/>
      <c r="R384" s="133"/>
      <c r="S384" s="133"/>
      <c r="T384" s="133"/>
      <c r="U384" s="100"/>
      <c r="V384" s="133"/>
      <c r="W384" s="133"/>
      <c r="X384" s="133"/>
      <c r="Y384" s="133"/>
      <c r="Z384" s="133"/>
      <c r="AA384" s="133"/>
      <c r="AB384" s="364"/>
      <c r="AC384" s="364"/>
      <c r="AD384" s="364"/>
      <c r="AE384" s="364"/>
      <c r="AF384" s="364"/>
      <c r="AG384" s="364"/>
      <c r="AH384" s="364"/>
      <c r="AI384" s="364"/>
      <c r="AJ384" s="364"/>
      <c r="AK384" s="364"/>
      <c r="AL384" s="364"/>
      <c r="AM384" s="364"/>
      <c r="AN384" s="364"/>
      <c r="AO384" s="364"/>
      <c r="AP384" s="364"/>
      <c r="AQ384" s="364"/>
      <c r="AR384" s="364"/>
      <c r="AS384" s="364"/>
      <c r="AT384" s="364"/>
    </row>
    <row r="385" spans="2:46" ht="14.4" x14ac:dyDescent="0.2">
      <c r="B385" s="131" t="s">
        <v>241</v>
      </c>
      <c r="C385" s="360"/>
      <c r="D385" s="361"/>
      <c r="E385" s="361"/>
      <c r="F385" s="102"/>
      <c r="G385" s="362"/>
      <c r="H385" s="363"/>
      <c r="I385" s="362"/>
      <c r="J385" s="133"/>
      <c r="K385" s="100"/>
      <c r="L385" s="134"/>
      <c r="M385" s="133"/>
      <c r="N385" s="133"/>
      <c r="O385" s="133"/>
      <c r="P385" s="100"/>
      <c r="Q385" s="133"/>
      <c r="R385" s="133"/>
      <c r="S385" s="133"/>
      <c r="T385" s="133"/>
      <c r="U385" s="100"/>
      <c r="V385" s="133"/>
      <c r="W385" s="133"/>
      <c r="X385" s="133"/>
      <c r="Y385" s="133"/>
      <c r="Z385" s="133"/>
      <c r="AA385" s="133"/>
      <c r="AB385" s="364"/>
      <c r="AC385" s="364"/>
      <c r="AD385" s="364"/>
      <c r="AE385" s="364"/>
      <c r="AF385" s="364"/>
      <c r="AG385" s="364"/>
      <c r="AH385" s="364"/>
      <c r="AI385" s="364"/>
      <c r="AJ385" s="364"/>
      <c r="AK385" s="364"/>
      <c r="AL385" s="364"/>
      <c r="AM385" s="364"/>
      <c r="AN385" s="364"/>
      <c r="AO385" s="364"/>
      <c r="AP385" s="364"/>
      <c r="AQ385" s="364"/>
      <c r="AR385" s="364"/>
      <c r="AS385" s="364"/>
      <c r="AT385" s="364"/>
    </row>
    <row r="386" spans="2:46" ht="14.4" x14ac:dyDescent="0.2">
      <c r="B386" s="131" t="s">
        <v>242</v>
      </c>
      <c r="C386" s="360"/>
      <c r="D386" s="361"/>
      <c r="E386" s="361"/>
      <c r="F386" s="102"/>
      <c r="G386" s="362"/>
      <c r="H386" s="363"/>
      <c r="I386" s="362"/>
      <c r="J386" s="133"/>
      <c r="K386" s="100"/>
      <c r="L386" s="134"/>
      <c r="M386" s="133"/>
      <c r="N386" s="133"/>
      <c r="O386" s="133"/>
      <c r="P386" s="100"/>
      <c r="Q386" s="133"/>
      <c r="R386" s="133"/>
      <c r="S386" s="133"/>
      <c r="T386" s="133"/>
      <c r="U386" s="100"/>
      <c r="V386" s="133"/>
      <c r="W386" s="133"/>
      <c r="X386" s="133"/>
      <c r="Y386" s="133"/>
      <c r="Z386" s="133"/>
      <c r="AA386" s="133"/>
      <c r="AB386" s="364"/>
      <c r="AC386" s="364"/>
      <c r="AD386" s="364"/>
      <c r="AE386" s="364"/>
      <c r="AF386" s="364"/>
      <c r="AG386" s="364"/>
      <c r="AH386" s="364"/>
      <c r="AI386" s="364"/>
      <c r="AJ386" s="364"/>
      <c r="AK386" s="364"/>
      <c r="AL386" s="364"/>
      <c r="AM386" s="364"/>
      <c r="AN386" s="364"/>
      <c r="AO386" s="364"/>
      <c r="AP386" s="364"/>
      <c r="AQ386" s="364"/>
      <c r="AR386" s="364"/>
      <c r="AS386" s="364"/>
      <c r="AT386" s="364"/>
    </row>
    <row r="387" spans="2:46" ht="14.4" x14ac:dyDescent="0.2">
      <c r="B387" s="365" t="s">
        <v>243</v>
      </c>
      <c r="C387" s="360"/>
      <c r="D387" s="361"/>
      <c r="E387" s="361"/>
      <c r="F387" s="366"/>
      <c r="G387" s="361"/>
      <c r="H387" s="361"/>
      <c r="I387" s="363"/>
      <c r="J387" s="363"/>
      <c r="K387" s="95"/>
      <c r="L387" s="363"/>
      <c r="M387" s="363"/>
      <c r="N387" s="363"/>
      <c r="O387" s="363"/>
      <c r="P387" s="95"/>
      <c r="Q387" s="363"/>
      <c r="R387" s="363"/>
      <c r="S387" s="363"/>
      <c r="T387" s="363"/>
      <c r="U387" s="95"/>
      <c r="V387" s="363"/>
      <c r="W387" s="361"/>
      <c r="X387" s="361"/>
      <c r="Y387" s="361"/>
      <c r="Z387" s="361"/>
      <c r="AA387" s="361"/>
      <c r="AB387" s="361"/>
      <c r="AC387" s="361"/>
      <c r="AD387" s="361"/>
      <c r="AE387" s="361"/>
      <c r="AF387" s="361"/>
      <c r="AG387" s="361"/>
      <c r="AH387" s="361"/>
      <c r="AI387" s="361"/>
      <c r="AJ387" s="361"/>
      <c r="AK387" s="361"/>
      <c r="AL387" s="361"/>
      <c r="AM387" s="361"/>
      <c r="AN387" s="361"/>
      <c r="AO387" s="361"/>
      <c r="AP387" s="361"/>
      <c r="AQ387" s="361"/>
      <c r="AR387" s="361"/>
      <c r="AS387" s="361"/>
      <c r="AT387" s="361"/>
    </row>
    <row r="388" spans="2:46" ht="14.4" x14ac:dyDescent="0.2">
      <c r="B388" s="365" t="s">
        <v>244</v>
      </c>
      <c r="C388" s="360"/>
      <c r="D388" s="361"/>
      <c r="E388" s="361"/>
      <c r="F388" s="366"/>
      <c r="G388" s="361"/>
      <c r="H388" s="361"/>
      <c r="I388" s="361"/>
      <c r="J388" s="362"/>
      <c r="K388" s="102"/>
      <c r="L388" s="363"/>
      <c r="M388" s="363"/>
      <c r="N388" s="363"/>
      <c r="O388" s="363"/>
      <c r="P388" s="95"/>
      <c r="Q388" s="363"/>
      <c r="R388" s="363"/>
      <c r="S388" s="363"/>
      <c r="T388" s="363"/>
      <c r="U388" s="95"/>
      <c r="V388" s="363"/>
      <c r="W388" s="361"/>
      <c r="X388" s="361"/>
      <c r="Y388" s="361"/>
      <c r="Z388" s="361"/>
      <c r="AA388" s="361"/>
      <c r="AB388" s="361"/>
      <c r="AC388" s="361"/>
      <c r="AD388" s="361"/>
      <c r="AE388" s="361"/>
      <c r="AF388" s="361"/>
      <c r="AG388" s="361"/>
      <c r="AH388" s="361"/>
      <c r="AI388" s="361"/>
      <c r="AJ388" s="361"/>
      <c r="AK388" s="361"/>
      <c r="AL388" s="361"/>
      <c r="AM388" s="361"/>
      <c r="AN388" s="361"/>
      <c r="AO388" s="361"/>
      <c r="AP388" s="361"/>
      <c r="AQ388" s="361"/>
      <c r="AR388" s="361"/>
      <c r="AS388" s="361"/>
      <c r="AT388" s="361"/>
    </row>
    <row r="389" spans="2:46" ht="14.4" x14ac:dyDescent="0.2">
      <c r="B389" s="365" t="s">
        <v>245</v>
      </c>
      <c r="C389" s="360"/>
      <c r="D389" s="361"/>
      <c r="E389" s="361"/>
      <c r="F389" s="366"/>
      <c r="G389" s="361"/>
      <c r="H389" s="362"/>
      <c r="I389" s="362"/>
      <c r="J389" s="363"/>
      <c r="K389" s="95"/>
      <c r="L389" s="362"/>
      <c r="M389" s="363"/>
      <c r="N389" s="363"/>
      <c r="O389" s="363"/>
      <c r="P389" s="95"/>
      <c r="Q389" s="363"/>
      <c r="R389" s="363"/>
      <c r="S389" s="363"/>
      <c r="T389" s="363"/>
      <c r="U389" s="95"/>
      <c r="V389" s="363"/>
      <c r="W389" s="361"/>
      <c r="X389" s="361"/>
      <c r="Y389" s="361"/>
      <c r="Z389" s="361"/>
      <c r="AA389" s="361"/>
      <c r="AB389" s="361"/>
      <c r="AC389" s="361"/>
      <c r="AD389" s="361"/>
      <c r="AE389" s="361"/>
      <c r="AF389" s="361"/>
      <c r="AG389" s="361"/>
      <c r="AH389" s="361"/>
      <c r="AI389" s="361"/>
      <c r="AJ389" s="361"/>
      <c r="AK389" s="361"/>
      <c r="AL389" s="361"/>
      <c r="AM389" s="361"/>
      <c r="AN389" s="361"/>
      <c r="AO389" s="361"/>
      <c r="AP389" s="361"/>
      <c r="AQ389" s="361"/>
      <c r="AR389" s="361"/>
      <c r="AS389" s="361"/>
      <c r="AT389" s="361"/>
    </row>
    <row r="390" spans="2:46" ht="14.4" x14ac:dyDescent="0.2">
      <c r="B390" s="359" t="s">
        <v>246</v>
      </c>
      <c r="C390" s="350"/>
      <c r="D390" s="348"/>
      <c r="E390" s="348"/>
      <c r="F390" s="366"/>
      <c r="G390" s="348"/>
      <c r="H390" s="103"/>
      <c r="I390" s="92"/>
      <c r="J390" s="92"/>
      <c r="K390" s="95"/>
      <c r="L390" s="92"/>
      <c r="M390" s="92"/>
      <c r="N390" s="92"/>
      <c r="O390" s="92"/>
      <c r="P390" s="95"/>
      <c r="Q390" s="92"/>
      <c r="R390" s="92"/>
      <c r="S390" s="92"/>
      <c r="T390" s="92"/>
      <c r="U390" s="95"/>
      <c r="V390" s="92"/>
      <c r="W390" s="348"/>
      <c r="X390" s="348"/>
      <c r="Y390" s="348"/>
      <c r="Z390" s="348"/>
      <c r="AA390" s="348"/>
      <c r="AB390" s="348"/>
      <c r="AC390" s="348"/>
      <c r="AD390" s="348"/>
      <c r="AE390" s="348"/>
      <c r="AF390" s="348"/>
      <c r="AG390" s="348"/>
      <c r="AH390" s="348"/>
      <c r="AI390" s="348"/>
      <c r="AJ390" s="348"/>
      <c r="AK390" s="348"/>
      <c r="AL390" s="348"/>
      <c r="AM390" s="348"/>
      <c r="AN390" s="348"/>
      <c r="AO390" s="348"/>
      <c r="AP390" s="348"/>
      <c r="AQ390" s="348"/>
      <c r="AR390" s="348"/>
      <c r="AS390" s="348"/>
      <c r="AT390" s="348"/>
    </row>
    <row r="391" spans="2:46" ht="14.4" x14ac:dyDescent="0.2">
      <c r="B391" s="365" t="s">
        <v>247</v>
      </c>
      <c r="C391" s="360"/>
      <c r="D391" s="361"/>
      <c r="E391" s="361"/>
      <c r="F391" s="366"/>
      <c r="G391" s="361"/>
      <c r="H391" s="361"/>
      <c r="I391" s="361"/>
      <c r="J391" s="361"/>
      <c r="K391" s="366"/>
      <c r="L391" s="362"/>
      <c r="M391" s="363"/>
      <c r="N391" s="363"/>
      <c r="O391" s="363"/>
      <c r="P391" s="95"/>
      <c r="Q391" s="363"/>
      <c r="R391" s="363"/>
      <c r="S391" s="363"/>
      <c r="T391" s="363"/>
      <c r="U391" s="95"/>
      <c r="V391" s="363"/>
      <c r="W391" s="361"/>
      <c r="X391" s="361"/>
      <c r="Y391" s="361"/>
      <c r="Z391" s="361"/>
      <c r="AA391" s="361"/>
      <c r="AB391" s="361"/>
      <c r="AC391" s="361"/>
      <c r="AD391" s="361"/>
      <c r="AE391" s="361"/>
      <c r="AF391" s="361"/>
      <c r="AG391" s="361"/>
      <c r="AH391" s="361"/>
      <c r="AI391" s="361"/>
      <c r="AJ391" s="361"/>
      <c r="AK391" s="361"/>
      <c r="AL391" s="361"/>
      <c r="AM391" s="361"/>
      <c r="AN391" s="361"/>
      <c r="AO391" s="361"/>
      <c r="AP391" s="361"/>
      <c r="AQ391" s="361"/>
      <c r="AR391" s="361"/>
      <c r="AS391" s="361"/>
      <c r="AT391" s="361"/>
    </row>
    <row r="392" spans="2:46" ht="14.4" x14ac:dyDescent="0.2">
      <c r="B392" s="126" t="s">
        <v>248</v>
      </c>
      <c r="C392" s="350"/>
      <c r="D392" s="348"/>
      <c r="E392" s="348"/>
      <c r="F392" s="366"/>
      <c r="G392" s="348"/>
      <c r="H392" s="348"/>
      <c r="I392" s="348"/>
      <c r="J392" s="92"/>
      <c r="K392" s="95"/>
      <c r="L392" s="92"/>
      <c r="M392" s="92"/>
      <c r="N392" s="92"/>
      <c r="O392" s="92"/>
      <c r="P392" s="95"/>
      <c r="Q392" s="92"/>
      <c r="R392" s="92"/>
      <c r="S392" s="92"/>
      <c r="T392" s="92"/>
      <c r="U392" s="95"/>
      <c r="V392" s="92"/>
      <c r="W392" s="92"/>
      <c r="X392" s="348"/>
      <c r="Y392" s="348"/>
      <c r="Z392" s="348"/>
      <c r="AA392" s="348"/>
      <c r="AB392" s="348"/>
      <c r="AC392" s="348"/>
      <c r="AD392" s="348"/>
      <c r="AE392" s="348"/>
      <c r="AF392" s="348"/>
      <c r="AG392" s="348"/>
      <c r="AH392" s="348"/>
      <c r="AI392" s="348"/>
      <c r="AJ392" s="348"/>
      <c r="AK392" s="348"/>
      <c r="AL392" s="348"/>
      <c r="AM392" s="348"/>
      <c r="AN392" s="348"/>
      <c r="AO392" s="348"/>
      <c r="AP392" s="348"/>
      <c r="AQ392" s="348"/>
      <c r="AR392" s="348"/>
      <c r="AS392" s="348"/>
      <c r="AT392" s="348"/>
    </row>
    <row r="393" spans="2:46" ht="14.4" x14ac:dyDescent="0.2">
      <c r="B393" s="126" t="s">
        <v>249</v>
      </c>
      <c r="C393" s="350"/>
      <c r="D393" s="348"/>
      <c r="E393" s="348"/>
      <c r="F393" s="366"/>
      <c r="G393" s="348"/>
      <c r="H393" s="348"/>
      <c r="I393" s="348"/>
      <c r="J393" s="92"/>
      <c r="K393" s="95"/>
      <c r="L393" s="92"/>
      <c r="M393" s="92"/>
      <c r="N393" s="92"/>
      <c r="O393" s="92"/>
      <c r="P393" s="95"/>
      <c r="Q393" s="92"/>
      <c r="R393" s="92"/>
      <c r="S393" s="92"/>
      <c r="T393" s="92"/>
      <c r="U393" s="95"/>
      <c r="V393" s="92"/>
      <c r="W393" s="92"/>
      <c r="X393" s="348"/>
      <c r="Y393" s="348"/>
      <c r="Z393" s="348"/>
      <c r="AA393" s="348"/>
      <c r="AB393" s="348"/>
      <c r="AC393" s="348"/>
      <c r="AD393" s="348"/>
      <c r="AE393" s="348"/>
      <c r="AF393" s="348"/>
      <c r="AG393" s="348"/>
      <c r="AH393" s="348"/>
      <c r="AI393" s="348"/>
      <c r="AJ393" s="348"/>
      <c r="AK393" s="348"/>
      <c r="AL393" s="348"/>
      <c r="AM393" s="348"/>
      <c r="AN393" s="348"/>
      <c r="AO393" s="348"/>
      <c r="AP393" s="348"/>
      <c r="AQ393" s="348"/>
      <c r="AR393" s="348"/>
      <c r="AS393" s="348"/>
      <c r="AT393" s="348"/>
    </row>
    <row r="394" spans="2:46" ht="14.4" x14ac:dyDescent="0.2">
      <c r="B394" s="126" t="s">
        <v>361</v>
      </c>
      <c r="C394" s="350"/>
      <c r="D394" s="348"/>
      <c r="E394" s="348"/>
      <c r="F394" s="366"/>
      <c r="G394" s="348"/>
      <c r="H394" s="348"/>
      <c r="I394" s="348"/>
      <c r="J394" s="92"/>
      <c r="K394" s="95"/>
      <c r="L394" s="92"/>
      <c r="M394" s="92"/>
      <c r="N394" s="92"/>
      <c r="O394" s="92"/>
      <c r="P394" s="95"/>
      <c r="Q394" s="92"/>
      <c r="R394" s="92"/>
      <c r="S394" s="92"/>
      <c r="T394" s="92"/>
      <c r="U394" s="95"/>
      <c r="V394" s="92"/>
      <c r="W394" s="92"/>
      <c r="X394" s="348"/>
      <c r="Y394" s="348"/>
      <c r="Z394" s="348"/>
      <c r="AA394" s="348"/>
      <c r="AB394" s="348"/>
      <c r="AC394" s="348"/>
      <c r="AD394" s="348"/>
      <c r="AE394" s="348"/>
      <c r="AF394" s="348"/>
      <c r="AG394" s="348"/>
      <c r="AH394" s="348"/>
      <c r="AI394" s="348"/>
      <c r="AJ394" s="348"/>
      <c r="AK394" s="348"/>
      <c r="AL394" s="348"/>
      <c r="AM394" s="348"/>
      <c r="AN394" s="348"/>
      <c r="AO394" s="348"/>
      <c r="AP394" s="348"/>
      <c r="AQ394" s="348"/>
      <c r="AR394" s="348"/>
      <c r="AS394" s="348"/>
      <c r="AT394" s="348"/>
    </row>
    <row r="395" spans="2:46" ht="14.4" x14ac:dyDescent="0.2">
      <c r="B395" s="126" t="s">
        <v>362</v>
      </c>
      <c r="C395" s="350"/>
      <c r="D395" s="348"/>
      <c r="E395" s="348"/>
      <c r="F395" s="366"/>
      <c r="G395" s="348"/>
      <c r="H395" s="348"/>
      <c r="I395" s="348"/>
      <c r="J395" s="348"/>
      <c r="K395" s="366"/>
      <c r="L395" s="92"/>
      <c r="M395" s="92"/>
      <c r="N395" s="92"/>
      <c r="O395" s="92"/>
      <c r="P395" s="95"/>
      <c r="Q395" s="92"/>
      <c r="R395" s="92"/>
      <c r="S395" s="92"/>
      <c r="T395" s="92"/>
      <c r="U395" s="95"/>
      <c r="V395" s="92"/>
      <c r="W395" s="92"/>
      <c r="X395" s="348"/>
      <c r="Y395" s="348"/>
      <c r="Z395" s="348"/>
      <c r="AA395" s="348"/>
      <c r="AB395" s="348"/>
      <c r="AC395" s="348"/>
      <c r="AD395" s="348"/>
      <c r="AE395" s="348"/>
      <c r="AF395" s="348"/>
      <c r="AG395" s="348"/>
      <c r="AH395" s="348"/>
      <c r="AI395" s="348"/>
      <c r="AJ395" s="348"/>
      <c r="AK395" s="348"/>
      <c r="AL395" s="348"/>
      <c r="AM395" s="348"/>
      <c r="AN395" s="348"/>
      <c r="AO395" s="348"/>
      <c r="AP395" s="348"/>
      <c r="AQ395" s="348"/>
      <c r="AR395" s="348"/>
      <c r="AS395" s="348"/>
      <c r="AT395" s="348"/>
    </row>
    <row r="396" spans="2:46" ht="14.4" x14ac:dyDescent="0.2">
      <c r="B396" s="126" t="s">
        <v>252</v>
      </c>
      <c r="C396" s="350"/>
      <c r="D396" s="348"/>
      <c r="E396" s="348"/>
      <c r="F396" s="366"/>
      <c r="G396" s="348"/>
      <c r="H396" s="348"/>
      <c r="I396" s="348"/>
      <c r="J396" s="348"/>
      <c r="K396" s="366"/>
      <c r="L396" s="92"/>
      <c r="M396" s="92"/>
      <c r="N396" s="92"/>
      <c r="O396" s="92"/>
      <c r="P396" s="95"/>
      <c r="Q396" s="92"/>
      <c r="R396" s="92"/>
      <c r="S396" s="92"/>
      <c r="T396" s="92"/>
      <c r="U396" s="95"/>
      <c r="V396" s="92"/>
      <c r="W396" s="92"/>
      <c r="X396" s="348"/>
      <c r="Y396" s="348"/>
      <c r="Z396" s="348"/>
      <c r="AA396" s="348"/>
      <c r="AB396" s="348"/>
      <c r="AC396" s="348"/>
      <c r="AD396" s="348"/>
      <c r="AE396" s="348"/>
      <c r="AF396" s="348"/>
      <c r="AG396" s="348"/>
      <c r="AH396" s="348"/>
      <c r="AI396" s="348"/>
      <c r="AJ396" s="348"/>
      <c r="AK396" s="348"/>
      <c r="AL396" s="348"/>
      <c r="AM396" s="348"/>
      <c r="AN396" s="348"/>
      <c r="AO396" s="348"/>
      <c r="AP396" s="348"/>
      <c r="AQ396" s="348"/>
      <c r="AR396" s="348"/>
      <c r="AS396" s="348"/>
      <c r="AT396" s="348"/>
    </row>
    <row r="397" spans="2:46" ht="14.4" x14ac:dyDescent="0.2">
      <c r="B397" s="126" t="s">
        <v>253</v>
      </c>
      <c r="C397" s="350"/>
      <c r="D397" s="348"/>
      <c r="E397" s="348"/>
      <c r="F397" s="366"/>
      <c r="G397" s="348"/>
      <c r="H397" s="348"/>
      <c r="I397" s="348"/>
      <c r="J397" s="348"/>
      <c r="K397" s="366"/>
      <c r="L397" s="103"/>
      <c r="M397" s="92"/>
      <c r="N397" s="92"/>
      <c r="O397" s="92"/>
      <c r="P397" s="95"/>
      <c r="Q397" s="92"/>
      <c r="R397" s="92"/>
      <c r="S397" s="92"/>
      <c r="T397" s="92"/>
      <c r="U397" s="95"/>
      <c r="V397" s="92"/>
      <c r="W397" s="92"/>
      <c r="X397" s="348"/>
      <c r="Y397" s="348"/>
      <c r="Z397" s="348"/>
      <c r="AA397" s="348"/>
      <c r="AB397" s="348"/>
      <c r="AC397" s="348"/>
      <c r="AD397" s="348"/>
      <c r="AE397" s="348"/>
      <c r="AF397" s="348"/>
      <c r="AG397" s="348"/>
      <c r="AH397" s="348"/>
      <c r="AI397" s="348"/>
      <c r="AJ397" s="348"/>
      <c r="AK397" s="348"/>
      <c r="AL397" s="348"/>
      <c r="AM397" s="348"/>
      <c r="AN397" s="348"/>
      <c r="AO397" s="348"/>
      <c r="AP397" s="348"/>
      <c r="AQ397" s="348"/>
      <c r="AR397" s="348"/>
      <c r="AS397" s="348"/>
      <c r="AT397" s="348"/>
    </row>
    <row r="398" spans="2:46" ht="14.4" x14ac:dyDescent="0.2">
      <c r="B398" s="126" t="s">
        <v>254</v>
      </c>
      <c r="C398" s="350"/>
      <c r="D398" s="348"/>
      <c r="E398" s="348"/>
      <c r="F398" s="366"/>
      <c r="G398" s="348"/>
      <c r="H398" s="348"/>
      <c r="I398" s="348"/>
      <c r="J398" s="348"/>
      <c r="K398" s="366"/>
      <c r="L398" s="103"/>
      <c r="M398" s="103"/>
      <c r="N398" s="92"/>
      <c r="O398" s="92"/>
      <c r="P398" s="95"/>
      <c r="Q398" s="92"/>
      <c r="R398" s="92"/>
      <c r="S398" s="92"/>
      <c r="T398" s="92"/>
      <c r="U398" s="95"/>
      <c r="V398" s="92"/>
      <c r="W398" s="92"/>
      <c r="X398" s="348"/>
      <c r="Y398" s="348"/>
      <c r="Z398" s="348"/>
      <c r="AA398" s="348"/>
      <c r="AB398" s="348"/>
      <c r="AC398" s="348"/>
      <c r="AD398" s="348"/>
      <c r="AE398" s="348"/>
      <c r="AF398" s="348"/>
      <c r="AG398" s="348"/>
      <c r="AH398" s="348"/>
      <c r="AI398" s="348"/>
      <c r="AJ398" s="348"/>
      <c r="AK398" s="348"/>
      <c r="AL398" s="348"/>
      <c r="AM398" s="348"/>
      <c r="AN398" s="348"/>
      <c r="AO398" s="348"/>
      <c r="AP398" s="348"/>
      <c r="AQ398" s="348"/>
      <c r="AR398" s="348"/>
      <c r="AS398" s="348"/>
      <c r="AT398" s="348"/>
    </row>
    <row r="399" spans="2:46" ht="14.4" x14ac:dyDescent="0.2">
      <c r="B399" s="126" t="s">
        <v>363</v>
      </c>
      <c r="C399" s="350"/>
      <c r="D399" s="348"/>
      <c r="E399" s="348"/>
      <c r="F399" s="366"/>
      <c r="G399" s="348"/>
      <c r="H399" s="348"/>
      <c r="I399" s="348"/>
      <c r="J399" s="348"/>
      <c r="K399" s="366"/>
      <c r="L399" s="103"/>
      <c r="M399" s="103"/>
      <c r="N399" s="92"/>
      <c r="O399" s="92"/>
      <c r="P399" s="95"/>
      <c r="Q399" s="92"/>
      <c r="R399" s="92"/>
      <c r="S399" s="92"/>
      <c r="T399" s="92"/>
      <c r="U399" s="95"/>
      <c r="V399" s="92"/>
      <c r="W399" s="348"/>
      <c r="X399" s="348"/>
      <c r="Y399" s="348"/>
      <c r="Z399" s="348"/>
      <c r="AA399" s="348"/>
      <c r="AB399" s="348"/>
      <c r="AC399" s="348"/>
      <c r="AD399" s="348"/>
      <c r="AE399" s="348"/>
      <c r="AF399" s="348"/>
      <c r="AG399" s="348"/>
      <c r="AH399" s="348"/>
      <c r="AI399" s="348"/>
      <c r="AJ399" s="348"/>
      <c r="AK399" s="348"/>
      <c r="AL399" s="348"/>
      <c r="AM399" s="348"/>
      <c r="AN399" s="348"/>
      <c r="AO399" s="348"/>
      <c r="AP399" s="348"/>
      <c r="AQ399" s="348"/>
      <c r="AR399" s="348"/>
      <c r="AS399" s="348"/>
      <c r="AT399" s="348"/>
    </row>
    <row r="400" spans="2:46" ht="14.4" x14ac:dyDescent="0.2">
      <c r="B400" s="126" t="s">
        <v>256</v>
      </c>
      <c r="C400" s="350"/>
      <c r="D400" s="348"/>
      <c r="E400" s="348"/>
      <c r="F400" s="366"/>
      <c r="G400" s="348"/>
      <c r="H400" s="348"/>
      <c r="I400" s="348"/>
      <c r="J400" s="348"/>
      <c r="K400" s="366"/>
      <c r="L400" s="103"/>
      <c r="M400" s="103"/>
      <c r="N400" s="92"/>
      <c r="O400" s="92"/>
      <c r="P400" s="95"/>
      <c r="Q400" s="92"/>
      <c r="R400" s="92"/>
      <c r="S400" s="92"/>
      <c r="T400" s="92"/>
      <c r="U400" s="95"/>
      <c r="V400" s="92"/>
      <c r="W400" s="348"/>
      <c r="X400" s="348"/>
      <c r="Y400" s="348"/>
      <c r="Z400" s="348"/>
      <c r="AA400" s="348"/>
      <c r="AB400" s="348"/>
      <c r="AC400" s="348"/>
      <c r="AD400" s="348"/>
      <c r="AE400" s="348"/>
      <c r="AF400" s="348"/>
      <c r="AG400" s="348"/>
      <c r="AH400" s="348"/>
      <c r="AI400" s="348"/>
      <c r="AJ400" s="348"/>
      <c r="AK400" s="348"/>
      <c r="AL400" s="348"/>
      <c r="AM400" s="348"/>
      <c r="AN400" s="348"/>
      <c r="AO400" s="348"/>
      <c r="AP400" s="348"/>
      <c r="AQ400" s="348"/>
      <c r="AR400" s="348"/>
      <c r="AS400" s="348"/>
      <c r="AT400" s="348"/>
    </row>
    <row r="401" spans="2:46" ht="14.4" x14ac:dyDescent="0.2">
      <c r="B401" s="126" t="s">
        <v>257</v>
      </c>
      <c r="C401" s="350"/>
      <c r="D401" s="348"/>
      <c r="E401" s="348"/>
      <c r="F401" s="366"/>
      <c r="G401" s="348"/>
      <c r="H401" s="348"/>
      <c r="I401" s="348"/>
      <c r="J401" s="348"/>
      <c r="K401" s="366"/>
      <c r="L401" s="103"/>
      <c r="M401" s="103"/>
      <c r="N401" s="92"/>
      <c r="O401" s="92"/>
      <c r="P401" s="95"/>
      <c r="Q401" s="92"/>
      <c r="R401" s="92"/>
      <c r="S401" s="92"/>
      <c r="T401" s="92"/>
      <c r="U401" s="95"/>
      <c r="V401" s="92"/>
      <c r="W401" s="348"/>
      <c r="X401" s="348"/>
      <c r="Y401" s="348"/>
      <c r="Z401" s="348"/>
      <c r="AA401" s="348"/>
      <c r="AB401" s="348"/>
      <c r="AC401" s="348"/>
      <c r="AD401" s="348"/>
      <c r="AE401" s="348"/>
      <c r="AF401" s="348"/>
      <c r="AG401" s="348"/>
      <c r="AH401" s="348"/>
      <c r="AI401" s="348"/>
      <c r="AJ401" s="348"/>
      <c r="AK401" s="348"/>
      <c r="AL401" s="348"/>
      <c r="AM401" s="348"/>
      <c r="AN401" s="348"/>
      <c r="AO401" s="348"/>
      <c r="AP401" s="348"/>
      <c r="AQ401" s="348"/>
      <c r="AR401" s="348"/>
      <c r="AS401" s="348"/>
      <c r="AT401" s="348"/>
    </row>
    <row r="402" spans="2:46" ht="14.4" x14ac:dyDescent="0.2">
      <c r="B402" s="126" t="s">
        <v>258</v>
      </c>
      <c r="C402" s="350"/>
      <c r="D402" s="348"/>
      <c r="E402" s="348"/>
      <c r="F402" s="366"/>
      <c r="G402" s="348"/>
      <c r="H402" s="348"/>
      <c r="I402" s="348"/>
      <c r="J402" s="348"/>
      <c r="K402" s="366"/>
      <c r="L402" s="103"/>
      <c r="M402" s="103"/>
      <c r="N402" s="103"/>
      <c r="O402" s="92"/>
      <c r="P402" s="95"/>
      <c r="Q402" s="92"/>
      <c r="R402" s="92"/>
      <c r="S402" s="92"/>
      <c r="T402" s="92"/>
      <c r="U402" s="95"/>
      <c r="V402" s="92"/>
      <c r="W402" s="348"/>
      <c r="X402" s="348"/>
      <c r="Y402" s="348"/>
      <c r="Z402" s="348"/>
      <c r="AA402" s="348"/>
      <c r="AB402" s="348"/>
      <c r="AC402" s="348"/>
      <c r="AD402" s="348"/>
      <c r="AE402" s="348"/>
      <c r="AF402" s="348"/>
      <c r="AG402" s="348"/>
      <c r="AH402" s="348"/>
      <c r="AI402" s="348"/>
      <c r="AJ402" s="348"/>
      <c r="AK402" s="348"/>
      <c r="AL402" s="348"/>
      <c r="AM402" s="348"/>
      <c r="AN402" s="348"/>
      <c r="AO402" s="348"/>
      <c r="AP402" s="348"/>
      <c r="AQ402" s="348"/>
      <c r="AR402" s="348"/>
      <c r="AS402" s="348"/>
      <c r="AT402" s="348"/>
    </row>
    <row r="403" spans="2:46" ht="14.4" x14ac:dyDescent="0.2">
      <c r="B403" s="126" t="s">
        <v>364</v>
      </c>
      <c r="C403" s="350"/>
      <c r="D403" s="348"/>
      <c r="E403" s="348"/>
      <c r="F403" s="366"/>
      <c r="G403" s="348"/>
      <c r="H403" s="348"/>
      <c r="I403" s="348"/>
      <c r="J403" s="348"/>
      <c r="K403" s="366"/>
      <c r="L403" s="103"/>
      <c r="M403" s="92"/>
      <c r="N403" s="103"/>
      <c r="O403" s="92"/>
      <c r="P403" s="95"/>
      <c r="Q403" s="92"/>
      <c r="R403" s="92"/>
      <c r="S403" s="92"/>
      <c r="T403" s="92"/>
      <c r="U403" s="95"/>
      <c r="V403" s="92"/>
      <c r="W403" s="348"/>
      <c r="X403" s="348"/>
      <c r="Y403" s="348"/>
      <c r="Z403" s="348"/>
      <c r="AA403" s="348"/>
      <c r="AB403" s="348"/>
      <c r="AC403" s="348"/>
      <c r="AD403" s="348"/>
      <c r="AE403" s="348"/>
      <c r="AF403" s="348"/>
      <c r="AG403" s="348"/>
      <c r="AH403" s="348"/>
      <c r="AI403" s="348"/>
      <c r="AJ403" s="348"/>
      <c r="AK403" s="348"/>
      <c r="AL403" s="348"/>
      <c r="AM403" s="348"/>
      <c r="AN403" s="348"/>
      <c r="AO403" s="348"/>
      <c r="AP403" s="348"/>
      <c r="AQ403" s="348"/>
      <c r="AR403" s="348"/>
      <c r="AS403" s="348"/>
      <c r="AT403" s="348"/>
    </row>
    <row r="404" spans="2:46" ht="14.4" x14ac:dyDescent="0.2">
      <c r="B404" s="126" t="s">
        <v>365</v>
      </c>
      <c r="C404" s="350"/>
      <c r="D404" s="348"/>
      <c r="E404" s="348"/>
      <c r="F404" s="366"/>
      <c r="G404" s="348"/>
      <c r="H404" s="348"/>
      <c r="I404" s="348"/>
      <c r="J404" s="348"/>
      <c r="K404" s="366"/>
      <c r="L404" s="103"/>
      <c r="M404" s="92"/>
      <c r="N404" s="103"/>
      <c r="O404" s="92"/>
      <c r="P404" s="95"/>
      <c r="Q404" s="92"/>
      <c r="R404" s="92"/>
      <c r="S404" s="92"/>
      <c r="T404" s="92"/>
      <c r="U404" s="95"/>
      <c r="V404" s="92"/>
      <c r="W404" s="348"/>
      <c r="X404" s="348"/>
      <c r="Y404" s="348"/>
      <c r="Z404" s="348"/>
      <c r="AA404" s="348"/>
      <c r="AB404" s="348"/>
      <c r="AC404" s="348"/>
      <c r="AD404" s="348"/>
      <c r="AE404" s="348"/>
      <c r="AF404" s="348"/>
      <c r="AG404" s="348"/>
      <c r="AH404" s="348"/>
      <c r="AI404" s="348"/>
      <c r="AJ404" s="348"/>
      <c r="AK404" s="348"/>
      <c r="AL404" s="348"/>
      <c r="AM404" s="348"/>
      <c r="AN404" s="348"/>
      <c r="AO404" s="348"/>
      <c r="AP404" s="348"/>
      <c r="AQ404" s="348"/>
      <c r="AR404" s="348"/>
      <c r="AS404" s="348"/>
      <c r="AT404" s="348"/>
    </row>
    <row r="405" spans="2:46" ht="14.4" x14ac:dyDescent="0.2">
      <c r="B405" s="126" t="s">
        <v>366</v>
      </c>
      <c r="C405" s="350"/>
      <c r="D405" s="348"/>
      <c r="E405" s="348"/>
      <c r="F405" s="366"/>
      <c r="G405" s="348"/>
      <c r="H405" s="348"/>
      <c r="I405" s="348"/>
      <c r="J405" s="348"/>
      <c r="K405" s="366"/>
      <c r="L405" s="103"/>
      <c r="M405" s="92"/>
      <c r="N405" s="103"/>
      <c r="O405" s="92"/>
      <c r="P405" s="95"/>
      <c r="Q405" s="92"/>
      <c r="R405" s="92"/>
      <c r="S405" s="92"/>
      <c r="T405" s="92"/>
      <c r="U405" s="95"/>
      <c r="V405" s="92"/>
      <c r="W405" s="348"/>
      <c r="X405" s="348"/>
      <c r="Y405" s="348"/>
      <c r="Z405" s="348"/>
      <c r="AA405" s="348"/>
      <c r="AB405" s="348"/>
      <c r="AC405" s="348"/>
      <c r="AD405" s="348"/>
      <c r="AE405" s="348"/>
      <c r="AF405" s="348"/>
      <c r="AG405" s="348"/>
      <c r="AH405" s="348"/>
      <c r="AI405" s="348"/>
      <c r="AJ405" s="348"/>
      <c r="AK405" s="348"/>
      <c r="AL405" s="348"/>
      <c r="AM405" s="348"/>
      <c r="AN405" s="348"/>
      <c r="AO405" s="348"/>
      <c r="AP405" s="348"/>
      <c r="AQ405" s="348"/>
      <c r="AR405" s="348"/>
      <c r="AS405" s="348"/>
      <c r="AT405" s="348"/>
    </row>
    <row r="406" spans="2:46" ht="14.4" x14ac:dyDescent="0.2">
      <c r="B406" s="126" t="s">
        <v>367</v>
      </c>
      <c r="C406" s="350"/>
      <c r="D406" s="348"/>
      <c r="E406" s="348"/>
      <c r="F406" s="366"/>
      <c r="G406" s="348"/>
      <c r="H406" s="348"/>
      <c r="I406" s="348"/>
      <c r="J406" s="348"/>
      <c r="K406" s="366"/>
      <c r="L406" s="103"/>
      <c r="M406" s="92"/>
      <c r="N406" s="103"/>
      <c r="O406" s="92"/>
      <c r="P406" s="95"/>
      <c r="Q406" s="92"/>
      <c r="R406" s="92"/>
      <c r="S406" s="92"/>
      <c r="T406" s="92"/>
      <c r="U406" s="95"/>
      <c r="V406" s="92"/>
      <c r="W406" s="348"/>
      <c r="X406" s="348"/>
      <c r="Y406" s="348"/>
      <c r="Z406" s="348"/>
      <c r="AA406" s="348"/>
      <c r="AB406" s="348"/>
      <c r="AC406" s="348"/>
      <c r="AD406" s="348"/>
      <c r="AE406" s="348"/>
      <c r="AF406" s="348"/>
      <c r="AG406" s="348"/>
      <c r="AH406" s="348"/>
      <c r="AI406" s="348"/>
      <c r="AJ406" s="348"/>
      <c r="AK406" s="348"/>
      <c r="AL406" s="348"/>
      <c r="AM406" s="348"/>
      <c r="AN406" s="348"/>
      <c r="AO406" s="348"/>
      <c r="AP406" s="348"/>
      <c r="AQ406" s="348"/>
      <c r="AR406" s="348"/>
      <c r="AS406" s="348"/>
      <c r="AT406" s="348"/>
    </row>
    <row r="407" spans="2:46" ht="14.4" x14ac:dyDescent="0.2">
      <c r="B407" s="126" t="s">
        <v>368</v>
      </c>
      <c r="C407" s="350"/>
      <c r="D407" s="348"/>
      <c r="E407" s="348"/>
      <c r="F407" s="366"/>
      <c r="G407" s="348"/>
      <c r="H407" s="348"/>
      <c r="I407" s="348"/>
      <c r="J407" s="348"/>
      <c r="K407" s="366"/>
      <c r="L407" s="103"/>
      <c r="M407" s="92"/>
      <c r="N407" s="103"/>
      <c r="O407" s="92"/>
      <c r="P407" s="95"/>
      <c r="Q407" s="92"/>
      <c r="R407" s="92"/>
      <c r="S407" s="92"/>
      <c r="T407" s="92"/>
      <c r="U407" s="95"/>
      <c r="V407" s="92"/>
      <c r="W407" s="348"/>
      <c r="X407" s="348"/>
      <c r="Y407" s="348"/>
      <c r="Z407" s="348"/>
      <c r="AA407" s="348"/>
      <c r="AB407" s="348"/>
      <c r="AC407" s="348"/>
      <c r="AD407" s="348"/>
      <c r="AE407" s="348"/>
      <c r="AF407" s="348"/>
      <c r="AG407" s="348"/>
      <c r="AH407" s="348"/>
      <c r="AI407" s="348"/>
      <c r="AJ407" s="348"/>
      <c r="AK407" s="348"/>
      <c r="AL407" s="348"/>
      <c r="AM407" s="348"/>
      <c r="AN407" s="348"/>
      <c r="AO407" s="348"/>
      <c r="AP407" s="348"/>
      <c r="AQ407" s="348"/>
      <c r="AR407" s="348"/>
      <c r="AS407" s="348"/>
      <c r="AT407" s="348"/>
    </row>
    <row r="408" spans="2:46" ht="14.4" x14ac:dyDescent="0.2">
      <c r="B408" s="126" t="s">
        <v>350</v>
      </c>
      <c r="C408" s="350"/>
      <c r="D408" s="348"/>
      <c r="E408" s="348"/>
      <c r="F408" s="366"/>
      <c r="G408" s="348"/>
      <c r="H408" s="348"/>
      <c r="I408" s="348"/>
      <c r="J408" s="348"/>
      <c r="K408" s="366"/>
      <c r="L408" s="103"/>
      <c r="M408" s="92"/>
      <c r="N408" s="103"/>
      <c r="O408" s="92"/>
      <c r="P408" s="95"/>
      <c r="Q408" s="92"/>
      <c r="R408" s="92"/>
      <c r="S408" s="92"/>
      <c r="T408" s="92"/>
      <c r="U408" s="95"/>
      <c r="V408" s="92"/>
      <c r="W408" s="348"/>
      <c r="X408" s="348"/>
      <c r="Y408" s="348"/>
      <c r="Z408" s="348"/>
      <c r="AA408" s="348"/>
      <c r="AB408" s="348"/>
      <c r="AC408" s="348"/>
      <c r="AD408" s="348"/>
      <c r="AE408" s="348"/>
      <c r="AF408" s="348"/>
      <c r="AG408" s="348"/>
      <c r="AH408" s="348"/>
      <c r="AI408" s="348"/>
      <c r="AJ408" s="348"/>
      <c r="AK408" s="348"/>
      <c r="AL408" s="348"/>
      <c r="AM408" s="348"/>
      <c r="AN408" s="348"/>
      <c r="AO408" s="348"/>
      <c r="AP408" s="348"/>
      <c r="AQ408" s="348"/>
      <c r="AR408" s="348"/>
      <c r="AS408" s="348"/>
      <c r="AT408" s="348"/>
    </row>
    <row r="409" spans="2:46" ht="14.4" x14ac:dyDescent="0.2">
      <c r="B409" s="126" t="s">
        <v>265</v>
      </c>
      <c r="C409" s="350"/>
      <c r="D409" s="348"/>
      <c r="E409" s="348"/>
      <c r="F409" s="366"/>
      <c r="G409" s="348"/>
      <c r="H409" s="348"/>
      <c r="I409" s="348"/>
      <c r="J409" s="348"/>
      <c r="K409" s="366"/>
      <c r="L409" s="103"/>
      <c r="M409" s="92"/>
      <c r="N409" s="103"/>
      <c r="O409" s="92"/>
      <c r="P409" s="95"/>
      <c r="Q409" s="92"/>
      <c r="R409" s="92"/>
      <c r="S409" s="92"/>
      <c r="T409" s="92"/>
      <c r="U409" s="95"/>
      <c r="V409" s="92"/>
      <c r="W409" s="348"/>
      <c r="X409" s="348"/>
      <c r="Y409" s="348"/>
      <c r="Z409" s="348"/>
      <c r="AA409" s="348"/>
      <c r="AB409" s="348"/>
      <c r="AC409" s="348"/>
      <c r="AD409" s="348"/>
      <c r="AE409" s="348"/>
      <c r="AF409" s="348"/>
      <c r="AG409" s="348"/>
      <c r="AH409" s="348"/>
      <c r="AI409" s="348"/>
      <c r="AJ409" s="348"/>
      <c r="AK409" s="348"/>
      <c r="AL409" s="348"/>
      <c r="AM409" s="348"/>
      <c r="AN409" s="348"/>
      <c r="AO409" s="348"/>
      <c r="AP409" s="348"/>
      <c r="AQ409" s="348"/>
      <c r="AR409" s="348"/>
      <c r="AS409" s="348"/>
      <c r="AT409" s="348"/>
    </row>
    <row r="410" spans="2:46" ht="14.4" x14ac:dyDescent="0.2">
      <c r="B410" s="126" t="s">
        <v>266</v>
      </c>
      <c r="C410" s="350"/>
      <c r="D410" s="348"/>
      <c r="E410" s="348"/>
      <c r="F410" s="366"/>
      <c r="G410" s="348"/>
      <c r="H410" s="348"/>
      <c r="I410" s="348"/>
      <c r="J410" s="348"/>
      <c r="K410" s="366"/>
      <c r="L410" s="103"/>
      <c r="M410" s="92"/>
      <c r="N410" s="92"/>
      <c r="O410" s="103"/>
      <c r="P410" s="95"/>
      <c r="Q410" s="92"/>
      <c r="R410" s="92"/>
      <c r="S410" s="92"/>
      <c r="T410" s="92"/>
      <c r="U410" s="95"/>
      <c r="V410" s="92"/>
      <c r="W410" s="348"/>
      <c r="X410" s="348"/>
      <c r="Y410" s="348"/>
      <c r="Z410" s="348"/>
      <c r="AA410" s="348"/>
      <c r="AB410" s="348"/>
      <c r="AC410" s="348"/>
      <c r="AD410" s="348"/>
      <c r="AE410" s="348"/>
      <c r="AF410" s="348"/>
      <c r="AG410" s="348"/>
      <c r="AH410" s="348"/>
      <c r="AI410" s="348"/>
      <c r="AJ410" s="348"/>
      <c r="AK410" s="348"/>
      <c r="AL410" s="348"/>
      <c r="AM410" s="348"/>
      <c r="AN410" s="348"/>
      <c r="AO410" s="348"/>
      <c r="AP410" s="348"/>
      <c r="AQ410" s="348"/>
      <c r="AR410" s="348"/>
      <c r="AS410" s="348"/>
      <c r="AT410" s="348"/>
    </row>
    <row r="411" spans="2:46" ht="14.4" x14ac:dyDescent="0.2">
      <c r="B411" s="126" t="s">
        <v>268</v>
      </c>
      <c r="C411" s="350"/>
      <c r="D411" s="348"/>
      <c r="E411" s="348"/>
      <c r="F411" s="366"/>
      <c r="G411" s="348"/>
      <c r="H411" s="348"/>
      <c r="I411" s="348"/>
      <c r="J411" s="348"/>
      <c r="K411" s="366"/>
      <c r="L411" s="103"/>
      <c r="M411" s="92"/>
      <c r="N411" s="103"/>
      <c r="O411" s="103"/>
      <c r="P411" s="95"/>
      <c r="Q411" s="92"/>
      <c r="R411" s="92"/>
      <c r="S411" s="92"/>
      <c r="T411" s="92"/>
      <c r="U411" s="95"/>
      <c r="V411" s="92"/>
      <c r="W411" s="348"/>
      <c r="X411" s="348"/>
      <c r="Y411" s="348"/>
      <c r="Z411" s="348"/>
      <c r="AA411" s="348"/>
      <c r="AB411" s="348"/>
      <c r="AC411" s="348"/>
      <c r="AD411" s="348"/>
      <c r="AE411" s="348"/>
      <c r="AF411" s="348"/>
      <c r="AG411" s="348"/>
      <c r="AH411" s="348"/>
      <c r="AI411" s="348"/>
      <c r="AJ411" s="348"/>
      <c r="AK411" s="348"/>
      <c r="AL411" s="348"/>
      <c r="AM411" s="348"/>
      <c r="AN411" s="348"/>
      <c r="AO411" s="348"/>
      <c r="AP411" s="348"/>
      <c r="AQ411" s="348"/>
      <c r="AR411" s="348"/>
      <c r="AS411" s="348"/>
      <c r="AT411" s="348"/>
    </row>
    <row r="412" spans="2:46" ht="14.4" x14ac:dyDescent="0.2">
      <c r="B412" s="126" t="s">
        <v>269</v>
      </c>
      <c r="C412" s="350"/>
      <c r="D412" s="348"/>
      <c r="E412" s="348"/>
      <c r="F412" s="366"/>
      <c r="G412" s="348"/>
      <c r="H412" s="348"/>
      <c r="I412" s="348"/>
      <c r="J412" s="348"/>
      <c r="K412" s="366"/>
      <c r="L412" s="103"/>
      <c r="M412" s="92"/>
      <c r="N412" s="103"/>
      <c r="O412" s="103"/>
      <c r="P412" s="95"/>
      <c r="Q412" s="92"/>
      <c r="R412" s="92"/>
      <c r="S412" s="92"/>
      <c r="T412" s="92"/>
      <c r="U412" s="95"/>
      <c r="V412" s="92"/>
      <c r="W412" s="348"/>
      <c r="X412" s="348"/>
      <c r="Y412" s="348"/>
      <c r="Z412" s="348"/>
      <c r="AA412" s="348"/>
      <c r="AB412" s="348"/>
      <c r="AC412" s="348"/>
      <c r="AD412" s="348"/>
      <c r="AE412" s="348"/>
      <c r="AF412" s="348"/>
      <c r="AG412" s="348"/>
      <c r="AH412" s="348"/>
      <c r="AI412" s="348"/>
      <c r="AJ412" s="348"/>
      <c r="AK412" s="348"/>
      <c r="AL412" s="348"/>
      <c r="AM412" s="348"/>
      <c r="AN412" s="348"/>
      <c r="AO412" s="348"/>
      <c r="AP412" s="348"/>
      <c r="AQ412" s="348"/>
      <c r="AR412" s="348"/>
      <c r="AS412" s="348"/>
      <c r="AT412" s="348"/>
    </row>
    <row r="413" spans="2:46" ht="14.4" x14ac:dyDescent="0.2">
      <c r="B413" s="126" t="s">
        <v>271</v>
      </c>
      <c r="C413" s="350"/>
      <c r="D413" s="348"/>
      <c r="E413" s="348"/>
      <c r="F413" s="366"/>
      <c r="G413" s="348"/>
      <c r="H413" s="348"/>
      <c r="I413" s="348"/>
      <c r="J413" s="348"/>
      <c r="K413" s="366"/>
      <c r="L413" s="103"/>
      <c r="M413" s="92"/>
      <c r="N413" s="103"/>
      <c r="O413" s="92"/>
      <c r="P413" s="102"/>
      <c r="Q413" s="92"/>
      <c r="R413" s="92"/>
      <c r="S413" s="92"/>
      <c r="T413" s="92"/>
      <c r="U413" s="95"/>
      <c r="V413" s="92"/>
      <c r="W413" s="348"/>
      <c r="X413" s="348"/>
      <c r="Y413" s="348"/>
      <c r="Z413" s="348"/>
      <c r="AA413" s="348"/>
      <c r="AB413" s="348"/>
      <c r="AC413" s="348"/>
      <c r="AD413" s="348"/>
      <c r="AE413" s="348"/>
      <c r="AF413" s="348"/>
      <c r="AG413" s="348"/>
      <c r="AH413" s="348"/>
      <c r="AI413" s="348"/>
      <c r="AJ413" s="348"/>
      <c r="AK413" s="348"/>
      <c r="AL413" s="348"/>
      <c r="AM413" s="348"/>
      <c r="AN413" s="348"/>
      <c r="AO413" s="348"/>
      <c r="AP413" s="348"/>
      <c r="AQ413" s="348"/>
      <c r="AR413" s="348"/>
      <c r="AS413" s="348"/>
      <c r="AT413" s="348"/>
    </row>
    <row r="414" spans="2:46" ht="14.4" x14ac:dyDescent="0.2">
      <c r="B414" s="126" t="s">
        <v>273</v>
      </c>
      <c r="C414" s="350"/>
      <c r="D414" s="348"/>
      <c r="E414" s="348"/>
      <c r="F414" s="366"/>
      <c r="G414" s="348"/>
      <c r="H414" s="348"/>
      <c r="I414" s="348"/>
      <c r="J414" s="348"/>
      <c r="K414" s="366"/>
      <c r="L414" s="103"/>
      <c r="M414" s="92"/>
      <c r="N414" s="103"/>
      <c r="O414" s="92"/>
      <c r="P414" s="102"/>
      <c r="Q414" s="92"/>
      <c r="R414" s="92"/>
      <c r="S414" s="92"/>
      <c r="T414" s="92"/>
      <c r="U414" s="95"/>
      <c r="V414" s="92"/>
      <c r="W414" s="92"/>
      <c r="X414" s="348"/>
      <c r="Y414" s="348"/>
      <c r="Z414" s="348"/>
      <c r="AA414" s="348"/>
      <c r="AB414" s="348"/>
      <c r="AC414" s="348"/>
      <c r="AD414" s="348"/>
      <c r="AE414" s="348"/>
      <c r="AF414" s="348"/>
      <c r="AG414" s="348"/>
      <c r="AH414" s="348"/>
      <c r="AI414" s="348"/>
      <c r="AJ414" s="348"/>
      <c r="AK414" s="348"/>
      <c r="AL414" s="348"/>
      <c r="AM414" s="348"/>
      <c r="AN414" s="348"/>
      <c r="AO414" s="348"/>
      <c r="AP414" s="348"/>
      <c r="AQ414" s="348"/>
      <c r="AR414" s="348"/>
      <c r="AS414" s="348"/>
      <c r="AT414" s="348"/>
    </row>
    <row r="415" spans="2:46" ht="14.4" x14ac:dyDescent="0.2">
      <c r="B415" s="126" t="s">
        <v>274</v>
      </c>
      <c r="C415" s="350"/>
      <c r="D415" s="348"/>
      <c r="E415" s="348"/>
      <c r="F415" s="366"/>
      <c r="G415" s="348"/>
      <c r="H415" s="348"/>
      <c r="I415" s="348"/>
      <c r="J415" s="348"/>
      <c r="K415" s="366"/>
      <c r="L415" s="103"/>
      <c r="M415" s="92"/>
      <c r="N415" s="92"/>
      <c r="O415" s="92"/>
      <c r="P415" s="95"/>
      <c r="Q415" s="92"/>
      <c r="R415" s="103"/>
      <c r="S415" s="92"/>
      <c r="T415" s="92"/>
      <c r="U415" s="366"/>
      <c r="V415" s="92"/>
      <c r="W415" s="348"/>
      <c r="X415" s="348"/>
      <c r="Y415" s="348"/>
      <c r="Z415" s="348"/>
      <c r="AA415" s="348"/>
      <c r="AB415" s="348"/>
      <c r="AC415" s="348"/>
      <c r="AD415" s="348"/>
      <c r="AE415" s="348"/>
      <c r="AF415" s="348"/>
      <c r="AG415" s="348"/>
      <c r="AH415" s="348"/>
      <c r="AI415" s="348"/>
      <c r="AJ415" s="348"/>
      <c r="AK415" s="348"/>
      <c r="AL415" s="348"/>
      <c r="AM415" s="348"/>
      <c r="AN415" s="348"/>
      <c r="AO415" s="348"/>
      <c r="AP415" s="348"/>
      <c r="AQ415" s="348"/>
      <c r="AR415" s="348"/>
      <c r="AS415" s="348"/>
      <c r="AT415" s="348"/>
    </row>
    <row r="416" spans="2:46" ht="14.4" x14ac:dyDescent="0.2">
      <c r="B416" s="126" t="s">
        <v>275</v>
      </c>
      <c r="C416" s="350"/>
      <c r="D416" s="348"/>
      <c r="E416" s="348"/>
      <c r="F416" s="366"/>
      <c r="G416" s="348"/>
      <c r="H416" s="348"/>
      <c r="I416" s="348"/>
      <c r="J416" s="348"/>
      <c r="K416" s="366"/>
      <c r="L416" s="103"/>
      <c r="M416" s="92"/>
      <c r="N416" s="92"/>
      <c r="O416" s="92"/>
      <c r="P416" s="95"/>
      <c r="Q416" s="92"/>
      <c r="R416" s="103"/>
      <c r="S416" s="103"/>
      <c r="T416" s="92"/>
      <c r="U416" s="366"/>
      <c r="V416" s="348"/>
      <c r="W416" s="348"/>
      <c r="X416" s="348"/>
      <c r="Y416" s="348"/>
      <c r="Z416" s="348"/>
      <c r="AA416" s="348"/>
      <c r="AB416" s="348"/>
      <c r="AC416" s="348"/>
      <c r="AD416" s="348"/>
      <c r="AE416" s="348"/>
      <c r="AF416" s="348"/>
      <c r="AG416" s="348"/>
      <c r="AH416" s="348"/>
      <c r="AI416" s="348"/>
      <c r="AJ416" s="348"/>
      <c r="AK416" s="348"/>
      <c r="AL416" s="348"/>
      <c r="AM416" s="348"/>
      <c r="AN416" s="348"/>
      <c r="AO416" s="348"/>
      <c r="AP416" s="348"/>
      <c r="AQ416" s="348"/>
      <c r="AR416" s="348"/>
      <c r="AS416" s="348"/>
      <c r="AT416" s="348"/>
    </row>
    <row r="417" spans="2:46" ht="14.4" x14ac:dyDescent="0.2">
      <c r="B417" s="126" t="s">
        <v>276</v>
      </c>
      <c r="C417" s="350"/>
      <c r="D417" s="348"/>
      <c r="E417" s="348"/>
      <c r="F417" s="366"/>
      <c r="G417" s="348"/>
      <c r="H417" s="348"/>
      <c r="I417" s="348"/>
      <c r="J417" s="348"/>
      <c r="K417" s="366"/>
      <c r="L417" s="103"/>
      <c r="M417" s="92"/>
      <c r="N417" s="92"/>
      <c r="O417" s="92"/>
      <c r="P417" s="95"/>
      <c r="Q417" s="92"/>
      <c r="R417" s="92"/>
      <c r="S417" s="103"/>
      <c r="T417" s="348"/>
      <c r="U417" s="95"/>
      <c r="V417" s="348"/>
      <c r="W417" s="348"/>
      <c r="X417" s="348"/>
      <c r="Y417" s="348"/>
      <c r="Z417" s="348"/>
      <c r="AA417" s="348"/>
      <c r="AB417" s="348"/>
      <c r="AC417" s="348"/>
      <c r="AD417" s="348"/>
      <c r="AE417" s="348"/>
      <c r="AF417" s="348"/>
      <c r="AG417" s="348"/>
      <c r="AH417" s="348"/>
      <c r="AI417" s="348"/>
      <c r="AJ417" s="348"/>
      <c r="AK417" s="348"/>
      <c r="AL417" s="348"/>
      <c r="AM417" s="348"/>
      <c r="AN417" s="348"/>
      <c r="AO417" s="348"/>
      <c r="AP417" s="348"/>
      <c r="AQ417" s="348"/>
      <c r="AR417" s="348"/>
      <c r="AS417" s="348"/>
      <c r="AT417" s="348"/>
    </row>
    <row r="418" spans="2:46" ht="14.4" x14ac:dyDescent="0.2">
      <c r="B418" s="126" t="s">
        <v>277</v>
      </c>
      <c r="C418" s="350"/>
      <c r="D418" s="348"/>
      <c r="E418" s="348"/>
      <c r="F418" s="366"/>
      <c r="G418" s="348"/>
      <c r="H418" s="348"/>
      <c r="I418" s="348"/>
      <c r="J418" s="348"/>
      <c r="K418" s="366"/>
      <c r="L418" s="103"/>
      <c r="M418" s="92"/>
      <c r="N418" s="92"/>
      <c r="O418" s="92"/>
      <c r="P418" s="95"/>
      <c r="Q418" s="92"/>
      <c r="R418" s="92"/>
      <c r="S418" s="103"/>
      <c r="T418" s="103"/>
      <c r="U418" s="95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92"/>
      <c r="AO418" s="92"/>
      <c r="AP418" s="92"/>
      <c r="AQ418" s="92"/>
      <c r="AR418" s="92"/>
      <c r="AS418" s="92"/>
      <c r="AT418" s="92"/>
    </row>
    <row r="419" spans="2:46" ht="14.4" x14ac:dyDescent="0.2">
      <c r="B419" s="126" t="s">
        <v>278</v>
      </c>
      <c r="C419" s="350"/>
      <c r="D419" s="348"/>
      <c r="E419" s="348"/>
      <c r="F419" s="366"/>
      <c r="G419" s="348"/>
      <c r="H419" s="348"/>
      <c r="I419" s="348"/>
      <c r="J419" s="348"/>
      <c r="K419" s="366"/>
      <c r="L419" s="103"/>
      <c r="M419" s="92"/>
      <c r="N419" s="92"/>
      <c r="O419" s="92"/>
      <c r="P419" s="95"/>
      <c r="Q419" s="92"/>
      <c r="R419" s="92"/>
      <c r="S419" s="92"/>
      <c r="T419" s="103"/>
      <c r="U419" s="366"/>
      <c r="V419" s="348"/>
      <c r="W419" s="348"/>
      <c r="X419" s="348"/>
      <c r="Y419" s="348"/>
      <c r="Z419" s="92"/>
      <c r="AA419" s="348"/>
      <c r="AB419" s="348"/>
      <c r="AC419" s="348"/>
      <c r="AD419" s="348"/>
      <c r="AE419" s="348"/>
      <c r="AF419" s="348"/>
      <c r="AG419" s="348"/>
      <c r="AH419" s="348"/>
      <c r="AI419" s="348"/>
      <c r="AJ419" s="348"/>
      <c r="AK419" s="348"/>
      <c r="AL419" s="348"/>
      <c r="AM419" s="348"/>
      <c r="AN419" s="348"/>
      <c r="AO419" s="348"/>
      <c r="AP419" s="348"/>
      <c r="AQ419" s="348"/>
      <c r="AR419" s="348"/>
      <c r="AS419" s="348"/>
      <c r="AT419" s="348"/>
    </row>
    <row r="420" spans="2:46" ht="14.4" x14ac:dyDescent="0.2">
      <c r="B420" s="126" t="s">
        <v>279</v>
      </c>
      <c r="C420" s="350"/>
      <c r="D420" s="348"/>
      <c r="E420" s="348"/>
      <c r="F420" s="366"/>
      <c r="G420" s="348"/>
      <c r="H420" s="348"/>
      <c r="I420" s="348"/>
      <c r="J420" s="348"/>
      <c r="K420" s="366"/>
      <c r="L420" s="103"/>
      <c r="M420" s="92"/>
      <c r="N420" s="92"/>
      <c r="O420" s="92"/>
      <c r="P420" s="95"/>
      <c r="Q420" s="92"/>
      <c r="R420" s="92"/>
      <c r="S420" s="92"/>
      <c r="T420" s="103"/>
      <c r="U420" s="102"/>
      <c r="V420" s="348"/>
      <c r="W420" s="348"/>
      <c r="X420" s="348"/>
      <c r="Y420" s="348"/>
      <c r="Z420" s="348"/>
      <c r="AA420" s="348"/>
      <c r="AB420" s="348"/>
      <c r="AC420" s="92"/>
      <c r="AD420" s="348"/>
      <c r="AE420" s="348"/>
      <c r="AF420" s="348"/>
      <c r="AG420" s="348"/>
      <c r="AH420" s="348"/>
      <c r="AI420" s="348"/>
      <c r="AJ420" s="348"/>
      <c r="AK420" s="348"/>
      <c r="AL420" s="348"/>
      <c r="AM420" s="348"/>
      <c r="AN420" s="348"/>
      <c r="AO420" s="348"/>
      <c r="AP420" s="348"/>
      <c r="AQ420" s="348"/>
      <c r="AR420" s="348"/>
      <c r="AS420" s="348"/>
      <c r="AT420" s="348"/>
    </row>
    <row r="421" spans="2:46" ht="14.4" x14ac:dyDescent="0.2">
      <c r="B421" s="126" t="s">
        <v>369</v>
      </c>
      <c r="C421" s="350"/>
      <c r="D421" s="348"/>
      <c r="E421" s="348"/>
      <c r="F421" s="366"/>
      <c r="G421" s="348"/>
      <c r="H421" s="348"/>
      <c r="I421" s="348"/>
      <c r="J421" s="348"/>
      <c r="K421" s="366"/>
      <c r="L421" s="103"/>
      <c r="M421" s="92"/>
      <c r="N421" s="92"/>
      <c r="O421" s="92"/>
      <c r="P421" s="95"/>
      <c r="Q421" s="92"/>
      <c r="R421" s="92"/>
      <c r="S421" s="92"/>
      <c r="T421" s="103"/>
      <c r="U421" s="95"/>
      <c r="V421" s="92"/>
      <c r="W421" s="92"/>
      <c r="X421" s="92"/>
      <c r="Y421" s="103"/>
      <c r="Z421" s="348"/>
      <c r="AA421" s="348"/>
      <c r="AB421" s="348"/>
      <c r="AC421" s="348"/>
      <c r="AD421" s="348"/>
      <c r="AE421" s="348"/>
      <c r="AF421" s="348"/>
      <c r="AG421" s="348"/>
      <c r="AH421" s="348"/>
      <c r="AI421" s="348"/>
      <c r="AJ421" s="348"/>
      <c r="AK421" s="348"/>
      <c r="AL421" s="348"/>
      <c r="AM421" s="348"/>
      <c r="AN421" s="348"/>
      <c r="AO421" s="348"/>
      <c r="AP421" s="348"/>
      <c r="AQ421" s="348"/>
      <c r="AR421" s="348"/>
      <c r="AS421" s="348"/>
      <c r="AT421" s="348"/>
    </row>
    <row r="422" spans="2:46" ht="14.4" x14ac:dyDescent="0.2">
      <c r="B422" s="126" t="s">
        <v>282</v>
      </c>
      <c r="C422" s="350"/>
      <c r="D422" s="348"/>
      <c r="E422" s="348"/>
      <c r="F422" s="366"/>
      <c r="G422" s="348"/>
      <c r="H422" s="348"/>
      <c r="I422" s="348"/>
      <c r="J422" s="348"/>
      <c r="K422" s="366"/>
      <c r="L422" s="103"/>
      <c r="M422" s="92"/>
      <c r="N422" s="92"/>
      <c r="O422" s="92"/>
      <c r="P422" s="95"/>
      <c r="Q422" s="92"/>
      <c r="R422" s="92"/>
      <c r="S422" s="92"/>
      <c r="T422" s="103"/>
      <c r="U422" s="95"/>
      <c r="V422" s="92"/>
      <c r="W422" s="92"/>
      <c r="X422" s="92"/>
      <c r="Y422" s="348"/>
      <c r="Z422" s="348"/>
      <c r="AA422" s="348"/>
      <c r="AB422" s="348"/>
      <c r="AC422" s="103"/>
      <c r="AD422" s="348"/>
      <c r="AE422" s="348"/>
      <c r="AF422" s="348"/>
      <c r="AG422" s="348"/>
      <c r="AH422" s="348"/>
      <c r="AI422" s="348"/>
      <c r="AJ422" s="348"/>
      <c r="AK422" s="348"/>
      <c r="AL422" s="348"/>
      <c r="AM422" s="348"/>
      <c r="AN422" s="348"/>
      <c r="AO422" s="348"/>
      <c r="AP422" s="348"/>
      <c r="AQ422" s="348"/>
      <c r="AR422" s="348"/>
      <c r="AS422" s="348"/>
      <c r="AT422" s="348"/>
    </row>
    <row r="423" spans="2:46" ht="14.4" x14ac:dyDescent="0.2">
      <c r="B423" s="126" t="s">
        <v>284</v>
      </c>
      <c r="C423" s="97"/>
      <c r="D423" s="98"/>
      <c r="E423" s="98"/>
      <c r="F423" s="100"/>
      <c r="G423" s="98"/>
      <c r="H423" s="98"/>
      <c r="I423" s="98"/>
      <c r="J423" s="98"/>
      <c r="K423" s="100"/>
      <c r="L423" s="142"/>
      <c r="M423" s="105"/>
      <c r="N423" s="105"/>
      <c r="O423" s="105"/>
      <c r="P423" s="107"/>
      <c r="Q423" s="105"/>
      <c r="R423" s="144"/>
      <c r="S423" s="105"/>
      <c r="T423" s="142"/>
      <c r="U423" s="107"/>
      <c r="V423" s="142"/>
      <c r="W423" s="105"/>
      <c r="X423" s="105"/>
      <c r="Y423" s="105"/>
      <c r="Z423" s="105"/>
      <c r="AA423" s="105"/>
      <c r="AB423" s="105"/>
      <c r="AC423" s="105"/>
      <c r="AD423" s="105"/>
      <c r="AE423" s="105"/>
      <c r="AF423" s="105"/>
      <c r="AG423" s="105"/>
      <c r="AH423" s="105"/>
      <c r="AI423" s="105"/>
      <c r="AJ423" s="105"/>
      <c r="AK423" s="105"/>
      <c r="AL423" s="105"/>
      <c r="AM423" s="105"/>
      <c r="AN423" s="105"/>
      <c r="AO423" s="105"/>
      <c r="AP423" s="105"/>
      <c r="AQ423" s="105"/>
      <c r="AR423" s="105"/>
      <c r="AS423" s="105"/>
      <c r="AT423" s="105"/>
    </row>
    <row r="424" spans="2:46" ht="14.4" x14ac:dyDescent="0.2">
      <c r="B424" s="126" t="s">
        <v>285</v>
      </c>
      <c r="C424" s="97"/>
      <c r="D424" s="98"/>
      <c r="E424" s="98"/>
      <c r="F424" s="100"/>
      <c r="G424" s="98"/>
      <c r="H424" s="98"/>
      <c r="I424" s="98"/>
      <c r="J424" s="98"/>
      <c r="K424" s="100"/>
      <c r="L424" s="142"/>
      <c r="M424" s="105"/>
      <c r="N424" s="105"/>
      <c r="O424" s="105"/>
      <c r="P424" s="107"/>
      <c r="Q424" s="105"/>
      <c r="R424" s="144"/>
      <c r="S424" s="105"/>
      <c r="T424" s="142"/>
      <c r="U424" s="107"/>
      <c r="V424" s="105"/>
      <c r="W424" s="142"/>
      <c r="X424" s="105"/>
      <c r="Y424" s="105"/>
      <c r="Z424" s="105"/>
      <c r="AA424" s="105"/>
      <c r="AB424" s="105"/>
      <c r="AC424" s="105"/>
      <c r="AD424" s="105"/>
      <c r="AE424" s="105"/>
      <c r="AF424" s="105"/>
      <c r="AG424" s="105"/>
      <c r="AH424" s="105"/>
      <c r="AI424" s="105"/>
      <c r="AJ424" s="105"/>
      <c r="AK424" s="105"/>
      <c r="AL424" s="105"/>
      <c r="AM424" s="105"/>
      <c r="AN424" s="105"/>
      <c r="AO424" s="105"/>
      <c r="AP424" s="105"/>
      <c r="AQ424" s="105"/>
      <c r="AR424" s="105"/>
      <c r="AS424" s="105"/>
      <c r="AT424" s="105"/>
    </row>
    <row r="425" spans="2:46" ht="14.4" x14ac:dyDescent="0.2">
      <c r="B425" s="126" t="s">
        <v>286</v>
      </c>
      <c r="C425" s="97"/>
      <c r="D425" s="98"/>
      <c r="E425" s="98"/>
      <c r="F425" s="100"/>
      <c r="G425" s="98"/>
      <c r="H425" s="98"/>
      <c r="I425" s="98"/>
      <c r="J425" s="98"/>
      <c r="K425" s="100"/>
      <c r="L425" s="142"/>
      <c r="M425" s="105"/>
      <c r="N425" s="105"/>
      <c r="O425" s="105"/>
      <c r="P425" s="107"/>
      <c r="Q425" s="105"/>
      <c r="R425" s="144"/>
      <c r="S425" s="105"/>
      <c r="T425" s="142"/>
      <c r="U425" s="107"/>
      <c r="V425" s="105"/>
      <c r="W425" s="105"/>
      <c r="X425" s="142"/>
      <c r="Y425" s="105"/>
      <c r="Z425" s="105"/>
      <c r="AA425" s="105"/>
      <c r="AB425" s="105"/>
      <c r="AC425" s="105"/>
      <c r="AD425" s="105"/>
      <c r="AE425" s="105"/>
      <c r="AF425" s="105"/>
      <c r="AG425" s="105"/>
      <c r="AH425" s="105"/>
      <c r="AI425" s="105"/>
      <c r="AJ425" s="105"/>
      <c r="AK425" s="105"/>
      <c r="AL425" s="105"/>
      <c r="AM425" s="105"/>
      <c r="AN425" s="105"/>
      <c r="AO425" s="105"/>
      <c r="AP425" s="105"/>
      <c r="AQ425" s="105"/>
      <c r="AR425" s="105"/>
      <c r="AS425" s="105"/>
      <c r="AT425" s="105"/>
    </row>
    <row r="426" spans="2:46" ht="14.4" x14ac:dyDescent="0.2">
      <c r="B426" s="126" t="s">
        <v>287</v>
      </c>
      <c r="C426" s="97"/>
      <c r="D426" s="98"/>
      <c r="E426" s="98"/>
      <c r="F426" s="100"/>
      <c r="G426" s="98"/>
      <c r="H426" s="98"/>
      <c r="I426" s="98"/>
      <c r="J426" s="98"/>
      <c r="K426" s="100"/>
      <c r="L426" s="142"/>
      <c r="M426" s="105"/>
      <c r="N426" s="105"/>
      <c r="O426" s="105"/>
      <c r="P426" s="107"/>
      <c r="Q426" s="105"/>
      <c r="R426" s="144"/>
      <c r="S426" s="105"/>
      <c r="T426" s="142"/>
      <c r="U426" s="107"/>
      <c r="V426" s="105"/>
      <c r="W426" s="105"/>
      <c r="X426" s="105"/>
      <c r="Y426" s="142"/>
      <c r="Z426" s="105"/>
      <c r="AA426" s="105"/>
      <c r="AB426" s="105"/>
      <c r="AC426" s="105"/>
      <c r="AD426" s="105"/>
      <c r="AE426" s="105"/>
      <c r="AF426" s="105"/>
      <c r="AG426" s="105"/>
      <c r="AH426" s="105"/>
      <c r="AI426" s="105"/>
      <c r="AJ426" s="105"/>
      <c r="AK426" s="105"/>
      <c r="AL426" s="105"/>
      <c r="AM426" s="105"/>
      <c r="AN426" s="105"/>
      <c r="AO426" s="105"/>
      <c r="AP426" s="105"/>
      <c r="AQ426" s="105"/>
      <c r="AR426" s="105"/>
      <c r="AS426" s="105"/>
      <c r="AT426" s="105"/>
    </row>
    <row r="427" spans="2:46" ht="14.4" x14ac:dyDescent="0.2">
      <c r="B427" s="126" t="s">
        <v>251</v>
      </c>
      <c r="C427" s="97"/>
      <c r="D427" s="98"/>
      <c r="E427" s="98"/>
      <c r="F427" s="100"/>
      <c r="G427" s="98"/>
      <c r="H427" s="98"/>
      <c r="I427" s="98"/>
      <c r="J427" s="98"/>
      <c r="K427" s="100"/>
      <c r="L427" s="142"/>
      <c r="M427" s="105"/>
      <c r="N427" s="105"/>
      <c r="O427" s="105"/>
      <c r="P427" s="107"/>
      <c r="Q427" s="105"/>
      <c r="R427" s="144"/>
      <c r="S427" s="105"/>
      <c r="T427" s="142"/>
      <c r="U427" s="107"/>
      <c r="V427" s="105"/>
      <c r="W427" s="105"/>
      <c r="X427" s="105"/>
      <c r="Y427" s="105"/>
      <c r="Z427" s="142"/>
      <c r="AA427" s="105"/>
      <c r="AB427" s="105"/>
      <c r="AC427" s="142"/>
      <c r="AD427" s="105"/>
      <c r="AE427" s="105"/>
      <c r="AF427" s="105"/>
      <c r="AG427" s="105"/>
      <c r="AH427" s="105"/>
      <c r="AI427" s="105"/>
      <c r="AJ427" s="105"/>
      <c r="AK427" s="105"/>
      <c r="AL427" s="105"/>
      <c r="AM427" s="105"/>
      <c r="AN427" s="105"/>
      <c r="AO427" s="105"/>
      <c r="AP427" s="105"/>
      <c r="AQ427" s="105"/>
      <c r="AR427" s="105"/>
      <c r="AS427" s="105"/>
      <c r="AT427" s="105"/>
    </row>
    <row r="428" spans="2:46" ht="14.4" x14ac:dyDescent="0.2">
      <c r="B428" s="126" t="s">
        <v>289</v>
      </c>
      <c r="C428" s="97"/>
      <c r="D428" s="98"/>
      <c r="E428" s="98"/>
      <c r="F428" s="100"/>
      <c r="G428" s="98"/>
      <c r="H428" s="98"/>
      <c r="I428" s="98"/>
      <c r="J428" s="98"/>
      <c r="K428" s="100"/>
      <c r="L428" s="142"/>
      <c r="M428" s="105"/>
      <c r="N428" s="105"/>
      <c r="O428" s="105"/>
      <c r="P428" s="107"/>
      <c r="Q428" s="105"/>
      <c r="R428" s="144"/>
      <c r="S428" s="105"/>
      <c r="T428" s="142"/>
      <c r="U428" s="107"/>
      <c r="V428" s="105"/>
      <c r="W428" s="105"/>
      <c r="X428" s="105"/>
      <c r="Y428" s="105"/>
      <c r="Z428" s="105"/>
      <c r="AA428" s="142"/>
      <c r="AB428" s="105"/>
      <c r="AC428" s="142"/>
      <c r="AD428" s="105"/>
      <c r="AE428" s="105"/>
      <c r="AF428" s="105"/>
      <c r="AG428" s="105"/>
      <c r="AH428" s="105"/>
      <c r="AI428" s="105"/>
      <c r="AJ428" s="105"/>
      <c r="AK428" s="105"/>
      <c r="AL428" s="105"/>
      <c r="AM428" s="105"/>
      <c r="AN428" s="105"/>
      <c r="AO428" s="105"/>
      <c r="AP428" s="105"/>
      <c r="AQ428" s="105"/>
      <c r="AR428" s="105"/>
      <c r="AS428" s="105"/>
      <c r="AT428" s="105"/>
    </row>
    <row r="429" spans="2:46" ht="14.4" x14ac:dyDescent="0.2">
      <c r="B429" s="126" t="s">
        <v>290</v>
      </c>
      <c r="C429" s="97"/>
      <c r="D429" s="98"/>
      <c r="E429" s="98"/>
      <c r="F429" s="100"/>
      <c r="G429" s="98"/>
      <c r="H429" s="98"/>
      <c r="I429" s="98"/>
      <c r="J429" s="98"/>
      <c r="K429" s="100"/>
      <c r="L429" s="142"/>
      <c r="M429" s="105"/>
      <c r="N429" s="105"/>
      <c r="O429" s="105"/>
      <c r="P429" s="107"/>
      <c r="Q429" s="105"/>
      <c r="R429" s="144"/>
      <c r="S429" s="105"/>
      <c r="T429" s="142"/>
      <c r="U429" s="107"/>
      <c r="V429" s="105"/>
      <c r="W429" s="105"/>
      <c r="X429" s="105"/>
      <c r="Y429" s="105"/>
      <c r="Z429" s="105"/>
      <c r="AA429" s="105"/>
      <c r="AB429" s="142"/>
      <c r="AC429" s="142"/>
      <c r="AD429" s="105"/>
      <c r="AE429" s="105"/>
      <c r="AF429" s="105"/>
      <c r="AG429" s="105"/>
      <c r="AH429" s="105"/>
      <c r="AI429" s="105"/>
      <c r="AJ429" s="105"/>
      <c r="AK429" s="105"/>
      <c r="AL429" s="105"/>
      <c r="AM429" s="105"/>
      <c r="AN429" s="105"/>
      <c r="AO429" s="105"/>
      <c r="AP429" s="105"/>
      <c r="AQ429" s="105"/>
      <c r="AR429" s="105"/>
      <c r="AS429" s="105"/>
      <c r="AT429" s="105"/>
    </row>
    <row r="430" spans="2:46" ht="14.4" x14ac:dyDescent="0.2">
      <c r="B430" s="126" t="s">
        <v>291</v>
      </c>
      <c r="C430" s="97"/>
      <c r="D430" s="98"/>
      <c r="E430" s="98"/>
      <c r="F430" s="100"/>
      <c r="G430" s="98"/>
      <c r="H430" s="98"/>
      <c r="I430" s="98"/>
      <c r="J430" s="98"/>
      <c r="K430" s="100"/>
      <c r="L430" s="142"/>
      <c r="M430" s="105"/>
      <c r="N430" s="105"/>
      <c r="O430" s="105"/>
      <c r="P430" s="107"/>
      <c r="Q430" s="105"/>
      <c r="R430" s="144"/>
      <c r="S430" s="105"/>
      <c r="T430" s="142"/>
      <c r="U430" s="107"/>
      <c r="V430" s="105"/>
      <c r="W430" s="105"/>
      <c r="X430" s="105"/>
      <c r="Y430" s="105"/>
      <c r="Z430" s="105"/>
      <c r="AA430" s="105"/>
      <c r="AB430" s="105"/>
      <c r="AC430" s="142"/>
      <c r="AD430" s="105"/>
      <c r="AE430" s="105"/>
      <c r="AF430" s="105"/>
      <c r="AG430" s="105"/>
      <c r="AH430" s="105"/>
      <c r="AI430" s="105"/>
      <c r="AJ430" s="105"/>
      <c r="AK430" s="105"/>
      <c r="AL430" s="105"/>
      <c r="AM430" s="105"/>
      <c r="AN430" s="105"/>
      <c r="AO430" s="105"/>
      <c r="AP430" s="105"/>
      <c r="AQ430" s="105"/>
      <c r="AR430" s="105"/>
      <c r="AS430" s="105"/>
      <c r="AT430" s="105"/>
    </row>
    <row r="431" spans="2:46" ht="14.4" x14ac:dyDescent="0.2">
      <c r="B431" s="126" t="s">
        <v>292</v>
      </c>
      <c r="C431" s="97"/>
      <c r="D431" s="98"/>
      <c r="E431" s="98"/>
      <c r="F431" s="100"/>
      <c r="G431" s="98"/>
      <c r="H431" s="98"/>
      <c r="I431" s="98"/>
      <c r="J431" s="98"/>
      <c r="K431" s="100"/>
      <c r="L431" s="142"/>
      <c r="M431" s="105"/>
      <c r="N431" s="105"/>
      <c r="O431" s="105"/>
      <c r="P431" s="107"/>
      <c r="Q431" s="105"/>
      <c r="R431" s="144"/>
      <c r="S431" s="105"/>
      <c r="T431" s="142"/>
      <c r="U431" s="107"/>
      <c r="V431" s="105"/>
      <c r="W431" s="105"/>
      <c r="X431" s="105"/>
      <c r="Y431" s="105"/>
      <c r="Z431" s="105"/>
      <c r="AA431" s="105"/>
      <c r="AB431" s="105"/>
      <c r="AC431" s="142"/>
      <c r="AD431" s="142"/>
      <c r="AE431" s="105"/>
      <c r="AF431" s="105"/>
      <c r="AG431" s="105"/>
      <c r="AH431" s="105"/>
      <c r="AI431" s="105"/>
      <c r="AJ431" s="105"/>
      <c r="AK431" s="105"/>
      <c r="AL431" s="105"/>
      <c r="AM431" s="105"/>
      <c r="AN431" s="105"/>
      <c r="AO431" s="105"/>
      <c r="AP431" s="105"/>
      <c r="AQ431" s="105"/>
      <c r="AR431" s="105"/>
      <c r="AS431" s="105"/>
      <c r="AT431" s="105"/>
    </row>
    <row r="432" spans="2:46" ht="14.4" x14ac:dyDescent="0.2">
      <c r="B432" s="126" t="s">
        <v>293</v>
      </c>
      <c r="C432" s="97"/>
      <c r="D432" s="98"/>
      <c r="E432" s="98"/>
      <c r="F432" s="100"/>
      <c r="G432" s="98"/>
      <c r="H432" s="98"/>
      <c r="I432" s="98"/>
      <c r="J432" s="98"/>
      <c r="K432" s="100"/>
      <c r="L432" s="142"/>
      <c r="M432" s="105"/>
      <c r="N432" s="105"/>
      <c r="O432" s="105"/>
      <c r="P432" s="107"/>
      <c r="Q432" s="105"/>
      <c r="R432" s="144"/>
      <c r="S432" s="105"/>
      <c r="T432" s="142"/>
      <c r="U432" s="107"/>
      <c r="V432" s="105"/>
      <c r="W432" s="105"/>
      <c r="X432" s="105"/>
      <c r="Y432" s="105"/>
      <c r="Z432" s="105"/>
      <c r="AA432" s="105"/>
      <c r="AB432" s="105"/>
      <c r="AC432" s="142"/>
      <c r="AD432" s="105"/>
      <c r="AE432" s="142"/>
      <c r="AF432" s="105"/>
      <c r="AG432" s="105"/>
      <c r="AH432" s="105"/>
      <c r="AI432" s="105"/>
      <c r="AJ432" s="105"/>
      <c r="AK432" s="105"/>
      <c r="AL432" s="105"/>
      <c r="AM432" s="105"/>
      <c r="AN432" s="105"/>
      <c r="AO432" s="105"/>
      <c r="AP432" s="105"/>
      <c r="AQ432" s="105"/>
      <c r="AR432" s="105"/>
      <c r="AS432" s="105"/>
      <c r="AT432" s="105"/>
    </row>
    <row r="433" spans="2:46" ht="14.4" x14ac:dyDescent="0.2">
      <c r="B433" s="126" t="s">
        <v>294</v>
      </c>
      <c r="C433" s="97"/>
      <c r="D433" s="98"/>
      <c r="E433" s="98"/>
      <c r="F433" s="100"/>
      <c r="G433" s="98"/>
      <c r="H433" s="98"/>
      <c r="I433" s="98"/>
      <c r="J433" s="98"/>
      <c r="K433" s="100"/>
      <c r="L433" s="142"/>
      <c r="M433" s="105"/>
      <c r="N433" s="105"/>
      <c r="O433" s="105"/>
      <c r="P433" s="107"/>
      <c r="Q433" s="105"/>
      <c r="R433" s="144"/>
      <c r="S433" s="105"/>
      <c r="T433" s="142"/>
      <c r="U433" s="107"/>
      <c r="V433" s="105"/>
      <c r="W433" s="105"/>
      <c r="X433" s="105"/>
      <c r="Y433" s="105"/>
      <c r="Z433" s="105"/>
      <c r="AA433" s="105"/>
      <c r="AB433" s="105"/>
      <c r="AC433" s="142"/>
      <c r="AD433" s="105"/>
      <c r="AE433" s="105"/>
      <c r="AF433" s="142"/>
      <c r="AG433" s="105"/>
      <c r="AH433" s="105"/>
      <c r="AI433" s="105"/>
      <c r="AJ433" s="105"/>
      <c r="AK433" s="105"/>
      <c r="AL433" s="105"/>
      <c r="AM433" s="105"/>
      <c r="AN433" s="105"/>
      <c r="AO433" s="105"/>
      <c r="AP433" s="105"/>
      <c r="AQ433" s="105"/>
      <c r="AR433" s="105"/>
      <c r="AS433" s="105"/>
      <c r="AT433" s="105"/>
    </row>
    <row r="434" spans="2:46" ht="14.4" x14ac:dyDescent="0.2">
      <c r="B434" s="126" t="s">
        <v>295</v>
      </c>
      <c r="C434" s="97"/>
      <c r="D434" s="98"/>
      <c r="E434" s="98"/>
      <c r="F434" s="100"/>
      <c r="G434" s="98"/>
      <c r="H434" s="98"/>
      <c r="I434" s="98"/>
      <c r="J434" s="98"/>
      <c r="K434" s="100"/>
      <c r="L434" s="142"/>
      <c r="M434" s="105"/>
      <c r="N434" s="105"/>
      <c r="O434" s="105"/>
      <c r="P434" s="107"/>
      <c r="Q434" s="105"/>
      <c r="R434" s="144"/>
      <c r="S434" s="105"/>
      <c r="T434" s="142"/>
      <c r="U434" s="107"/>
      <c r="V434" s="105"/>
      <c r="W434" s="105"/>
      <c r="X434" s="105"/>
      <c r="Y434" s="105"/>
      <c r="Z434" s="105"/>
      <c r="AA434" s="105"/>
      <c r="AB434" s="105"/>
      <c r="AC434" s="142"/>
      <c r="AD434" s="105"/>
      <c r="AE434" s="105"/>
      <c r="AF434" s="105"/>
      <c r="AG434" s="142"/>
      <c r="AH434" s="105"/>
      <c r="AI434" s="105"/>
      <c r="AJ434" s="105"/>
      <c r="AK434" s="105"/>
      <c r="AL434" s="105"/>
      <c r="AM434" s="105"/>
      <c r="AN434" s="105"/>
      <c r="AO434" s="105"/>
      <c r="AP434" s="105"/>
      <c r="AQ434" s="105"/>
      <c r="AR434" s="105"/>
      <c r="AS434" s="105"/>
      <c r="AT434" s="105"/>
    </row>
    <row r="435" spans="2:46" ht="14.4" x14ac:dyDescent="0.2">
      <c r="B435" s="126" t="s">
        <v>296</v>
      </c>
      <c r="C435" s="97"/>
      <c r="D435" s="98"/>
      <c r="E435" s="98"/>
      <c r="F435" s="100"/>
      <c r="G435" s="98"/>
      <c r="H435" s="98"/>
      <c r="I435" s="98"/>
      <c r="J435" s="98"/>
      <c r="K435" s="100"/>
      <c r="L435" s="142"/>
      <c r="M435" s="105"/>
      <c r="N435" s="105"/>
      <c r="O435" s="105"/>
      <c r="P435" s="107"/>
      <c r="Q435" s="105"/>
      <c r="R435" s="144"/>
      <c r="S435" s="105"/>
      <c r="T435" s="142"/>
      <c r="U435" s="107"/>
      <c r="V435" s="105"/>
      <c r="W435" s="105"/>
      <c r="X435" s="105"/>
      <c r="Y435" s="105"/>
      <c r="Z435" s="105"/>
      <c r="AA435" s="105"/>
      <c r="AB435" s="105"/>
      <c r="AC435" s="142"/>
      <c r="AD435" s="105"/>
      <c r="AE435" s="105"/>
      <c r="AF435" s="105"/>
      <c r="AG435" s="142"/>
      <c r="AH435" s="105"/>
      <c r="AI435" s="105"/>
      <c r="AJ435" s="105"/>
      <c r="AK435" s="105"/>
      <c r="AL435" s="105"/>
      <c r="AM435" s="105"/>
      <c r="AN435" s="105"/>
      <c r="AO435" s="105"/>
      <c r="AP435" s="105"/>
      <c r="AQ435" s="105"/>
      <c r="AR435" s="105"/>
      <c r="AS435" s="105"/>
      <c r="AT435" s="105"/>
    </row>
    <row r="436" spans="2:46" ht="14.4" x14ac:dyDescent="0.2">
      <c r="B436" s="126" t="s">
        <v>297</v>
      </c>
      <c r="C436" s="97"/>
      <c r="D436" s="98"/>
      <c r="E436" s="98"/>
      <c r="F436" s="100"/>
      <c r="G436" s="98"/>
      <c r="H436" s="98"/>
      <c r="I436" s="98"/>
      <c r="J436" s="98"/>
      <c r="K436" s="100"/>
      <c r="L436" s="142"/>
      <c r="M436" s="105"/>
      <c r="N436" s="105"/>
      <c r="O436" s="105"/>
      <c r="P436" s="107"/>
      <c r="Q436" s="105"/>
      <c r="R436" s="144"/>
      <c r="S436" s="105"/>
      <c r="T436" s="142"/>
      <c r="U436" s="107"/>
      <c r="V436" s="105"/>
      <c r="W436" s="105"/>
      <c r="X436" s="105"/>
      <c r="Y436" s="105"/>
      <c r="Z436" s="105"/>
      <c r="AA436" s="105"/>
      <c r="AB436" s="105"/>
      <c r="AC436" s="142"/>
      <c r="AD436" s="105"/>
      <c r="AE436" s="105"/>
      <c r="AF436" s="105"/>
      <c r="AG436" s="142"/>
      <c r="AH436" s="105"/>
      <c r="AI436" s="105"/>
      <c r="AJ436" s="105"/>
      <c r="AK436" s="105"/>
      <c r="AL436" s="105"/>
      <c r="AM436" s="105"/>
      <c r="AN436" s="105"/>
      <c r="AO436" s="105"/>
      <c r="AP436" s="105"/>
      <c r="AQ436" s="105"/>
      <c r="AR436" s="105"/>
      <c r="AS436" s="105"/>
      <c r="AT436" s="105"/>
    </row>
    <row r="437" spans="2:46" ht="14.4" x14ac:dyDescent="0.2">
      <c r="B437" s="126" t="s">
        <v>299</v>
      </c>
      <c r="C437" s="97"/>
      <c r="D437" s="98"/>
      <c r="E437" s="98"/>
      <c r="F437" s="100"/>
      <c r="G437" s="98"/>
      <c r="H437" s="98"/>
      <c r="I437" s="98"/>
      <c r="J437" s="98"/>
      <c r="K437" s="100"/>
      <c r="L437" s="142"/>
      <c r="M437" s="105"/>
      <c r="N437" s="105"/>
      <c r="O437" s="105"/>
      <c r="P437" s="107"/>
      <c r="Q437" s="105"/>
      <c r="R437" s="144"/>
      <c r="S437" s="105"/>
      <c r="T437" s="142"/>
      <c r="U437" s="107"/>
      <c r="V437" s="105"/>
      <c r="W437" s="105"/>
      <c r="X437" s="105"/>
      <c r="Y437" s="105"/>
      <c r="Z437" s="105"/>
      <c r="AA437" s="105"/>
      <c r="AB437" s="105"/>
      <c r="AC437" s="142"/>
      <c r="AD437" s="105"/>
      <c r="AE437" s="105"/>
      <c r="AF437" s="105"/>
      <c r="AG437" s="142"/>
      <c r="AH437" s="105"/>
      <c r="AI437" s="105"/>
      <c r="AJ437" s="105"/>
      <c r="AK437" s="105"/>
      <c r="AL437" s="105"/>
      <c r="AM437" s="105"/>
      <c r="AN437" s="105"/>
      <c r="AO437" s="105"/>
      <c r="AP437" s="105"/>
      <c r="AQ437" s="105"/>
      <c r="AR437" s="105"/>
      <c r="AS437" s="105"/>
      <c r="AT437" s="105"/>
    </row>
    <row r="438" spans="2:46" ht="14.4" x14ac:dyDescent="0.2">
      <c r="B438" s="126" t="s">
        <v>300</v>
      </c>
      <c r="C438" s="97"/>
      <c r="D438" s="98"/>
      <c r="E438" s="98"/>
      <c r="F438" s="100"/>
      <c r="G438" s="98"/>
      <c r="H438" s="98"/>
      <c r="I438" s="98"/>
      <c r="J438" s="98"/>
      <c r="K438" s="100"/>
      <c r="L438" s="142"/>
      <c r="M438" s="105"/>
      <c r="N438" s="105"/>
      <c r="O438" s="105"/>
      <c r="P438" s="107"/>
      <c r="Q438" s="105"/>
      <c r="R438" s="144"/>
      <c r="S438" s="105"/>
      <c r="T438" s="142"/>
      <c r="U438" s="107"/>
      <c r="V438" s="105"/>
      <c r="W438" s="105"/>
      <c r="X438" s="105"/>
      <c r="Y438" s="105"/>
      <c r="Z438" s="105"/>
      <c r="AA438" s="105"/>
      <c r="AB438" s="105"/>
      <c r="AC438" s="142"/>
      <c r="AD438" s="105"/>
      <c r="AE438" s="105"/>
      <c r="AF438" s="105"/>
      <c r="AG438" s="142"/>
      <c r="AH438" s="105"/>
      <c r="AI438" s="105"/>
      <c r="AJ438" s="105"/>
      <c r="AK438" s="105"/>
      <c r="AL438" s="105"/>
      <c r="AM438" s="105"/>
      <c r="AN438" s="105"/>
      <c r="AO438" s="105"/>
      <c r="AP438" s="105"/>
      <c r="AQ438" s="105"/>
      <c r="AR438" s="105"/>
      <c r="AS438" s="105"/>
      <c r="AT438" s="105"/>
    </row>
    <row r="439" spans="2:46" ht="14.4" x14ac:dyDescent="0.2">
      <c r="B439" s="126" t="s">
        <v>301</v>
      </c>
      <c r="C439" s="97"/>
      <c r="D439" s="98"/>
      <c r="E439" s="98"/>
      <c r="F439" s="100"/>
      <c r="G439" s="98"/>
      <c r="H439" s="98"/>
      <c r="I439" s="98"/>
      <c r="J439" s="98"/>
      <c r="K439" s="100"/>
      <c r="L439" s="142"/>
      <c r="M439" s="105"/>
      <c r="N439" s="105"/>
      <c r="O439" s="105"/>
      <c r="P439" s="107"/>
      <c r="Q439" s="105"/>
      <c r="R439" s="144"/>
      <c r="S439" s="105"/>
      <c r="T439" s="142"/>
      <c r="U439" s="107"/>
      <c r="V439" s="105"/>
      <c r="W439" s="105"/>
      <c r="X439" s="105"/>
      <c r="Y439" s="105"/>
      <c r="Z439" s="105"/>
      <c r="AA439" s="105"/>
      <c r="AB439" s="105"/>
      <c r="AC439" s="142"/>
      <c r="AD439" s="105"/>
      <c r="AE439" s="105"/>
      <c r="AF439" s="105"/>
      <c r="AG439" s="142"/>
      <c r="AH439" s="105"/>
      <c r="AI439" s="105"/>
      <c r="AJ439" s="105"/>
      <c r="AK439" s="105"/>
      <c r="AL439" s="105"/>
      <c r="AM439" s="105"/>
      <c r="AN439" s="105"/>
      <c r="AO439" s="105"/>
      <c r="AP439" s="105"/>
      <c r="AQ439" s="105"/>
      <c r="AR439" s="105"/>
      <c r="AS439" s="105"/>
      <c r="AT439" s="105"/>
    </row>
    <row r="440" spans="2:46" ht="14.4" x14ac:dyDescent="0.2">
      <c r="B440" s="126" t="s">
        <v>302</v>
      </c>
      <c r="C440" s="97"/>
      <c r="D440" s="98"/>
      <c r="E440" s="98"/>
      <c r="F440" s="100"/>
      <c r="G440" s="98"/>
      <c r="H440" s="98"/>
      <c r="I440" s="98"/>
      <c r="J440" s="98"/>
      <c r="K440" s="100"/>
      <c r="L440" s="142"/>
      <c r="M440" s="105"/>
      <c r="N440" s="105"/>
      <c r="O440" s="105"/>
      <c r="P440" s="107"/>
      <c r="Q440" s="105"/>
      <c r="R440" s="144"/>
      <c r="S440" s="105"/>
      <c r="T440" s="142"/>
      <c r="U440" s="107"/>
      <c r="V440" s="105"/>
      <c r="W440" s="105"/>
      <c r="X440" s="105"/>
      <c r="Y440" s="105"/>
      <c r="Z440" s="105"/>
      <c r="AA440" s="105"/>
      <c r="AB440" s="105"/>
      <c r="AC440" s="142"/>
      <c r="AD440" s="105"/>
      <c r="AE440" s="105"/>
      <c r="AF440" s="105"/>
      <c r="AG440" s="142"/>
      <c r="AH440" s="105"/>
      <c r="AI440" s="105"/>
      <c r="AJ440" s="105"/>
      <c r="AK440" s="105"/>
      <c r="AL440" s="105"/>
      <c r="AM440" s="105"/>
      <c r="AN440" s="105"/>
      <c r="AO440" s="105"/>
      <c r="AP440" s="105"/>
      <c r="AQ440" s="105"/>
      <c r="AR440" s="105"/>
      <c r="AS440" s="105"/>
      <c r="AT440" s="105"/>
    </row>
    <row r="441" spans="2:46" ht="14.4" x14ac:dyDescent="0.2">
      <c r="B441" s="126" t="s">
        <v>261</v>
      </c>
      <c r="C441" s="97"/>
      <c r="D441" s="98"/>
      <c r="E441" s="98"/>
      <c r="F441" s="100"/>
      <c r="G441" s="98"/>
      <c r="H441" s="98"/>
      <c r="I441" s="98"/>
      <c r="J441" s="98"/>
      <c r="K441" s="100"/>
      <c r="L441" s="142"/>
      <c r="M441" s="105"/>
      <c r="N441" s="105"/>
      <c r="O441" s="105"/>
      <c r="P441" s="107"/>
      <c r="Q441" s="105"/>
      <c r="R441" s="144"/>
      <c r="S441" s="105"/>
      <c r="T441" s="142"/>
      <c r="U441" s="107"/>
      <c r="V441" s="105"/>
      <c r="W441" s="105"/>
      <c r="X441" s="105"/>
      <c r="Y441" s="105"/>
      <c r="Z441" s="105"/>
      <c r="AA441" s="105"/>
      <c r="AB441" s="105"/>
      <c r="AC441" s="142"/>
      <c r="AD441" s="105"/>
      <c r="AE441" s="105"/>
      <c r="AF441" s="105"/>
      <c r="AG441" s="142"/>
      <c r="AH441" s="105"/>
      <c r="AI441" s="105"/>
      <c r="AJ441" s="105"/>
      <c r="AK441" s="105"/>
      <c r="AL441" s="105"/>
      <c r="AM441" s="105"/>
      <c r="AN441" s="105"/>
      <c r="AO441" s="105"/>
      <c r="AP441" s="105"/>
      <c r="AQ441" s="105"/>
      <c r="AR441" s="105"/>
      <c r="AS441" s="105"/>
      <c r="AT441" s="105"/>
    </row>
    <row r="442" spans="2:46" ht="14.4" x14ac:dyDescent="0.2">
      <c r="B442" s="126" t="s">
        <v>303</v>
      </c>
      <c r="C442" s="97"/>
      <c r="D442" s="98"/>
      <c r="E442" s="98"/>
      <c r="F442" s="100"/>
      <c r="G442" s="98"/>
      <c r="H442" s="98"/>
      <c r="I442" s="98"/>
      <c r="J442" s="98"/>
      <c r="K442" s="100"/>
      <c r="L442" s="142"/>
      <c r="M442" s="105"/>
      <c r="N442" s="105"/>
      <c r="O442" s="105"/>
      <c r="P442" s="107"/>
      <c r="Q442" s="105"/>
      <c r="R442" s="144"/>
      <c r="S442" s="105"/>
      <c r="T442" s="142"/>
      <c r="U442" s="107"/>
      <c r="V442" s="105"/>
      <c r="W442" s="105"/>
      <c r="X442" s="105"/>
      <c r="Y442" s="105"/>
      <c r="Z442" s="105"/>
      <c r="AA442" s="105"/>
      <c r="AB442" s="105"/>
      <c r="AC442" s="142"/>
      <c r="AD442" s="105"/>
      <c r="AE442" s="105"/>
      <c r="AF442" s="105"/>
      <c r="AG442" s="142"/>
      <c r="AH442" s="105"/>
      <c r="AI442" s="105"/>
      <c r="AJ442" s="105"/>
      <c r="AK442" s="105"/>
      <c r="AL442" s="105"/>
      <c r="AM442" s="105"/>
      <c r="AN442" s="105"/>
      <c r="AO442" s="105"/>
      <c r="AP442" s="105"/>
      <c r="AQ442" s="105"/>
      <c r="AR442" s="105"/>
      <c r="AS442" s="105"/>
      <c r="AT442" s="105"/>
    </row>
    <row r="443" spans="2:46" ht="14.4" x14ac:dyDescent="0.2">
      <c r="B443" s="126" t="s">
        <v>304</v>
      </c>
      <c r="C443" s="97"/>
      <c r="D443" s="98"/>
      <c r="E443" s="98"/>
      <c r="F443" s="100"/>
      <c r="G443" s="98"/>
      <c r="H443" s="98"/>
      <c r="I443" s="98"/>
      <c r="J443" s="98"/>
      <c r="K443" s="100"/>
      <c r="L443" s="142"/>
      <c r="M443" s="105"/>
      <c r="N443" s="105"/>
      <c r="O443" s="105"/>
      <c r="P443" s="107"/>
      <c r="Q443" s="105"/>
      <c r="R443" s="144"/>
      <c r="S443" s="105"/>
      <c r="T443" s="142"/>
      <c r="U443" s="107"/>
      <c r="V443" s="105"/>
      <c r="W443" s="105"/>
      <c r="X443" s="105"/>
      <c r="Y443" s="105"/>
      <c r="Z443" s="105"/>
      <c r="AA443" s="105"/>
      <c r="AB443" s="105"/>
      <c r="AC443" s="142"/>
      <c r="AD443" s="105"/>
      <c r="AE443" s="105"/>
      <c r="AF443" s="105"/>
      <c r="AG443" s="105"/>
      <c r="AH443" s="105"/>
      <c r="AI443" s="105"/>
      <c r="AJ443" s="142"/>
      <c r="AK443" s="105"/>
      <c r="AL443" s="105"/>
      <c r="AM443" s="105"/>
      <c r="AN443" s="105"/>
      <c r="AO443" s="105"/>
      <c r="AP443" s="105"/>
      <c r="AQ443" s="105"/>
      <c r="AR443" s="105"/>
      <c r="AS443" s="105"/>
      <c r="AT443" s="105"/>
    </row>
    <row r="444" spans="2:46" ht="14.4" x14ac:dyDescent="0.2">
      <c r="B444" s="126" t="s">
        <v>306</v>
      </c>
      <c r="C444" s="350"/>
      <c r="D444" s="348"/>
      <c r="E444" s="348"/>
      <c r="F444" s="366"/>
      <c r="G444" s="348"/>
      <c r="H444" s="348"/>
      <c r="I444" s="348"/>
      <c r="J444" s="348"/>
      <c r="K444" s="366"/>
      <c r="L444" s="103"/>
      <c r="M444" s="92"/>
      <c r="N444" s="92"/>
      <c r="O444" s="92"/>
      <c r="P444" s="95"/>
      <c r="Q444" s="92"/>
      <c r="R444" s="92"/>
      <c r="S444" s="92"/>
      <c r="T444" s="92"/>
      <c r="U444" s="95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  <c r="AL444" s="92"/>
      <c r="AM444" s="92"/>
      <c r="AN444" s="92"/>
      <c r="AO444" s="92"/>
      <c r="AP444" s="92"/>
      <c r="AQ444" s="92"/>
      <c r="AR444" s="92"/>
      <c r="AS444" s="92"/>
      <c r="AT444" s="92"/>
    </row>
    <row r="445" spans="2:46" ht="14.4" x14ac:dyDescent="0.2">
      <c r="B445" s="126"/>
      <c r="C445" s="350"/>
      <c r="D445" s="348"/>
      <c r="E445" s="348"/>
      <c r="F445" s="366"/>
      <c r="G445" s="348"/>
      <c r="H445" s="348"/>
      <c r="I445" s="348"/>
      <c r="J445" s="348"/>
      <c r="K445" s="366"/>
      <c r="L445" s="103"/>
      <c r="M445" s="92"/>
      <c r="N445" s="92"/>
      <c r="O445" s="92"/>
      <c r="P445" s="95"/>
      <c r="Q445" s="92"/>
      <c r="R445" s="92"/>
      <c r="S445" s="92"/>
      <c r="T445" s="103"/>
      <c r="U445" s="95"/>
      <c r="V445" s="92"/>
      <c r="W445" s="92"/>
      <c r="X445" s="92"/>
      <c r="Y445" s="348"/>
      <c r="Z445" s="348"/>
      <c r="AA445" s="348"/>
      <c r="AB445" s="348"/>
      <c r="AC445" s="348"/>
      <c r="AD445" s="348"/>
      <c r="AE445" s="348"/>
      <c r="AF445" s="348"/>
      <c r="AG445" s="348"/>
      <c r="AH445" s="348"/>
      <c r="AI445" s="348"/>
      <c r="AJ445" s="348"/>
      <c r="AK445" s="348"/>
      <c r="AL445" s="348"/>
      <c r="AM445" s="348"/>
      <c r="AN445" s="348"/>
      <c r="AO445" s="348"/>
      <c r="AP445" s="348"/>
      <c r="AQ445" s="348"/>
      <c r="AR445" s="348"/>
      <c r="AS445" s="348"/>
      <c r="AT445" s="348"/>
    </row>
    <row r="446" spans="2:46" ht="14.4" x14ac:dyDescent="0.2">
      <c r="B446" s="126"/>
      <c r="C446" s="350"/>
      <c r="D446" s="348"/>
      <c r="E446" s="348"/>
      <c r="F446" s="366"/>
      <c r="G446" s="348"/>
      <c r="H446" s="348"/>
      <c r="I446" s="348"/>
      <c r="J446" s="348"/>
      <c r="K446" s="366"/>
      <c r="L446" s="103"/>
      <c r="M446" s="92"/>
      <c r="N446" s="92"/>
      <c r="O446" s="92"/>
      <c r="P446" s="95"/>
      <c r="Q446" s="92"/>
      <c r="R446" s="92"/>
      <c r="S446" s="92"/>
      <c r="T446" s="103"/>
      <c r="U446" s="95"/>
      <c r="V446" s="92"/>
      <c r="W446" s="92"/>
      <c r="X446" s="92"/>
      <c r="Y446" s="348"/>
      <c r="Z446" s="348"/>
      <c r="AA446" s="348"/>
      <c r="AB446" s="348"/>
      <c r="AC446" s="348"/>
      <c r="AD446" s="348"/>
      <c r="AE446" s="348"/>
      <c r="AF446" s="348"/>
      <c r="AG446" s="348"/>
      <c r="AH446" s="348"/>
      <c r="AI446" s="348"/>
      <c r="AJ446" s="348"/>
      <c r="AK446" s="348"/>
      <c r="AL446" s="348"/>
      <c r="AM446" s="348"/>
      <c r="AN446" s="348"/>
      <c r="AO446" s="348"/>
      <c r="AP446" s="348"/>
      <c r="AQ446" s="348"/>
      <c r="AR446" s="348"/>
      <c r="AS446" s="348"/>
      <c r="AT446" s="348"/>
    </row>
    <row r="447" spans="2:46" ht="14.4" x14ac:dyDescent="0.2">
      <c r="B447" s="126"/>
      <c r="C447" s="350"/>
      <c r="D447" s="348"/>
      <c r="E447" s="348"/>
      <c r="F447" s="366"/>
      <c r="G447" s="348"/>
      <c r="H447" s="348"/>
      <c r="I447" s="348"/>
      <c r="J447" s="348"/>
      <c r="K447" s="366"/>
      <c r="L447" s="103"/>
      <c r="M447" s="92"/>
      <c r="N447" s="92"/>
      <c r="O447" s="92"/>
      <c r="P447" s="95"/>
      <c r="Q447" s="92"/>
      <c r="R447" s="92"/>
      <c r="S447" s="92"/>
      <c r="T447" s="103"/>
      <c r="U447" s="95"/>
      <c r="V447" s="92"/>
      <c r="W447" s="92"/>
      <c r="X447" s="92"/>
      <c r="Y447" s="348"/>
      <c r="Z447" s="348"/>
      <c r="AA447" s="348"/>
      <c r="AB447" s="348"/>
      <c r="AC447" s="348"/>
      <c r="AD447" s="348"/>
      <c r="AE447" s="348"/>
      <c r="AF447" s="348"/>
      <c r="AG447" s="348"/>
      <c r="AH447" s="348"/>
      <c r="AI447" s="348"/>
      <c r="AJ447" s="348"/>
      <c r="AK447" s="348"/>
      <c r="AL447" s="348"/>
      <c r="AM447" s="348"/>
      <c r="AN447" s="348"/>
      <c r="AO447" s="348"/>
      <c r="AP447" s="348"/>
      <c r="AQ447" s="348"/>
      <c r="AR447" s="348"/>
      <c r="AS447" s="348"/>
      <c r="AT447" s="348"/>
    </row>
    <row r="448" spans="2:46" ht="14.4" x14ac:dyDescent="0.2">
      <c r="B448" s="359"/>
      <c r="C448" s="350"/>
      <c r="D448" s="348"/>
      <c r="E448" s="348"/>
      <c r="F448" s="366"/>
      <c r="G448" s="348"/>
      <c r="H448" s="103"/>
      <c r="I448" s="103"/>
      <c r="J448" s="92"/>
      <c r="K448" s="95"/>
      <c r="L448" s="92"/>
      <c r="M448" s="92"/>
      <c r="N448" s="92"/>
      <c r="O448" s="92"/>
      <c r="P448" s="95"/>
      <c r="Q448" s="92"/>
      <c r="R448" s="92"/>
      <c r="S448" s="92"/>
      <c r="T448" s="92"/>
      <c r="U448" s="95"/>
      <c r="V448" s="92"/>
      <c r="W448" s="348"/>
      <c r="X448" s="348"/>
      <c r="Y448" s="348"/>
      <c r="Z448" s="348"/>
      <c r="AA448" s="348"/>
      <c r="AB448" s="348"/>
      <c r="AC448" s="348"/>
      <c r="AD448" s="348"/>
      <c r="AE448" s="348"/>
      <c r="AF448" s="348"/>
      <c r="AG448" s="348"/>
      <c r="AH448" s="348"/>
      <c r="AI448" s="348"/>
      <c r="AJ448" s="348"/>
      <c r="AK448" s="348"/>
      <c r="AL448" s="348"/>
      <c r="AM448" s="348"/>
      <c r="AN448" s="348"/>
      <c r="AO448" s="348"/>
      <c r="AP448" s="348"/>
      <c r="AQ448" s="348"/>
      <c r="AR448" s="348"/>
      <c r="AS448" s="348"/>
      <c r="AT448" s="348"/>
    </row>
    <row r="449" spans="2:46" ht="15" thickBot="1" x14ac:dyDescent="0.25">
      <c r="B449" s="359"/>
      <c r="C449" s="350"/>
      <c r="D449" s="348"/>
      <c r="E449" s="348"/>
      <c r="F449" s="366"/>
      <c r="G449" s="348"/>
      <c r="H449" s="348"/>
      <c r="I449" s="348"/>
      <c r="J449" s="348"/>
      <c r="K449" s="366"/>
      <c r="L449" s="348"/>
      <c r="M449" s="348"/>
      <c r="N449" s="348"/>
      <c r="O449" s="348"/>
      <c r="P449" s="366"/>
      <c r="Q449" s="348"/>
      <c r="R449" s="348"/>
      <c r="S449" s="348"/>
      <c r="T449" s="348"/>
      <c r="U449" s="366"/>
      <c r="V449" s="348"/>
      <c r="W449" s="348"/>
      <c r="X449" s="348"/>
      <c r="Y449" s="348"/>
      <c r="Z449" s="348"/>
      <c r="AA449" s="348"/>
      <c r="AB449" s="348"/>
      <c r="AC449" s="348"/>
      <c r="AD449" s="348"/>
      <c r="AE449" s="348"/>
      <c r="AF449" s="348"/>
      <c r="AG449" s="348"/>
      <c r="AH449" s="348"/>
      <c r="AI449" s="348"/>
      <c r="AJ449" s="348"/>
      <c r="AK449" s="348"/>
      <c r="AL449" s="348"/>
      <c r="AM449" s="348"/>
      <c r="AN449" s="348"/>
      <c r="AO449" s="348"/>
      <c r="AP449" s="348"/>
      <c r="AQ449" s="348"/>
      <c r="AR449" s="348"/>
      <c r="AS449" s="348"/>
      <c r="AT449" s="348"/>
    </row>
    <row r="450" spans="2:46" ht="15.6" thickTop="1" thickBot="1" x14ac:dyDescent="0.25">
      <c r="B450" s="162" t="s">
        <v>370</v>
      </c>
      <c r="C450" s="163">
        <f>SUM(C451:C453)</f>
        <v>0</v>
      </c>
      <c r="D450" s="164">
        <f t="shared" ref="D450:K450" si="187">SUM(D451:D453)</f>
        <v>0</v>
      </c>
      <c r="E450" s="164">
        <f t="shared" si="187"/>
        <v>0</v>
      </c>
      <c r="F450" s="165">
        <f t="shared" si="187"/>
        <v>0</v>
      </c>
      <c r="G450" s="164">
        <f t="shared" si="187"/>
        <v>0</v>
      </c>
      <c r="H450" s="164">
        <f t="shared" si="187"/>
        <v>0</v>
      </c>
      <c r="I450" s="164">
        <f t="shared" si="187"/>
        <v>0</v>
      </c>
      <c r="J450" s="164">
        <f t="shared" si="187"/>
        <v>0</v>
      </c>
      <c r="K450" s="165">
        <f t="shared" si="187"/>
        <v>0</v>
      </c>
      <c r="L450" s="166"/>
      <c r="M450" s="166"/>
      <c r="N450" s="166"/>
      <c r="O450" s="166"/>
      <c r="P450" s="167"/>
      <c r="Q450" s="166"/>
      <c r="R450" s="166"/>
      <c r="S450" s="166"/>
      <c r="T450" s="166"/>
      <c r="U450" s="167"/>
      <c r="V450" s="166"/>
      <c r="W450" s="166"/>
      <c r="X450" s="166"/>
      <c r="Y450" s="166"/>
      <c r="Z450" s="166"/>
      <c r="AA450" s="166"/>
      <c r="AB450" s="166"/>
      <c r="AC450" s="166"/>
      <c r="AD450" s="166"/>
      <c r="AE450" s="166"/>
      <c r="AF450" s="166"/>
      <c r="AG450" s="166"/>
      <c r="AH450" s="166"/>
      <c r="AI450" s="166"/>
      <c r="AJ450" s="166"/>
      <c r="AK450" s="166"/>
      <c r="AL450" s="166"/>
      <c r="AM450" s="166"/>
      <c r="AN450" s="166"/>
      <c r="AO450" s="166"/>
      <c r="AP450" s="166"/>
      <c r="AQ450" s="166"/>
      <c r="AR450" s="166"/>
      <c r="AS450" s="166"/>
      <c r="AT450" s="166"/>
    </row>
    <row r="451" spans="2:46" ht="14.4" x14ac:dyDescent="0.2">
      <c r="B451" s="168" t="s">
        <v>208</v>
      </c>
      <c r="C451" s="169"/>
      <c r="D451" s="170"/>
      <c r="E451" s="170"/>
      <c r="F451" s="171"/>
      <c r="G451" s="170"/>
      <c r="H451" s="170"/>
      <c r="I451" s="170"/>
      <c r="J451" s="170"/>
      <c r="K451" s="171"/>
      <c r="L451" s="172"/>
      <c r="M451" s="172"/>
      <c r="N451" s="172"/>
      <c r="O451" s="172"/>
      <c r="P451" s="173"/>
      <c r="Q451" s="172"/>
      <c r="R451" s="172"/>
      <c r="S451" s="172"/>
      <c r="T451" s="172"/>
      <c r="U451" s="173"/>
      <c r="V451" s="172"/>
      <c r="W451" s="172"/>
      <c r="X451" s="172"/>
      <c r="Y451" s="172"/>
      <c r="Z451" s="172"/>
      <c r="AA451" s="172"/>
      <c r="AB451" s="172"/>
      <c r="AC451" s="172"/>
      <c r="AD451" s="172"/>
      <c r="AE451" s="172"/>
      <c r="AF451" s="172"/>
      <c r="AG451" s="172"/>
      <c r="AH451" s="172"/>
      <c r="AI451" s="172"/>
      <c r="AJ451" s="172"/>
      <c r="AK451" s="172"/>
      <c r="AL451" s="172"/>
      <c r="AM451" s="172"/>
      <c r="AN451" s="172"/>
      <c r="AO451" s="172"/>
      <c r="AP451" s="172"/>
      <c r="AQ451" s="172"/>
      <c r="AR451" s="172"/>
      <c r="AS451" s="172"/>
      <c r="AT451" s="172"/>
    </row>
    <row r="452" spans="2:46" ht="12" thickBot="1" x14ac:dyDescent="0.25">
      <c r="B452" s="175"/>
      <c r="C452" s="175"/>
      <c r="D452" s="175"/>
      <c r="E452" s="175"/>
      <c r="F452" s="176"/>
      <c r="G452" s="175"/>
      <c r="H452" s="175"/>
      <c r="I452" s="175"/>
      <c r="J452" s="175"/>
      <c r="K452" s="176"/>
      <c r="L452" s="105"/>
      <c r="M452" s="105"/>
      <c r="N452" s="105"/>
      <c r="O452" s="105"/>
      <c r="P452" s="107"/>
      <c r="Q452" s="105"/>
      <c r="R452" s="105"/>
      <c r="S452" s="105"/>
      <c r="T452" s="105"/>
      <c r="U452" s="107"/>
      <c r="V452" s="105"/>
      <c r="W452" s="105"/>
      <c r="X452" s="105"/>
      <c r="Y452" s="105"/>
      <c r="Z452" s="105"/>
      <c r="AA452" s="105"/>
      <c r="AB452" s="105"/>
      <c r="AC452" s="105"/>
      <c r="AD452" s="105"/>
      <c r="AE452" s="105"/>
      <c r="AF452" s="105"/>
      <c r="AG452" s="105"/>
      <c r="AH452" s="105"/>
      <c r="AI452" s="105"/>
      <c r="AJ452" s="105"/>
      <c r="AK452" s="105"/>
      <c r="AL452" s="105"/>
      <c r="AM452" s="105"/>
      <c r="AN452" s="105"/>
      <c r="AO452" s="105"/>
      <c r="AP452" s="105"/>
      <c r="AQ452" s="105"/>
      <c r="AR452" s="105"/>
      <c r="AS452" s="105"/>
      <c r="AT452" s="105"/>
    </row>
    <row r="453" spans="2:46" ht="14.4" x14ac:dyDescent="0.2">
      <c r="B453" s="177" t="s">
        <v>234</v>
      </c>
      <c r="C453" s="178">
        <f t="shared" ref="C453:K453" si="188">+C454</f>
        <v>0</v>
      </c>
      <c r="D453" s="179">
        <f t="shared" si="188"/>
        <v>0</v>
      </c>
      <c r="E453" s="179">
        <f t="shared" si="188"/>
        <v>0</v>
      </c>
      <c r="F453" s="171">
        <f t="shared" si="188"/>
        <v>0</v>
      </c>
      <c r="G453" s="179">
        <f t="shared" si="188"/>
        <v>0</v>
      </c>
      <c r="H453" s="179">
        <f t="shared" si="188"/>
        <v>0</v>
      </c>
      <c r="I453" s="179">
        <f t="shared" si="188"/>
        <v>0</v>
      </c>
      <c r="J453" s="179">
        <f t="shared" si="188"/>
        <v>0</v>
      </c>
      <c r="K453" s="171">
        <f t="shared" si="188"/>
        <v>0</v>
      </c>
      <c r="L453" s="180"/>
      <c r="M453" s="180"/>
      <c r="N453" s="180"/>
      <c r="O453" s="180"/>
      <c r="P453" s="173"/>
      <c r="Q453" s="180"/>
      <c r="R453" s="180"/>
      <c r="S453" s="180"/>
      <c r="T453" s="180"/>
      <c r="U453" s="173"/>
      <c r="V453" s="180"/>
      <c r="W453" s="180"/>
      <c r="X453" s="180"/>
      <c r="Y453" s="180"/>
      <c r="Z453" s="180"/>
      <c r="AA453" s="180"/>
      <c r="AB453" s="180"/>
      <c r="AC453" s="180"/>
      <c r="AD453" s="180"/>
      <c r="AE453" s="180"/>
      <c r="AF453" s="180"/>
      <c r="AG453" s="180"/>
      <c r="AH453" s="180"/>
      <c r="AI453" s="180"/>
      <c r="AJ453" s="180"/>
      <c r="AK453" s="180"/>
      <c r="AL453" s="180"/>
      <c r="AM453" s="180"/>
      <c r="AN453" s="180"/>
      <c r="AO453" s="180"/>
      <c r="AP453" s="180"/>
      <c r="AQ453" s="180"/>
      <c r="AR453" s="180"/>
      <c r="AS453" s="180"/>
      <c r="AT453" s="180"/>
    </row>
    <row r="454" spans="2:46" ht="14.4" x14ac:dyDescent="0.2">
      <c r="B454" s="367" t="s">
        <v>308</v>
      </c>
      <c r="C454" s="182"/>
      <c r="D454" s="175"/>
      <c r="E454" s="175"/>
      <c r="F454" s="139"/>
      <c r="G454" s="98"/>
      <c r="H454" s="98"/>
      <c r="I454" s="98"/>
      <c r="J454" s="98"/>
      <c r="K454" s="100"/>
      <c r="L454" s="105"/>
      <c r="M454" s="105"/>
      <c r="N454" s="105"/>
      <c r="O454" s="142"/>
      <c r="P454" s="143"/>
      <c r="Q454" s="105"/>
      <c r="R454" s="105"/>
      <c r="S454" s="105"/>
      <c r="T454" s="105"/>
      <c r="U454" s="107"/>
      <c r="V454" s="105"/>
      <c r="W454" s="105"/>
      <c r="X454" s="105"/>
      <c r="Y454" s="105"/>
      <c r="Z454" s="105"/>
      <c r="AA454" s="105"/>
      <c r="AB454" s="105"/>
      <c r="AC454" s="105"/>
      <c r="AD454" s="105"/>
      <c r="AE454" s="105"/>
      <c r="AF454" s="105"/>
      <c r="AG454" s="105"/>
      <c r="AH454" s="105"/>
      <c r="AI454" s="105"/>
      <c r="AJ454" s="105"/>
      <c r="AK454" s="105"/>
      <c r="AL454" s="105"/>
      <c r="AM454" s="105"/>
      <c r="AN454" s="105"/>
      <c r="AO454" s="105"/>
      <c r="AP454" s="105"/>
      <c r="AQ454" s="105"/>
      <c r="AR454" s="105"/>
      <c r="AS454" s="105"/>
      <c r="AT454" s="105"/>
    </row>
    <row r="455" spans="2:46" ht="14.4" x14ac:dyDescent="0.2">
      <c r="B455" s="368" t="s">
        <v>309</v>
      </c>
      <c r="C455" s="369">
        <f>+C456</f>
        <v>0.96213499999999996</v>
      </c>
      <c r="D455" s="369">
        <f t="shared" ref="D455:K455" si="189">+D456</f>
        <v>2.682461</v>
      </c>
      <c r="E455" s="369">
        <f t="shared" si="189"/>
        <v>3.2044166659999997</v>
      </c>
      <c r="F455" s="370">
        <f t="shared" si="189"/>
        <v>3.4348499999999995</v>
      </c>
      <c r="G455" s="369">
        <f t="shared" si="189"/>
        <v>3.3446700000000003</v>
      </c>
      <c r="H455" s="369">
        <f t="shared" si="189"/>
        <v>2.3983680000000009</v>
      </c>
      <c r="I455" s="369">
        <f t="shared" si="189"/>
        <v>56.702974648000009</v>
      </c>
      <c r="J455" s="369">
        <f t="shared" si="189"/>
        <v>79.74246653799996</v>
      </c>
      <c r="K455" s="370">
        <f t="shared" si="189"/>
        <v>98.806316921000004</v>
      </c>
      <c r="L455" s="369"/>
      <c r="M455" s="369"/>
      <c r="N455" s="369"/>
      <c r="O455" s="369"/>
      <c r="P455" s="370"/>
      <c r="Q455" s="369"/>
      <c r="R455" s="369"/>
      <c r="S455" s="369"/>
      <c r="T455" s="369"/>
      <c r="U455" s="370"/>
      <c r="V455" s="369"/>
      <c r="W455" s="369"/>
      <c r="X455" s="369"/>
      <c r="Y455" s="369"/>
      <c r="Z455" s="369"/>
      <c r="AA455" s="369"/>
      <c r="AB455" s="369"/>
      <c r="AC455" s="369"/>
      <c r="AD455" s="369"/>
      <c r="AE455" s="369"/>
      <c r="AF455" s="369"/>
      <c r="AG455" s="369"/>
      <c r="AH455" s="369"/>
      <c r="AI455" s="369"/>
      <c r="AJ455" s="369"/>
      <c r="AK455" s="369"/>
      <c r="AL455" s="369"/>
      <c r="AM455" s="369"/>
      <c r="AN455" s="369"/>
      <c r="AO455" s="369"/>
      <c r="AP455" s="369"/>
      <c r="AQ455" s="369"/>
      <c r="AR455" s="369"/>
      <c r="AS455" s="369"/>
      <c r="AT455" s="369"/>
    </row>
    <row r="456" spans="2:46" ht="14.4" x14ac:dyDescent="0.2">
      <c r="B456" s="371" t="s">
        <v>208</v>
      </c>
      <c r="C456" s="372">
        <f>+C457+C458+C459</f>
        <v>0.96213499999999996</v>
      </c>
      <c r="D456" s="372">
        <f t="shared" ref="D456:K456" si="190">+D457+D458+D459</f>
        <v>2.682461</v>
      </c>
      <c r="E456" s="372">
        <f t="shared" si="190"/>
        <v>3.2044166659999997</v>
      </c>
      <c r="F456" s="373">
        <f t="shared" si="190"/>
        <v>3.4348499999999995</v>
      </c>
      <c r="G456" s="372">
        <f t="shared" si="190"/>
        <v>3.3446700000000003</v>
      </c>
      <c r="H456" s="372">
        <f t="shared" si="190"/>
        <v>2.3983680000000009</v>
      </c>
      <c r="I456" s="372">
        <f t="shared" si="190"/>
        <v>56.702974648000009</v>
      </c>
      <c r="J456" s="372">
        <f t="shared" si="190"/>
        <v>79.74246653799996</v>
      </c>
      <c r="K456" s="373">
        <f t="shared" si="190"/>
        <v>98.806316921000004</v>
      </c>
      <c r="L456" s="372"/>
      <c r="M456" s="372"/>
      <c r="N456" s="372"/>
      <c r="O456" s="372"/>
      <c r="P456" s="373"/>
      <c r="Q456" s="372"/>
      <c r="R456" s="372"/>
      <c r="S456" s="372"/>
      <c r="T456" s="372"/>
      <c r="U456" s="373"/>
      <c r="V456" s="372"/>
      <c r="W456" s="372"/>
      <c r="X456" s="372"/>
      <c r="Y456" s="372"/>
      <c r="Z456" s="372"/>
      <c r="AA456" s="372"/>
      <c r="AB456" s="372"/>
      <c r="AC456" s="372"/>
      <c r="AD456" s="372"/>
      <c r="AE456" s="372"/>
      <c r="AF456" s="372"/>
      <c r="AG456" s="372"/>
      <c r="AH456" s="372"/>
      <c r="AI456" s="372"/>
      <c r="AJ456" s="372"/>
      <c r="AK456" s="372"/>
      <c r="AL456" s="372"/>
      <c r="AM456" s="372"/>
      <c r="AN456" s="372"/>
      <c r="AO456" s="372"/>
      <c r="AP456" s="372"/>
      <c r="AQ456" s="372"/>
      <c r="AR456" s="372"/>
      <c r="AS456" s="372"/>
      <c r="AT456" s="372"/>
    </row>
    <row r="457" spans="2:46" ht="14.4" x14ac:dyDescent="0.2">
      <c r="B457" s="313" t="s">
        <v>371</v>
      </c>
      <c r="C457" s="374">
        <f>+[1]ARCONEL!D483</f>
        <v>0.96213499999999996</v>
      </c>
      <c r="D457" s="374">
        <f>+[1]ARCONEL!E483</f>
        <v>2.682461</v>
      </c>
      <c r="E457" s="374">
        <f>+[1]ARCONEL!F483</f>
        <v>3.2044166659999997</v>
      </c>
      <c r="F457" s="375">
        <f>+[1]ARCONEL!G483</f>
        <v>3.4348499999999995</v>
      </c>
      <c r="G457" s="374">
        <f>+[1]ARCONEL!H483</f>
        <v>3.3446700000000003</v>
      </c>
      <c r="H457" s="374">
        <f>+[1]ARCONEL!I483</f>
        <v>2.3983680000000009</v>
      </c>
      <c r="I457" s="374">
        <f>+[1]ARCONEL!J483</f>
        <v>56.702974648000009</v>
      </c>
      <c r="J457" s="374">
        <f>+[1]ARCONEL!K483</f>
        <v>79.704199537999955</v>
      </c>
      <c r="K457" s="375">
        <f>+[1]ARCONEL!L483</f>
        <v>95.859153000000006</v>
      </c>
      <c r="L457" s="374"/>
      <c r="M457" s="374"/>
      <c r="N457" s="374"/>
      <c r="O457" s="374"/>
      <c r="P457" s="375"/>
      <c r="Q457" s="374"/>
      <c r="R457" s="374"/>
      <c r="S457" s="374"/>
      <c r="T457" s="374"/>
      <c r="U457" s="375"/>
      <c r="V457" s="374"/>
      <c r="W457" s="374"/>
      <c r="X457" s="374"/>
      <c r="Y457" s="374"/>
      <c r="Z457" s="374"/>
      <c r="AA457" s="374"/>
      <c r="AB457" s="374"/>
      <c r="AC457" s="374"/>
      <c r="AD457" s="374"/>
      <c r="AE457" s="374"/>
      <c r="AF457" s="374"/>
      <c r="AG457" s="374"/>
      <c r="AH457" s="374"/>
      <c r="AI457" s="374"/>
      <c r="AJ457" s="374"/>
      <c r="AK457" s="374"/>
      <c r="AL457" s="374"/>
      <c r="AM457" s="374"/>
      <c r="AN457" s="374"/>
      <c r="AO457" s="374"/>
      <c r="AP457" s="374"/>
      <c r="AQ457" s="374"/>
      <c r="AR457" s="374"/>
      <c r="AS457" s="374"/>
      <c r="AT457" s="374"/>
    </row>
    <row r="458" spans="2:46" ht="14.4" x14ac:dyDescent="0.2">
      <c r="B458" s="376" t="s">
        <v>231</v>
      </c>
      <c r="C458" s="377">
        <f>+[1]ARCONEL!D492</f>
        <v>0</v>
      </c>
      <c r="D458" s="377">
        <f>+[1]ARCONEL!E492</f>
        <v>0</v>
      </c>
      <c r="E458" s="377">
        <f>+[1]ARCONEL!F492</f>
        <v>0</v>
      </c>
      <c r="F458" s="378">
        <f>+[1]ARCONEL!G492</f>
        <v>0</v>
      </c>
      <c r="G458" s="377">
        <f>+[1]ARCONEL!H492</f>
        <v>0</v>
      </c>
      <c r="H458" s="377">
        <f>+[1]ARCONEL!I492</f>
        <v>0</v>
      </c>
      <c r="I458" s="377">
        <f>+[1]ARCONEL!J492</f>
        <v>0</v>
      </c>
      <c r="J458" s="377">
        <f>+[1]ARCONEL!K492</f>
        <v>3.8266999999999995E-2</v>
      </c>
      <c r="K458" s="378">
        <f>+[1]ARCONEL!L492</f>
        <v>2.9471639209999996</v>
      </c>
      <c r="L458" s="372"/>
      <c r="M458" s="372"/>
      <c r="N458" s="372"/>
      <c r="O458" s="372"/>
      <c r="P458" s="373"/>
      <c r="Q458" s="372"/>
      <c r="R458" s="372"/>
      <c r="S458" s="372"/>
      <c r="T458" s="372"/>
      <c r="U458" s="373"/>
      <c r="V458" s="372"/>
      <c r="W458" s="372"/>
      <c r="X458" s="372"/>
      <c r="Y458" s="372"/>
      <c r="Z458" s="372"/>
      <c r="AA458" s="372"/>
      <c r="AB458" s="372"/>
      <c r="AC458" s="372"/>
      <c r="AD458" s="372"/>
      <c r="AE458" s="372"/>
      <c r="AF458" s="372"/>
      <c r="AG458" s="372"/>
      <c r="AH458" s="372"/>
      <c r="AI458" s="372"/>
      <c r="AJ458" s="372"/>
      <c r="AK458" s="372"/>
      <c r="AL458" s="372"/>
      <c r="AM458" s="372"/>
      <c r="AN458" s="372"/>
      <c r="AO458" s="372"/>
      <c r="AP458" s="372"/>
      <c r="AQ458" s="372"/>
      <c r="AR458" s="372"/>
      <c r="AS458" s="372"/>
      <c r="AT458" s="372"/>
    </row>
    <row r="459" spans="2:46" ht="14.4" x14ac:dyDescent="0.2">
      <c r="B459" s="376" t="s">
        <v>372</v>
      </c>
      <c r="C459" s="374"/>
      <c r="D459" s="374"/>
      <c r="E459" s="374"/>
      <c r="F459" s="379"/>
      <c r="G459" s="374"/>
      <c r="H459" s="374"/>
      <c r="I459" s="380"/>
      <c r="J459" s="374"/>
      <c r="K459" s="375"/>
      <c r="L459" s="374"/>
      <c r="M459" s="374"/>
      <c r="N459" s="374"/>
      <c r="O459" s="374"/>
      <c r="P459" s="375"/>
      <c r="Q459" s="374"/>
      <c r="R459" s="374"/>
      <c r="S459" s="374"/>
      <c r="T459" s="374"/>
      <c r="U459" s="375"/>
      <c r="V459" s="374"/>
      <c r="W459" s="374"/>
      <c r="X459" s="374"/>
      <c r="Y459" s="374"/>
      <c r="Z459" s="374"/>
      <c r="AA459" s="374"/>
      <c r="AB459" s="374"/>
      <c r="AC459" s="374"/>
      <c r="AD459" s="374"/>
      <c r="AE459" s="374"/>
      <c r="AF459" s="374"/>
      <c r="AG459" s="374"/>
      <c r="AH459" s="374"/>
      <c r="AI459" s="374"/>
      <c r="AJ459" s="374"/>
      <c r="AK459" s="374"/>
      <c r="AL459" s="374"/>
      <c r="AM459" s="374"/>
      <c r="AN459" s="374"/>
      <c r="AO459" s="374"/>
      <c r="AP459" s="374"/>
      <c r="AQ459" s="374"/>
      <c r="AR459" s="374"/>
      <c r="AS459" s="374"/>
      <c r="AT459" s="374"/>
    </row>
    <row r="460" spans="2:46" ht="15" thickBot="1" x14ac:dyDescent="0.25">
      <c r="B460" s="381" t="s">
        <v>316</v>
      </c>
      <c r="C460" s="382">
        <f>+C461+C464</f>
        <v>1.8161999999999998E-2</v>
      </c>
      <c r="D460" s="382">
        <f t="shared" ref="D460:K460" si="191">+D461+D464</f>
        <v>2.6686999999999999E-2</v>
      </c>
      <c r="E460" s="382">
        <f t="shared" si="191"/>
        <v>7.8785999999999995E-3</v>
      </c>
      <c r="F460" s="383">
        <f t="shared" si="191"/>
        <v>0</v>
      </c>
      <c r="G460" s="382">
        <f t="shared" si="191"/>
        <v>5.8119999999999991E-2</v>
      </c>
      <c r="H460" s="382">
        <f t="shared" si="191"/>
        <v>0.32566000000000012</v>
      </c>
      <c r="I460" s="382">
        <f t="shared" si="191"/>
        <v>3.6636066800000009</v>
      </c>
      <c r="J460" s="382">
        <f t="shared" si="191"/>
        <v>16.482695589999999</v>
      </c>
      <c r="K460" s="383">
        <f t="shared" si="191"/>
        <v>36.057927187000004</v>
      </c>
      <c r="L460" s="384"/>
      <c r="M460" s="384"/>
      <c r="N460" s="384"/>
      <c r="O460" s="384"/>
      <c r="P460" s="385"/>
      <c r="Q460" s="384"/>
      <c r="R460" s="384"/>
      <c r="S460" s="384"/>
      <c r="T460" s="384"/>
      <c r="U460" s="385"/>
      <c r="V460" s="384"/>
      <c r="W460" s="384"/>
      <c r="X460" s="384"/>
      <c r="Y460" s="384"/>
      <c r="Z460" s="384"/>
      <c r="AA460" s="384"/>
      <c r="AB460" s="384"/>
      <c r="AC460" s="384"/>
      <c r="AD460" s="384"/>
      <c r="AE460" s="384"/>
      <c r="AF460" s="384"/>
      <c r="AG460" s="384"/>
      <c r="AH460" s="384"/>
      <c r="AI460" s="384"/>
      <c r="AJ460" s="384"/>
      <c r="AK460" s="384"/>
      <c r="AL460" s="384"/>
      <c r="AM460" s="384"/>
      <c r="AN460" s="384"/>
      <c r="AO460" s="384"/>
      <c r="AP460" s="384"/>
      <c r="AQ460" s="384"/>
      <c r="AR460" s="384"/>
      <c r="AS460" s="384"/>
      <c r="AT460" s="384"/>
    </row>
    <row r="461" spans="2:46" ht="14.4" x14ac:dyDescent="0.2">
      <c r="B461" s="187" t="s">
        <v>208</v>
      </c>
      <c r="C461" s="386">
        <f>+C462+C463</f>
        <v>1.8161999999999998E-2</v>
      </c>
      <c r="D461" s="386">
        <f t="shared" ref="D461:K461" si="192">+D462+D463</f>
        <v>2.6686999999999999E-2</v>
      </c>
      <c r="E461" s="386">
        <f t="shared" si="192"/>
        <v>7.8785999999999995E-3</v>
      </c>
      <c r="F461" s="387">
        <f t="shared" si="192"/>
        <v>0</v>
      </c>
      <c r="G461" s="386">
        <f t="shared" si="192"/>
        <v>5.8119999999999991E-2</v>
      </c>
      <c r="H461" s="386">
        <f t="shared" si="192"/>
        <v>0.32566000000000012</v>
      </c>
      <c r="I461" s="386">
        <f t="shared" si="192"/>
        <v>3.6636066800000009</v>
      </c>
      <c r="J461" s="386">
        <f t="shared" si="192"/>
        <v>16.482695589999999</v>
      </c>
      <c r="K461" s="387">
        <f t="shared" si="192"/>
        <v>36.057927187000004</v>
      </c>
      <c r="L461" s="205"/>
      <c r="M461" s="205"/>
      <c r="N461" s="205"/>
      <c r="O461" s="205"/>
      <c r="P461" s="206"/>
      <c r="Q461" s="205"/>
      <c r="R461" s="205"/>
      <c r="S461" s="205"/>
      <c r="T461" s="205"/>
      <c r="U461" s="206"/>
      <c r="V461" s="205"/>
      <c r="W461" s="205"/>
      <c r="X461" s="205"/>
      <c r="Y461" s="205"/>
      <c r="Z461" s="205"/>
      <c r="AA461" s="205"/>
      <c r="AB461" s="205"/>
      <c r="AC461" s="205"/>
      <c r="AD461" s="205"/>
      <c r="AE461" s="205"/>
      <c r="AF461" s="205"/>
      <c r="AG461" s="205"/>
      <c r="AH461" s="205"/>
      <c r="AI461" s="205"/>
      <c r="AJ461" s="205"/>
      <c r="AK461" s="205"/>
      <c r="AL461" s="205"/>
      <c r="AM461" s="205"/>
      <c r="AN461" s="205"/>
      <c r="AO461" s="205"/>
      <c r="AP461" s="205"/>
      <c r="AQ461" s="205"/>
      <c r="AR461" s="205"/>
      <c r="AS461" s="205"/>
      <c r="AT461" s="205"/>
    </row>
    <row r="462" spans="2:46" ht="12" thickBot="1" x14ac:dyDescent="0.25">
      <c r="B462" s="313" t="s">
        <v>371</v>
      </c>
      <c r="C462" s="203">
        <f>+[1]ARCONEL!D484</f>
        <v>0</v>
      </c>
      <c r="D462" s="203">
        <f>+[1]ARCONEL!E484</f>
        <v>0</v>
      </c>
      <c r="E462" s="203">
        <f>+[1]ARCONEL!F484</f>
        <v>0</v>
      </c>
      <c r="F462" s="204">
        <f>+[1]ARCONEL!G484</f>
        <v>0</v>
      </c>
      <c r="G462" s="203">
        <f>+[1]ARCONEL!H484</f>
        <v>0</v>
      </c>
      <c r="H462" s="203">
        <f>+[1]ARCONEL!I484</f>
        <v>0</v>
      </c>
      <c r="I462" s="203">
        <f>+[1]ARCONEL!J484</f>
        <v>3.1020736800000011</v>
      </c>
      <c r="J462" s="203">
        <f>+[1]ARCONEL!K484</f>
        <v>14.710400213</v>
      </c>
      <c r="K462" s="204">
        <f>+[1]ARCONEL!L484</f>
        <v>33.302041337000006</v>
      </c>
      <c r="L462" s="207"/>
      <c r="M462" s="207"/>
      <c r="N462" s="207"/>
      <c r="O462" s="207"/>
      <c r="P462" s="211"/>
      <c r="Q462" s="207"/>
      <c r="R462" s="207"/>
      <c r="S462" s="207"/>
      <c r="T462" s="207"/>
      <c r="U462" s="211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207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07"/>
      <c r="AT462" s="207"/>
    </row>
    <row r="463" spans="2:46" ht="14.4" x14ac:dyDescent="0.2">
      <c r="B463" s="189" t="s">
        <v>373</v>
      </c>
      <c r="C463" s="388">
        <f>+[1]ARCONEL!D493</f>
        <v>1.8161999999999998E-2</v>
      </c>
      <c r="D463" s="388">
        <f>+[1]ARCONEL!E493</f>
        <v>2.6686999999999999E-2</v>
      </c>
      <c r="E463" s="388">
        <f>+[1]ARCONEL!F493</f>
        <v>7.8785999999999995E-3</v>
      </c>
      <c r="F463" s="389">
        <f>+[1]ARCONEL!G493</f>
        <v>0</v>
      </c>
      <c r="G463" s="388">
        <f>+[1]ARCONEL!H493</f>
        <v>5.8119999999999991E-2</v>
      </c>
      <c r="H463" s="388">
        <f>+[1]ARCONEL!I493</f>
        <v>0.32566000000000012</v>
      </c>
      <c r="I463" s="388">
        <f>+[1]ARCONEL!J493</f>
        <v>0.56153299999999984</v>
      </c>
      <c r="J463" s="388">
        <f>+[1]ARCONEL!K493</f>
        <v>1.7722953770000003</v>
      </c>
      <c r="K463" s="389">
        <f>+[1]ARCONEL!L493</f>
        <v>2.755885849999999</v>
      </c>
      <c r="L463" s="205"/>
      <c r="M463" s="205"/>
      <c r="N463" s="205"/>
      <c r="O463" s="205"/>
      <c r="P463" s="206"/>
      <c r="Q463" s="205"/>
      <c r="R463" s="205"/>
      <c r="S463" s="205"/>
      <c r="T463" s="205"/>
      <c r="U463" s="206"/>
      <c r="V463" s="205"/>
      <c r="W463" s="205"/>
      <c r="X463" s="205"/>
      <c r="Y463" s="205"/>
      <c r="Z463" s="205"/>
      <c r="AA463" s="205"/>
      <c r="AB463" s="205"/>
      <c r="AC463" s="205"/>
      <c r="AD463" s="205"/>
      <c r="AE463" s="205"/>
      <c r="AF463" s="205"/>
      <c r="AG463" s="205"/>
      <c r="AH463" s="205"/>
      <c r="AI463" s="205"/>
      <c r="AJ463" s="205"/>
      <c r="AK463" s="205"/>
      <c r="AL463" s="205"/>
      <c r="AM463" s="205"/>
      <c r="AN463" s="205"/>
      <c r="AO463" s="205"/>
      <c r="AP463" s="205"/>
      <c r="AQ463" s="205"/>
      <c r="AR463" s="205"/>
      <c r="AS463" s="205"/>
      <c r="AT463" s="205"/>
    </row>
    <row r="464" spans="2:46" ht="12" thickBot="1" x14ac:dyDescent="0.25">
      <c r="B464" s="189" t="s">
        <v>374</v>
      </c>
      <c r="C464" s="203"/>
      <c r="D464" s="203"/>
      <c r="E464" s="203"/>
      <c r="F464" s="204"/>
      <c r="G464" s="203"/>
      <c r="H464" s="203"/>
      <c r="I464" s="203"/>
      <c r="J464" s="203"/>
      <c r="K464" s="204"/>
      <c r="L464" s="207"/>
      <c r="M464" s="207"/>
      <c r="N464" s="207"/>
      <c r="O464" s="207"/>
      <c r="P464" s="211"/>
      <c r="Q464" s="207"/>
      <c r="R464" s="207"/>
      <c r="S464" s="207"/>
      <c r="T464" s="207"/>
      <c r="U464" s="211"/>
      <c r="V464" s="207"/>
      <c r="W464" s="207"/>
      <c r="X464" s="207"/>
      <c r="Y464" s="207"/>
      <c r="Z464" s="207"/>
      <c r="AA464" s="207"/>
      <c r="AB464" s="207"/>
      <c r="AC464" s="207"/>
      <c r="AD464" s="207"/>
      <c r="AE464" s="207"/>
      <c r="AF464" s="207"/>
      <c r="AG464" s="207"/>
      <c r="AH464" s="207"/>
      <c r="AI464" s="207"/>
      <c r="AJ464" s="207"/>
      <c r="AK464" s="207"/>
      <c r="AL464" s="207"/>
      <c r="AM464" s="207"/>
      <c r="AN464" s="207"/>
      <c r="AO464" s="207"/>
      <c r="AP464" s="207"/>
      <c r="AQ464" s="207"/>
      <c r="AR464" s="207"/>
      <c r="AS464" s="207"/>
      <c r="AT464" s="207"/>
    </row>
    <row r="465" spans="2:46" ht="15.6" thickTop="1" thickBot="1" x14ac:dyDescent="0.25">
      <c r="B465" s="212" t="s">
        <v>321</v>
      </c>
      <c r="C465" s="213">
        <f>C466+C468</f>
        <v>0</v>
      </c>
      <c r="D465" s="214">
        <f t="shared" ref="D465:K465" si="193">D466+D468</f>
        <v>0</v>
      </c>
      <c r="E465" s="214">
        <f t="shared" si="193"/>
        <v>0</v>
      </c>
      <c r="F465" s="167">
        <f t="shared" si="193"/>
        <v>0</v>
      </c>
      <c r="G465" s="214">
        <f t="shared" si="193"/>
        <v>0</v>
      </c>
      <c r="H465" s="214">
        <f t="shared" si="193"/>
        <v>0</v>
      </c>
      <c r="I465" s="214">
        <f t="shared" si="193"/>
        <v>0</v>
      </c>
      <c r="J465" s="214">
        <f t="shared" si="193"/>
        <v>0</v>
      </c>
      <c r="K465" s="167">
        <f t="shared" si="193"/>
        <v>0</v>
      </c>
      <c r="L465" s="214"/>
      <c r="M465" s="214"/>
      <c r="N465" s="214"/>
      <c r="O465" s="214"/>
      <c r="P465" s="167"/>
      <c r="Q465" s="214"/>
      <c r="R465" s="214"/>
      <c r="S465" s="214"/>
      <c r="T465" s="214"/>
      <c r="U465" s="167"/>
      <c r="V465" s="214"/>
      <c r="W465" s="214"/>
      <c r="X465" s="214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  <c r="AK465" s="214"/>
      <c r="AL465" s="214"/>
      <c r="AM465" s="214"/>
      <c r="AN465" s="214"/>
      <c r="AO465" s="214"/>
      <c r="AP465" s="214"/>
      <c r="AQ465" s="214"/>
      <c r="AR465" s="214"/>
      <c r="AS465" s="214"/>
      <c r="AT465" s="214"/>
    </row>
    <row r="466" spans="2:46" ht="14.4" x14ac:dyDescent="0.2">
      <c r="B466" s="215" t="s">
        <v>322</v>
      </c>
      <c r="C466" s="216"/>
      <c r="D466" s="217">
        <f>'[3]Capacidad instalada'!D431*'[3]Factor de planta'!D425*8.76</f>
        <v>0</v>
      </c>
      <c r="E466" s="217">
        <f>'[3]Capacidad instalada'!E431*'[3]Factor de planta'!E425*8.76</f>
        <v>0</v>
      </c>
      <c r="F466" s="173">
        <f>'[3]Capacidad instalada'!F431*'[3]Factor de planta'!F425*8.76</f>
        <v>0</v>
      </c>
      <c r="G466" s="217">
        <f>'[3]Capacidad instalada'!G431*'[3]Factor de planta'!G425*8.76</f>
        <v>0</v>
      </c>
      <c r="H466" s="217">
        <f>'[3]Capacidad instalada'!H431*'[3]Factor de planta'!H425*8.76</f>
        <v>0</v>
      </c>
      <c r="I466" s="217">
        <f>'[3]Capacidad instalada'!I431*'[3]Factor de planta'!I425*8.76</f>
        <v>0</v>
      </c>
      <c r="J466" s="217">
        <f>'[3]Capacidad instalada'!J431*'[3]Factor de planta'!J425*8.76</f>
        <v>0</v>
      </c>
      <c r="K466" s="173">
        <f>'[3]Capacidad instalada'!K431*'[3]Factor de planta'!K425*8.76</f>
        <v>0</v>
      </c>
      <c r="L466" s="217"/>
      <c r="M466" s="217"/>
      <c r="N466" s="217"/>
      <c r="O466" s="217"/>
      <c r="P466" s="173"/>
      <c r="Q466" s="217"/>
      <c r="R466" s="217"/>
      <c r="S466" s="217"/>
      <c r="T466" s="217"/>
      <c r="U466" s="173"/>
      <c r="V466" s="217"/>
      <c r="W466" s="217"/>
      <c r="X466" s="217"/>
      <c r="Y466" s="217"/>
      <c r="Z466" s="217"/>
      <c r="AA466" s="217"/>
      <c r="AB466" s="217"/>
      <c r="AC466" s="217"/>
      <c r="AD466" s="217"/>
      <c r="AE466" s="217"/>
      <c r="AF466" s="217"/>
      <c r="AG466" s="217"/>
      <c r="AH466" s="217"/>
      <c r="AI466" s="217"/>
      <c r="AJ466" s="217"/>
      <c r="AK466" s="217"/>
      <c r="AL466" s="217"/>
      <c r="AM466" s="217"/>
      <c r="AN466" s="217"/>
      <c r="AO466" s="217"/>
      <c r="AP466" s="217"/>
      <c r="AQ466" s="217"/>
      <c r="AR466" s="217"/>
      <c r="AS466" s="217"/>
      <c r="AT466" s="217"/>
    </row>
    <row r="467" spans="2:46" ht="12" thickBot="1" x14ac:dyDescent="0.25">
      <c r="B467" s="104"/>
      <c r="C467" s="104"/>
      <c r="D467" s="105"/>
      <c r="E467" s="105"/>
      <c r="F467" s="107"/>
      <c r="G467" s="105"/>
      <c r="H467" s="105"/>
      <c r="I467" s="105"/>
      <c r="J467" s="105"/>
      <c r="K467" s="107"/>
      <c r="L467" s="105"/>
      <c r="M467" s="105"/>
      <c r="N467" s="105"/>
      <c r="O467" s="105"/>
      <c r="P467" s="107"/>
      <c r="Q467" s="105"/>
      <c r="R467" s="105"/>
      <c r="S467" s="105"/>
      <c r="T467" s="105"/>
      <c r="U467" s="107"/>
      <c r="V467" s="105"/>
      <c r="W467" s="105"/>
      <c r="X467" s="105"/>
      <c r="Y467" s="105"/>
      <c r="Z467" s="105"/>
      <c r="AA467" s="105"/>
      <c r="AB467" s="105"/>
      <c r="AC467" s="105"/>
      <c r="AD467" s="105"/>
      <c r="AE467" s="105"/>
      <c r="AF467" s="105"/>
      <c r="AG467" s="105"/>
      <c r="AH467" s="105"/>
      <c r="AI467" s="105"/>
      <c r="AJ467" s="105"/>
      <c r="AK467" s="105"/>
      <c r="AL467" s="105"/>
      <c r="AM467" s="105"/>
      <c r="AN467" s="105"/>
      <c r="AO467" s="105"/>
      <c r="AP467" s="105"/>
      <c r="AQ467" s="105"/>
      <c r="AR467" s="105"/>
      <c r="AS467" s="105"/>
      <c r="AT467" s="105"/>
    </row>
    <row r="468" spans="2:46" ht="14.4" x14ac:dyDescent="0.2">
      <c r="B468" s="215" t="s">
        <v>234</v>
      </c>
      <c r="C468" s="219"/>
      <c r="D468" s="220">
        <f>'[3]Capacidad instalada'!D433*'[3]Factor de planta'!D426*8.76</f>
        <v>0</v>
      </c>
      <c r="E468" s="220">
        <f>'[3]Capacidad instalada'!E433*'[3]Factor de planta'!E426*8.76</f>
        <v>0</v>
      </c>
      <c r="F468" s="221">
        <f>'[3]Capacidad instalada'!F433*'[3]Factor de planta'!F426*8.76</f>
        <v>0</v>
      </c>
      <c r="G468" s="220">
        <f>'[3]Capacidad instalada'!G433*'[3]Factor de planta'!G426*8.76</f>
        <v>0</v>
      </c>
      <c r="H468" s="220">
        <f>'[3]Capacidad instalada'!H433*'[3]Factor de planta'!H426*8.76</f>
        <v>0</v>
      </c>
      <c r="I468" s="220">
        <f>'[3]Capacidad instalada'!I433*'[3]Factor de planta'!I426*8.76</f>
        <v>0</v>
      </c>
      <c r="J468" s="220">
        <f>'[3]Capacidad instalada'!J433*'[3]Factor de planta'!J426*8.76</f>
        <v>0</v>
      </c>
      <c r="K468" s="221">
        <f>'[3]Capacidad instalada'!K433*'[3]Factor de planta'!K426*8.76</f>
        <v>0</v>
      </c>
      <c r="L468" s="220"/>
      <c r="M468" s="220"/>
      <c r="N468" s="220"/>
      <c r="O468" s="220"/>
      <c r="P468" s="221"/>
      <c r="Q468" s="220"/>
      <c r="R468" s="220"/>
      <c r="S468" s="220"/>
      <c r="T468" s="220"/>
      <c r="U468" s="221"/>
      <c r="V468" s="220"/>
      <c r="W468" s="220"/>
      <c r="X468" s="220"/>
      <c r="Y468" s="220"/>
      <c r="Z468" s="220"/>
      <c r="AA468" s="220"/>
      <c r="AB468" s="220"/>
      <c r="AC468" s="220"/>
      <c r="AD468" s="220"/>
      <c r="AE468" s="220"/>
      <c r="AF468" s="220"/>
      <c r="AG468" s="220"/>
      <c r="AH468" s="220"/>
      <c r="AI468" s="220"/>
      <c r="AJ468" s="220"/>
      <c r="AK468" s="220"/>
      <c r="AL468" s="220"/>
      <c r="AM468" s="220"/>
      <c r="AN468" s="220"/>
      <c r="AO468" s="220"/>
      <c r="AP468" s="220"/>
      <c r="AQ468" s="220"/>
      <c r="AR468" s="220"/>
      <c r="AS468" s="220"/>
      <c r="AT468" s="220"/>
    </row>
    <row r="469" spans="2:46" ht="15" thickBot="1" x14ac:dyDescent="0.25">
      <c r="B469" s="390"/>
      <c r="C469" s="104"/>
      <c r="D469" s="105"/>
      <c r="E469" s="105"/>
      <c r="F469" s="107"/>
      <c r="G469" s="105"/>
      <c r="H469" s="105"/>
      <c r="I469" s="105"/>
      <c r="J469" s="105"/>
      <c r="K469" s="107"/>
      <c r="L469" s="105"/>
      <c r="M469" s="105"/>
      <c r="N469" s="105"/>
      <c r="O469" s="223"/>
      <c r="P469" s="224"/>
      <c r="Q469" s="105"/>
      <c r="R469" s="105"/>
      <c r="S469" s="105"/>
      <c r="T469" s="105"/>
      <c r="U469" s="107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  <c r="AF469" s="105"/>
      <c r="AG469" s="105"/>
      <c r="AH469" s="105"/>
      <c r="AI469" s="105"/>
      <c r="AJ469" s="105"/>
      <c r="AK469" s="105"/>
      <c r="AL469" s="105"/>
      <c r="AM469" s="105"/>
      <c r="AN469" s="105"/>
      <c r="AO469" s="105"/>
      <c r="AP469" s="105"/>
      <c r="AQ469" s="105"/>
      <c r="AR469" s="105"/>
      <c r="AS469" s="105"/>
      <c r="AT469" s="105"/>
    </row>
    <row r="470" spans="2:46" ht="15.6" thickTop="1" thickBot="1" x14ac:dyDescent="0.25">
      <c r="B470" s="391" t="s">
        <v>375</v>
      </c>
      <c r="C470" s="392">
        <f>+C471+C474</f>
        <v>2659.788975679337</v>
      </c>
      <c r="D470" s="392">
        <f t="shared" ref="D470:K470" si="194">+D471+D474</f>
        <v>2360.1052352993197</v>
      </c>
      <c r="E470" s="392">
        <f t="shared" si="194"/>
        <v>2897.9007356346006</v>
      </c>
      <c r="F470" s="286">
        <f t="shared" si="194"/>
        <v>2661.548877967</v>
      </c>
      <c r="G470" s="392">
        <f t="shared" si="194"/>
        <v>2406.2563986540013</v>
      </c>
      <c r="H470" s="392">
        <f t="shared" si="194"/>
        <v>2434.2364884799999</v>
      </c>
      <c r="I470" s="392">
        <f t="shared" si="194"/>
        <v>2632.0489703999992</v>
      </c>
      <c r="J470" s="392">
        <f t="shared" si="194"/>
        <v>2721.4325046480003</v>
      </c>
      <c r="K470" s="286">
        <f t="shared" si="194"/>
        <v>2398.2511366769995</v>
      </c>
      <c r="L470" s="393"/>
      <c r="M470" s="393"/>
      <c r="N470" s="393"/>
      <c r="O470" s="393"/>
      <c r="P470" s="167"/>
      <c r="Q470" s="393"/>
      <c r="R470" s="393"/>
      <c r="S470" s="393"/>
      <c r="T470" s="393"/>
      <c r="U470" s="167"/>
      <c r="V470" s="393"/>
      <c r="W470" s="393"/>
      <c r="X470" s="393"/>
      <c r="Y470" s="393"/>
      <c r="Z470" s="393"/>
      <c r="AA470" s="393"/>
      <c r="AB470" s="393"/>
      <c r="AC470" s="393"/>
      <c r="AD470" s="393"/>
      <c r="AE470" s="393"/>
      <c r="AF470" s="393"/>
      <c r="AG470" s="393"/>
      <c r="AH470" s="393"/>
      <c r="AI470" s="393"/>
      <c r="AJ470" s="393"/>
      <c r="AK470" s="393"/>
      <c r="AL470" s="393"/>
      <c r="AM470" s="393"/>
      <c r="AN470" s="393"/>
      <c r="AO470" s="393"/>
      <c r="AP470" s="393"/>
      <c r="AQ470" s="393"/>
      <c r="AR470" s="393"/>
      <c r="AS470" s="393"/>
      <c r="AT470" s="393"/>
    </row>
    <row r="471" spans="2:46" ht="14.4" x14ac:dyDescent="0.2">
      <c r="B471" s="229" t="s">
        <v>322</v>
      </c>
      <c r="C471" s="394">
        <f>+C472+C473</f>
        <v>2659.788975679337</v>
      </c>
      <c r="D471" s="394">
        <f t="shared" ref="D471:K471" si="195">+D472+D473</f>
        <v>2360.1052352993197</v>
      </c>
      <c r="E471" s="394">
        <f t="shared" si="195"/>
        <v>2897.9007356346006</v>
      </c>
      <c r="F471" s="395">
        <f t="shared" si="195"/>
        <v>2661.548877967</v>
      </c>
      <c r="G471" s="394">
        <f t="shared" si="195"/>
        <v>2406.2563986540013</v>
      </c>
      <c r="H471" s="394">
        <f t="shared" si="195"/>
        <v>2434.2364884799999</v>
      </c>
      <c r="I471" s="394">
        <f t="shared" si="195"/>
        <v>2632.0489703999992</v>
      </c>
      <c r="J471" s="394">
        <f t="shared" si="195"/>
        <v>2721.4325046480003</v>
      </c>
      <c r="K471" s="395">
        <f t="shared" si="195"/>
        <v>2398.2511366769995</v>
      </c>
      <c r="L471" s="396"/>
      <c r="M471" s="396"/>
      <c r="N471" s="396"/>
      <c r="O471" s="396"/>
      <c r="P471" s="221"/>
      <c r="Q471" s="396"/>
      <c r="R471" s="396"/>
      <c r="S471" s="396"/>
      <c r="T471" s="396"/>
      <c r="U471" s="221"/>
      <c r="V471" s="396"/>
      <c r="W471" s="396"/>
      <c r="X471" s="396"/>
      <c r="Y471" s="396"/>
      <c r="Z471" s="396"/>
      <c r="AA471" s="396"/>
      <c r="AB471" s="396"/>
      <c r="AC471" s="396"/>
      <c r="AD471" s="396"/>
      <c r="AE471" s="396"/>
      <c r="AF471" s="396"/>
      <c r="AG471" s="396"/>
      <c r="AH471" s="396"/>
      <c r="AI471" s="396"/>
      <c r="AJ471" s="396"/>
      <c r="AK471" s="396"/>
      <c r="AL471" s="396"/>
      <c r="AM471" s="396"/>
      <c r="AN471" s="396"/>
      <c r="AO471" s="396"/>
      <c r="AP471" s="396"/>
      <c r="AQ471" s="396"/>
      <c r="AR471" s="396"/>
      <c r="AS471" s="396"/>
      <c r="AT471" s="396"/>
    </row>
    <row r="472" spans="2:46" x14ac:dyDescent="0.2">
      <c r="B472" s="232" t="s">
        <v>324</v>
      </c>
      <c r="C472" s="397">
        <f>+[1]ARCONEL!D482</f>
        <v>2368.3555979648022</v>
      </c>
      <c r="D472" s="397">
        <f>+[1]ARCONEL!E482</f>
        <v>2135.4029668482508</v>
      </c>
      <c r="E472" s="397">
        <f>+[1]ARCONEL!F482</f>
        <v>2574.2487971993787</v>
      </c>
      <c r="F472" s="233">
        <f>+[1]ARCONEL!G482</f>
        <v>2446.9724068959999</v>
      </c>
      <c r="G472" s="397">
        <f>+[1]ARCONEL!H482</f>
        <v>2211.5831775840011</v>
      </c>
      <c r="H472" s="397">
        <f>+[1]ARCONEL!I482</f>
        <v>2222.3845801090001</v>
      </c>
      <c r="I472" s="397">
        <f>+[1]ARCONEL!J482</f>
        <v>2470.4168101999994</v>
      </c>
      <c r="J472" s="397">
        <f>+[1]ARCONEL!K482</f>
        <v>2603.0288147840001</v>
      </c>
      <c r="K472" s="233">
        <f>+[1]ARCONEL!L482</f>
        <v>2300.8172661709996</v>
      </c>
      <c r="L472" s="104">
        <f>+[1]ARCONEL!M482</f>
        <v>1661.1886077090003</v>
      </c>
      <c r="M472" s="104">
        <f>+[1]ARCONEL!N482</f>
        <v>1235.8240153930003</v>
      </c>
      <c r="N472" s="105"/>
      <c r="O472" s="105"/>
      <c r="P472" s="107"/>
      <c r="Q472" s="105"/>
      <c r="R472" s="105"/>
      <c r="S472" s="105"/>
      <c r="T472" s="105"/>
      <c r="U472" s="107"/>
      <c r="V472" s="105"/>
      <c r="W472" s="105"/>
      <c r="X472" s="105"/>
      <c r="Y472" s="105"/>
      <c r="Z472" s="105"/>
      <c r="AA472" s="105"/>
      <c r="AB472" s="105"/>
      <c r="AC472" s="105"/>
      <c r="AD472" s="105"/>
      <c r="AE472" s="105"/>
      <c r="AF472" s="105"/>
      <c r="AG472" s="105"/>
      <c r="AH472" s="105"/>
      <c r="AI472" s="105"/>
      <c r="AJ472" s="105"/>
      <c r="AK472" s="105"/>
      <c r="AL472" s="105"/>
      <c r="AM472" s="105"/>
      <c r="AN472" s="105"/>
      <c r="AO472" s="105"/>
      <c r="AP472" s="105"/>
      <c r="AQ472" s="105"/>
      <c r="AR472" s="105"/>
      <c r="AS472" s="105"/>
      <c r="AT472" s="105"/>
    </row>
    <row r="473" spans="2:46" x14ac:dyDescent="0.2">
      <c r="B473" s="232" t="s">
        <v>325</v>
      </c>
      <c r="C473" s="397">
        <f>+[1]ARCONEL!D491</f>
        <v>291.43337771453486</v>
      </c>
      <c r="D473" s="397">
        <f>+[1]ARCONEL!E491</f>
        <v>224.70226845106899</v>
      </c>
      <c r="E473" s="397">
        <f>+[1]ARCONEL!F491</f>
        <v>323.65193843522201</v>
      </c>
      <c r="F473" s="233">
        <f>+[1]ARCONEL!G491</f>
        <v>214.57647107100001</v>
      </c>
      <c r="G473" s="397">
        <f>+[1]ARCONEL!H491</f>
        <v>194.67322107000004</v>
      </c>
      <c r="H473" s="397">
        <f>+[1]ARCONEL!I491</f>
        <v>211.85190837099998</v>
      </c>
      <c r="I473" s="397">
        <f>+[1]ARCONEL!J491</f>
        <v>161.63216020000002</v>
      </c>
      <c r="J473" s="397">
        <f>+[1]ARCONEL!K491</f>
        <v>118.403689864</v>
      </c>
      <c r="K473" s="233">
        <f>+[1]ARCONEL!L491</f>
        <v>97.433870505999991</v>
      </c>
      <c r="L473" s="104">
        <f>+[1]ARCONEL!M491</f>
        <v>102.67221623900001</v>
      </c>
      <c r="M473" s="104">
        <f>+[1]ARCONEL!N491</f>
        <v>31.044320238999997</v>
      </c>
      <c r="N473" s="105"/>
      <c r="O473" s="105"/>
      <c r="P473" s="107"/>
      <c r="Q473" s="105"/>
      <c r="R473" s="105"/>
      <c r="S473" s="105"/>
      <c r="T473" s="105"/>
      <c r="U473" s="107"/>
      <c r="V473" s="105"/>
      <c r="W473" s="105"/>
      <c r="X473" s="105"/>
      <c r="Y473" s="105"/>
      <c r="Z473" s="105"/>
      <c r="AA473" s="105"/>
      <c r="AB473" s="105"/>
      <c r="AC473" s="105"/>
      <c r="AD473" s="105"/>
      <c r="AE473" s="105"/>
      <c r="AF473" s="105"/>
      <c r="AG473" s="105"/>
      <c r="AH473" s="105"/>
      <c r="AI473" s="105"/>
      <c r="AJ473" s="105"/>
      <c r="AK473" s="105"/>
      <c r="AL473" s="105"/>
      <c r="AM473" s="105"/>
      <c r="AN473" s="105"/>
      <c r="AO473" s="105"/>
      <c r="AP473" s="105"/>
      <c r="AQ473" s="105"/>
      <c r="AR473" s="105"/>
      <c r="AS473" s="105"/>
      <c r="AT473" s="105"/>
    </row>
    <row r="474" spans="2:46" x14ac:dyDescent="0.2">
      <c r="B474" s="232"/>
      <c r="C474" s="104"/>
      <c r="D474" s="105"/>
      <c r="E474" s="105"/>
      <c r="F474" s="107"/>
      <c r="G474" s="105"/>
      <c r="H474" s="105"/>
      <c r="I474" s="105"/>
      <c r="J474" s="105"/>
      <c r="K474" s="107"/>
      <c r="L474" s="105"/>
      <c r="M474" s="105"/>
      <c r="N474" s="105"/>
      <c r="O474" s="105"/>
      <c r="P474" s="107"/>
      <c r="Q474" s="105"/>
      <c r="R474" s="105"/>
      <c r="S474" s="105"/>
      <c r="T474" s="105"/>
      <c r="U474" s="107"/>
      <c r="V474" s="105"/>
      <c r="W474" s="105"/>
      <c r="X474" s="105"/>
      <c r="Y474" s="105"/>
      <c r="Z474" s="105"/>
      <c r="AA474" s="105"/>
      <c r="AB474" s="105"/>
      <c r="AC474" s="105"/>
      <c r="AD474" s="105"/>
      <c r="AE474" s="105"/>
      <c r="AF474" s="105"/>
      <c r="AG474" s="105"/>
      <c r="AH474" s="105"/>
      <c r="AI474" s="105"/>
      <c r="AJ474" s="105"/>
      <c r="AK474" s="105"/>
      <c r="AL474" s="105"/>
      <c r="AM474" s="105"/>
      <c r="AN474" s="105"/>
      <c r="AO474" s="105"/>
      <c r="AP474" s="105"/>
      <c r="AQ474" s="105"/>
      <c r="AR474" s="105"/>
      <c r="AS474" s="105"/>
      <c r="AT474" s="105"/>
    </row>
    <row r="475" spans="2:46" x14ac:dyDescent="0.2">
      <c r="B475" s="232"/>
      <c r="C475" s="104"/>
      <c r="D475" s="105"/>
      <c r="E475" s="105"/>
      <c r="F475" s="107"/>
      <c r="G475" s="105"/>
      <c r="H475" s="105"/>
      <c r="I475" s="105"/>
      <c r="J475" s="105"/>
      <c r="K475" s="107"/>
      <c r="L475" s="105"/>
      <c r="M475" s="105"/>
      <c r="N475" s="105"/>
      <c r="O475" s="105"/>
      <c r="P475" s="107"/>
      <c r="Q475" s="105"/>
      <c r="R475" s="105"/>
      <c r="S475" s="105"/>
      <c r="T475" s="105"/>
      <c r="U475" s="107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  <c r="AF475" s="105"/>
      <c r="AG475" s="105"/>
      <c r="AH475" s="105"/>
      <c r="AI475" s="105"/>
      <c r="AJ475" s="105"/>
      <c r="AK475" s="105"/>
      <c r="AL475" s="105"/>
      <c r="AM475" s="105"/>
      <c r="AN475" s="105"/>
      <c r="AO475" s="105"/>
      <c r="AP475" s="105"/>
      <c r="AQ475" s="105"/>
      <c r="AR475" s="105"/>
      <c r="AS475" s="105"/>
      <c r="AT475" s="105"/>
    </row>
    <row r="476" spans="2:46" ht="14.4" x14ac:dyDescent="0.2">
      <c r="B476" s="398"/>
      <c r="C476" s="104"/>
      <c r="D476" s="105"/>
      <c r="E476" s="105"/>
      <c r="F476" s="107"/>
      <c r="G476" s="105"/>
      <c r="H476" s="105"/>
      <c r="I476" s="105"/>
      <c r="J476" s="105"/>
      <c r="K476" s="107"/>
      <c r="L476" s="105"/>
      <c r="M476" s="105"/>
      <c r="N476" s="105"/>
      <c r="O476" s="105"/>
      <c r="P476" s="107"/>
      <c r="Q476" s="105"/>
      <c r="R476" s="105"/>
      <c r="S476" s="105"/>
      <c r="T476" s="105"/>
      <c r="U476" s="107"/>
      <c r="V476" s="105"/>
      <c r="W476" s="105"/>
      <c r="X476" s="105"/>
      <c r="Y476" s="105"/>
      <c r="Z476" s="105"/>
      <c r="AA476" s="105"/>
      <c r="AB476" s="105"/>
      <c r="AC476" s="105"/>
      <c r="AD476" s="105"/>
      <c r="AE476" s="105"/>
      <c r="AF476" s="105"/>
      <c r="AG476" s="105"/>
      <c r="AH476" s="105"/>
      <c r="AI476" s="105"/>
      <c r="AJ476" s="105"/>
      <c r="AK476" s="105"/>
      <c r="AL476" s="105"/>
      <c r="AM476" s="105"/>
      <c r="AN476" s="105"/>
      <c r="AO476" s="105"/>
      <c r="AP476" s="105"/>
      <c r="AQ476" s="105"/>
      <c r="AR476" s="105"/>
      <c r="AS476" s="105"/>
      <c r="AT476" s="105"/>
    </row>
    <row r="477" spans="2:46" ht="15" thickBot="1" x14ac:dyDescent="0.25">
      <c r="B477" s="398"/>
      <c r="C477" s="104"/>
      <c r="D477" s="105"/>
      <c r="E477" s="105"/>
      <c r="F477" s="107"/>
      <c r="G477" s="105"/>
      <c r="H477" s="105"/>
      <c r="I477" s="105"/>
      <c r="J477" s="105"/>
      <c r="K477" s="107"/>
      <c r="L477" s="105"/>
      <c r="M477" s="105"/>
      <c r="N477" s="105"/>
      <c r="O477" s="105"/>
      <c r="P477" s="107"/>
      <c r="Q477" s="105"/>
      <c r="R477" s="105"/>
      <c r="S477" s="105"/>
      <c r="T477" s="105"/>
      <c r="U477" s="107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  <c r="AF477" s="105"/>
      <c r="AG477" s="105"/>
      <c r="AH477" s="105"/>
      <c r="AI477" s="105"/>
      <c r="AJ477" s="105"/>
      <c r="AK477" s="105"/>
      <c r="AL477" s="105"/>
      <c r="AM477" s="105"/>
      <c r="AN477" s="105"/>
      <c r="AO477" s="105"/>
      <c r="AP477" s="105"/>
      <c r="AQ477" s="105"/>
      <c r="AR477" s="105"/>
      <c r="AS477" s="105"/>
      <c r="AT477" s="105"/>
    </row>
    <row r="478" spans="2:46" ht="14.4" x14ac:dyDescent="0.2">
      <c r="B478" s="229" t="s">
        <v>234</v>
      </c>
      <c r="C478" s="394">
        <f t="shared" ref="C478:K478" si="196">SUM(C479:C482)</f>
        <v>0</v>
      </c>
      <c r="D478" s="396">
        <f t="shared" si="196"/>
        <v>0</v>
      </c>
      <c r="E478" s="396">
        <f t="shared" si="196"/>
        <v>0</v>
      </c>
      <c r="F478" s="221"/>
      <c r="G478" s="396"/>
      <c r="H478" s="396"/>
      <c r="I478" s="396">
        <f t="shared" si="196"/>
        <v>0</v>
      </c>
      <c r="J478" s="396">
        <f t="shared" si="196"/>
        <v>0</v>
      </c>
      <c r="K478" s="221">
        <f t="shared" si="196"/>
        <v>0</v>
      </c>
      <c r="L478" s="396"/>
      <c r="M478" s="396"/>
      <c r="N478" s="396"/>
      <c r="O478" s="396"/>
      <c r="P478" s="221"/>
      <c r="Q478" s="396"/>
      <c r="R478" s="396"/>
      <c r="S478" s="396"/>
      <c r="T478" s="396"/>
      <c r="U478" s="221"/>
      <c r="V478" s="396"/>
      <c r="W478" s="396"/>
      <c r="X478" s="396"/>
      <c r="Y478" s="396"/>
      <c r="Z478" s="396"/>
      <c r="AA478" s="396"/>
      <c r="AB478" s="396"/>
      <c r="AC478" s="396"/>
      <c r="AD478" s="396"/>
      <c r="AE478" s="396"/>
      <c r="AF478" s="396"/>
      <c r="AG478" s="396"/>
      <c r="AH478" s="396"/>
      <c r="AI478" s="396"/>
      <c r="AJ478" s="396"/>
      <c r="AK478" s="396"/>
      <c r="AL478" s="396"/>
      <c r="AM478" s="396"/>
      <c r="AN478" s="396"/>
      <c r="AO478" s="396"/>
      <c r="AP478" s="396"/>
      <c r="AQ478" s="396"/>
      <c r="AR478" s="396"/>
      <c r="AS478" s="396"/>
      <c r="AT478" s="396"/>
    </row>
    <row r="479" spans="2:46" ht="14.4" x14ac:dyDescent="0.2">
      <c r="B479" s="237"/>
      <c r="C479" s="104"/>
      <c r="D479" s="104"/>
      <c r="E479" s="104"/>
      <c r="F479" s="233"/>
      <c r="G479" s="105"/>
      <c r="H479" s="104"/>
      <c r="I479" s="104"/>
      <c r="J479" s="104"/>
      <c r="K479" s="233"/>
      <c r="L479" s="104"/>
      <c r="M479" s="104"/>
      <c r="N479" s="104"/>
      <c r="O479" s="104"/>
      <c r="P479" s="233"/>
      <c r="Q479" s="104"/>
      <c r="R479" s="104"/>
      <c r="S479" s="104"/>
      <c r="T479" s="104"/>
      <c r="U479" s="233"/>
      <c r="V479" s="104"/>
      <c r="W479" s="104"/>
      <c r="X479" s="104"/>
      <c r="Y479" s="104"/>
      <c r="Z479" s="104"/>
      <c r="AA479" s="104"/>
      <c r="AB479" s="104"/>
      <c r="AC479" s="104"/>
      <c r="AD479" s="104"/>
      <c r="AE479" s="104"/>
      <c r="AF479" s="104"/>
      <c r="AG479" s="104"/>
      <c r="AH479" s="104"/>
      <c r="AI479" s="104"/>
      <c r="AJ479" s="104"/>
      <c r="AK479" s="104"/>
      <c r="AL479" s="104"/>
      <c r="AM479" s="104"/>
      <c r="AN479" s="104"/>
      <c r="AO479" s="104"/>
      <c r="AP479" s="104"/>
      <c r="AQ479" s="104"/>
      <c r="AR479" s="104"/>
      <c r="AS479" s="104"/>
      <c r="AT479" s="104"/>
    </row>
    <row r="480" spans="2:46" ht="14.4" x14ac:dyDescent="0.2">
      <c r="B480" s="237"/>
      <c r="C480" s="104"/>
      <c r="D480" s="104"/>
      <c r="E480" s="104"/>
      <c r="F480" s="233"/>
      <c r="G480" s="105"/>
      <c r="H480" s="104"/>
      <c r="I480" s="104"/>
      <c r="J480" s="104"/>
      <c r="K480" s="233"/>
      <c r="L480" s="104"/>
      <c r="M480" s="104"/>
      <c r="N480" s="104"/>
      <c r="O480" s="104"/>
      <c r="P480" s="233"/>
      <c r="Q480" s="104"/>
      <c r="R480" s="104"/>
      <c r="S480" s="104"/>
      <c r="T480" s="104"/>
      <c r="U480" s="233"/>
      <c r="V480" s="104"/>
      <c r="W480" s="104"/>
      <c r="X480" s="104"/>
      <c r="Y480" s="104"/>
      <c r="Z480" s="104"/>
      <c r="AA480" s="104"/>
      <c r="AB480" s="104"/>
      <c r="AC480" s="104"/>
      <c r="AD480" s="104"/>
      <c r="AE480" s="104"/>
      <c r="AF480" s="104"/>
      <c r="AG480" s="104"/>
      <c r="AH480" s="104"/>
      <c r="AI480" s="104"/>
      <c r="AJ480" s="104"/>
      <c r="AK480" s="104"/>
      <c r="AL480" s="104"/>
      <c r="AM480" s="104"/>
      <c r="AN480" s="104"/>
      <c r="AO480" s="104"/>
      <c r="AP480" s="104"/>
      <c r="AQ480" s="104"/>
      <c r="AR480" s="104"/>
      <c r="AS480" s="104"/>
      <c r="AT480" s="104"/>
    </row>
    <row r="481" spans="2:46" ht="14.4" x14ac:dyDescent="0.2">
      <c r="B481" s="237"/>
      <c r="C481" s="104"/>
      <c r="D481" s="104"/>
      <c r="E481" s="104"/>
      <c r="F481" s="233"/>
      <c r="G481" s="105"/>
      <c r="H481" s="104"/>
      <c r="I481" s="104"/>
      <c r="J481" s="104"/>
      <c r="K481" s="233"/>
      <c r="L481" s="104"/>
      <c r="M481" s="104"/>
      <c r="N481" s="104"/>
      <c r="O481" s="104"/>
      <c r="P481" s="233"/>
      <c r="Q481" s="104"/>
      <c r="R481" s="104"/>
      <c r="S481" s="104"/>
      <c r="T481" s="104"/>
      <c r="U481" s="233"/>
      <c r="V481" s="104"/>
      <c r="W481" s="104"/>
      <c r="X481" s="104"/>
      <c r="Y481" s="104"/>
      <c r="Z481" s="104"/>
      <c r="AA481" s="104"/>
      <c r="AB481" s="104"/>
      <c r="AC481" s="104"/>
      <c r="AD481" s="104"/>
      <c r="AE481" s="104"/>
      <c r="AF481" s="104"/>
      <c r="AG481" s="104"/>
      <c r="AH481" s="104"/>
      <c r="AI481" s="104"/>
      <c r="AJ481" s="104"/>
      <c r="AK481" s="104"/>
      <c r="AL481" s="104"/>
      <c r="AM481" s="104"/>
      <c r="AN481" s="104"/>
      <c r="AO481" s="104"/>
      <c r="AP481" s="104"/>
      <c r="AQ481" s="104"/>
      <c r="AR481" s="104"/>
      <c r="AS481" s="104"/>
      <c r="AT481" s="104"/>
    </row>
    <row r="482" spans="2:46" ht="15" thickBot="1" x14ac:dyDescent="0.25">
      <c r="B482" s="237"/>
      <c r="C482" s="104"/>
      <c r="D482" s="104"/>
      <c r="E482" s="104"/>
      <c r="F482" s="233"/>
      <c r="G482" s="105"/>
      <c r="H482" s="104"/>
      <c r="I482" s="104"/>
      <c r="J482" s="104"/>
      <c r="K482" s="233"/>
      <c r="L482" s="104"/>
      <c r="M482" s="104"/>
      <c r="N482" s="104"/>
      <c r="O482" s="104"/>
      <c r="P482" s="233"/>
      <c r="Q482" s="104"/>
      <c r="R482" s="104"/>
      <c r="S482" s="104"/>
      <c r="T482" s="104"/>
      <c r="U482" s="233"/>
      <c r="V482" s="104"/>
      <c r="W482" s="104"/>
      <c r="X482" s="104"/>
      <c r="Y482" s="104"/>
      <c r="Z482" s="104"/>
      <c r="AA482" s="104"/>
      <c r="AB482" s="104"/>
      <c r="AC482" s="104"/>
      <c r="AD482" s="104"/>
      <c r="AE482" s="104"/>
      <c r="AF482" s="104"/>
      <c r="AG482" s="104"/>
      <c r="AH482" s="104"/>
      <c r="AI482" s="104"/>
      <c r="AJ482" s="104"/>
      <c r="AK482" s="104"/>
      <c r="AL482" s="104"/>
      <c r="AM482" s="104"/>
      <c r="AN482" s="104"/>
      <c r="AO482" s="104"/>
      <c r="AP482" s="104"/>
      <c r="AQ482" s="104"/>
      <c r="AR482" s="104"/>
      <c r="AS482" s="104"/>
      <c r="AT482" s="104"/>
    </row>
    <row r="483" spans="2:46" ht="15.6" thickTop="1" thickBot="1" x14ac:dyDescent="0.25">
      <c r="B483" s="247" t="s">
        <v>329</v>
      </c>
      <c r="C483" s="248">
        <f>C484+C486</f>
        <v>0</v>
      </c>
      <c r="D483" s="249">
        <f>+D484+D486</f>
        <v>0</v>
      </c>
      <c r="E483" s="249">
        <f t="shared" ref="E483:K483" si="197">+E484+E486</f>
        <v>0</v>
      </c>
      <c r="F483" s="250">
        <f t="shared" si="197"/>
        <v>0</v>
      </c>
      <c r="G483" s="249">
        <f t="shared" si="197"/>
        <v>0</v>
      </c>
      <c r="H483" s="249">
        <f t="shared" si="197"/>
        <v>0</v>
      </c>
      <c r="I483" s="249">
        <f t="shared" si="197"/>
        <v>0</v>
      </c>
      <c r="J483" s="249">
        <f t="shared" si="197"/>
        <v>0</v>
      </c>
      <c r="K483" s="250">
        <f t="shared" si="197"/>
        <v>0</v>
      </c>
      <c r="L483" s="249"/>
      <c r="M483" s="249"/>
      <c r="N483" s="249"/>
      <c r="O483" s="249"/>
      <c r="P483" s="250"/>
      <c r="Q483" s="249"/>
      <c r="R483" s="249"/>
      <c r="S483" s="249"/>
      <c r="T483" s="249"/>
      <c r="U483" s="250"/>
      <c r="V483" s="249"/>
      <c r="W483" s="249"/>
      <c r="X483" s="249"/>
      <c r="Y483" s="249"/>
      <c r="Z483" s="249"/>
      <c r="AA483" s="249"/>
      <c r="AB483" s="249"/>
      <c r="AC483" s="249"/>
      <c r="AD483" s="249"/>
      <c r="AE483" s="249"/>
      <c r="AF483" s="249"/>
      <c r="AG483" s="249"/>
      <c r="AH483" s="249"/>
      <c r="AI483" s="249"/>
      <c r="AJ483" s="249"/>
      <c r="AK483" s="249"/>
      <c r="AL483" s="249"/>
      <c r="AM483" s="249"/>
      <c r="AN483" s="249"/>
      <c r="AO483" s="249"/>
      <c r="AP483" s="249"/>
      <c r="AQ483" s="249"/>
      <c r="AR483" s="249"/>
      <c r="AS483" s="249"/>
      <c r="AT483" s="249"/>
    </row>
    <row r="484" spans="2:46" ht="14.4" x14ac:dyDescent="0.2">
      <c r="B484" s="187" t="s">
        <v>208</v>
      </c>
      <c r="C484" s="251"/>
      <c r="D484" s="252">
        <f>+D485</f>
        <v>0</v>
      </c>
      <c r="E484" s="252">
        <f t="shared" ref="E484:K484" si="198">+E485</f>
        <v>0</v>
      </c>
      <c r="F484" s="221">
        <f t="shared" si="198"/>
        <v>0</v>
      </c>
      <c r="G484" s="252">
        <f t="shared" si="198"/>
        <v>0</v>
      </c>
      <c r="H484" s="252">
        <f t="shared" si="198"/>
        <v>0</v>
      </c>
      <c r="I484" s="252">
        <f t="shared" si="198"/>
        <v>0</v>
      </c>
      <c r="J484" s="252">
        <f t="shared" si="198"/>
        <v>0</v>
      </c>
      <c r="K484" s="221">
        <f t="shared" si="198"/>
        <v>0</v>
      </c>
      <c r="L484" s="252"/>
      <c r="M484" s="252"/>
      <c r="N484" s="252"/>
      <c r="O484" s="252"/>
      <c r="P484" s="221"/>
      <c r="Q484" s="252"/>
      <c r="R484" s="252"/>
      <c r="S484" s="252"/>
      <c r="T484" s="252"/>
      <c r="U484" s="221"/>
      <c r="V484" s="252"/>
      <c r="W484" s="252"/>
      <c r="X484" s="252"/>
      <c r="Y484" s="252"/>
      <c r="Z484" s="252"/>
      <c r="AA484" s="252"/>
      <c r="AB484" s="252"/>
      <c r="AC484" s="252"/>
      <c r="AD484" s="252"/>
      <c r="AE484" s="252"/>
      <c r="AF484" s="252"/>
      <c r="AG484" s="252"/>
      <c r="AH484" s="252"/>
      <c r="AI484" s="252"/>
      <c r="AJ484" s="252"/>
      <c r="AK484" s="252"/>
      <c r="AL484" s="252"/>
      <c r="AM484" s="252"/>
      <c r="AN484" s="252"/>
      <c r="AO484" s="252"/>
      <c r="AP484" s="252"/>
      <c r="AQ484" s="252"/>
      <c r="AR484" s="252"/>
      <c r="AS484" s="252"/>
      <c r="AT484" s="252"/>
    </row>
    <row r="485" spans="2:46" ht="12" thickBot="1" x14ac:dyDescent="0.25">
      <c r="B485" s="189"/>
      <c r="C485" s="104"/>
      <c r="D485" s="105">
        <v>0</v>
      </c>
      <c r="E485" s="105">
        <f>+D485</f>
        <v>0</v>
      </c>
      <c r="F485" s="107">
        <f t="shared" ref="F485:K485" si="199">+E485</f>
        <v>0</v>
      </c>
      <c r="G485" s="105">
        <f t="shared" si="199"/>
        <v>0</v>
      </c>
      <c r="H485" s="105">
        <f t="shared" si="199"/>
        <v>0</v>
      </c>
      <c r="I485" s="105">
        <f t="shared" si="199"/>
        <v>0</v>
      </c>
      <c r="J485" s="105">
        <f t="shared" si="199"/>
        <v>0</v>
      </c>
      <c r="K485" s="107">
        <f t="shared" si="199"/>
        <v>0</v>
      </c>
      <c r="L485" s="105"/>
      <c r="M485" s="105"/>
      <c r="N485" s="105"/>
      <c r="O485" s="105"/>
      <c r="P485" s="107"/>
      <c r="Q485" s="105"/>
      <c r="R485" s="105"/>
      <c r="S485" s="105"/>
      <c r="T485" s="105"/>
      <c r="U485" s="107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  <c r="AF485" s="105"/>
      <c r="AG485" s="105"/>
      <c r="AH485" s="105"/>
      <c r="AI485" s="105"/>
      <c r="AJ485" s="105"/>
      <c r="AK485" s="105"/>
      <c r="AL485" s="105"/>
      <c r="AM485" s="105"/>
      <c r="AN485" s="105"/>
      <c r="AO485" s="105"/>
      <c r="AP485" s="105"/>
      <c r="AQ485" s="105"/>
      <c r="AR485" s="105"/>
      <c r="AS485" s="105"/>
      <c r="AT485" s="105"/>
    </row>
    <row r="486" spans="2:46" ht="14.4" x14ac:dyDescent="0.2">
      <c r="B486" s="187" t="s">
        <v>234</v>
      </c>
      <c r="C486" s="251"/>
      <c r="D486" s="253">
        <f>+D487+D488</f>
        <v>0</v>
      </c>
      <c r="E486" s="253">
        <f t="shared" ref="E486:K486" si="200">+E487+E488</f>
        <v>0</v>
      </c>
      <c r="F486" s="173">
        <f t="shared" si="200"/>
        <v>0</v>
      </c>
      <c r="G486" s="253">
        <f t="shared" si="200"/>
        <v>0</v>
      </c>
      <c r="H486" s="253">
        <f t="shared" si="200"/>
        <v>0</v>
      </c>
      <c r="I486" s="253">
        <f t="shared" si="200"/>
        <v>0</v>
      </c>
      <c r="J486" s="253">
        <f t="shared" si="200"/>
        <v>0</v>
      </c>
      <c r="K486" s="173">
        <f t="shared" si="200"/>
        <v>0</v>
      </c>
      <c r="L486" s="253"/>
      <c r="M486" s="253"/>
      <c r="N486" s="253"/>
      <c r="O486" s="253"/>
      <c r="P486" s="173"/>
      <c r="Q486" s="253"/>
      <c r="R486" s="253"/>
      <c r="S486" s="253"/>
      <c r="T486" s="253"/>
      <c r="U486" s="173"/>
      <c r="V486" s="253"/>
      <c r="W486" s="253"/>
      <c r="X486" s="253"/>
      <c r="Y486" s="253"/>
      <c r="Z486" s="253"/>
      <c r="AA486" s="253"/>
      <c r="AB486" s="253"/>
      <c r="AC486" s="253"/>
      <c r="AD486" s="253"/>
      <c r="AE486" s="253"/>
      <c r="AF486" s="253"/>
      <c r="AG486" s="253"/>
      <c r="AH486" s="253"/>
      <c r="AI486" s="253"/>
      <c r="AJ486" s="253"/>
      <c r="AK486" s="253"/>
      <c r="AL486" s="253"/>
      <c r="AM486" s="253"/>
      <c r="AN486" s="253"/>
      <c r="AO486" s="253"/>
      <c r="AP486" s="253"/>
      <c r="AQ486" s="253"/>
      <c r="AR486" s="253"/>
      <c r="AS486" s="253"/>
      <c r="AT486" s="253"/>
    </row>
    <row r="487" spans="2:46" ht="14.4" x14ac:dyDescent="0.2">
      <c r="B487" s="189" t="s">
        <v>330</v>
      </c>
      <c r="C487" s="104"/>
      <c r="D487" s="105">
        <f>'[3]Capacidad instalada'!D452*'[3]Factor de planta'!D443*8.76</f>
        <v>0</v>
      </c>
      <c r="E487" s="223">
        <f>'[3]Capacidad instalada'!E452*'[3]Factor de planta'!E443*8.76</f>
        <v>0</v>
      </c>
      <c r="F487" s="107">
        <f>'[3]Capacidad instalada'!F452*'[3]Factor de planta'!F443*8.76</f>
        <v>0</v>
      </c>
      <c r="G487" s="105">
        <f>'[3]Capacidad instalada'!G452*'[3]Factor de planta'!G443*8.76</f>
        <v>0</v>
      </c>
      <c r="H487" s="105">
        <f>'[3]Capacidad instalada'!H452*'[3]Factor de planta'!H443*8.76</f>
        <v>0</v>
      </c>
      <c r="I487" s="105">
        <f>'[3]Capacidad instalada'!I452*'[3]Factor de planta'!I443*8.76</f>
        <v>0</v>
      </c>
      <c r="J487" s="142">
        <f>'[3]Capacidad instalada'!J452*'[3]Factor de planta'!J443*8.76</f>
        <v>0</v>
      </c>
      <c r="K487" s="143">
        <f>'[3]Capacidad instalada'!K452*'[3]Factor de planta'!K443*8.76</f>
        <v>0</v>
      </c>
      <c r="L487" s="142"/>
      <c r="M487" s="105"/>
      <c r="N487" s="105"/>
      <c r="O487" s="105"/>
      <c r="P487" s="107"/>
      <c r="Q487" s="105"/>
      <c r="R487" s="105"/>
      <c r="S487" s="105"/>
      <c r="T487" s="105"/>
      <c r="U487" s="107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  <c r="AF487" s="105"/>
      <c r="AG487" s="105"/>
      <c r="AH487" s="105"/>
      <c r="AI487" s="105"/>
      <c r="AJ487" s="105"/>
      <c r="AK487" s="105"/>
      <c r="AL487" s="105"/>
      <c r="AM487" s="105"/>
      <c r="AN487" s="105"/>
      <c r="AO487" s="105"/>
      <c r="AP487" s="105"/>
      <c r="AQ487" s="105"/>
      <c r="AR487" s="105"/>
      <c r="AS487" s="105"/>
      <c r="AT487" s="105"/>
    </row>
    <row r="488" spans="2:46" ht="15" thickBot="1" x14ac:dyDescent="0.25">
      <c r="B488" s="189" t="s">
        <v>332</v>
      </c>
      <c r="C488" s="104"/>
      <c r="D488" s="105"/>
      <c r="E488" s="223"/>
      <c r="F488" s="107"/>
      <c r="G488" s="105"/>
      <c r="H488" s="105"/>
      <c r="I488" s="105"/>
      <c r="J488" s="105"/>
      <c r="K488" s="107"/>
      <c r="L488" s="105"/>
      <c r="M488" s="105"/>
      <c r="N488" s="105"/>
      <c r="O488" s="105"/>
      <c r="P488" s="107"/>
      <c r="Q488" s="105"/>
      <c r="R488" s="105"/>
      <c r="S488" s="105"/>
      <c r="T488" s="105"/>
      <c r="U488" s="107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  <c r="AF488" s="105"/>
      <c r="AG488" s="105"/>
      <c r="AH488" s="105"/>
      <c r="AI488" s="105"/>
      <c r="AJ488" s="105"/>
      <c r="AK488" s="105"/>
      <c r="AL488" s="105"/>
      <c r="AM488" s="105"/>
      <c r="AN488" s="105"/>
      <c r="AO488" s="105"/>
      <c r="AP488" s="105"/>
      <c r="AQ488" s="105"/>
      <c r="AR488" s="105"/>
      <c r="AS488" s="105"/>
      <c r="AT488" s="105"/>
    </row>
    <row r="489" spans="2:46" ht="15.6" thickTop="1" thickBot="1" x14ac:dyDescent="0.25">
      <c r="B489" s="254" t="s">
        <v>333</v>
      </c>
      <c r="C489" s="255">
        <f>C490+C493</f>
        <v>0</v>
      </c>
      <c r="D489" s="256">
        <f t="shared" ref="D489:K489" si="201">D490+D493</f>
        <v>0</v>
      </c>
      <c r="E489" s="256">
        <f t="shared" si="201"/>
        <v>0</v>
      </c>
      <c r="F489" s="250">
        <f t="shared" si="201"/>
        <v>0</v>
      </c>
      <c r="G489" s="256">
        <f t="shared" si="201"/>
        <v>0</v>
      </c>
      <c r="H489" s="256">
        <f t="shared" si="201"/>
        <v>0</v>
      </c>
      <c r="I489" s="256">
        <f t="shared" si="201"/>
        <v>0</v>
      </c>
      <c r="J489" s="256">
        <f t="shared" si="201"/>
        <v>0</v>
      </c>
      <c r="K489" s="250">
        <f t="shared" si="201"/>
        <v>0</v>
      </c>
      <c r="L489" s="256"/>
      <c r="M489" s="256"/>
      <c r="N489" s="256"/>
      <c r="O489" s="256"/>
      <c r="P489" s="250"/>
      <c r="Q489" s="256"/>
      <c r="R489" s="256"/>
      <c r="S489" s="256"/>
      <c r="T489" s="256"/>
      <c r="U489" s="250"/>
      <c r="V489" s="256"/>
      <c r="W489" s="256"/>
      <c r="X489" s="256"/>
      <c r="Y489" s="256"/>
      <c r="Z489" s="256"/>
      <c r="AA489" s="256"/>
      <c r="AB489" s="256"/>
      <c r="AC489" s="256"/>
      <c r="AD489" s="256"/>
      <c r="AE489" s="256"/>
      <c r="AF489" s="256"/>
      <c r="AG489" s="256"/>
      <c r="AH489" s="256"/>
      <c r="AI489" s="256"/>
      <c r="AJ489" s="256"/>
      <c r="AK489" s="256"/>
      <c r="AL489" s="256"/>
      <c r="AM489" s="256"/>
      <c r="AN489" s="256"/>
      <c r="AO489" s="256"/>
      <c r="AP489" s="256"/>
      <c r="AQ489" s="256"/>
      <c r="AR489" s="256"/>
      <c r="AS489" s="256"/>
      <c r="AT489" s="256"/>
    </row>
    <row r="490" spans="2:46" ht="14.4" x14ac:dyDescent="0.2">
      <c r="B490" s="257" t="s">
        <v>333</v>
      </c>
      <c r="C490" s="258"/>
      <c r="D490" s="259"/>
      <c r="E490" s="259"/>
      <c r="F490" s="173"/>
      <c r="G490" s="259"/>
      <c r="H490" s="259"/>
      <c r="I490" s="259"/>
      <c r="J490" s="259"/>
      <c r="K490" s="173"/>
      <c r="L490" s="259"/>
      <c r="M490" s="259"/>
      <c r="N490" s="259"/>
      <c r="O490" s="259"/>
      <c r="P490" s="173"/>
      <c r="Q490" s="259"/>
      <c r="R490" s="259"/>
      <c r="S490" s="259"/>
      <c r="T490" s="259"/>
      <c r="U490" s="173"/>
      <c r="V490" s="259"/>
      <c r="W490" s="259"/>
      <c r="X490" s="259"/>
      <c r="Y490" s="259"/>
      <c r="Z490" s="259"/>
      <c r="AA490" s="259"/>
      <c r="AB490" s="259"/>
      <c r="AC490" s="259"/>
      <c r="AD490" s="259"/>
      <c r="AE490" s="259"/>
      <c r="AF490" s="259"/>
      <c r="AG490" s="259"/>
      <c r="AH490" s="259"/>
      <c r="AI490" s="259"/>
      <c r="AJ490" s="259"/>
      <c r="AK490" s="259"/>
      <c r="AL490" s="259"/>
      <c r="AM490" s="259"/>
      <c r="AN490" s="259"/>
      <c r="AO490" s="259"/>
      <c r="AP490" s="259"/>
      <c r="AQ490" s="259"/>
      <c r="AR490" s="259"/>
      <c r="AS490" s="259"/>
      <c r="AT490" s="259"/>
    </row>
    <row r="491" spans="2:46" x14ac:dyDescent="0.2">
      <c r="B491" s="260" t="s">
        <v>208</v>
      </c>
      <c r="C491" s="104"/>
      <c r="D491" s="105"/>
      <c r="E491" s="105"/>
      <c r="F491" s="107"/>
      <c r="G491" s="105"/>
      <c r="H491" s="105"/>
      <c r="I491" s="105"/>
      <c r="J491" s="105"/>
      <c r="K491" s="107"/>
      <c r="L491" s="105"/>
      <c r="M491" s="105"/>
      <c r="N491" s="105"/>
      <c r="O491" s="105"/>
      <c r="P491" s="107"/>
      <c r="Q491" s="105"/>
      <c r="R491" s="105"/>
      <c r="S491" s="105"/>
      <c r="T491" s="105"/>
      <c r="U491" s="107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  <c r="AF491" s="105"/>
      <c r="AG491" s="105"/>
      <c r="AH491" s="105"/>
      <c r="AI491" s="105"/>
      <c r="AJ491" s="105"/>
      <c r="AK491" s="105"/>
      <c r="AL491" s="105"/>
      <c r="AM491" s="105"/>
      <c r="AN491" s="105"/>
      <c r="AO491" s="105"/>
      <c r="AP491" s="105"/>
      <c r="AQ491" s="105"/>
      <c r="AR491" s="105"/>
      <c r="AS491" s="105"/>
      <c r="AT491" s="105"/>
    </row>
    <row r="492" spans="2:46" ht="12" thickBot="1" x14ac:dyDescent="0.25">
      <c r="B492" s="260"/>
      <c r="C492" s="104"/>
      <c r="D492" s="105"/>
      <c r="E492" s="105"/>
      <c r="F492" s="107"/>
      <c r="G492" s="105"/>
      <c r="H492" s="105"/>
      <c r="I492" s="105"/>
      <c r="J492" s="105"/>
      <c r="K492" s="107"/>
      <c r="L492" s="105"/>
      <c r="M492" s="105"/>
      <c r="N492" s="105"/>
      <c r="O492" s="105"/>
      <c r="P492" s="107"/>
      <c r="Q492" s="105"/>
      <c r="R492" s="105"/>
      <c r="S492" s="105"/>
      <c r="T492" s="105"/>
      <c r="U492" s="107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  <c r="AF492" s="105"/>
      <c r="AG492" s="105"/>
      <c r="AH492" s="105"/>
      <c r="AI492" s="105"/>
      <c r="AJ492" s="105"/>
      <c r="AK492" s="105"/>
      <c r="AL492" s="105"/>
      <c r="AM492" s="105"/>
      <c r="AN492" s="105"/>
      <c r="AO492" s="105"/>
      <c r="AP492" s="105"/>
      <c r="AQ492" s="105"/>
      <c r="AR492" s="105"/>
      <c r="AS492" s="105"/>
      <c r="AT492" s="105"/>
    </row>
    <row r="493" spans="2:46" ht="14.4" x14ac:dyDescent="0.2">
      <c r="B493" s="187"/>
      <c r="C493" s="251"/>
      <c r="D493" s="253">
        <f>'[3]Capacidad instalada'!D458*'[3]Factor de planta'!D445*8.76</f>
        <v>0</v>
      </c>
      <c r="E493" s="253">
        <f>'[3]Capacidad instalada'!E458*'[3]Factor de planta'!E445*8.76</f>
        <v>0</v>
      </c>
      <c r="F493" s="173">
        <f>'[3]Capacidad instalada'!F458*'[3]Factor de planta'!F445*8.76</f>
        <v>0</v>
      </c>
      <c r="G493" s="253">
        <f>'[3]Capacidad instalada'!G458*'[3]Factor de planta'!G445*8.76</f>
        <v>0</v>
      </c>
      <c r="H493" s="253">
        <f>'[3]Capacidad instalada'!H458*'[3]Factor de planta'!H445*8.76</f>
        <v>0</v>
      </c>
      <c r="I493" s="253">
        <f>'[3]Capacidad instalada'!I458*'[3]Factor de planta'!I445*8.76</f>
        <v>0</v>
      </c>
      <c r="J493" s="253">
        <f>'[3]Capacidad instalada'!J458*'[3]Factor de planta'!J445*8.76</f>
        <v>0</v>
      </c>
      <c r="K493" s="173">
        <f>'[3]Capacidad instalada'!K458*'[3]Factor de planta'!K445*8.76</f>
        <v>0</v>
      </c>
      <c r="L493" s="253"/>
      <c r="M493" s="253"/>
      <c r="N493" s="253"/>
      <c r="O493" s="253"/>
      <c r="P493" s="173"/>
      <c r="Q493" s="253"/>
      <c r="R493" s="253"/>
      <c r="S493" s="253"/>
      <c r="T493" s="253"/>
      <c r="U493" s="173"/>
      <c r="V493" s="253"/>
      <c r="W493" s="253"/>
      <c r="X493" s="253"/>
      <c r="Y493" s="253"/>
      <c r="Z493" s="253"/>
      <c r="AA493" s="253"/>
      <c r="AB493" s="253"/>
      <c r="AC493" s="253"/>
      <c r="AD493" s="253"/>
      <c r="AE493" s="253"/>
      <c r="AF493" s="253"/>
      <c r="AG493" s="253"/>
      <c r="AH493" s="253"/>
      <c r="AI493" s="253"/>
      <c r="AJ493" s="253"/>
      <c r="AK493" s="253"/>
      <c r="AL493" s="253"/>
      <c r="AM493" s="253"/>
      <c r="AN493" s="253"/>
      <c r="AO493" s="253"/>
      <c r="AP493" s="253"/>
      <c r="AQ493" s="253"/>
      <c r="AR493" s="253"/>
      <c r="AS493" s="253"/>
      <c r="AT493" s="253"/>
    </row>
    <row r="494" spans="2:46" ht="14.4" x14ac:dyDescent="0.2">
      <c r="B494" s="189" t="s">
        <v>234</v>
      </c>
      <c r="C494" s="104"/>
      <c r="D494" s="105"/>
      <c r="E494" s="105"/>
      <c r="F494" s="139"/>
      <c r="G494" s="105"/>
      <c r="H494" s="105"/>
      <c r="I494" s="105"/>
      <c r="J494" s="105"/>
      <c r="K494" s="107"/>
      <c r="L494" s="105"/>
      <c r="M494" s="105"/>
      <c r="N494" s="105"/>
      <c r="O494" s="105"/>
      <c r="P494" s="107"/>
      <c r="Q494" s="105"/>
      <c r="R494" s="105"/>
      <c r="S494" s="105"/>
      <c r="T494" s="105"/>
      <c r="U494" s="107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  <c r="AF494" s="105"/>
      <c r="AG494" s="105"/>
      <c r="AH494" s="105"/>
      <c r="AI494" s="105"/>
      <c r="AJ494" s="105"/>
      <c r="AK494" s="105"/>
      <c r="AL494" s="105"/>
      <c r="AM494" s="105"/>
      <c r="AN494" s="105"/>
      <c r="AO494" s="105"/>
      <c r="AP494" s="105"/>
      <c r="AQ494" s="105"/>
      <c r="AR494" s="105"/>
      <c r="AS494" s="105"/>
      <c r="AT494" s="105"/>
    </row>
    <row r="495" spans="2:46" ht="15" thickBot="1" x14ac:dyDescent="0.25">
      <c r="B495" s="189"/>
      <c r="C495" s="104"/>
      <c r="D495" s="105"/>
      <c r="E495" s="105"/>
      <c r="F495" s="107"/>
      <c r="G495" s="105"/>
      <c r="H495" s="105"/>
      <c r="I495" s="105"/>
      <c r="J495" s="105"/>
      <c r="K495" s="107"/>
      <c r="L495" s="105"/>
      <c r="M495" s="223"/>
      <c r="N495" s="105"/>
      <c r="O495" s="105"/>
      <c r="P495" s="107"/>
      <c r="Q495" s="105"/>
      <c r="R495" s="105"/>
      <c r="S495" s="105"/>
      <c r="T495" s="105"/>
      <c r="U495" s="107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  <c r="AF495" s="105"/>
      <c r="AG495" s="105"/>
      <c r="AH495" s="105"/>
      <c r="AI495" s="105"/>
      <c r="AJ495" s="105"/>
      <c r="AK495" s="105"/>
      <c r="AL495" s="105"/>
      <c r="AM495" s="105"/>
      <c r="AN495" s="105"/>
      <c r="AO495" s="105"/>
      <c r="AP495" s="105"/>
      <c r="AQ495" s="105"/>
      <c r="AR495" s="105"/>
      <c r="AS495" s="105"/>
      <c r="AT495" s="105"/>
    </row>
    <row r="496" spans="2:46" ht="15.6" thickTop="1" thickBot="1" x14ac:dyDescent="0.25">
      <c r="B496" s="261" t="s">
        <v>334</v>
      </c>
      <c r="C496" s="262">
        <f>C497+C504</f>
        <v>1181.1174865803293</v>
      </c>
      <c r="D496" s="263">
        <f t="shared" ref="D496:K496" si="202">D497+D504</f>
        <v>1014.5603121309944</v>
      </c>
      <c r="E496" s="263">
        <f t="shared" si="202"/>
        <v>1355.3038701369715</v>
      </c>
      <c r="F496" s="228">
        <f t="shared" si="202"/>
        <v>2062.2390502180015</v>
      </c>
      <c r="G496" s="263">
        <f>G497+G504</f>
        <v>2233.5050325910001</v>
      </c>
      <c r="H496" s="263">
        <f t="shared" si="202"/>
        <v>2930.4475732630008</v>
      </c>
      <c r="I496" s="263">
        <f t="shared" si="202"/>
        <v>3642.288628525002</v>
      </c>
      <c r="J496" s="263">
        <f t="shared" si="202"/>
        <v>3953.876145124003</v>
      </c>
      <c r="K496" s="228">
        <f t="shared" si="202"/>
        <v>4021.4912142759995</v>
      </c>
      <c r="L496" s="263"/>
      <c r="M496" s="263"/>
      <c r="N496" s="263"/>
      <c r="O496" s="263"/>
      <c r="P496" s="228"/>
      <c r="Q496" s="263"/>
      <c r="R496" s="263"/>
      <c r="S496" s="263"/>
      <c r="T496" s="263"/>
      <c r="U496" s="228"/>
      <c r="V496" s="263"/>
      <c r="W496" s="263"/>
      <c r="X496" s="263"/>
      <c r="Y496" s="263"/>
      <c r="Z496" s="263"/>
      <c r="AA496" s="263"/>
      <c r="AB496" s="263"/>
      <c r="AC496" s="263"/>
      <c r="AD496" s="263"/>
      <c r="AE496" s="263"/>
      <c r="AF496" s="263"/>
      <c r="AG496" s="263"/>
      <c r="AH496" s="263"/>
      <c r="AI496" s="263"/>
      <c r="AJ496" s="263"/>
      <c r="AK496" s="263"/>
      <c r="AL496" s="263"/>
      <c r="AM496" s="263"/>
      <c r="AN496" s="263"/>
      <c r="AO496" s="263"/>
      <c r="AP496" s="263"/>
      <c r="AQ496" s="263"/>
      <c r="AR496" s="263"/>
      <c r="AS496" s="263"/>
      <c r="AT496" s="263"/>
    </row>
    <row r="497" spans="2:46" ht="14.4" x14ac:dyDescent="0.2">
      <c r="B497" s="187" t="s">
        <v>322</v>
      </c>
      <c r="C497" s="251">
        <f>+C498+C499+C500</f>
        <v>1181.1174865803293</v>
      </c>
      <c r="D497" s="253">
        <f t="shared" ref="D497:K497" si="203">SUM(D498:D503)</f>
        <v>1014.5603121309944</v>
      </c>
      <c r="E497" s="253">
        <f t="shared" si="203"/>
        <v>1355.3038701369715</v>
      </c>
      <c r="F497" s="173">
        <f>SUM(F498:F503)</f>
        <v>2062.2390502180015</v>
      </c>
      <c r="G497" s="253">
        <f t="shared" si="203"/>
        <v>2233.5050325910001</v>
      </c>
      <c r="H497" s="253">
        <f t="shared" si="203"/>
        <v>2930.4475732630008</v>
      </c>
      <c r="I497" s="253">
        <f t="shared" si="203"/>
        <v>3642.288628525002</v>
      </c>
      <c r="J497" s="253">
        <f t="shared" si="203"/>
        <v>3953.876145124003</v>
      </c>
      <c r="K497" s="173">
        <f t="shared" si="203"/>
        <v>4021.4912142759995</v>
      </c>
      <c r="L497" s="253"/>
      <c r="M497" s="253"/>
      <c r="N497" s="253"/>
      <c r="O497" s="253"/>
      <c r="P497" s="173"/>
      <c r="Q497" s="253"/>
      <c r="R497" s="253"/>
      <c r="S497" s="253"/>
      <c r="T497" s="253"/>
      <c r="U497" s="173"/>
      <c r="V497" s="253"/>
      <c r="W497" s="253"/>
      <c r="X497" s="253"/>
      <c r="Y497" s="253"/>
      <c r="Z497" s="253"/>
      <c r="AA497" s="253"/>
      <c r="AB497" s="253"/>
      <c r="AC497" s="253"/>
      <c r="AD497" s="253"/>
      <c r="AE497" s="253"/>
      <c r="AF497" s="253"/>
      <c r="AG497" s="253"/>
      <c r="AH497" s="253"/>
      <c r="AI497" s="253"/>
      <c r="AJ497" s="253"/>
      <c r="AK497" s="253"/>
      <c r="AL497" s="253"/>
      <c r="AM497" s="253"/>
      <c r="AN497" s="253"/>
      <c r="AO497" s="253"/>
      <c r="AP497" s="253"/>
      <c r="AQ497" s="253"/>
      <c r="AR497" s="253"/>
      <c r="AS497" s="253"/>
      <c r="AT497" s="253"/>
    </row>
    <row r="498" spans="2:46" ht="14.4" x14ac:dyDescent="0.2">
      <c r="B498" s="264" t="s">
        <v>324</v>
      </c>
      <c r="C498" s="399">
        <f>+[1]ARCONEL!D480</f>
        <v>1051.7023105121261</v>
      </c>
      <c r="D498" s="399">
        <f>+[1]ARCONEL!E480</f>
        <v>917.96546533919604</v>
      </c>
      <c r="E498" s="399">
        <f>+[1]ARCONEL!F480</f>
        <v>1203.93680661244</v>
      </c>
      <c r="F498" s="268">
        <f>+[1]ARCONEL!G480</f>
        <v>1744.4740546920013</v>
      </c>
      <c r="G498" s="399">
        <f>+[1]ARCONEL!H480</f>
        <v>1984.0151941660001</v>
      </c>
      <c r="H498" s="399">
        <f>+[1]ARCONEL!I480</f>
        <v>2721.3294440900008</v>
      </c>
      <c r="I498" s="399">
        <f>+[1]ARCONEL!J480</f>
        <v>3411.8880727800019</v>
      </c>
      <c r="J498" s="399">
        <f>+[1]ARCONEL!K480</f>
        <v>3729.8658439480027</v>
      </c>
      <c r="K498" s="268">
        <f>+[1]ARCONEL!L480</f>
        <v>3787.4182540859993</v>
      </c>
      <c r="L498" s="265"/>
      <c r="M498" s="265"/>
      <c r="N498" s="265"/>
      <c r="O498" s="265"/>
      <c r="P498" s="266"/>
      <c r="Q498" s="265"/>
      <c r="R498" s="265"/>
      <c r="S498" s="265"/>
      <c r="T498" s="265"/>
      <c r="U498" s="266"/>
      <c r="V498" s="265"/>
      <c r="W498" s="265"/>
      <c r="X498" s="265"/>
      <c r="Y498" s="265"/>
      <c r="Z498" s="265"/>
      <c r="AA498" s="265"/>
      <c r="AB498" s="265"/>
      <c r="AC498" s="265"/>
      <c r="AD498" s="265"/>
      <c r="AE498" s="265"/>
      <c r="AF498" s="265"/>
      <c r="AG498" s="265"/>
      <c r="AH498" s="265"/>
      <c r="AI498" s="265"/>
      <c r="AJ498" s="265"/>
      <c r="AK498" s="265"/>
      <c r="AL498" s="265"/>
      <c r="AM498" s="265"/>
      <c r="AN498" s="265"/>
      <c r="AO498" s="265"/>
      <c r="AP498" s="265"/>
      <c r="AQ498" s="265"/>
      <c r="AR498" s="265"/>
      <c r="AS498" s="265"/>
      <c r="AT498" s="265"/>
    </row>
    <row r="499" spans="2:46" ht="14.4" x14ac:dyDescent="0.2">
      <c r="B499" s="264" t="s">
        <v>325</v>
      </c>
      <c r="C499" s="399">
        <f>+[1]ARCONEL!D489</f>
        <v>129.41517606820315</v>
      </c>
      <c r="D499" s="399">
        <f>+[1]ARCONEL!E489</f>
        <v>96.594846791798361</v>
      </c>
      <c r="E499" s="399">
        <f>+[1]ARCONEL!F489</f>
        <v>151.36706352453155</v>
      </c>
      <c r="F499" s="268">
        <f>+[1]ARCONEL!G489</f>
        <v>317.76499552599995</v>
      </c>
      <c r="G499" s="399">
        <f>+[1]ARCONEL!H489</f>
        <v>249.48983842499999</v>
      </c>
      <c r="H499" s="399">
        <f>+[1]ARCONEL!I489</f>
        <v>209.11812917300011</v>
      </c>
      <c r="I499" s="399">
        <f>+[1]ARCONEL!J489</f>
        <v>230.40055574500016</v>
      </c>
      <c r="J499" s="399">
        <f>+[1]ARCONEL!K489</f>
        <v>224.01030117600007</v>
      </c>
      <c r="K499" s="268">
        <f>+[1]ARCONEL!L489</f>
        <v>234.07296019000003</v>
      </c>
      <c r="L499" s="265"/>
      <c r="M499" s="265"/>
      <c r="N499" s="265"/>
      <c r="O499" s="265"/>
      <c r="P499" s="266"/>
      <c r="Q499" s="265"/>
      <c r="R499" s="265"/>
      <c r="S499" s="265"/>
      <c r="T499" s="265"/>
      <c r="U499" s="266"/>
      <c r="V499" s="265"/>
      <c r="W499" s="265"/>
      <c r="X499" s="265"/>
      <c r="Y499" s="265"/>
      <c r="Z499" s="265"/>
      <c r="AA499" s="265"/>
      <c r="AB499" s="265"/>
      <c r="AC499" s="265"/>
      <c r="AD499" s="265"/>
      <c r="AE499" s="265"/>
      <c r="AF499" s="265"/>
      <c r="AG499" s="265"/>
      <c r="AH499" s="265"/>
      <c r="AI499" s="265"/>
      <c r="AJ499" s="265"/>
      <c r="AK499" s="265"/>
      <c r="AL499" s="265"/>
      <c r="AM499" s="265"/>
      <c r="AN499" s="265"/>
      <c r="AO499" s="265"/>
      <c r="AP499" s="265"/>
      <c r="AQ499" s="265"/>
      <c r="AR499" s="265"/>
      <c r="AS499" s="265"/>
      <c r="AT499" s="265"/>
    </row>
    <row r="500" spans="2:46" ht="14.4" x14ac:dyDescent="0.2">
      <c r="B500" s="264"/>
      <c r="C500" s="267"/>
      <c r="D500" s="265"/>
      <c r="E500" s="265"/>
      <c r="F500" s="266"/>
      <c r="G500" s="265"/>
      <c r="H500" s="265"/>
      <c r="I500" s="265"/>
      <c r="J500" s="265"/>
      <c r="K500" s="266"/>
      <c r="L500" s="265"/>
      <c r="M500" s="265"/>
      <c r="N500" s="265"/>
      <c r="O500" s="265"/>
      <c r="P500" s="266"/>
      <c r="Q500" s="265"/>
      <c r="R500" s="265"/>
      <c r="S500" s="265"/>
      <c r="T500" s="265"/>
      <c r="U500" s="266"/>
      <c r="V500" s="265"/>
      <c r="W500" s="265"/>
      <c r="X500" s="265"/>
      <c r="Y500" s="265"/>
      <c r="Z500" s="265"/>
      <c r="AA500" s="265"/>
      <c r="AB500" s="265"/>
      <c r="AC500" s="265"/>
      <c r="AD500" s="265"/>
      <c r="AE500" s="265"/>
      <c r="AF500" s="265"/>
      <c r="AG500" s="265"/>
      <c r="AH500" s="265"/>
      <c r="AI500" s="265"/>
      <c r="AJ500" s="265"/>
      <c r="AK500" s="265"/>
      <c r="AL500" s="265"/>
      <c r="AM500" s="265"/>
      <c r="AN500" s="265"/>
      <c r="AO500" s="265"/>
      <c r="AP500" s="265"/>
      <c r="AQ500" s="265"/>
      <c r="AR500" s="265"/>
      <c r="AS500" s="265"/>
      <c r="AT500" s="265"/>
    </row>
    <row r="501" spans="2:46" ht="14.4" x14ac:dyDescent="0.2">
      <c r="B501" s="264"/>
      <c r="C501" s="267"/>
      <c r="D501" s="265"/>
      <c r="E501" s="265"/>
      <c r="F501" s="266"/>
      <c r="G501" s="265"/>
      <c r="H501" s="265"/>
      <c r="I501" s="265"/>
      <c r="J501" s="265"/>
      <c r="K501" s="266"/>
      <c r="L501" s="265"/>
      <c r="M501" s="265"/>
      <c r="N501" s="265"/>
      <c r="O501" s="265"/>
      <c r="P501" s="266"/>
      <c r="Q501" s="265"/>
      <c r="R501" s="265"/>
      <c r="S501" s="265"/>
      <c r="T501" s="265"/>
      <c r="U501" s="266"/>
      <c r="V501" s="265"/>
      <c r="W501" s="265"/>
      <c r="X501" s="265"/>
      <c r="Y501" s="265"/>
      <c r="Z501" s="265"/>
      <c r="AA501" s="265"/>
      <c r="AB501" s="265"/>
      <c r="AC501" s="265"/>
      <c r="AD501" s="265"/>
      <c r="AE501" s="265"/>
      <c r="AF501" s="265"/>
      <c r="AG501" s="265"/>
      <c r="AH501" s="265"/>
      <c r="AI501" s="265"/>
      <c r="AJ501" s="265"/>
      <c r="AK501" s="265"/>
      <c r="AL501" s="265"/>
      <c r="AM501" s="265"/>
      <c r="AN501" s="265"/>
      <c r="AO501" s="265"/>
      <c r="AP501" s="265"/>
      <c r="AQ501" s="265"/>
      <c r="AR501" s="265"/>
      <c r="AS501" s="265"/>
      <c r="AT501" s="265"/>
    </row>
    <row r="502" spans="2:46" ht="14.4" x14ac:dyDescent="0.2">
      <c r="B502" s="271"/>
      <c r="C502" s="267"/>
      <c r="D502" s="265"/>
      <c r="E502" s="265"/>
      <c r="F502" s="266"/>
      <c r="G502" s="265"/>
      <c r="H502" s="265"/>
      <c r="I502" s="265"/>
      <c r="J502" s="265"/>
      <c r="K502" s="266"/>
      <c r="L502" s="265"/>
      <c r="M502" s="265"/>
      <c r="N502" s="265"/>
      <c r="O502" s="265"/>
      <c r="P502" s="266"/>
      <c r="Q502" s="265"/>
      <c r="R502" s="265"/>
      <c r="S502" s="265"/>
      <c r="T502" s="265"/>
      <c r="U502" s="266"/>
      <c r="V502" s="265"/>
      <c r="W502" s="265"/>
      <c r="X502" s="265"/>
      <c r="Y502" s="265"/>
      <c r="Z502" s="265"/>
      <c r="AA502" s="265"/>
      <c r="AB502" s="265"/>
      <c r="AC502" s="265"/>
      <c r="AD502" s="265"/>
      <c r="AE502" s="265"/>
      <c r="AF502" s="265"/>
      <c r="AG502" s="265"/>
      <c r="AH502" s="265"/>
      <c r="AI502" s="265"/>
      <c r="AJ502" s="265"/>
      <c r="AK502" s="265"/>
      <c r="AL502" s="265"/>
      <c r="AM502" s="265"/>
      <c r="AN502" s="265"/>
      <c r="AO502" s="265"/>
      <c r="AP502" s="265"/>
      <c r="AQ502" s="265"/>
      <c r="AR502" s="265"/>
      <c r="AS502" s="265"/>
      <c r="AT502" s="265"/>
    </row>
    <row r="503" spans="2:46" ht="15" thickBot="1" x14ac:dyDescent="0.25">
      <c r="B503" s="272"/>
      <c r="C503" s="273"/>
      <c r="D503" s="274"/>
      <c r="E503" s="274"/>
      <c r="F503" s="275"/>
      <c r="G503" s="274"/>
      <c r="H503" s="274"/>
      <c r="I503" s="274"/>
      <c r="J503" s="274"/>
      <c r="K503" s="275"/>
      <c r="L503" s="274"/>
      <c r="M503" s="274"/>
      <c r="N503" s="274"/>
      <c r="O503" s="274"/>
      <c r="P503" s="275"/>
      <c r="Q503" s="274"/>
      <c r="R503" s="274"/>
      <c r="S503" s="274"/>
      <c r="T503" s="274"/>
      <c r="U503" s="275"/>
      <c r="V503" s="274"/>
      <c r="W503" s="274"/>
      <c r="X503" s="274"/>
      <c r="Y503" s="274"/>
      <c r="Z503" s="274"/>
      <c r="AA503" s="274"/>
      <c r="AB503" s="274"/>
      <c r="AC503" s="274"/>
      <c r="AD503" s="274"/>
      <c r="AE503" s="274"/>
      <c r="AF503" s="274"/>
      <c r="AG503" s="274"/>
      <c r="AH503" s="274"/>
      <c r="AI503" s="274"/>
      <c r="AJ503" s="274"/>
      <c r="AK503" s="274"/>
      <c r="AL503" s="274"/>
      <c r="AM503" s="274"/>
      <c r="AN503" s="274"/>
      <c r="AO503" s="274"/>
      <c r="AP503" s="274"/>
      <c r="AQ503" s="274"/>
      <c r="AR503" s="274"/>
      <c r="AS503" s="274"/>
      <c r="AT503" s="274"/>
    </row>
    <row r="504" spans="2:46" ht="14.4" x14ac:dyDescent="0.2">
      <c r="B504" s="187" t="s">
        <v>234</v>
      </c>
      <c r="C504" s="251">
        <f t="shared" ref="C504:K504" si="204">SUM(C505:C506)</f>
        <v>0</v>
      </c>
      <c r="D504" s="253">
        <f t="shared" si="204"/>
        <v>0</v>
      </c>
      <c r="E504" s="253">
        <f t="shared" si="204"/>
        <v>0</v>
      </c>
      <c r="F504" s="173">
        <f t="shared" si="204"/>
        <v>0</v>
      </c>
      <c r="G504" s="253">
        <f t="shared" si="204"/>
        <v>0</v>
      </c>
      <c r="H504" s="253">
        <f t="shared" si="204"/>
        <v>0</v>
      </c>
      <c r="I504" s="253">
        <f t="shared" si="204"/>
        <v>0</v>
      </c>
      <c r="J504" s="253">
        <f t="shared" si="204"/>
        <v>0</v>
      </c>
      <c r="K504" s="173">
        <f t="shared" si="204"/>
        <v>0</v>
      </c>
      <c r="L504" s="253"/>
      <c r="M504" s="253"/>
      <c r="N504" s="253"/>
      <c r="O504" s="253"/>
      <c r="P504" s="173"/>
      <c r="Q504" s="253"/>
      <c r="R504" s="253"/>
      <c r="S504" s="253"/>
      <c r="T504" s="253"/>
      <c r="U504" s="173"/>
      <c r="V504" s="253"/>
      <c r="W504" s="253"/>
      <c r="X504" s="253"/>
      <c r="Y504" s="253"/>
      <c r="Z504" s="253"/>
      <c r="AA504" s="253"/>
      <c r="AB504" s="253"/>
      <c r="AC504" s="253"/>
      <c r="AD504" s="253"/>
      <c r="AE504" s="253"/>
      <c r="AF504" s="253"/>
      <c r="AG504" s="253"/>
      <c r="AH504" s="253"/>
      <c r="AI504" s="253"/>
      <c r="AJ504" s="253"/>
      <c r="AK504" s="253"/>
      <c r="AL504" s="253"/>
      <c r="AM504" s="253"/>
      <c r="AN504" s="253"/>
      <c r="AO504" s="253"/>
      <c r="AP504" s="253"/>
      <c r="AQ504" s="253"/>
      <c r="AR504" s="253"/>
      <c r="AS504" s="253"/>
      <c r="AT504" s="253"/>
    </row>
    <row r="505" spans="2:46" ht="14.4" x14ac:dyDescent="0.2">
      <c r="B505" s="189"/>
      <c r="C505" s="104"/>
      <c r="D505" s="105"/>
      <c r="E505" s="223"/>
      <c r="F505" s="107"/>
      <c r="G505" s="105"/>
      <c r="H505" s="105"/>
      <c r="I505" s="105"/>
      <c r="J505" s="105"/>
      <c r="K505" s="107"/>
      <c r="L505" s="105"/>
      <c r="M505" s="105"/>
      <c r="N505" s="105"/>
      <c r="O505" s="105"/>
      <c r="P505" s="107"/>
      <c r="Q505" s="105"/>
      <c r="R505" s="105"/>
      <c r="S505" s="105"/>
      <c r="T505" s="105"/>
      <c r="U505" s="107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105"/>
      <c r="AH505" s="105"/>
      <c r="AI505" s="105"/>
      <c r="AJ505" s="105"/>
      <c r="AK505" s="105"/>
      <c r="AL505" s="105"/>
      <c r="AM505" s="105"/>
      <c r="AN505" s="105"/>
      <c r="AO505" s="105"/>
      <c r="AP505" s="105"/>
      <c r="AQ505" s="105"/>
      <c r="AR505" s="105"/>
      <c r="AS505" s="105"/>
      <c r="AT505" s="105"/>
    </row>
    <row r="506" spans="2:46" ht="15" thickBot="1" x14ac:dyDescent="0.25">
      <c r="B506" s="189"/>
      <c r="C506" s="104"/>
      <c r="D506" s="105"/>
      <c r="E506" s="105"/>
      <c r="F506" s="107"/>
      <c r="G506" s="223"/>
      <c r="H506" s="105"/>
      <c r="I506" s="223"/>
      <c r="J506" s="105"/>
      <c r="K506" s="107"/>
      <c r="L506" s="105"/>
      <c r="M506" s="105"/>
      <c r="N506" s="105"/>
      <c r="O506" s="105"/>
      <c r="P506" s="107"/>
      <c r="Q506" s="105"/>
      <c r="R506" s="105"/>
      <c r="S506" s="105"/>
      <c r="T506" s="105"/>
      <c r="U506" s="107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  <c r="AF506" s="105"/>
      <c r="AG506" s="105"/>
      <c r="AH506" s="105"/>
      <c r="AI506" s="105"/>
      <c r="AJ506" s="105"/>
      <c r="AK506" s="105"/>
      <c r="AL506" s="105"/>
      <c r="AM506" s="105"/>
      <c r="AN506" s="105"/>
      <c r="AO506" s="105"/>
      <c r="AP506" s="105"/>
      <c r="AQ506" s="105"/>
      <c r="AR506" s="105"/>
      <c r="AS506" s="105"/>
      <c r="AT506" s="105"/>
    </row>
    <row r="507" spans="2:46" ht="15.6" thickTop="1" thickBot="1" x14ac:dyDescent="0.25">
      <c r="B507" s="400" t="s">
        <v>376</v>
      </c>
      <c r="C507" s="401">
        <f t="shared" ref="C507:K507" si="205">C508+C520</f>
        <v>963.76204007333297</v>
      </c>
      <c r="D507" s="402">
        <f t="shared" si="205"/>
        <v>513.43112637368483</v>
      </c>
      <c r="E507" s="402">
        <f t="shared" si="205"/>
        <v>1304.5939405024276</v>
      </c>
      <c r="F507" s="403">
        <f t="shared" si="205"/>
        <v>2318.9456240130016</v>
      </c>
      <c r="G507" s="402">
        <f t="shared" si="205"/>
        <v>1114.7733876279999</v>
      </c>
      <c r="H507" s="402">
        <f t="shared" si="205"/>
        <v>643.04652907100012</v>
      </c>
      <c r="I507" s="402">
        <f t="shared" si="205"/>
        <v>1048.6646332420005</v>
      </c>
      <c r="J507" s="402">
        <f t="shared" si="205"/>
        <v>1138.3233972370001</v>
      </c>
      <c r="K507" s="403">
        <f t="shared" si="205"/>
        <v>1296.3470927899984</v>
      </c>
      <c r="L507" s="402"/>
      <c r="M507" s="402"/>
      <c r="N507" s="402"/>
      <c r="O507" s="402"/>
      <c r="P507" s="403"/>
      <c r="Q507" s="402"/>
      <c r="R507" s="402"/>
      <c r="S507" s="402"/>
      <c r="T507" s="402"/>
      <c r="U507" s="403"/>
      <c r="V507" s="402"/>
      <c r="W507" s="402"/>
      <c r="X507" s="402"/>
      <c r="Y507" s="402"/>
      <c r="Z507" s="402"/>
      <c r="AA507" s="402"/>
      <c r="AB507" s="402"/>
      <c r="AC507" s="402"/>
      <c r="AD507" s="402"/>
      <c r="AE507" s="402"/>
      <c r="AF507" s="402"/>
      <c r="AG507" s="402"/>
      <c r="AH507" s="402"/>
      <c r="AI507" s="402"/>
      <c r="AJ507" s="402"/>
      <c r="AK507" s="402"/>
      <c r="AL507" s="402"/>
      <c r="AM507" s="402"/>
      <c r="AN507" s="402"/>
      <c r="AO507" s="402"/>
      <c r="AP507" s="402"/>
      <c r="AQ507" s="402"/>
      <c r="AR507" s="402"/>
      <c r="AS507" s="402"/>
      <c r="AT507" s="402"/>
    </row>
    <row r="508" spans="2:46" ht="14.4" x14ac:dyDescent="0.2">
      <c r="B508" s="279" t="s">
        <v>322</v>
      </c>
      <c r="C508" s="404">
        <f>SUM(C509:C519)</f>
        <v>963.76204007333297</v>
      </c>
      <c r="D508" s="405">
        <f t="shared" ref="D508:K508" si="206">SUM(D509:D519)</f>
        <v>513.43112637368483</v>
      </c>
      <c r="E508" s="405">
        <f t="shared" si="206"/>
        <v>1304.5939405024276</v>
      </c>
      <c r="F508" s="221">
        <f t="shared" si="206"/>
        <v>2318.9456240130016</v>
      </c>
      <c r="G508" s="405">
        <f t="shared" si="206"/>
        <v>1114.7733876279999</v>
      </c>
      <c r="H508" s="405">
        <f t="shared" si="206"/>
        <v>643.04652907100012</v>
      </c>
      <c r="I508" s="405">
        <f t="shared" si="206"/>
        <v>1048.6646332420005</v>
      </c>
      <c r="J508" s="405">
        <f t="shared" si="206"/>
        <v>1138.3233972370001</v>
      </c>
      <c r="K508" s="221">
        <f t="shared" si="206"/>
        <v>1296.3470927899984</v>
      </c>
      <c r="L508" s="405"/>
      <c r="M508" s="405"/>
      <c r="N508" s="405"/>
      <c r="O508" s="405"/>
      <c r="P508" s="221"/>
      <c r="Q508" s="405"/>
      <c r="R508" s="405"/>
      <c r="S508" s="405"/>
      <c r="T508" s="405"/>
      <c r="U508" s="221"/>
      <c r="V508" s="405"/>
      <c r="W508" s="405"/>
      <c r="X508" s="405"/>
      <c r="Y508" s="405"/>
      <c r="Z508" s="405"/>
      <c r="AA508" s="405"/>
      <c r="AB508" s="405"/>
      <c r="AC508" s="405"/>
      <c r="AD508" s="405"/>
      <c r="AE508" s="405"/>
      <c r="AF508" s="405"/>
      <c r="AG508" s="405"/>
      <c r="AH508" s="405"/>
      <c r="AI508" s="405"/>
      <c r="AJ508" s="405"/>
      <c r="AK508" s="405"/>
      <c r="AL508" s="405"/>
      <c r="AM508" s="405"/>
      <c r="AN508" s="405"/>
      <c r="AO508" s="405"/>
      <c r="AP508" s="405"/>
      <c r="AQ508" s="405"/>
      <c r="AR508" s="405"/>
      <c r="AS508" s="405"/>
      <c r="AT508" s="405"/>
    </row>
    <row r="509" spans="2:46" x14ac:dyDescent="0.2">
      <c r="B509" s="282" t="s">
        <v>324</v>
      </c>
      <c r="C509" s="397">
        <f>+[1]ARCONEL!D481-C525</f>
        <v>755.9404358730709</v>
      </c>
      <c r="D509" s="397">
        <f>+[1]ARCONEL!E481-D525</f>
        <v>391.55935228255214</v>
      </c>
      <c r="E509" s="397">
        <f>+[1]ARCONEL!F481-E525</f>
        <v>1056.0267862791811</v>
      </c>
      <c r="F509" s="233">
        <f>+[1]ARCONEL!G481-F525</f>
        <v>1930.1693075070018</v>
      </c>
      <c r="G509" s="397">
        <f>+[1]ARCONEL!H481-G525</f>
        <v>972.87296436199995</v>
      </c>
      <c r="H509" s="397">
        <f>+[1]ARCONEL!I481-H525</f>
        <v>479.35163171800014</v>
      </c>
      <c r="I509" s="397">
        <f>+[1]ARCONEL!J481-I525</f>
        <v>831.93585304600037</v>
      </c>
      <c r="J509" s="397">
        <f>+[1]ARCONEL!K481-J525</f>
        <v>840.24402448800015</v>
      </c>
      <c r="K509" s="233">
        <f>+[1]ARCONEL!L481-K525</f>
        <v>987.85493641499829</v>
      </c>
      <c r="L509" s="105"/>
      <c r="M509" s="105"/>
      <c r="N509" s="105"/>
      <c r="O509" s="105"/>
      <c r="P509" s="107"/>
      <c r="Q509" s="105"/>
      <c r="R509" s="105"/>
      <c r="S509" s="105"/>
      <c r="T509" s="105"/>
      <c r="U509" s="107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  <c r="AF509" s="105"/>
      <c r="AG509" s="105"/>
      <c r="AH509" s="105"/>
      <c r="AI509" s="105"/>
      <c r="AJ509" s="105"/>
      <c r="AK509" s="105"/>
      <c r="AL509" s="105"/>
      <c r="AM509" s="105"/>
      <c r="AN509" s="105"/>
      <c r="AO509" s="105"/>
      <c r="AP509" s="105"/>
      <c r="AQ509" s="105"/>
      <c r="AR509" s="105"/>
      <c r="AS509" s="105"/>
      <c r="AT509" s="105"/>
    </row>
    <row r="510" spans="2:46" x14ac:dyDescent="0.2">
      <c r="B510" s="282" t="s">
        <v>325</v>
      </c>
      <c r="C510" s="397">
        <f>+[1]ARCONEL!D490</f>
        <v>207.8216042002621</v>
      </c>
      <c r="D510" s="397">
        <f>+[1]ARCONEL!E490</f>
        <v>121.87177409113265</v>
      </c>
      <c r="E510" s="397">
        <f>+[1]ARCONEL!F490</f>
        <v>248.5671542232464</v>
      </c>
      <c r="F510" s="233">
        <f>+[1]ARCONEL!G490</f>
        <v>388.77631650599977</v>
      </c>
      <c r="G510" s="397">
        <f>+[1]ARCONEL!H490</f>
        <v>141.90042326599996</v>
      </c>
      <c r="H510" s="397">
        <f>+[1]ARCONEL!I490</f>
        <v>163.69489735300002</v>
      </c>
      <c r="I510" s="397">
        <f>+[1]ARCONEL!J490</f>
        <v>216.728780196</v>
      </c>
      <c r="J510" s="397">
        <f>+[1]ARCONEL!K490</f>
        <v>298.07937274900002</v>
      </c>
      <c r="K510" s="233">
        <f>+[1]ARCONEL!L490</f>
        <v>308.49215637500015</v>
      </c>
      <c r="L510" s="105"/>
      <c r="M510" s="105"/>
      <c r="N510" s="105"/>
      <c r="O510" s="105"/>
      <c r="P510" s="107"/>
      <c r="Q510" s="105"/>
      <c r="R510" s="105"/>
      <c r="S510" s="105"/>
      <c r="T510" s="105"/>
      <c r="U510" s="107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105"/>
      <c r="AH510" s="105"/>
      <c r="AI510" s="105"/>
      <c r="AJ510" s="105"/>
      <c r="AK510" s="105"/>
      <c r="AL510" s="105"/>
      <c r="AM510" s="105"/>
      <c r="AN510" s="105"/>
      <c r="AO510" s="105"/>
      <c r="AP510" s="105"/>
      <c r="AQ510" s="105"/>
      <c r="AR510" s="105"/>
      <c r="AS510" s="105"/>
      <c r="AT510" s="105"/>
    </row>
    <row r="511" spans="2:46" ht="14.4" x14ac:dyDescent="0.2">
      <c r="B511" s="406"/>
      <c r="C511" s="104"/>
      <c r="D511" s="105"/>
      <c r="E511" s="105"/>
      <c r="F511" s="107"/>
      <c r="G511" s="105"/>
      <c r="H511" s="105"/>
      <c r="I511" s="105"/>
      <c r="J511" s="105"/>
      <c r="K511" s="107"/>
      <c r="L511" s="105"/>
      <c r="M511" s="105"/>
      <c r="N511" s="105"/>
      <c r="O511" s="105"/>
      <c r="P511" s="107"/>
      <c r="Q511" s="105"/>
      <c r="R511" s="105"/>
      <c r="S511" s="105"/>
      <c r="T511" s="105"/>
      <c r="U511" s="107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  <c r="AI511" s="105"/>
      <c r="AJ511" s="105"/>
      <c r="AK511" s="105"/>
      <c r="AL511" s="105"/>
      <c r="AM511" s="105"/>
      <c r="AN511" s="105"/>
      <c r="AO511" s="105"/>
      <c r="AP511" s="105"/>
      <c r="AQ511" s="105"/>
      <c r="AR511" s="105"/>
      <c r="AS511" s="105"/>
      <c r="AT511" s="105"/>
    </row>
    <row r="512" spans="2:46" ht="14.4" x14ac:dyDescent="0.2">
      <c r="B512" s="406"/>
      <c r="C512" s="104"/>
      <c r="D512" s="105"/>
      <c r="E512" s="105"/>
      <c r="F512" s="107"/>
      <c r="G512" s="105"/>
      <c r="H512" s="105"/>
      <c r="I512" s="105"/>
      <c r="J512" s="105"/>
      <c r="K512" s="107"/>
      <c r="L512" s="105"/>
      <c r="M512" s="105"/>
      <c r="N512" s="105"/>
      <c r="O512" s="105"/>
      <c r="P512" s="107"/>
      <c r="Q512" s="105"/>
      <c r="R512" s="105"/>
      <c r="S512" s="105"/>
      <c r="T512" s="105"/>
      <c r="U512" s="107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  <c r="AF512" s="105"/>
      <c r="AG512" s="105"/>
      <c r="AH512" s="105"/>
      <c r="AI512" s="105"/>
      <c r="AJ512" s="105"/>
      <c r="AK512" s="105"/>
      <c r="AL512" s="105"/>
      <c r="AM512" s="105"/>
      <c r="AN512" s="105"/>
      <c r="AO512" s="105"/>
      <c r="AP512" s="105"/>
      <c r="AQ512" s="105"/>
      <c r="AR512" s="105"/>
      <c r="AS512" s="105"/>
      <c r="AT512" s="105"/>
    </row>
    <row r="513" spans="2:46" ht="14.4" x14ac:dyDescent="0.2">
      <c r="B513" s="406"/>
      <c r="C513" s="104"/>
      <c r="D513" s="105"/>
      <c r="E513" s="105"/>
      <c r="F513" s="107"/>
      <c r="G513" s="105"/>
      <c r="H513" s="105"/>
      <c r="I513" s="105"/>
      <c r="J513" s="105"/>
      <c r="K513" s="107"/>
      <c r="L513" s="105"/>
      <c r="M513" s="105"/>
      <c r="N513" s="105"/>
      <c r="O513" s="105"/>
      <c r="P513" s="107"/>
      <c r="Q513" s="105"/>
      <c r="R513" s="105"/>
      <c r="S513" s="105"/>
      <c r="T513" s="105"/>
      <c r="U513" s="107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105"/>
      <c r="AH513" s="105"/>
      <c r="AI513" s="105"/>
      <c r="AJ513" s="105"/>
      <c r="AK513" s="105"/>
      <c r="AL513" s="105"/>
      <c r="AM513" s="105"/>
      <c r="AN513" s="105"/>
      <c r="AO513" s="105"/>
      <c r="AP513" s="105"/>
      <c r="AQ513" s="105"/>
      <c r="AR513" s="105"/>
      <c r="AS513" s="105"/>
      <c r="AT513" s="105"/>
    </row>
    <row r="514" spans="2:46" ht="14.4" x14ac:dyDescent="0.2">
      <c r="B514" s="406"/>
      <c r="C514" s="104"/>
      <c r="D514" s="105"/>
      <c r="E514" s="105"/>
      <c r="F514" s="107"/>
      <c r="G514" s="105"/>
      <c r="H514" s="105"/>
      <c r="I514" s="105"/>
      <c r="J514" s="105"/>
      <c r="K514" s="107"/>
      <c r="L514" s="105"/>
      <c r="M514" s="105"/>
      <c r="N514" s="105"/>
      <c r="O514" s="105"/>
      <c r="P514" s="107"/>
      <c r="Q514" s="105"/>
      <c r="R514" s="105"/>
      <c r="S514" s="105"/>
      <c r="T514" s="105"/>
      <c r="U514" s="107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  <c r="AF514" s="105"/>
      <c r="AG514" s="105"/>
      <c r="AH514" s="105"/>
      <c r="AI514" s="105"/>
      <c r="AJ514" s="105"/>
      <c r="AK514" s="105"/>
      <c r="AL514" s="105"/>
      <c r="AM514" s="105"/>
      <c r="AN514" s="105"/>
      <c r="AO514" s="105"/>
      <c r="AP514" s="105"/>
      <c r="AQ514" s="105"/>
      <c r="AR514" s="105"/>
      <c r="AS514" s="105"/>
      <c r="AT514" s="105"/>
    </row>
    <row r="515" spans="2:46" ht="14.4" x14ac:dyDescent="0.2">
      <c r="B515" s="406"/>
      <c r="C515" s="104"/>
      <c r="D515" s="105"/>
      <c r="E515" s="105"/>
      <c r="F515" s="107"/>
      <c r="G515" s="105"/>
      <c r="H515" s="105"/>
      <c r="I515" s="105"/>
      <c r="J515" s="105"/>
      <c r="K515" s="107"/>
      <c r="L515" s="105"/>
      <c r="M515" s="105"/>
      <c r="N515" s="105"/>
      <c r="O515" s="105"/>
      <c r="P515" s="107"/>
      <c r="Q515" s="105"/>
      <c r="R515" s="105"/>
      <c r="S515" s="105"/>
      <c r="T515" s="105"/>
      <c r="U515" s="107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  <c r="AF515" s="105"/>
      <c r="AG515" s="105"/>
      <c r="AH515" s="105"/>
      <c r="AI515" s="105"/>
      <c r="AJ515" s="105"/>
      <c r="AK515" s="105"/>
      <c r="AL515" s="105"/>
      <c r="AM515" s="105"/>
      <c r="AN515" s="105"/>
      <c r="AO515" s="105"/>
      <c r="AP515" s="105"/>
      <c r="AQ515" s="105"/>
      <c r="AR515" s="105"/>
      <c r="AS515" s="105"/>
      <c r="AT515" s="105"/>
    </row>
    <row r="516" spans="2:46" ht="14.4" x14ac:dyDescent="0.2">
      <c r="B516" s="282"/>
      <c r="C516" s="104"/>
      <c r="D516" s="105"/>
      <c r="E516" s="223"/>
      <c r="F516" s="107"/>
      <c r="G516" s="105"/>
      <c r="H516" s="105"/>
      <c r="I516" s="105"/>
      <c r="J516" s="105"/>
      <c r="K516" s="107"/>
      <c r="L516" s="105"/>
      <c r="M516" s="105"/>
      <c r="N516" s="105"/>
      <c r="O516" s="105"/>
      <c r="P516" s="107"/>
      <c r="Q516" s="105"/>
      <c r="R516" s="105"/>
      <c r="S516" s="105"/>
      <c r="T516" s="105"/>
      <c r="U516" s="107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  <c r="AF516" s="105"/>
      <c r="AG516" s="105"/>
      <c r="AH516" s="105"/>
      <c r="AI516" s="105"/>
      <c r="AJ516" s="105"/>
      <c r="AK516" s="105"/>
      <c r="AL516" s="105"/>
      <c r="AM516" s="105"/>
      <c r="AN516" s="105"/>
      <c r="AO516" s="105"/>
      <c r="AP516" s="105"/>
      <c r="AQ516" s="105"/>
      <c r="AR516" s="105"/>
      <c r="AS516" s="105"/>
      <c r="AT516" s="105"/>
    </row>
    <row r="517" spans="2:46" ht="14.4" x14ac:dyDescent="0.2">
      <c r="B517" s="282"/>
      <c r="C517" s="104"/>
      <c r="D517" s="105"/>
      <c r="E517" s="223"/>
      <c r="F517" s="107"/>
      <c r="G517" s="105"/>
      <c r="H517" s="105"/>
      <c r="I517" s="105"/>
      <c r="J517" s="105"/>
      <c r="K517" s="107"/>
      <c r="L517" s="105"/>
      <c r="M517" s="105"/>
      <c r="N517" s="105"/>
      <c r="O517" s="105"/>
      <c r="P517" s="107"/>
      <c r="Q517" s="105"/>
      <c r="R517" s="105"/>
      <c r="S517" s="105"/>
      <c r="T517" s="105"/>
      <c r="U517" s="107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  <c r="AF517" s="105"/>
      <c r="AG517" s="105"/>
      <c r="AH517" s="105"/>
      <c r="AI517" s="105"/>
      <c r="AJ517" s="105"/>
      <c r="AK517" s="105"/>
      <c r="AL517" s="105"/>
      <c r="AM517" s="105"/>
      <c r="AN517" s="105"/>
      <c r="AO517" s="105"/>
      <c r="AP517" s="105"/>
      <c r="AQ517" s="105"/>
      <c r="AR517" s="105"/>
      <c r="AS517" s="105"/>
      <c r="AT517" s="105"/>
    </row>
    <row r="518" spans="2:46" ht="14.4" x14ac:dyDescent="0.2">
      <c r="B518" s="407"/>
      <c r="C518" s="104"/>
      <c r="D518" s="105"/>
      <c r="E518" s="105"/>
      <c r="F518" s="107"/>
      <c r="G518" s="105"/>
      <c r="H518" s="105"/>
      <c r="I518" s="105"/>
      <c r="J518" s="105"/>
      <c r="K518" s="107"/>
      <c r="L518" s="105"/>
      <c r="M518" s="105"/>
      <c r="N518" s="105"/>
      <c r="O518" s="105"/>
      <c r="P518" s="107"/>
      <c r="Q518" s="105"/>
      <c r="R518" s="105"/>
      <c r="S518" s="105"/>
      <c r="T518" s="105"/>
      <c r="U518" s="107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  <c r="AF518" s="105"/>
      <c r="AG518" s="105"/>
      <c r="AH518" s="105"/>
      <c r="AI518" s="105"/>
      <c r="AJ518" s="105"/>
      <c r="AK518" s="105"/>
      <c r="AL518" s="105"/>
      <c r="AM518" s="105"/>
      <c r="AN518" s="105"/>
      <c r="AO518" s="105"/>
      <c r="AP518" s="105"/>
      <c r="AQ518" s="105"/>
      <c r="AR518" s="105"/>
      <c r="AS518" s="105"/>
      <c r="AT518" s="105"/>
    </row>
    <row r="519" spans="2:46" ht="15" thickBot="1" x14ac:dyDescent="0.25">
      <c r="B519" s="407"/>
      <c r="C519" s="104"/>
      <c r="D519" s="105"/>
      <c r="E519" s="105"/>
      <c r="F519" s="107"/>
      <c r="G519" s="105"/>
      <c r="H519" s="105"/>
      <c r="I519" s="105"/>
      <c r="J519" s="105"/>
      <c r="K519" s="107"/>
      <c r="L519" s="105"/>
      <c r="M519" s="105"/>
      <c r="N519" s="105"/>
      <c r="O519" s="105"/>
      <c r="P519" s="107"/>
      <c r="Q519" s="105"/>
      <c r="R519" s="105"/>
      <c r="S519" s="105"/>
      <c r="T519" s="105"/>
      <c r="U519" s="107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  <c r="AF519" s="105"/>
      <c r="AG519" s="105"/>
      <c r="AH519" s="105"/>
      <c r="AI519" s="105"/>
      <c r="AJ519" s="105"/>
      <c r="AK519" s="105"/>
      <c r="AL519" s="105"/>
      <c r="AM519" s="105"/>
      <c r="AN519" s="105"/>
      <c r="AO519" s="105"/>
      <c r="AP519" s="105"/>
      <c r="AQ519" s="105"/>
      <c r="AR519" s="105"/>
      <c r="AS519" s="105"/>
      <c r="AT519" s="105"/>
    </row>
    <row r="520" spans="2:46" ht="14.4" x14ac:dyDescent="0.2">
      <c r="B520" s="279" t="s">
        <v>234</v>
      </c>
      <c r="C520" s="408">
        <f>SUM(C521:C522)</f>
        <v>0</v>
      </c>
      <c r="D520" s="408">
        <f t="shared" ref="D520:K520" si="207">SUM(D521:D522)</f>
        <v>0</v>
      </c>
      <c r="E520" s="408">
        <f t="shared" si="207"/>
        <v>0</v>
      </c>
      <c r="F520" s="395">
        <f t="shared" si="207"/>
        <v>0</v>
      </c>
      <c r="G520" s="408">
        <f t="shared" si="207"/>
        <v>0</v>
      </c>
      <c r="H520" s="408">
        <f t="shared" si="207"/>
        <v>0</v>
      </c>
      <c r="I520" s="408">
        <f t="shared" si="207"/>
        <v>0</v>
      </c>
      <c r="J520" s="408">
        <f t="shared" si="207"/>
        <v>0</v>
      </c>
      <c r="K520" s="395">
        <f t="shared" si="207"/>
        <v>0</v>
      </c>
      <c r="L520" s="408"/>
      <c r="M520" s="408"/>
      <c r="N520" s="408"/>
      <c r="O520" s="408"/>
      <c r="P520" s="395"/>
      <c r="Q520" s="408"/>
      <c r="R520" s="408"/>
      <c r="S520" s="408"/>
      <c r="T520" s="408"/>
      <c r="U520" s="395"/>
      <c r="V520" s="408"/>
      <c r="W520" s="408"/>
      <c r="X520" s="408"/>
      <c r="Y520" s="408"/>
      <c r="Z520" s="408"/>
      <c r="AA520" s="408"/>
      <c r="AB520" s="409"/>
      <c r="AC520" s="409"/>
      <c r="AD520" s="409"/>
      <c r="AE520" s="409"/>
      <c r="AF520" s="409"/>
      <c r="AG520" s="409"/>
      <c r="AH520" s="409"/>
      <c r="AI520" s="409"/>
      <c r="AJ520" s="409"/>
      <c r="AK520" s="409"/>
      <c r="AL520" s="409"/>
      <c r="AM520" s="409"/>
      <c r="AN520" s="409"/>
      <c r="AO520" s="409"/>
      <c r="AP520" s="409"/>
      <c r="AQ520" s="409"/>
      <c r="AR520" s="409"/>
      <c r="AS520" s="409"/>
      <c r="AT520" s="409"/>
    </row>
    <row r="521" spans="2:46" ht="14.4" x14ac:dyDescent="0.2">
      <c r="B521" s="410"/>
      <c r="C521" s="411"/>
      <c r="D521" s="412"/>
      <c r="E521" s="412"/>
      <c r="F521" s="413"/>
      <c r="G521" s="412"/>
      <c r="H521" s="412"/>
      <c r="I521" s="412"/>
      <c r="J521" s="412"/>
      <c r="K521" s="413"/>
      <c r="L521" s="412"/>
      <c r="M521" s="412"/>
      <c r="N521" s="412"/>
      <c r="O521" s="412"/>
      <c r="P521" s="413"/>
      <c r="Q521" s="412"/>
      <c r="R521" s="412"/>
      <c r="S521" s="412"/>
      <c r="T521" s="412"/>
      <c r="U521" s="413"/>
      <c r="V521" s="412"/>
      <c r="W521" s="412"/>
      <c r="X521" s="412"/>
      <c r="Y521" s="412"/>
      <c r="Z521" s="412"/>
      <c r="AA521" s="412"/>
      <c r="AB521" s="412"/>
      <c r="AC521" s="412"/>
      <c r="AD521" s="412"/>
      <c r="AE521" s="412"/>
      <c r="AF521" s="412"/>
      <c r="AG521" s="412"/>
      <c r="AH521" s="412"/>
      <c r="AI521" s="412"/>
      <c r="AJ521" s="412"/>
      <c r="AK521" s="412"/>
      <c r="AL521" s="412"/>
      <c r="AM521" s="412"/>
      <c r="AN521" s="412"/>
      <c r="AO521" s="412"/>
      <c r="AP521" s="412"/>
      <c r="AQ521" s="412"/>
      <c r="AR521" s="412"/>
      <c r="AS521" s="412"/>
      <c r="AT521" s="412"/>
    </row>
    <row r="522" spans="2:46" ht="15" thickBot="1" x14ac:dyDescent="0.25">
      <c r="B522" s="414"/>
      <c r="C522" s="415"/>
      <c r="D522" s="159"/>
      <c r="E522" s="159"/>
      <c r="F522" s="160"/>
      <c r="G522" s="159"/>
      <c r="H522" s="159"/>
      <c r="I522" s="159"/>
      <c r="J522" s="159"/>
      <c r="K522" s="160"/>
      <c r="L522" s="159"/>
      <c r="M522" s="159"/>
      <c r="N522" s="159"/>
      <c r="O522" s="159"/>
      <c r="P522" s="160"/>
      <c r="Q522" s="159"/>
      <c r="R522" s="159"/>
      <c r="S522" s="159"/>
      <c r="T522" s="159"/>
      <c r="U522" s="160"/>
      <c r="V522" s="159"/>
      <c r="W522" s="159"/>
      <c r="X522" s="159"/>
      <c r="Y522" s="159"/>
      <c r="Z522" s="159"/>
      <c r="AA522" s="159"/>
      <c r="AB522" s="159"/>
      <c r="AC522" s="159"/>
      <c r="AD522" s="159"/>
      <c r="AE522" s="159"/>
      <c r="AF522" s="159"/>
      <c r="AG522" s="159"/>
      <c r="AH522" s="159"/>
      <c r="AI522" s="159"/>
      <c r="AJ522" s="159"/>
      <c r="AK522" s="159"/>
      <c r="AL522" s="159"/>
      <c r="AM522" s="159"/>
      <c r="AN522" s="159"/>
      <c r="AO522" s="159"/>
      <c r="AP522" s="159"/>
      <c r="AQ522" s="159"/>
      <c r="AR522" s="159"/>
      <c r="AS522" s="159"/>
      <c r="AT522" s="159"/>
    </row>
    <row r="523" spans="2:46" ht="15.6" thickTop="1" thickBot="1" x14ac:dyDescent="0.25">
      <c r="B523" s="276" t="s">
        <v>377</v>
      </c>
      <c r="C523" s="277">
        <f>C524+C527</f>
        <v>932.93770000000006</v>
      </c>
      <c r="D523" s="277">
        <f t="shared" ref="D523:K523" si="208">D524+D527</f>
        <v>766.61919999999998</v>
      </c>
      <c r="E523" s="277">
        <f t="shared" si="208"/>
        <v>921.01589999699991</v>
      </c>
      <c r="F523" s="286">
        <f t="shared" si="208"/>
        <v>1030.250099997</v>
      </c>
      <c r="G523" s="277">
        <f t="shared" si="208"/>
        <v>717.58011830999999</v>
      </c>
      <c r="H523" s="277">
        <f t="shared" si="208"/>
        <v>1244.2269394289999</v>
      </c>
      <c r="I523" s="277">
        <f t="shared" si="208"/>
        <v>1460.3614690519998</v>
      </c>
      <c r="J523" s="277">
        <f t="shared" si="208"/>
        <v>1631.1697299009995</v>
      </c>
      <c r="K523" s="286">
        <f t="shared" si="208"/>
        <v>1506.7042333840002</v>
      </c>
      <c r="L523" s="277"/>
      <c r="M523" s="277"/>
      <c r="N523" s="277"/>
      <c r="O523" s="277"/>
      <c r="P523" s="286"/>
      <c r="Q523" s="277"/>
      <c r="R523" s="277"/>
      <c r="S523" s="277"/>
      <c r="T523" s="277"/>
      <c r="U523" s="286"/>
      <c r="V523" s="277"/>
      <c r="W523" s="277"/>
      <c r="X523" s="277"/>
      <c r="Y523" s="277"/>
      <c r="Z523" s="277"/>
      <c r="AA523" s="277"/>
      <c r="AB523" s="277"/>
      <c r="AC523" s="277"/>
      <c r="AD523" s="277"/>
      <c r="AE523" s="277"/>
      <c r="AF523" s="277"/>
      <c r="AG523" s="277"/>
      <c r="AH523" s="277"/>
      <c r="AI523" s="277"/>
      <c r="AJ523" s="277"/>
      <c r="AK523" s="277"/>
      <c r="AL523" s="277"/>
      <c r="AM523" s="277"/>
      <c r="AN523" s="277"/>
      <c r="AO523" s="277"/>
      <c r="AP523" s="277"/>
      <c r="AQ523" s="277"/>
      <c r="AR523" s="277"/>
      <c r="AS523" s="277"/>
      <c r="AT523" s="277"/>
    </row>
    <row r="524" spans="2:46" ht="14.4" x14ac:dyDescent="0.2">
      <c r="B524" s="279" t="s">
        <v>208</v>
      </c>
      <c r="C524" s="280">
        <f>SUM(C525:C526)</f>
        <v>932.93770000000006</v>
      </c>
      <c r="D524" s="280">
        <f t="shared" ref="D524:K524" si="209">SUM(D525:D526)</f>
        <v>766.61919999999998</v>
      </c>
      <c r="E524" s="280">
        <f t="shared" si="209"/>
        <v>921.01589999699991</v>
      </c>
      <c r="F524" s="287">
        <f t="shared" si="209"/>
        <v>1030.250099997</v>
      </c>
      <c r="G524" s="280">
        <f t="shared" si="209"/>
        <v>717.58011830999999</v>
      </c>
      <c r="H524" s="280">
        <f t="shared" si="209"/>
        <v>1244.2269394289999</v>
      </c>
      <c r="I524" s="280">
        <f t="shared" si="209"/>
        <v>1460.3614690519998</v>
      </c>
      <c r="J524" s="280">
        <f t="shared" si="209"/>
        <v>1631.1697299009995</v>
      </c>
      <c r="K524" s="287">
        <f t="shared" si="209"/>
        <v>1506.7042333840002</v>
      </c>
      <c r="L524" s="280"/>
      <c r="M524" s="280"/>
      <c r="N524" s="280"/>
      <c r="O524" s="280"/>
      <c r="P524" s="287"/>
      <c r="Q524" s="280"/>
      <c r="R524" s="280"/>
      <c r="S524" s="280"/>
      <c r="T524" s="280"/>
      <c r="U524" s="287"/>
      <c r="V524" s="280"/>
      <c r="W524" s="280"/>
      <c r="X524" s="280"/>
      <c r="Y524" s="280"/>
      <c r="Z524" s="280"/>
      <c r="AA524" s="280"/>
      <c r="AB524" s="280"/>
      <c r="AC524" s="280"/>
      <c r="AD524" s="280"/>
      <c r="AE524" s="280"/>
      <c r="AF524" s="280"/>
      <c r="AG524" s="280"/>
      <c r="AH524" s="280"/>
      <c r="AI524" s="280"/>
      <c r="AJ524" s="280"/>
      <c r="AK524" s="280"/>
      <c r="AL524" s="280"/>
      <c r="AM524" s="280"/>
      <c r="AN524" s="280"/>
      <c r="AO524" s="280"/>
      <c r="AP524" s="280"/>
      <c r="AQ524" s="280"/>
      <c r="AR524" s="280"/>
      <c r="AS524" s="280"/>
      <c r="AT524" s="280"/>
    </row>
    <row r="525" spans="2:46" x14ac:dyDescent="0.2">
      <c r="B525" s="282" t="s">
        <v>378</v>
      </c>
      <c r="C525" s="288">
        <f>+[1]ARCONEL!D458</f>
        <v>932.93770000000006</v>
      </c>
      <c r="D525" s="288">
        <f>+[1]ARCONEL!E458</f>
        <v>766.61919999999998</v>
      </c>
      <c r="E525" s="288">
        <f>+[1]ARCONEL!F458</f>
        <v>921.01589999699991</v>
      </c>
      <c r="F525" s="289">
        <f>+[1]ARCONEL!G458</f>
        <v>1030.250099997</v>
      </c>
      <c r="G525" s="288">
        <f>+[1]ARCONEL!H458</f>
        <v>717.58011830999999</v>
      </c>
      <c r="H525" s="288">
        <f>+[1]ARCONEL!I458</f>
        <v>1244.2269394289999</v>
      </c>
      <c r="I525" s="288">
        <f>+[1]ARCONEL!J458</f>
        <v>1460.3614690519998</v>
      </c>
      <c r="J525" s="288">
        <f>+[1]ARCONEL!K458</f>
        <v>1631.1697299009995</v>
      </c>
      <c r="K525" s="289">
        <f>+[1]ARCONEL!L458</f>
        <v>1506.7042333840002</v>
      </c>
      <c r="L525" s="288"/>
      <c r="M525" s="288"/>
      <c r="N525" s="288"/>
      <c r="O525" s="288"/>
      <c r="P525" s="289"/>
      <c r="Q525" s="288"/>
      <c r="R525" s="288"/>
      <c r="S525" s="288"/>
      <c r="T525" s="288"/>
      <c r="U525" s="289"/>
      <c r="V525" s="288"/>
      <c r="W525" s="288"/>
      <c r="X525" s="288"/>
      <c r="Y525" s="288"/>
      <c r="Z525" s="288"/>
      <c r="AA525" s="288"/>
      <c r="AB525" s="288"/>
      <c r="AC525" s="288"/>
      <c r="AD525" s="288"/>
      <c r="AE525" s="288"/>
      <c r="AF525" s="288"/>
      <c r="AG525" s="288"/>
      <c r="AH525" s="288"/>
      <c r="AI525" s="288"/>
      <c r="AJ525" s="288"/>
      <c r="AK525" s="288"/>
      <c r="AL525" s="288"/>
      <c r="AM525" s="288"/>
      <c r="AN525" s="288"/>
      <c r="AO525" s="288"/>
      <c r="AP525" s="288"/>
      <c r="AQ525" s="288"/>
      <c r="AR525" s="288"/>
      <c r="AS525" s="288"/>
      <c r="AT525" s="288"/>
    </row>
    <row r="526" spans="2:46" ht="15" thickBot="1" x14ac:dyDescent="0.25">
      <c r="B526" s="282"/>
      <c r="C526" s="104"/>
      <c r="D526" s="105"/>
      <c r="E526" s="223"/>
      <c r="F526" s="107"/>
      <c r="G526" s="288"/>
      <c r="H526" s="288"/>
      <c r="I526" s="288"/>
      <c r="J526" s="288"/>
      <c r="K526" s="289"/>
      <c r="L526" s="288"/>
      <c r="M526" s="288"/>
      <c r="N526" s="288"/>
      <c r="O526" s="288"/>
      <c r="P526" s="289"/>
      <c r="Q526" s="288"/>
      <c r="R526" s="288"/>
      <c r="S526" s="288"/>
      <c r="T526" s="288"/>
      <c r="U526" s="289"/>
      <c r="V526" s="288"/>
      <c r="W526" s="288"/>
      <c r="X526" s="288"/>
      <c r="Y526" s="288"/>
      <c r="Z526" s="288"/>
      <c r="AA526" s="288"/>
      <c r="AB526" s="288"/>
      <c r="AC526" s="288"/>
      <c r="AD526" s="288"/>
      <c r="AE526" s="288"/>
      <c r="AF526" s="288"/>
      <c r="AG526" s="288"/>
      <c r="AH526" s="288"/>
      <c r="AI526" s="288"/>
      <c r="AJ526" s="288"/>
      <c r="AK526" s="288"/>
      <c r="AL526" s="288"/>
      <c r="AM526" s="288"/>
      <c r="AN526" s="288"/>
      <c r="AO526" s="288"/>
      <c r="AP526" s="288"/>
      <c r="AQ526" s="288"/>
      <c r="AR526" s="288"/>
      <c r="AS526" s="288"/>
      <c r="AT526" s="288"/>
    </row>
    <row r="527" spans="2:46" ht="14.4" x14ac:dyDescent="0.2">
      <c r="B527" s="279" t="s">
        <v>234</v>
      </c>
      <c r="C527" s="280">
        <f>SUM(C528:C529)</f>
        <v>0</v>
      </c>
      <c r="D527" s="280">
        <f t="shared" ref="D527:K527" si="210">SUM(D528:D529)</f>
        <v>0</v>
      </c>
      <c r="E527" s="280">
        <f t="shared" si="210"/>
        <v>0</v>
      </c>
      <c r="F527" s="287">
        <f t="shared" si="210"/>
        <v>0</v>
      </c>
      <c r="G527" s="280">
        <f t="shared" si="210"/>
        <v>0</v>
      </c>
      <c r="H527" s="280">
        <f t="shared" si="210"/>
        <v>0</v>
      </c>
      <c r="I527" s="280">
        <f t="shared" si="210"/>
        <v>0</v>
      </c>
      <c r="J527" s="280">
        <f t="shared" si="210"/>
        <v>0</v>
      </c>
      <c r="K527" s="287">
        <f t="shared" si="210"/>
        <v>0</v>
      </c>
      <c r="L527" s="280"/>
      <c r="M527" s="280"/>
      <c r="N527" s="280"/>
      <c r="O527" s="280"/>
      <c r="P527" s="287"/>
      <c r="Q527" s="280"/>
      <c r="R527" s="280"/>
      <c r="S527" s="280"/>
      <c r="T527" s="280"/>
      <c r="U527" s="287"/>
      <c r="V527" s="280"/>
      <c r="W527" s="280"/>
      <c r="X527" s="280"/>
      <c r="Y527" s="280"/>
      <c r="Z527" s="280"/>
      <c r="AA527" s="280"/>
      <c r="AB527" s="280"/>
      <c r="AC527" s="280"/>
      <c r="AD527" s="280"/>
      <c r="AE527" s="280"/>
      <c r="AF527" s="280"/>
      <c r="AG527" s="280"/>
      <c r="AH527" s="280"/>
      <c r="AI527" s="280"/>
      <c r="AJ527" s="280"/>
      <c r="AK527" s="280"/>
      <c r="AL527" s="280"/>
      <c r="AM527" s="280"/>
      <c r="AN527" s="280"/>
      <c r="AO527" s="280"/>
      <c r="AP527" s="280"/>
      <c r="AQ527" s="280"/>
      <c r="AR527" s="280"/>
      <c r="AS527" s="280"/>
      <c r="AT527" s="280"/>
    </row>
    <row r="528" spans="2:46" ht="14.4" x14ac:dyDescent="0.2">
      <c r="B528" s="282" t="s">
        <v>342</v>
      </c>
      <c r="C528" s="104"/>
      <c r="D528" s="105"/>
      <c r="E528" s="223"/>
      <c r="F528" s="107"/>
      <c r="G528" s="105"/>
      <c r="H528" s="105"/>
      <c r="I528" s="105"/>
      <c r="J528" s="105"/>
      <c r="K528" s="107"/>
      <c r="L528" s="105"/>
      <c r="M528" s="105"/>
      <c r="N528" s="105"/>
      <c r="O528" s="105"/>
      <c r="P528" s="107"/>
      <c r="Q528" s="105"/>
      <c r="R528" s="105"/>
      <c r="S528" s="105"/>
      <c r="T528" s="105"/>
      <c r="U528" s="107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105"/>
      <c r="AH528" s="105"/>
      <c r="AI528" s="105"/>
      <c r="AJ528" s="105"/>
      <c r="AK528" s="105"/>
      <c r="AL528" s="105"/>
      <c r="AM528" s="105"/>
      <c r="AN528" s="105"/>
      <c r="AO528" s="105"/>
      <c r="AP528" s="105"/>
      <c r="AQ528" s="105"/>
      <c r="AR528" s="105"/>
      <c r="AS528" s="105"/>
      <c r="AT528" s="105"/>
    </row>
    <row r="529" spans="2:46" ht="15" thickBot="1" x14ac:dyDescent="0.25">
      <c r="B529" s="282"/>
      <c r="C529" s="104"/>
      <c r="D529" s="105"/>
      <c r="E529" s="223"/>
      <c r="F529" s="107"/>
      <c r="G529" s="105"/>
      <c r="H529" s="105"/>
      <c r="I529" s="105"/>
      <c r="J529" s="105"/>
      <c r="K529" s="107"/>
      <c r="L529" s="105"/>
      <c r="M529" s="105"/>
      <c r="N529" s="105"/>
      <c r="O529" s="105"/>
      <c r="P529" s="107"/>
      <c r="Q529" s="105"/>
      <c r="R529" s="105"/>
      <c r="S529" s="105"/>
      <c r="T529" s="105"/>
      <c r="U529" s="107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  <c r="AF529" s="105"/>
      <c r="AG529" s="105"/>
      <c r="AH529" s="105"/>
      <c r="AI529" s="105"/>
      <c r="AJ529" s="105"/>
      <c r="AK529" s="105"/>
      <c r="AL529" s="105"/>
      <c r="AM529" s="105"/>
      <c r="AN529" s="105"/>
      <c r="AO529" s="105"/>
      <c r="AP529" s="105"/>
      <c r="AQ529" s="105"/>
      <c r="AR529" s="105"/>
      <c r="AS529" s="105"/>
      <c r="AT529" s="105"/>
    </row>
    <row r="530" spans="2:46" ht="16.8" thickTop="1" thickBot="1" x14ac:dyDescent="0.35">
      <c r="B530" s="292" t="s">
        <v>379</v>
      </c>
      <c r="C530" s="416">
        <f>C352+C450+C455+C465+C470+C483+C489+C496+C507+C523</f>
        <v>14355.918441115999</v>
      </c>
      <c r="D530" s="416">
        <f t="shared" ref="D530:K530" si="211">D352+D450+D455+D465+D470+D483+D489+D496+D507+D523</f>
        <v>15403.865337309997</v>
      </c>
      <c r="E530" s="416">
        <f t="shared" si="211"/>
        <v>15219.190366225001</v>
      </c>
      <c r="F530" s="417">
        <f t="shared" si="211"/>
        <v>16255.668056547005</v>
      </c>
      <c r="G530" s="416">
        <f t="shared" si="211"/>
        <v>17103.365688544003</v>
      </c>
      <c r="H530" s="416">
        <f t="shared" si="211"/>
        <v>18981.388358179003</v>
      </c>
      <c r="I530" s="416">
        <f t="shared" si="211"/>
        <v>19365.168114496006</v>
      </c>
      <c r="J530" s="416">
        <f t="shared" si="211"/>
        <v>20459.999968393004</v>
      </c>
      <c r="K530" s="417">
        <f t="shared" si="211"/>
        <v>21720.429863408986</v>
      </c>
      <c r="L530" s="416"/>
      <c r="M530" s="416"/>
      <c r="N530" s="416"/>
      <c r="O530" s="416"/>
      <c r="P530" s="417"/>
      <c r="Q530" s="416"/>
      <c r="R530" s="416"/>
      <c r="S530" s="416"/>
      <c r="T530" s="416"/>
      <c r="U530" s="417"/>
      <c r="V530" s="416"/>
      <c r="W530" s="416"/>
      <c r="X530" s="416"/>
      <c r="Y530" s="416"/>
      <c r="Z530" s="416"/>
      <c r="AA530" s="416"/>
      <c r="AB530" s="416"/>
      <c r="AC530" s="416"/>
      <c r="AD530" s="416"/>
      <c r="AE530" s="416"/>
      <c r="AF530" s="416"/>
      <c r="AG530" s="416"/>
      <c r="AH530" s="416"/>
      <c r="AI530" s="416"/>
      <c r="AJ530" s="416"/>
      <c r="AK530" s="416"/>
      <c r="AL530" s="416"/>
      <c r="AM530" s="416"/>
      <c r="AN530" s="416"/>
      <c r="AO530" s="416"/>
      <c r="AP530" s="416"/>
      <c r="AQ530" s="416"/>
      <c r="AR530" s="416"/>
      <c r="AS530" s="416"/>
      <c r="AT530" s="416"/>
    </row>
    <row r="531" spans="2:46" ht="21.6" thickTop="1" x14ac:dyDescent="0.2">
      <c r="B531" s="418" t="s">
        <v>380</v>
      </c>
    </row>
    <row r="532" spans="2:46" ht="14.4" x14ac:dyDescent="0.2">
      <c r="B532" s="301"/>
      <c r="C532" s="302">
        <v>2007</v>
      </c>
      <c r="D532" s="302">
        <f>C532+1</f>
        <v>2008</v>
      </c>
      <c r="E532" s="302">
        <f t="shared" ref="E532:AT532" si="212">D532+1</f>
        <v>2009</v>
      </c>
      <c r="F532" s="303">
        <f t="shared" si="212"/>
        <v>2010</v>
      </c>
      <c r="G532" s="302">
        <f t="shared" si="212"/>
        <v>2011</v>
      </c>
      <c r="H532" s="302">
        <f t="shared" si="212"/>
        <v>2012</v>
      </c>
      <c r="I532" s="302">
        <f t="shared" si="212"/>
        <v>2013</v>
      </c>
      <c r="J532" s="302">
        <f t="shared" si="212"/>
        <v>2014</v>
      </c>
      <c r="K532" s="303">
        <f t="shared" si="212"/>
        <v>2015</v>
      </c>
      <c r="L532" s="302">
        <f t="shared" si="212"/>
        <v>2016</v>
      </c>
      <c r="M532" s="302">
        <f t="shared" si="212"/>
        <v>2017</v>
      </c>
      <c r="N532" s="302">
        <f t="shared" si="212"/>
        <v>2018</v>
      </c>
      <c r="O532" s="302">
        <f t="shared" si="212"/>
        <v>2019</v>
      </c>
      <c r="P532" s="303">
        <f t="shared" si="212"/>
        <v>2020</v>
      </c>
      <c r="Q532" s="302">
        <f t="shared" si="212"/>
        <v>2021</v>
      </c>
      <c r="R532" s="302">
        <f t="shared" si="212"/>
        <v>2022</v>
      </c>
      <c r="S532" s="302">
        <f t="shared" si="212"/>
        <v>2023</v>
      </c>
      <c r="T532" s="302">
        <f t="shared" si="212"/>
        <v>2024</v>
      </c>
      <c r="U532" s="303">
        <f t="shared" si="212"/>
        <v>2025</v>
      </c>
      <c r="V532" s="302">
        <f t="shared" si="212"/>
        <v>2026</v>
      </c>
      <c r="W532" s="302">
        <f t="shared" si="212"/>
        <v>2027</v>
      </c>
      <c r="X532" s="302">
        <f t="shared" si="212"/>
        <v>2028</v>
      </c>
      <c r="Y532" s="302">
        <f t="shared" si="212"/>
        <v>2029</v>
      </c>
      <c r="Z532" s="302">
        <f t="shared" si="212"/>
        <v>2030</v>
      </c>
      <c r="AA532" s="302">
        <f t="shared" si="212"/>
        <v>2031</v>
      </c>
      <c r="AB532" s="302">
        <f t="shared" si="212"/>
        <v>2032</v>
      </c>
      <c r="AC532" s="302">
        <f t="shared" si="212"/>
        <v>2033</v>
      </c>
      <c r="AD532" s="302">
        <f t="shared" si="212"/>
        <v>2034</v>
      </c>
      <c r="AE532" s="302">
        <f t="shared" si="212"/>
        <v>2035</v>
      </c>
      <c r="AF532" s="302">
        <f t="shared" si="212"/>
        <v>2036</v>
      </c>
      <c r="AG532" s="302">
        <f t="shared" si="212"/>
        <v>2037</v>
      </c>
      <c r="AH532" s="302">
        <f t="shared" si="212"/>
        <v>2038</v>
      </c>
      <c r="AI532" s="302">
        <f t="shared" si="212"/>
        <v>2039</v>
      </c>
      <c r="AJ532" s="302">
        <f t="shared" si="212"/>
        <v>2040</v>
      </c>
      <c r="AK532" s="302">
        <f t="shared" si="212"/>
        <v>2041</v>
      </c>
      <c r="AL532" s="302">
        <f t="shared" si="212"/>
        <v>2042</v>
      </c>
      <c r="AM532" s="302">
        <f t="shared" si="212"/>
        <v>2043</v>
      </c>
      <c r="AN532" s="302">
        <f t="shared" si="212"/>
        <v>2044</v>
      </c>
      <c r="AO532" s="302">
        <f t="shared" si="212"/>
        <v>2045</v>
      </c>
      <c r="AP532" s="302">
        <f t="shared" si="212"/>
        <v>2046</v>
      </c>
      <c r="AQ532" s="302">
        <f t="shared" si="212"/>
        <v>2047</v>
      </c>
      <c r="AR532" s="302">
        <f t="shared" si="212"/>
        <v>2048</v>
      </c>
      <c r="AS532" s="302">
        <f t="shared" si="212"/>
        <v>2049</v>
      </c>
      <c r="AT532" s="302">
        <f t="shared" si="212"/>
        <v>2050</v>
      </c>
    </row>
    <row r="533" spans="2:46" ht="14.4" x14ac:dyDescent="0.2">
      <c r="B533" s="304" t="s">
        <v>344</v>
      </c>
      <c r="C533" s="305">
        <f>+C553</f>
        <v>8617.3501037829992</v>
      </c>
      <c r="D533" s="305">
        <f t="shared" ref="D533:K533" si="213">+D553</f>
        <v>10746.467002505999</v>
      </c>
      <c r="E533" s="305">
        <f t="shared" si="213"/>
        <v>8737.1715032880002</v>
      </c>
      <c r="F533" s="306">
        <f t="shared" si="213"/>
        <v>8179.2495543520035</v>
      </c>
      <c r="G533" s="305">
        <f t="shared" si="213"/>
        <v>10627.906081361001</v>
      </c>
      <c r="H533" s="305">
        <f t="shared" si="213"/>
        <v>11727.032459935999</v>
      </c>
      <c r="I533" s="305">
        <f t="shared" si="213"/>
        <v>10525.101438629001</v>
      </c>
      <c r="J533" s="305">
        <f t="shared" si="213"/>
        <v>10935.455724944999</v>
      </c>
      <c r="K533" s="306">
        <f t="shared" si="213"/>
        <v>12398.82986936099</v>
      </c>
      <c r="L533" s="305">
        <f t="shared" ref="L533:AT533" si="214">L353</f>
        <v>15103.460777197984</v>
      </c>
      <c r="M533" s="305">
        <f t="shared" si="214"/>
        <v>19006.940057873999</v>
      </c>
      <c r="N533" s="305">
        <f t="shared" si="214"/>
        <v>0</v>
      </c>
      <c r="O533" s="305">
        <f t="shared" si="214"/>
        <v>0</v>
      </c>
      <c r="P533" s="306">
        <f t="shared" si="214"/>
        <v>0</v>
      </c>
      <c r="Q533" s="305">
        <f t="shared" si="214"/>
        <v>0</v>
      </c>
      <c r="R533" s="305">
        <f t="shared" si="214"/>
        <v>0</v>
      </c>
      <c r="S533" s="305">
        <f t="shared" si="214"/>
        <v>0</v>
      </c>
      <c r="T533" s="305">
        <f t="shared" si="214"/>
        <v>0</v>
      </c>
      <c r="U533" s="306">
        <f t="shared" si="214"/>
        <v>0</v>
      </c>
      <c r="V533" s="305">
        <f t="shared" si="214"/>
        <v>0</v>
      </c>
      <c r="W533" s="305">
        <f t="shared" si="214"/>
        <v>0</v>
      </c>
      <c r="X533" s="305">
        <f t="shared" si="214"/>
        <v>0</v>
      </c>
      <c r="Y533" s="305">
        <f t="shared" si="214"/>
        <v>0</v>
      </c>
      <c r="Z533" s="305">
        <f t="shared" si="214"/>
        <v>0</v>
      </c>
      <c r="AA533" s="305">
        <f t="shared" si="214"/>
        <v>0</v>
      </c>
      <c r="AB533" s="305">
        <f t="shared" si="214"/>
        <v>0</v>
      </c>
      <c r="AC533" s="305">
        <f t="shared" si="214"/>
        <v>0</v>
      </c>
      <c r="AD533" s="305">
        <f t="shared" si="214"/>
        <v>0</v>
      </c>
      <c r="AE533" s="305">
        <f t="shared" si="214"/>
        <v>0</v>
      </c>
      <c r="AF533" s="305">
        <f t="shared" si="214"/>
        <v>0</v>
      </c>
      <c r="AG533" s="305">
        <f t="shared" si="214"/>
        <v>0</v>
      </c>
      <c r="AH533" s="305">
        <f t="shared" si="214"/>
        <v>0</v>
      </c>
      <c r="AI533" s="305">
        <f t="shared" si="214"/>
        <v>0</v>
      </c>
      <c r="AJ533" s="305">
        <f t="shared" si="214"/>
        <v>0</v>
      </c>
      <c r="AK533" s="305">
        <f t="shared" si="214"/>
        <v>0</v>
      </c>
      <c r="AL533" s="305">
        <f t="shared" si="214"/>
        <v>0</v>
      </c>
      <c r="AM533" s="305">
        <f t="shared" si="214"/>
        <v>0</v>
      </c>
      <c r="AN533" s="305">
        <f t="shared" si="214"/>
        <v>0</v>
      </c>
      <c r="AO533" s="305">
        <f t="shared" si="214"/>
        <v>0</v>
      </c>
      <c r="AP533" s="305">
        <f t="shared" si="214"/>
        <v>0</v>
      </c>
      <c r="AQ533" s="305">
        <f t="shared" si="214"/>
        <v>0</v>
      </c>
      <c r="AR533" s="305">
        <f t="shared" si="214"/>
        <v>0</v>
      </c>
      <c r="AS533" s="305">
        <f t="shared" si="214"/>
        <v>0</v>
      </c>
      <c r="AT533" s="305">
        <f t="shared" si="214"/>
        <v>0</v>
      </c>
    </row>
    <row r="534" spans="2:46" ht="14.4" x14ac:dyDescent="0.3">
      <c r="B534" s="307" t="s">
        <v>345</v>
      </c>
      <c r="C534" s="308">
        <f>+C564</f>
        <v>0</v>
      </c>
      <c r="D534" s="308">
        <f t="shared" ref="D534:K534" si="215">+D564</f>
        <v>0</v>
      </c>
      <c r="E534" s="308">
        <f t="shared" si="215"/>
        <v>0</v>
      </c>
      <c r="F534" s="309">
        <f t="shared" si="215"/>
        <v>0</v>
      </c>
      <c r="G534" s="308">
        <f t="shared" si="215"/>
        <v>0</v>
      </c>
      <c r="H534" s="308">
        <f t="shared" si="215"/>
        <v>0</v>
      </c>
      <c r="I534" s="308">
        <f t="shared" si="215"/>
        <v>0</v>
      </c>
      <c r="J534" s="308">
        <f t="shared" si="215"/>
        <v>0</v>
      </c>
      <c r="K534" s="309">
        <f t="shared" si="215"/>
        <v>0</v>
      </c>
      <c r="L534" s="308">
        <f t="shared" ref="L534:AK534" si="216">SUM(L383:L389)+L391</f>
        <v>0</v>
      </c>
      <c r="M534" s="308">
        <f t="shared" si="216"/>
        <v>0</v>
      </c>
      <c r="N534" s="308">
        <f>SUM(N383:N389)+N391</f>
        <v>0</v>
      </c>
      <c r="O534" s="308">
        <f t="shared" si="216"/>
        <v>0</v>
      </c>
      <c r="P534" s="309">
        <f t="shared" si="216"/>
        <v>0</v>
      </c>
      <c r="Q534" s="308">
        <f t="shared" si="216"/>
        <v>0</v>
      </c>
      <c r="R534" s="308">
        <f t="shared" si="216"/>
        <v>0</v>
      </c>
      <c r="S534" s="308">
        <f t="shared" si="216"/>
        <v>0</v>
      </c>
      <c r="T534" s="308">
        <f t="shared" si="216"/>
        <v>0</v>
      </c>
      <c r="U534" s="309">
        <f t="shared" si="216"/>
        <v>0</v>
      </c>
      <c r="V534" s="308">
        <f t="shared" si="216"/>
        <v>0</v>
      </c>
      <c r="W534" s="308">
        <f t="shared" si="216"/>
        <v>0</v>
      </c>
      <c r="X534" s="308">
        <f t="shared" si="216"/>
        <v>0</v>
      </c>
      <c r="Y534" s="308">
        <f t="shared" si="216"/>
        <v>0</v>
      </c>
      <c r="Z534" s="308">
        <f t="shared" si="216"/>
        <v>0</v>
      </c>
      <c r="AA534" s="308">
        <f t="shared" si="216"/>
        <v>0</v>
      </c>
      <c r="AB534" s="308">
        <f t="shared" si="216"/>
        <v>0</v>
      </c>
      <c r="AC534" s="308">
        <f t="shared" si="216"/>
        <v>0</v>
      </c>
      <c r="AD534" s="308">
        <f t="shared" si="216"/>
        <v>0</v>
      </c>
      <c r="AE534" s="308">
        <f t="shared" si="216"/>
        <v>0</v>
      </c>
      <c r="AF534" s="308">
        <f t="shared" si="216"/>
        <v>0</v>
      </c>
      <c r="AG534" s="308">
        <f t="shared" si="216"/>
        <v>0</v>
      </c>
      <c r="AH534" s="308">
        <f t="shared" si="216"/>
        <v>0</v>
      </c>
      <c r="AI534" s="308">
        <f t="shared" si="216"/>
        <v>0</v>
      </c>
      <c r="AJ534" s="308">
        <f t="shared" si="216"/>
        <v>0</v>
      </c>
      <c r="AK534" s="308">
        <f t="shared" si="216"/>
        <v>0</v>
      </c>
      <c r="AL534" s="308">
        <f t="shared" ref="AL534:AT534" si="217">SUM(AL383:AL389)+AL391</f>
        <v>0</v>
      </c>
      <c r="AM534" s="308">
        <f t="shared" si="217"/>
        <v>0</v>
      </c>
      <c r="AN534" s="308">
        <f t="shared" si="217"/>
        <v>0</v>
      </c>
      <c r="AO534" s="308">
        <f t="shared" si="217"/>
        <v>0</v>
      </c>
      <c r="AP534" s="308">
        <f t="shared" si="217"/>
        <v>0</v>
      </c>
      <c r="AQ534" s="308">
        <f t="shared" si="217"/>
        <v>0</v>
      </c>
      <c r="AR534" s="308">
        <f t="shared" si="217"/>
        <v>0</v>
      </c>
      <c r="AS534" s="308">
        <f t="shared" si="217"/>
        <v>0</v>
      </c>
      <c r="AT534" s="308">
        <f t="shared" si="217"/>
        <v>0</v>
      </c>
    </row>
    <row r="535" spans="2:46" ht="14.4" x14ac:dyDescent="0.3">
      <c r="B535" s="307" t="s">
        <v>346</v>
      </c>
      <c r="C535" s="308">
        <f>+C586</f>
        <v>0</v>
      </c>
      <c r="D535" s="308">
        <f t="shared" ref="D535:K535" si="218">+D586</f>
        <v>0</v>
      </c>
      <c r="E535" s="308">
        <f t="shared" si="218"/>
        <v>0</v>
      </c>
      <c r="F535" s="309">
        <f t="shared" si="218"/>
        <v>0</v>
      </c>
      <c r="G535" s="308">
        <f t="shared" si="218"/>
        <v>0</v>
      </c>
      <c r="H535" s="308">
        <f t="shared" si="218"/>
        <v>0</v>
      </c>
      <c r="I535" s="308">
        <f t="shared" si="218"/>
        <v>0</v>
      </c>
      <c r="J535" s="308">
        <f t="shared" si="218"/>
        <v>0</v>
      </c>
      <c r="K535" s="309">
        <f t="shared" si="218"/>
        <v>0</v>
      </c>
      <c r="L535" s="308">
        <f t="shared" ref="L535:AK535" si="219">SUM(L413:L422)+SUM(L435:L443)</f>
        <v>0</v>
      </c>
      <c r="M535" s="308">
        <f t="shared" si="219"/>
        <v>0</v>
      </c>
      <c r="N535" s="308">
        <f>SUM(N413:N422)+SUM(N435:N443)</f>
        <v>0</v>
      </c>
      <c r="O535" s="308">
        <f t="shared" si="219"/>
        <v>0</v>
      </c>
      <c r="P535" s="309">
        <f>SUM(P413:P422)+SUM(P435:P443)</f>
        <v>0</v>
      </c>
      <c r="Q535" s="308">
        <f t="shared" si="219"/>
        <v>0</v>
      </c>
      <c r="R535" s="308">
        <f t="shared" si="219"/>
        <v>0</v>
      </c>
      <c r="S535" s="308">
        <f t="shared" si="219"/>
        <v>0</v>
      </c>
      <c r="T535" s="308">
        <f t="shared" si="219"/>
        <v>0</v>
      </c>
      <c r="U535" s="309">
        <f t="shared" si="219"/>
        <v>0</v>
      </c>
      <c r="V535" s="308">
        <f t="shared" si="219"/>
        <v>0</v>
      </c>
      <c r="W535" s="308">
        <f t="shared" si="219"/>
        <v>0</v>
      </c>
      <c r="X535" s="308">
        <f t="shared" si="219"/>
        <v>0</v>
      </c>
      <c r="Y535" s="308">
        <f t="shared" si="219"/>
        <v>0</v>
      </c>
      <c r="Z535" s="308">
        <f t="shared" si="219"/>
        <v>0</v>
      </c>
      <c r="AA535" s="308">
        <f t="shared" si="219"/>
        <v>0</v>
      </c>
      <c r="AB535" s="308">
        <f t="shared" si="219"/>
        <v>0</v>
      </c>
      <c r="AC535" s="308">
        <f t="shared" si="219"/>
        <v>0</v>
      </c>
      <c r="AD535" s="308">
        <f t="shared" si="219"/>
        <v>0</v>
      </c>
      <c r="AE535" s="308">
        <f t="shared" si="219"/>
        <v>0</v>
      </c>
      <c r="AF535" s="308">
        <f t="shared" si="219"/>
        <v>0</v>
      </c>
      <c r="AG535" s="308">
        <f t="shared" si="219"/>
        <v>0</v>
      </c>
      <c r="AH535" s="308">
        <f t="shared" si="219"/>
        <v>0</v>
      </c>
      <c r="AI535" s="308">
        <f t="shared" si="219"/>
        <v>0</v>
      </c>
      <c r="AJ535" s="308">
        <f t="shared" si="219"/>
        <v>0</v>
      </c>
      <c r="AK535" s="308">
        <f t="shared" si="219"/>
        <v>0</v>
      </c>
      <c r="AL535" s="308">
        <f t="shared" ref="AL535:AT535" si="220">SUM(AL413:AL422)+SUM(AL435:AL443)</f>
        <v>0</v>
      </c>
      <c r="AM535" s="308">
        <f t="shared" si="220"/>
        <v>0</v>
      </c>
      <c r="AN535" s="308">
        <f t="shared" si="220"/>
        <v>0</v>
      </c>
      <c r="AO535" s="308">
        <f t="shared" si="220"/>
        <v>0</v>
      </c>
      <c r="AP535" s="308">
        <f t="shared" si="220"/>
        <v>0</v>
      </c>
      <c r="AQ535" s="308">
        <f t="shared" si="220"/>
        <v>0</v>
      </c>
      <c r="AR535" s="308">
        <f t="shared" si="220"/>
        <v>0</v>
      </c>
      <c r="AS535" s="308">
        <f t="shared" si="220"/>
        <v>0</v>
      </c>
      <c r="AT535" s="308">
        <f t="shared" si="220"/>
        <v>0</v>
      </c>
    </row>
    <row r="536" spans="2:46" ht="14.4" x14ac:dyDescent="0.3">
      <c r="B536" s="307" t="s">
        <v>347</v>
      </c>
      <c r="C536" s="308">
        <f>+C603</f>
        <v>0</v>
      </c>
      <c r="D536" s="308">
        <f t="shared" ref="D536:K536" si="221">+D603</f>
        <v>0</v>
      </c>
      <c r="E536" s="308">
        <f t="shared" si="221"/>
        <v>0</v>
      </c>
      <c r="F536" s="309">
        <f t="shared" si="221"/>
        <v>0</v>
      </c>
      <c r="G536" s="308">
        <f t="shared" si="221"/>
        <v>0</v>
      </c>
      <c r="H536" s="308">
        <f t="shared" si="221"/>
        <v>0</v>
      </c>
      <c r="I536" s="308">
        <f t="shared" si="221"/>
        <v>0</v>
      </c>
      <c r="J536" s="308">
        <f t="shared" si="221"/>
        <v>0</v>
      </c>
      <c r="K536" s="309">
        <f t="shared" si="221"/>
        <v>0</v>
      </c>
      <c r="L536" s="308">
        <f t="shared" ref="L536:AT536" si="222">L380+L395+L402+L405+L407+L423+L424+L425+L426+L427+L428+L429+L430+L411</f>
        <v>0</v>
      </c>
      <c r="M536" s="308">
        <f t="shared" si="222"/>
        <v>0</v>
      </c>
      <c r="N536" s="308">
        <f>N380+N395+N402+N405+N407+N423+N424+N425+N426+N427+N428+N429+N430+N411</f>
        <v>0</v>
      </c>
      <c r="O536" s="308">
        <f t="shared" si="222"/>
        <v>0</v>
      </c>
      <c r="P536" s="309">
        <f t="shared" si="222"/>
        <v>0</v>
      </c>
      <c r="Q536" s="308">
        <f t="shared" si="222"/>
        <v>0</v>
      </c>
      <c r="R536" s="308">
        <f t="shared" si="222"/>
        <v>0</v>
      </c>
      <c r="S536" s="308">
        <f t="shared" si="222"/>
        <v>0</v>
      </c>
      <c r="T536" s="308">
        <f t="shared" si="222"/>
        <v>0</v>
      </c>
      <c r="U536" s="309">
        <f t="shared" si="222"/>
        <v>0</v>
      </c>
      <c r="V536" s="308">
        <f t="shared" si="222"/>
        <v>0</v>
      </c>
      <c r="W536" s="308">
        <f t="shared" si="222"/>
        <v>0</v>
      </c>
      <c r="X536" s="308">
        <f t="shared" si="222"/>
        <v>0</v>
      </c>
      <c r="Y536" s="308">
        <f t="shared" si="222"/>
        <v>0</v>
      </c>
      <c r="Z536" s="308">
        <f t="shared" si="222"/>
        <v>0</v>
      </c>
      <c r="AA536" s="308">
        <f t="shared" si="222"/>
        <v>0</v>
      </c>
      <c r="AB536" s="308">
        <f t="shared" si="222"/>
        <v>0</v>
      </c>
      <c r="AC536" s="308">
        <f t="shared" si="222"/>
        <v>0</v>
      </c>
      <c r="AD536" s="308">
        <f t="shared" si="222"/>
        <v>0</v>
      </c>
      <c r="AE536" s="308">
        <f t="shared" si="222"/>
        <v>0</v>
      </c>
      <c r="AF536" s="308">
        <f t="shared" si="222"/>
        <v>0</v>
      </c>
      <c r="AG536" s="308">
        <f t="shared" si="222"/>
        <v>0</v>
      </c>
      <c r="AH536" s="308">
        <f t="shared" si="222"/>
        <v>0</v>
      </c>
      <c r="AI536" s="308">
        <f t="shared" si="222"/>
        <v>0</v>
      </c>
      <c r="AJ536" s="308">
        <f t="shared" si="222"/>
        <v>0</v>
      </c>
      <c r="AK536" s="308">
        <f t="shared" si="222"/>
        <v>0</v>
      </c>
      <c r="AL536" s="308">
        <f t="shared" si="222"/>
        <v>0</v>
      </c>
      <c r="AM536" s="308">
        <f t="shared" si="222"/>
        <v>0</v>
      </c>
      <c r="AN536" s="308">
        <f t="shared" si="222"/>
        <v>0</v>
      </c>
      <c r="AO536" s="308">
        <f t="shared" si="222"/>
        <v>0</v>
      </c>
      <c r="AP536" s="308">
        <f t="shared" si="222"/>
        <v>0</v>
      </c>
      <c r="AQ536" s="308">
        <f t="shared" si="222"/>
        <v>0</v>
      </c>
      <c r="AR536" s="308">
        <f t="shared" si="222"/>
        <v>0</v>
      </c>
      <c r="AS536" s="308">
        <f t="shared" si="222"/>
        <v>0</v>
      </c>
      <c r="AT536" s="308">
        <f t="shared" si="222"/>
        <v>0</v>
      </c>
    </row>
    <row r="537" spans="2:46" ht="14.4" x14ac:dyDescent="0.3">
      <c r="B537" s="307" t="s">
        <v>348</v>
      </c>
      <c r="C537" s="308">
        <f>+C631</f>
        <v>0</v>
      </c>
      <c r="D537" s="308">
        <f t="shared" ref="D537:J537" si="223">+D631</f>
        <v>0</v>
      </c>
      <c r="E537" s="308">
        <f t="shared" si="223"/>
        <v>0</v>
      </c>
      <c r="F537" s="309">
        <f t="shared" si="223"/>
        <v>0</v>
      </c>
      <c r="G537" s="308">
        <f t="shared" si="223"/>
        <v>0</v>
      </c>
      <c r="H537" s="308">
        <f t="shared" si="223"/>
        <v>0</v>
      </c>
      <c r="I537" s="308">
        <f t="shared" si="223"/>
        <v>0</v>
      </c>
      <c r="J537" s="308">
        <f t="shared" si="223"/>
        <v>0</v>
      </c>
      <c r="K537" s="309">
        <f>+K631</f>
        <v>0</v>
      </c>
      <c r="L537" s="308">
        <f t="shared" ref="L537:AT537" si="224">L381+L382+L390+L392+L393+L394+L396+L397+L398+L399+L400+L401+L403+L404+L406+L408+L410+L412+L431+L432+L433+L434+L409+L444</f>
        <v>0</v>
      </c>
      <c r="M537" s="308">
        <f t="shared" si="224"/>
        <v>0</v>
      </c>
      <c r="N537" s="308">
        <f t="shared" si="224"/>
        <v>0</v>
      </c>
      <c r="O537" s="308">
        <f t="shared" si="224"/>
        <v>0</v>
      </c>
      <c r="P537" s="309">
        <f t="shared" si="224"/>
        <v>0</v>
      </c>
      <c r="Q537" s="308">
        <f t="shared" si="224"/>
        <v>0</v>
      </c>
      <c r="R537" s="308">
        <f t="shared" si="224"/>
        <v>0</v>
      </c>
      <c r="S537" s="308">
        <f t="shared" si="224"/>
        <v>0</v>
      </c>
      <c r="T537" s="308">
        <f t="shared" si="224"/>
        <v>0</v>
      </c>
      <c r="U537" s="309">
        <f t="shared" si="224"/>
        <v>0</v>
      </c>
      <c r="V537" s="308">
        <f t="shared" si="224"/>
        <v>0</v>
      </c>
      <c r="W537" s="308">
        <f t="shared" si="224"/>
        <v>0</v>
      </c>
      <c r="X537" s="308">
        <f t="shared" si="224"/>
        <v>0</v>
      </c>
      <c r="Y537" s="308">
        <f t="shared" si="224"/>
        <v>0</v>
      </c>
      <c r="Z537" s="308">
        <f t="shared" si="224"/>
        <v>0</v>
      </c>
      <c r="AA537" s="308">
        <f t="shared" si="224"/>
        <v>0</v>
      </c>
      <c r="AB537" s="308">
        <f t="shared" si="224"/>
        <v>0</v>
      </c>
      <c r="AC537" s="308">
        <f t="shared" si="224"/>
        <v>0</v>
      </c>
      <c r="AD537" s="308">
        <f t="shared" si="224"/>
        <v>0</v>
      </c>
      <c r="AE537" s="308">
        <f t="shared" si="224"/>
        <v>0</v>
      </c>
      <c r="AF537" s="308">
        <f t="shared" si="224"/>
        <v>0</v>
      </c>
      <c r="AG537" s="308">
        <f t="shared" si="224"/>
        <v>0</v>
      </c>
      <c r="AH537" s="308">
        <f t="shared" si="224"/>
        <v>0</v>
      </c>
      <c r="AI537" s="308">
        <f t="shared" si="224"/>
        <v>0</v>
      </c>
      <c r="AJ537" s="308">
        <f t="shared" si="224"/>
        <v>0</v>
      </c>
      <c r="AK537" s="308">
        <f t="shared" si="224"/>
        <v>0</v>
      </c>
      <c r="AL537" s="308">
        <f t="shared" si="224"/>
        <v>0</v>
      </c>
      <c r="AM537" s="308">
        <f t="shared" si="224"/>
        <v>0</v>
      </c>
      <c r="AN537" s="308">
        <f t="shared" si="224"/>
        <v>0</v>
      </c>
      <c r="AO537" s="308">
        <f t="shared" si="224"/>
        <v>0</v>
      </c>
      <c r="AP537" s="308">
        <f t="shared" si="224"/>
        <v>0</v>
      </c>
      <c r="AQ537" s="308">
        <f t="shared" si="224"/>
        <v>0</v>
      </c>
      <c r="AR537" s="308">
        <f t="shared" si="224"/>
        <v>0</v>
      </c>
      <c r="AS537" s="308">
        <f t="shared" si="224"/>
        <v>0</v>
      </c>
      <c r="AT537" s="308">
        <f t="shared" si="224"/>
        <v>0</v>
      </c>
    </row>
    <row r="538" spans="2:46" ht="14.4" x14ac:dyDescent="0.3">
      <c r="B538" s="307" t="s">
        <v>203</v>
      </c>
      <c r="C538" s="338">
        <f>SUM(C533:C537)</f>
        <v>8617.3501037829992</v>
      </c>
      <c r="D538" s="338">
        <f>SUM(D533:D537)</f>
        <v>10746.467002505999</v>
      </c>
      <c r="E538" s="338">
        <f>SUM(E533:E537)</f>
        <v>8737.1715032880002</v>
      </c>
      <c r="F538" s="339">
        <f>SUM(F533:F537)</f>
        <v>8179.2495543520035</v>
      </c>
      <c r="G538" s="338">
        <f t="shared" ref="G538:AT538" si="225">SUM(G533:G537)</f>
        <v>10627.906081361001</v>
      </c>
      <c r="H538" s="338">
        <f t="shared" si="225"/>
        <v>11727.032459935999</v>
      </c>
      <c r="I538" s="338">
        <f t="shared" si="225"/>
        <v>10525.101438629001</v>
      </c>
      <c r="J538" s="338">
        <f t="shared" si="225"/>
        <v>10935.455724944999</v>
      </c>
      <c r="K538" s="339">
        <f>SUM(K533:K537)</f>
        <v>12398.82986936099</v>
      </c>
      <c r="L538" s="310">
        <f t="shared" si="225"/>
        <v>15103.460777197984</v>
      </c>
      <c r="M538" s="310">
        <f t="shared" si="225"/>
        <v>19006.940057873999</v>
      </c>
      <c r="N538" s="310">
        <f>SUM(N533:N537)</f>
        <v>0</v>
      </c>
      <c r="O538" s="310">
        <f t="shared" si="225"/>
        <v>0</v>
      </c>
      <c r="P538" s="311">
        <f t="shared" si="225"/>
        <v>0</v>
      </c>
      <c r="Q538" s="310">
        <f t="shared" si="225"/>
        <v>0</v>
      </c>
      <c r="R538" s="310">
        <f t="shared" si="225"/>
        <v>0</v>
      </c>
      <c r="S538" s="310">
        <f t="shared" si="225"/>
        <v>0</v>
      </c>
      <c r="T538" s="310">
        <f t="shared" si="225"/>
        <v>0</v>
      </c>
      <c r="U538" s="311">
        <f t="shared" si="225"/>
        <v>0</v>
      </c>
      <c r="V538" s="310">
        <f t="shared" si="225"/>
        <v>0</v>
      </c>
      <c r="W538" s="310">
        <f t="shared" si="225"/>
        <v>0</v>
      </c>
      <c r="X538" s="310">
        <f t="shared" si="225"/>
        <v>0</v>
      </c>
      <c r="Y538" s="310">
        <f t="shared" si="225"/>
        <v>0</v>
      </c>
      <c r="Z538" s="310">
        <f t="shared" si="225"/>
        <v>0</v>
      </c>
      <c r="AA538" s="310">
        <f t="shared" si="225"/>
        <v>0</v>
      </c>
      <c r="AB538" s="310">
        <f t="shared" si="225"/>
        <v>0</v>
      </c>
      <c r="AC538" s="310">
        <f t="shared" si="225"/>
        <v>0</v>
      </c>
      <c r="AD538" s="310">
        <f t="shared" si="225"/>
        <v>0</v>
      </c>
      <c r="AE538" s="310">
        <f t="shared" si="225"/>
        <v>0</v>
      </c>
      <c r="AF538" s="310">
        <f t="shared" si="225"/>
        <v>0</v>
      </c>
      <c r="AG538" s="310">
        <f t="shared" si="225"/>
        <v>0</v>
      </c>
      <c r="AH538" s="310">
        <f t="shared" si="225"/>
        <v>0</v>
      </c>
      <c r="AI538" s="310">
        <f t="shared" si="225"/>
        <v>0</v>
      </c>
      <c r="AJ538" s="310">
        <f t="shared" si="225"/>
        <v>0</v>
      </c>
      <c r="AK538" s="310">
        <f t="shared" si="225"/>
        <v>0</v>
      </c>
      <c r="AL538" s="310">
        <f t="shared" si="225"/>
        <v>0</v>
      </c>
      <c r="AM538" s="310">
        <f t="shared" si="225"/>
        <v>0</v>
      </c>
      <c r="AN538" s="310">
        <f t="shared" si="225"/>
        <v>0</v>
      </c>
      <c r="AO538" s="310">
        <f t="shared" si="225"/>
        <v>0</v>
      </c>
      <c r="AP538" s="310">
        <f t="shared" si="225"/>
        <v>0</v>
      </c>
      <c r="AQ538" s="310">
        <f t="shared" si="225"/>
        <v>0</v>
      </c>
      <c r="AR538" s="310">
        <f t="shared" si="225"/>
        <v>0</v>
      </c>
      <c r="AS538" s="310">
        <f t="shared" si="225"/>
        <v>0</v>
      </c>
      <c r="AT538" s="310">
        <f t="shared" si="225"/>
        <v>0</v>
      </c>
    </row>
    <row r="539" spans="2:46" ht="18" x14ac:dyDescent="0.2">
      <c r="B539" s="312" t="s">
        <v>344</v>
      </c>
    </row>
    <row r="540" spans="2:46" ht="14.4" x14ac:dyDescent="0.3">
      <c r="B540" s="313"/>
      <c r="C540" s="419">
        <f>+C532</f>
        <v>2007</v>
      </c>
      <c r="D540" s="419">
        <f>+D532</f>
        <v>2008</v>
      </c>
      <c r="E540" s="419">
        <f>+E532</f>
        <v>2009</v>
      </c>
      <c r="F540" s="314">
        <f t="shared" ref="F540:AT540" si="226">+F532</f>
        <v>2010</v>
      </c>
      <c r="G540" s="307">
        <f t="shared" si="226"/>
        <v>2011</v>
      </c>
      <c r="H540" s="307">
        <f t="shared" si="226"/>
        <v>2012</v>
      </c>
      <c r="I540" s="307">
        <f t="shared" si="226"/>
        <v>2013</v>
      </c>
      <c r="J540" s="307">
        <f t="shared" si="226"/>
        <v>2014</v>
      </c>
      <c r="K540" s="314">
        <f t="shared" si="226"/>
        <v>2015</v>
      </c>
      <c r="L540" s="307">
        <f t="shared" si="226"/>
        <v>2016</v>
      </c>
      <c r="M540" s="307">
        <f t="shared" si="226"/>
        <v>2017</v>
      </c>
      <c r="N540" s="307">
        <f t="shared" si="226"/>
        <v>2018</v>
      </c>
      <c r="O540" s="307">
        <f t="shared" si="226"/>
        <v>2019</v>
      </c>
      <c r="P540" s="314">
        <f t="shared" si="226"/>
        <v>2020</v>
      </c>
      <c r="Q540" s="307">
        <f t="shared" si="226"/>
        <v>2021</v>
      </c>
      <c r="R540" s="307">
        <f t="shared" si="226"/>
        <v>2022</v>
      </c>
      <c r="S540" s="307">
        <f t="shared" si="226"/>
        <v>2023</v>
      </c>
      <c r="T540" s="307">
        <f t="shared" si="226"/>
        <v>2024</v>
      </c>
      <c r="U540" s="314">
        <f t="shared" si="226"/>
        <v>2025</v>
      </c>
      <c r="V540" s="307">
        <f t="shared" si="226"/>
        <v>2026</v>
      </c>
      <c r="W540" s="307">
        <f t="shared" si="226"/>
        <v>2027</v>
      </c>
      <c r="X540" s="307">
        <f t="shared" si="226"/>
        <v>2028</v>
      </c>
      <c r="Y540" s="307">
        <f t="shared" si="226"/>
        <v>2029</v>
      </c>
      <c r="Z540" s="307">
        <f t="shared" si="226"/>
        <v>2030</v>
      </c>
      <c r="AA540" s="307">
        <f t="shared" si="226"/>
        <v>2031</v>
      </c>
      <c r="AB540" s="307">
        <f t="shared" si="226"/>
        <v>2032</v>
      </c>
      <c r="AC540" s="307">
        <f t="shared" si="226"/>
        <v>2033</v>
      </c>
      <c r="AD540" s="307">
        <f t="shared" si="226"/>
        <v>2034</v>
      </c>
      <c r="AE540" s="307">
        <f t="shared" si="226"/>
        <v>2035</v>
      </c>
      <c r="AF540" s="307">
        <f t="shared" si="226"/>
        <v>2036</v>
      </c>
      <c r="AG540" s="307">
        <f t="shared" si="226"/>
        <v>2037</v>
      </c>
      <c r="AH540" s="307">
        <f t="shared" si="226"/>
        <v>2038</v>
      </c>
      <c r="AI540" s="307">
        <f t="shared" si="226"/>
        <v>2039</v>
      </c>
      <c r="AJ540" s="307">
        <f t="shared" si="226"/>
        <v>2040</v>
      </c>
      <c r="AK540" s="307">
        <f t="shared" si="226"/>
        <v>2041</v>
      </c>
      <c r="AL540" s="307">
        <f t="shared" si="226"/>
        <v>2042</v>
      </c>
      <c r="AM540" s="307">
        <f t="shared" si="226"/>
        <v>2043</v>
      </c>
      <c r="AN540" s="307">
        <f t="shared" si="226"/>
        <v>2044</v>
      </c>
      <c r="AO540" s="307">
        <f t="shared" si="226"/>
        <v>2045</v>
      </c>
      <c r="AP540" s="307">
        <f t="shared" si="226"/>
        <v>2046</v>
      </c>
      <c r="AQ540" s="307">
        <f t="shared" si="226"/>
        <v>2047</v>
      </c>
      <c r="AR540" s="307">
        <f t="shared" si="226"/>
        <v>2048</v>
      </c>
      <c r="AS540" s="307">
        <f t="shared" si="226"/>
        <v>2049</v>
      </c>
      <c r="AT540" s="307">
        <f t="shared" si="226"/>
        <v>2050</v>
      </c>
    </row>
    <row r="541" spans="2:46" ht="14.4" x14ac:dyDescent="0.3">
      <c r="B541" s="313" t="str">
        <f>+B357</f>
        <v>CELEC-Hidroagoyán</v>
      </c>
      <c r="C541" s="313"/>
      <c r="D541" s="313"/>
      <c r="E541" s="313"/>
      <c r="F541" s="335">
        <f>+F357</f>
        <v>1056.8424890809999</v>
      </c>
      <c r="G541" s="334">
        <f t="shared" ref="F541:AT542" si="227">+G357</f>
        <v>1998.0759434830002</v>
      </c>
      <c r="H541" s="334">
        <f t="shared" si="227"/>
        <v>2326.6364984880006</v>
      </c>
      <c r="I541" s="334">
        <f t="shared" si="227"/>
        <v>2592.7477367829997</v>
      </c>
      <c r="J541" s="334">
        <f t="shared" si="227"/>
        <v>2551.8782533719996</v>
      </c>
      <c r="K541" s="335">
        <f t="shared" si="227"/>
        <v>2893.1162167510001</v>
      </c>
      <c r="L541" s="308">
        <f t="shared" si="227"/>
        <v>2436.2779701510003</v>
      </c>
      <c r="M541" s="308">
        <f t="shared" si="227"/>
        <v>2379.544352334</v>
      </c>
      <c r="N541" s="308">
        <f t="shared" si="227"/>
        <v>0</v>
      </c>
      <c r="O541" s="308">
        <f t="shared" si="227"/>
        <v>0</v>
      </c>
      <c r="P541" s="309">
        <f t="shared" si="227"/>
        <v>0</v>
      </c>
      <c r="Q541" s="308">
        <f t="shared" si="227"/>
        <v>0</v>
      </c>
      <c r="R541" s="308">
        <f t="shared" si="227"/>
        <v>0</v>
      </c>
      <c r="S541" s="308">
        <f t="shared" si="227"/>
        <v>0</v>
      </c>
      <c r="T541" s="308">
        <f t="shared" si="227"/>
        <v>0</v>
      </c>
      <c r="U541" s="309">
        <f t="shared" si="227"/>
        <v>0</v>
      </c>
      <c r="V541" s="308">
        <f t="shared" si="227"/>
        <v>0</v>
      </c>
      <c r="W541" s="308">
        <f t="shared" si="227"/>
        <v>0</v>
      </c>
      <c r="X541" s="308">
        <f t="shared" si="227"/>
        <v>0</v>
      </c>
      <c r="Y541" s="308">
        <f t="shared" si="227"/>
        <v>0</v>
      </c>
      <c r="Z541" s="308">
        <f t="shared" si="227"/>
        <v>0</v>
      </c>
      <c r="AA541" s="308">
        <f t="shared" si="227"/>
        <v>0</v>
      </c>
      <c r="AB541" s="308">
        <f t="shared" si="227"/>
        <v>0</v>
      </c>
      <c r="AC541" s="308">
        <f t="shared" si="227"/>
        <v>0</v>
      </c>
      <c r="AD541" s="308">
        <f t="shared" si="227"/>
        <v>0</v>
      </c>
      <c r="AE541" s="308">
        <f t="shared" si="227"/>
        <v>0</v>
      </c>
      <c r="AF541" s="308">
        <f t="shared" si="227"/>
        <v>0</v>
      </c>
      <c r="AG541" s="308">
        <f t="shared" si="227"/>
        <v>0</v>
      </c>
      <c r="AH541" s="308">
        <f t="shared" si="227"/>
        <v>0</v>
      </c>
      <c r="AI541" s="308">
        <f t="shared" si="227"/>
        <v>0</v>
      </c>
      <c r="AJ541" s="308">
        <f t="shared" si="227"/>
        <v>0</v>
      </c>
      <c r="AK541" s="308">
        <f t="shared" si="227"/>
        <v>0</v>
      </c>
      <c r="AL541" s="308">
        <f t="shared" si="227"/>
        <v>0</v>
      </c>
      <c r="AM541" s="308">
        <f t="shared" si="227"/>
        <v>0</v>
      </c>
      <c r="AN541" s="308">
        <f t="shared" si="227"/>
        <v>0</v>
      </c>
      <c r="AO541" s="308">
        <f t="shared" si="227"/>
        <v>0</v>
      </c>
      <c r="AP541" s="308">
        <f t="shared" si="227"/>
        <v>0</v>
      </c>
      <c r="AQ541" s="308">
        <f t="shared" si="227"/>
        <v>0</v>
      </c>
      <c r="AR541" s="308">
        <f t="shared" si="227"/>
        <v>0</v>
      </c>
      <c r="AS541" s="308">
        <f t="shared" si="227"/>
        <v>0</v>
      </c>
      <c r="AT541" s="308">
        <f t="shared" si="227"/>
        <v>0</v>
      </c>
    </row>
    <row r="542" spans="2:46" ht="14.4" x14ac:dyDescent="0.3">
      <c r="B542" s="313" t="str">
        <f>+B358</f>
        <v>CELEC-Hidronación</v>
      </c>
      <c r="C542" s="313"/>
      <c r="D542" s="313"/>
      <c r="E542" s="313"/>
      <c r="F542" s="335">
        <f t="shared" si="227"/>
        <v>0</v>
      </c>
      <c r="G542" s="334">
        <f t="shared" si="227"/>
        <v>0</v>
      </c>
      <c r="H542" s="334">
        <f t="shared" si="227"/>
        <v>0</v>
      </c>
      <c r="I542" s="334">
        <f t="shared" si="227"/>
        <v>832.86139999700004</v>
      </c>
      <c r="J542" s="334">
        <f t="shared" si="227"/>
        <v>948.17999999900007</v>
      </c>
      <c r="K542" s="335">
        <f t="shared" si="227"/>
        <v>1080.8492227419999</v>
      </c>
      <c r="L542" s="308">
        <f t="shared" ref="L542:AT542" si="228">+L355</f>
        <v>273.008562256</v>
      </c>
      <c r="M542" s="308">
        <f t="shared" si="228"/>
        <v>196.35239804400004</v>
      </c>
      <c r="N542" s="308">
        <f t="shared" si="228"/>
        <v>0</v>
      </c>
      <c r="O542" s="308">
        <f t="shared" si="228"/>
        <v>0</v>
      </c>
      <c r="P542" s="309">
        <f t="shared" si="228"/>
        <v>0</v>
      </c>
      <c r="Q542" s="308">
        <f t="shared" si="228"/>
        <v>0</v>
      </c>
      <c r="R542" s="308">
        <f t="shared" si="228"/>
        <v>0</v>
      </c>
      <c r="S542" s="308">
        <f t="shared" si="228"/>
        <v>0</v>
      </c>
      <c r="T542" s="308">
        <f t="shared" si="228"/>
        <v>0</v>
      </c>
      <c r="U542" s="309">
        <f t="shared" si="228"/>
        <v>0</v>
      </c>
      <c r="V542" s="308">
        <f t="shared" si="228"/>
        <v>0</v>
      </c>
      <c r="W542" s="308">
        <f t="shared" si="228"/>
        <v>0</v>
      </c>
      <c r="X542" s="308">
        <f t="shared" si="228"/>
        <v>0</v>
      </c>
      <c r="Y542" s="308">
        <f t="shared" si="228"/>
        <v>0</v>
      </c>
      <c r="Z542" s="308">
        <f t="shared" si="228"/>
        <v>0</v>
      </c>
      <c r="AA542" s="308">
        <f t="shared" si="228"/>
        <v>0</v>
      </c>
      <c r="AB542" s="308">
        <f t="shared" si="228"/>
        <v>0</v>
      </c>
      <c r="AC542" s="308">
        <f t="shared" si="228"/>
        <v>0</v>
      </c>
      <c r="AD542" s="308">
        <f t="shared" si="228"/>
        <v>0</v>
      </c>
      <c r="AE542" s="308">
        <f t="shared" si="228"/>
        <v>0</v>
      </c>
      <c r="AF542" s="308">
        <f t="shared" si="228"/>
        <v>0</v>
      </c>
      <c r="AG542" s="308">
        <f t="shared" si="228"/>
        <v>0</v>
      </c>
      <c r="AH542" s="308">
        <f t="shared" si="228"/>
        <v>0</v>
      </c>
      <c r="AI542" s="308">
        <f t="shared" si="228"/>
        <v>0</v>
      </c>
      <c r="AJ542" s="308">
        <f t="shared" si="228"/>
        <v>0</v>
      </c>
      <c r="AK542" s="308">
        <f t="shared" si="228"/>
        <v>0</v>
      </c>
      <c r="AL542" s="308">
        <f t="shared" si="228"/>
        <v>0</v>
      </c>
      <c r="AM542" s="308">
        <f t="shared" si="228"/>
        <v>0</v>
      </c>
      <c r="AN542" s="308">
        <f t="shared" si="228"/>
        <v>0</v>
      </c>
      <c r="AO542" s="308">
        <f t="shared" si="228"/>
        <v>0</v>
      </c>
      <c r="AP542" s="308">
        <f t="shared" si="228"/>
        <v>0</v>
      </c>
      <c r="AQ542" s="308">
        <f t="shared" si="228"/>
        <v>0</v>
      </c>
      <c r="AR542" s="308">
        <f t="shared" si="228"/>
        <v>0</v>
      </c>
      <c r="AS542" s="308">
        <f t="shared" si="228"/>
        <v>0</v>
      </c>
      <c r="AT542" s="308">
        <f t="shared" si="228"/>
        <v>0</v>
      </c>
    </row>
    <row r="543" spans="2:46" ht="14.4" x14ac:dyDescent="0.3">
      <c r="B543" s="313" t="str">
        <f>+B361</f>
        <v>CELEC-Hidropaute</v>
      </c>
      <c r="C543" s="313"/>
      <c r="D543" s="313"/>
      <c r="E543" s="313"/>
      <c r="F543" s="335">
        <f t="shared" ref="F543:K543" si="229">+F361</f>
        <v>4311.0498476830007</v>
      </c>
      <c r="G543" s="334">
        <f t="shared" si="229"/>
        <v>6757.896021210001</v>
      </c>
      <c r="H543" s="334">
        <f t="shared" si="229"/>
        <v>7128.8640853119987</v>
      </c>
      <c r="I543" s="334">
        <f t="shared" si="229"/>
        <v>5866.0516078580013</v>
      </c>
      <c r="J543" s="334">
        <f t="shared" si="229"/>
        <v>6129.6256951610003</v>
      </c>
      <c r="K543" s="335">
        <f t="shared" si="229"/>
        <v>7003.8226292390009</v>
      </c>
      <c r="L543" s="308">
        <f t="shared" ref="L543:AT543" si="230">+L358</f>
        <v>1224.9041909730001</v>
      </c>
      <c r="M543" s="308">
        <f t="shared" si="230"/>
        <v>1208.9703072740003</v>
      </c>
      <c r="N543" s="308">
        <f t="shared" si="230"/>
        <v>0</v>
      </c>
      <c r="O543" s="308">
        <f t="shared" si="230"/>
        <v>0</v>
      </c>
      <c r="P543" s="309">
        <f t="shared" si="230"/>
        <v>0</v>
      </c>
      <c r="Q543" s="308">
        <f t="shared" si="230"/>
        <v>0</v>
      </c>
      <c r="R543" s="308">
        <f t="shared" si="230"/>
        <v>0</v>
      </c>
      <c r="S543" s="308">
        <f t="shared" si="230"/>
        <v>0</v>
      </c>
      <c r="T543" s="308">
        <f t="shared" si="230"/>
        <v>0</v>
      </c>
      <c r="U543" s="309">
        <f t="shared" si="230"/>
        <v>0</v>
      </c>
      <c r="V543" s="308">
        <f t="shared" si="230"/>
        <v>0</v>
      </c>
      <c r="W543" s="308">
        <f t="shared" si="230"/>
        <v>0</v>
      </c>
      <c r="X543" s="308">
        <f t="shared" si="230"/>
        <v>0</v>
      </c>
      <c r="Y543" s="308">
        <f t="shared" si="230"/>
        <v>0</v>
      </c>
      <c r="Z543" s="308">
        <f t="shared" si="230"/>
        <v>0</v>
      </c>
      <c r="AA543" s="308">
        <f t="shared" si="230"/>
        <v>0</v>
      </c>
      <c r="AB543" s="308">
        <f t="shared" si="230"/>
        <v>0</v>
      </c>
      <c r="AC543" s="308">
        <f t="shared" si="230"/>
        <v>0</v>
      </c>
      <c r="AD543" s="308">
        <f t="shared" si="230"/>
        <v>0</v>
      </c>
      <c r="AE543" s="308">
        <f t="shared" si="230"/>
        <v>0</v>
      </c>
      <c r="AF543" s="308">
        <f t="shared" si="230"/>
        <v>0</v>
      </c>
      <c r="AG543" s="308">
        <f t="shared" si="230"/>
        <v>0</v>
      </c>
      <c r="AH543" s="308">
        <f t="shared" si="230"/>
        <v>0</v>
      </c>
      <c r="AI543" s="308">
        <f t="shared" si="230"/>
        <v>0</v>
      </c>
      <c r="AJ543" s="308">
        <f t="shared" si="230"/>
        <v>0</v>
      </c>
      <c r="AK543" s="308">
        <f t="shared" si="230"/>
        <v>0</v>
      </c>
      <c r="AL543" s="308">
        <f t="shared" si="230"/>
        <v>0</v>
      </c>
      <c r="AM543" s="308">
        <f t="shared" si="230"/>
        <v>0</v>
      </c>
      <c r="AN543" s="308">
        <f t="shared" si="230"/>
        <v>0</v>
      </c>
      <c r="AO543" s="308">
        <f t="shared" si="230"/>
        <v>0</v>
      </c>
      <c r="AP543" s="308">
        <f t="shared" si="230"/>
        <v>0</v>
      </c>
      <c r="AQ543" s="308">
        <f t="shared" si="230"/>
        <v>0</v>
      </c>
      <c r="AR543" s="308">
        <f t="shared" si="230"/>
        <v>0</v>
      </c>
      <c r="AS543" s="308">
        <f t="shared" si="230"/>
        <v>0</v>
      </c>
      <c r="AT543" s="308">
        <f t="shared" si="230"/>
        <v>0</v>
      </c>
    </row>
    <row r="544" spans="2:46" ht="14.4" x14ac:dyDescent="0.3">
      <c r="B544" s="313" t="str">
        <f>+B365</f>
        <v>Elecaustro</v>
      </c>
      <c r="C544" s="313"/>
      <c r="D544" s="313"/>
      <c r="E544" s="313"/>
      <c r="F544" s="335">
        <f t="shared" ref="F544:K544" si="231">+F365</f>
        <v>173.22588803600004</v>
      </c>
      <c r="G544" s="334">
        <f t="shared" si="231"/>
        <v>240.94757300000003</v>
      </c>
      <c r="H544" s="334">
        <f t="shared" si="231"/>
        <v>325.59716543499997</v>
      </c>
      <c r="I544" s="334">
        <f t="shared" si="231"/>
        <v>385.03222169999998</v>
      </c>
      <c r="J544" s="334">
        <f t="shared" si="231"/>
        <v>394.87255515599998</v>
      </c>
      <c r="K544" s="335">
        <f t="shared" si="231"/>
        <v>442.54145335200008</v>
      </c>
      <c r="L544" s="308">
        <f t="shared" ref="L544:AT544" si="232">+L356</f>
        <v>1163.1968648970003</v>
      </c>
      <c r="M544" s="308">
        <f t="shared" si="232"/>
        <v>1221.88535</v>
      </c>
      <c r="N544" s="308">
        <f t="shared" si="232"/>
        <v>0</v>
      </c>
      <c r="O544" s="308">
        <f t="shared" si="232"/>
        <v>0</v>
      </c>
      <c r="P544" s="309">
        <f t="shared" si="232"/>
        <v>0</v>
      </c>
      <c r="Q544" s="308">
        <f t="shared" si="232"/>
        <v>0</v>
      </c>
      <c r="R544" s="308">
        <f t="shared" si="232"/>
        <v>0</v>
      </c>
      <c r="S544" s="308">
        <f t="shared" si="232"/>
        <v>0</v>
      </c>
      <c r="T544" s="308">
        <f t="shared" si="232"/>
        <v>0</v>
      </c>
      <c r="U544" s="309">
        <f t="shared" si="232"/>
        <v>0</v>
      </c>
      <c r="V544" s="308">
        <f t="shared" si="232"/>
        <v>0</v>
      </c>
      <c r="W544" s="308">
        <f t="shared" si="232"/>
        <v>0</v>
      </c>
      <c r="X544" s="308">
        <f t="shared" si="232"/>
        <v>0</v>
      </c>
      <c r="Y544" s="308">
        <f t="shared" si="232"/>
        <v>0</v>
      </c>
      <c r="Z544" s="308">
        <f t="shared" si="232"/>
        <v>0</v>
      </c>
      <c r="AA544" s="308">
        <f t="shared" si="232"/>
        <v>0</v>
      </c>
      <c r="AB544" s="308">
        <f t="shared" si="232"/>
        <v>0</v>
      </c>
      <c r="AC544" s="308">
        <f t="shared" si="232"/>
        <v>0</v>
      </c>
      <c r="AD544" s="308">
        <f t="shared" si="232"/>
        <v>0</v>
      </c>
      <c r="AE544" s="308">
        <f t="shared" si="232"/>
        <v>0</v>
      </c>
      <c r="AF544" s="308">
        <f t="shared" si="232"/>
        <v>0</v>
      </c>
      <c r="AG544" s="308">
        <f t="shared" si="232"/>
        <v>0</v>
      </c>
      <c r="AH544" s="308">
        <f t="shared" si="232"/>
        <v>0</v>
      </c>
      <c r="AI544" s="308">
        <f t="shared" si="232"/>
        <v>0</v>
      </c>
      <c r="AJ544" s="308">
        <f t="shared" si="232"/>
        <v>0</v>
      </c>
      <c r="AK544" s="308">
        <f t="shared" si="232"/>
        <v>0</v>
      </c>
      <c r="AL544" s="308">
        <f t="shared" si="232"/>
        <v>0</v>
      </c>
      <c r="AM544" s="308">
        <f t="shared" si="232"/>
        <v>0</v>
      </c>
      <c r="AN544" s="308">
        <f t="shared" si="232"/>
        <v>0</v>
      </c>
      <c r="AO544" s="308">
        <f t="shared" si="232"/>
        <v>0</v>
      </c>
      <c r="AP544" s="308">
        <f t="shared" si="232"/>
        <v>0</v>
      </c>
      <c r="AQ544" s="308">
        <f t="shared" si="232"/>
        <v>0</v>
      </c>
      <c r="AR544" s="308">
        <f t="shared" si="232"/>
        <v>0</v>
      </c>
      <c r="AS544" s="308">
        <f t="shared" si="232"/>
        <v>0</v>
      </c>
      <c r="AT544" s="308">
        <f t="shared" si="232"/>
        <v>0</v>
      </c>
    </row>
    <row r="545" spans="2:46" ht="14.4" x14ac:dyDescent="0.3">
      <c r="B545" s="313" t="str">
        <f>+B370</f>
        <v>EMAAP-Q</v>
      </c>
      <c r="C545" s="313"/>
      <c r="D545" s="313"/>
      <c r="E545" s="313"/>
      <c r="F545" s="335">
        <f t="shared" ref="F545:K546" si="233">+F370</f>
        <v>137.41127000000003</v>
      </c>
      <c r="G545" s="334">
        <f t="shared" si="233"/>
        <v>145.59526699999998</v>
      </c>
      <c r="H545" s="334">
        <f t="shared" si="233"/>
        <v>146.80310699999998</v>
      </c>
      <c r="I545" s="334">
        <f t="shared" si="233"/>
        <v>177.616919051</v>
      </c>
      <c r="J545" s="334">
        <f t="shared" si="233"/>
        <v>171.78058495399998</v>
      </c>
      <c r="K545" s="335">
        <f t="shared" si="233"/>
        <v>171.76789082400001</v>
      </c>
      <c r="L545" s="308">
        <f t="shared" ref="L545:AT545" si="234">+L354</f>
        <v>1000.0725429979998</v>
      </c>
      <c r="M545" s="308">
        <f t="shared" si="234"/>
        <v>961.30660429000011</v>
      </c>
      <c r="N545" s="308">
        <f t="shared" si="234"/>
        <v>0</v>
      </c>
      <c r="O545" s="308">
        <f t="shared" si="234"/>
        <v>0</v>
      </c>
      <c r="P545" s="309">
        <f t="shared" si="234"/>
        <v>0</v>
      </c>
      <c r="Q545" s="308">
        <f t="shared" si="234"/>
        <v>0</v>
      </c>
      <c r="R545" s="308">
        <f t="shared" si="234"/>
        <v>0</v>
      </c>
      <c r="S545" s="308">
        <f t="shared" si="234"/>
        <v>0</v>
      </c>
      <c r="T545" s="308">
        <f t="shared" si="234"/>
        <v>0</v>
      </c>
      <c r="U545" s="309">
        <f t="shared" si="234"/>
        <v>0</v>
      </c>
      <c r="V545" s="308">
        <f t="shared" si="234"/>
        <v>0</v>
      </c>
      <c r="W545" s="308">
        <f t="shared" si="234"/>
        <v>0</v>
      </c>
      <c r="X545" s="308">
        <f t="shared" si="234"/>
        <v>0</v>
      </c>
      <c r="Y545" s="308">
        <f t="shared" si="234"/>
        <v>0</v>
      </c>
      <c r="Z545" s="308">
        <f t="shared" si="234"/>
        <v>0</v>
      </c>
      <c r="AA545" s="308">
        <f t="shared" si="234"/>
        <v>0</v>
      </c>
      <c r="AB545" s="308">
        <f t="shared" si="234"/>
        <v>0</v>
      </c>
      <c r="AC545" s="308">
        <f t="shared" si="234"/>
        <v>0</v>
      </c>
      <c r="AD545" s="308">
        <f t="shared" si="234"/>
        <v>0</v>
      </c>
      <c r="AE545" s="308">
        <f t="shared" si="234"/>
        <v>0</v>
      </c>
      <c r="AF545" s="308">
        <f t="shared" si="234"/>
        <v>0</v>
      </c>
      <c r="AG545" s="308">
        <f t="shared" si="234"/>
        <v>0</v>
      </c>
      <c r="AH545" s="308">
        <f t="shared" si="234"/>
        <v>0</v>
      </c>
      <c r="AI545" s="308">
        <f t="shared" si="234"/>
        <v>0</v>
      </c>
      <c r="AJ545" s="308">
        <f t="shared" si="234"/>
        <v>0</v>
      </c>
      <c r="AK545" s="308">
        <f t="shared" si="234"/>
        <v>0</v>
      </c>
      <c r="AL545" s="308">
        <f t="shared" si="234"/>
        <v>0</v>
      </c>
      <c r="AM545" s="308">
        <f t="shared" si="234"/>
        <v>0</v>
      </c>
      <c r="AN545" s="308">
        <f t="shared" si="234"/>
        <v>0</v>
      </c>
      <c r="AO545" s="308">
        <f t="shared" si="234"/>
        <v>0</v>
      </c>
      <c r="AP545" s="308">
        <f t="shared" si="234"/>
        <v>0</v>
      </c>
      <c r="AQ545" s="308">
        <f t="shared" si="234"/>
        <v>0</v>
      </c>
      <c r="AR545" s="308">
        <f t="shared" si="234"/>
        <v>0</v>
      </c>
      <c r="AS545" s="308">
        <f t="shared" si="234"/>
        <v>0</v>
      </c>
      <c r="AT545" s="308">
        <f t="shared" si="234"/>
        <v>0</v>
      </c>
    </row>
    <row r="546" spans="2:46" ht="14.4" x14ac:dyDescent="0.3">
      <c r="B546" s="313" t="str">
        <f>+B371</f>
        <v>Hidropastaza</v>
      </c>
      <c r="C546" s="313"/>
      <c r="D546" s="313"/>
      <c r="E546" s="313"/>
      <c r="F546" s="335">
        <f t="shared" si="233"/>
        <v>1043.8803524719999</v>
      </c>
      <c r="G546" s="334">
        <f t="shared" si="233"/>
        <v>0</v>
      </c>
      <c r="H546" s="334">
        <f t="shared" si="233"/>
        <v>0</v>
      </c>
      <c r="I546" s="334">
        <f t="shared" si="233"/>
        <v>0</v>
      </c>
      <c r="J546" s="334">
        <f t="shared" si="233"/>
        <v>0</v>
      </c>
      <c r="K546" s="335">
        <f t="shared" si="233"/>
        <v>0</v>
      </c>
      <c r="L546" s="308">
        <f t="shared" ref="L546:AT546" si="235">+L362</f>
        <v>116.93323959700002</v>
      </c>
      <c r="M546" s="308">
        <f t="shared" si="235"/>
        <v>127.82176918900002</v>
      </c>
      <c r="N546" s="308">
        <f t="shared" si="235"/>
        <v>0</v>
      </c>
      <c r="O546" s="308">
        <f t="shared" si="235"/>
        <v>0</v>
      </c>
      <c r="P546" s="309">
        <f t="shared" si="235"/>
        <v>0</v>
      </c>
      <c r="Q546" s="308">
        <f t="shared" si="235"/>
        <v>0</v>
      </c>
      <c r="R546" s="308">
        <f t="shared" si="235"/>
        <v>0</v>
      </c>
      <c r="S546" s="308">
        <f t="shared" si="235"/>
        <v>0</v>
      </c>
      <c r="T546" s="308">
        <f t="shared" si="235"/>
        <v>0</v>
      </c>
      <c r="U546" s="309">
        <f t="shared" si="235"/>
        <v>0</v>
      </c>
      <c r="V546" s="308">
        <f t="shared" si="235"/>
        <v>0</v>
      </c>
      <c r="W546" s="308">
        <f t="shared" si="235"/>
        <v>0</v>
      </c>
      <c r="X546" s="308">
        <f t="shared" si="235"/>
        <v>0</v>
      </c>
      <c r="Y546" s="308">
        <f t="shared" si="235"/>
        <v>0</v>
      </c>
      <c r="Z546" s="308">
        <f t="shared" si="235"/>
        <v>0</v>
      </c>
      <c r="AA546" s="308">
        <f t="shared" si="235"/>
        <v>0</v>
      </c>
      <c r="AB546" s="308">
        <f t="shared" si="235"/>
        <v>0</v>
      </c>
      <c r="AC546" s="308">
        <f t="shared" si="235"/>
        <v>0</v>
      </c>
      <c r="AD546" s="308">
        <f t="shared" si="235"/>
        <v>0</v>
      </c>
      <c r="AE546" s="308">
        <f t="shared" si="235"/>
        <v>0</v>
      </c>
      <c r="AF546" s="308">
        <f t="shared" si="235"/>
        <v>0</v>
      </c>
      <c r="AG546" s="308">
        <f t="shared" si="235"/>
        <v>0</v>
      </c>
      <c r="AH546" s="308">
        <f t="shared" si="235"/>
        <v>0</v>
      </c>
      <c r="AI546" s="308">
        <f t="shared" si="235"/>
        <v>0</v>
      </c>
      <c r="AJ546" s="308">
        <f t="shared" si="235"/>
        <v>0</v>
      </c>
      <c r="AK546" s="308">
        <f t="shared" si="235"/>
        <v>0</v>
      </c>
      <c r="AL546" s="308">
        <f t="shared" si="235"/>
        <v>0</v>
      </c>
      <c r="AM546" s="308">
        <f t="shared" si="235"/>
        <v>0</v>
      </c>
      <c r="AN546" s="308">
        <f t="shared" si="235"/>
        <v>0</v>
      </c>
      <c r="AO546" s="308">
        <f t="shared" si="235"/>
        <v>0</v>
      </c>
      <c r="AP546" s="308">
        <f t="shared" si="235"/>
        <v>0</v>
      </c>
      <c r="AQ546" s="308">
        <f t="shared" si="235"/>
        <v>0</v>
      </c>
      <c r="AR546" s="308">
        <f t="shared" si="235"/>
        <v>0</v>
      </c>
      <c r="AS546" s="308">
        <f t="shared" si="235"/>
        <v>0</v>
      </c>
      <c r="AT546" s="308">
        <f t="shared" si="235"/>
        <v>0</v>
      </c>
    </row>
    <row r="547" spans="2:46" ht="14.4" x14ac:dyDescent="0.3">
      <c r="B547" s="313" t="str">
        <f>+B375</f>
        <v>Hidrosibimbe</v>
      </c>
      <c r="C547" s="313"/>
      <c r="D547" s="313"/>
      <c r="E547" s="313"/>
      <c r="F547" s="335">
        <f t="shared" ref="F547:K547" si="236">+F375</f>
        <v>87.953557924999998</v>
      </c>
      <c r="G547" s="334">
        <f t="shared" si="236"/>
        <v>105.23429494800001</v>
      </c>
      <c r="H547" s="334">
        <f t="shared" si="236"/>
        <v>100.50349442000002</v>
      </c>
      <c r="I547" s="334">
        <f t="shared" si="236"/>
        <v>85.707728999999958</v>
      </c>
      <c r="J547" s="334">
        <f t="shared" si="236"/>
        <v>99.353544548000002</v>
      </c>
      <c r="K547" s="335">
        <f t="shared" si="236"/>
        <v>106.247583326</v>
      </c>
      <c r="L547" s="308">
        <f t="shared" ref="L547:AT547" si="237">+L359</f>
        <v>763.449491094</v>
      </c>
      <c r="M547" s="308">
        <f t="shared" si="237"/>
        <v>713.70994142299992</v>
      </c>
      <c r="N547" s="308">
        <f t="shared" si="237"/>
        <v>0</v>
      </c>
      <c r="O547" s="308">
        <f t="shared" si="237"/>
        <v>0</v>
      </c>
      <c r="P547" s="309">
        <f t="shared" si="237"/>
        <v>0</v>
      </c>
      <c r="Q547" s="308">
        <f t="shared" si="237"/>
        <v>0</v>
      </c>
      <c r="R547" s="308">
        <f t="shared" si="237"/>
        <v>0</v>
      </c>
      <c r="S547" s="308">
        <f t="shared" si="237"/>
        <v>0</v>
      </c>
      <c r="T547" s="308">
        <f t="shared" si="237"/>
        <v>0</v>
      </c>
      <c r="U547" s="309">
        <f t="shared" si="237"/>
        <v>0</v>
      </c>
      <c r="V547" s="308">
        <f t="shared" si="237"/>
        <v>0</v>
      </c>
      <c r="W547" s="308">
        <f t="shared" si="237"/>
        <v>0</v>
      </c>
      <c r="X547" s="308">
        <f t="shared" si="237"/>
        <v>0</v>
      </c>
      <c r="Y547" s="308">
        <f t="shared" si="237"/>
        <v>0</v>
      </c>
      <c r="Z547" s="308">
        <f t="shared" si="237"/>
        <v>0</v>
      </c>
      <c r="AA547" s="308">
        <f t="shared" si="237"/>
        <v>0</v>
      </c>
      <c r="AB547" s="308">
        <f t="shared" si="237"/>
        <v>0</v>
      </c>
      <c r="AC547" s="308">
        <f t="shared" si="237"/>
        <v>0</v>
      </c>
      <c r="AD547" s="308">
        <f t="shared" si="237"/>
        <v>0</v>
      </c>
      <c r="AE547" s="308">
        <f t="shared" si="237"/>
        <v>0</v>
      </c>
      <c r="AF547" s="308">
        <f t="shared" si="237"/>
        <v>0</v>
      </c>
      <c r="AG547" s="308">
        <f t="shared" si="237"/>
        <v>0</v>
      </c>
      <c r="AH547" s="308">
        <f t="shared" si="237"/>
        <v>0</v>
      </c>
      <c r="AI547" s="308">
        <f t="shared" si="237"/>
        <v>0</v>
      </c>
      <c r="AJ547" s="308">
        <f t="shared" si="237"/>
        <v>0</v>
      </c>
      <c r="AK547" s="308">
        <f t="shared" si="237"/>
        <v>0</v>
      </c>
      <c r="AL547" s="308">
        <f t="shared" si="237"/>
        <v>0</v>
      </c>
      <c r="AM547" s="308">
        <f t="shared" si="237"/>
        <v>0</v>
      </c>
      <c r="AN547" s="308">
        <f t="shared" si="237"/>
        <v>0</v>
      </c>
      <c r="AO547" s="308">
        <f t="shared" si="237"/>
        <v>0</v>
      </c>
      <c r="AP547" s="308">
        <f t="shared" si="237"/>
        <v>0</v>
      </c>
      <c r="AQ547" s="308">
        <f t="shared" si="237"/>
        <v>0</v>
      </c>
      <c r="AR547" s="308">
        <f t="shared" si="237"/>
        <v>0</v>
      </c>
      <c r="AS547" s="308">
        <f t="shared" si="237"/>
        <v>0</v>
      </c>
      <c r="AT547" s="308">
        <f t="shared" si="237"/>
        <v>0</v>
      </c>
    </row>
    <row r="548" spans="2:46" x14ac:dyDescent="0.2">
      <c r="B548" s="313" t="s">
        <v>381</v>
      </c>
      <c r="C548" s="319">
        <f>+C377</f>
        <v>8011.5037511799992</v>
      </c>
      <c r="D548" s="319">
        <f t="shared" ref="D548:K549" si="238">+D377</f>
        <v>10010.231690122999</v>
      </c>
      <c r="E548" s="319">
        <f t="shared" si="238"/>
        <v>8099.4675865970003</v>
      </c>
      <c r="F548" s="318">
        <f t="shared" si="238"/>
        <v>7584.1521019450038</v>
      </c>
      <c r="G548" s="319">
        <f t="shared" si="238"/>
        <v>9905.1414996340009</v>
      </c>
      <c r="H548" s="319">
        <f t="shared" si="238"/>
        <v>11079.445950652998</v>
      </c>
      <c r="I548" s="319">
        <f t="shared" si="238"/>
        <v>9940.0176143890003</v>
      </c>
      <c r="J548" s="319">
        <f t="shared" si="238"/>
        <v>10295.690633189999</v>
      </c>
      <c r="K548" s="318">
        <f t="shared" si="238"/>
        <v>11842.657117251989</v>
      </c>
      <c r="L548" s="308"/>
      <c r="M548" s="308"/>
      <c r="N548" s="308"/>
      <c r="O548" s="308"/>
      <c r="P548" s="309"/>
      <c r="Q548" s="308"/>
      <c r="R548" s="308"/>
      <c r="S548" s="308"/>
      <c r="T548" s="308"/>
      <c r="U548" s="309"/>
      <c r="V548" s="308"/>
      <c r="W548" s="308"/>
      <c r="X548" s="308"/>
      <c r="Y548" s="308"/>
      <c r="Z548" s="308"/>
      <c r="AA548" s="308"/>
      <c r="AB548" s="308"/>
      <c r="AC548" s="308"/>
      <c r="AD548" s="308"/>
      <c r="AE548" s="308"/>
      <c r="AF548" s="308"/>
      <c r="AG548" s="308"/>
      <c r="AH548" s="308"/>
      <c r="AI548" s="308"/>
      <c r="AJ548" s="308"/>
      <c r="AK548" s="308"/>
      <c r="AL548" s="308"/>
      <c r="AM548" s="308"/>
      <c r="AN548" s="308"/>
      <c r="AO548" s="308"/>
      <c r="AP548" s="308"/>
      <c r="AQ548" s="308"/>
      <c r="AR548" s="308"/>
      <c r="AS548" s="308"/>
      <c r="AT548" s="308"/>
    </row>
    <row r="549" spans="2:46" x14ac:dyDescent="0.2">
      <c r="B549" s="313" t="str">
        <f>+B378</f>
        <v>TOTAL HIDRICAS DISTRIBUIDORAS</v>
      </c>
      <c r="C549" s="319">
        <f>+C378</f>
        <v>605.84635260300001</v>
      </c>
      <c r="D549" s="319">
        <f t="shared" si="238"/>
        <v>736.23531238300006</v>
      </c>
      <c r="E549" s="319">
        <f t="shared" si="238"/>
        <v>637.70391669100002</v>
      </c>
      <c r="F549" s="318">
        <f t="shared" si="238"/>
        <v>595.09745240699954</v>
      </c>
      <c r="G549" s="319">
        <f t="shared" si="238"/>
        <v>722.76458172699972</v>
      </c>
      <c r="H549" s="319">
        <f t="shared" si="238"/>
        <v>647.58650928300017</v>
      </c>
      <c r="I549" s="319">
        <f t="shared" si="238"/>
        <v>585.08382423999967</v>
      </c>
      <c r="J549" s="319">
        <f t="shared" si="238"/>
        <v>639.76509175500019</v>
      </c>
      <c r="K549" s="318">
        <f t="shared" si="238"/>
        <v>556.17275210900084</v>
      </c>
      <c r="L549" s="308">
        <f t="shared" ref="L549:AT549" si="239">+L363</f>
        <v>87.213674620999996</v>
      </c>
      <c r="M549" s="308">
        <f t="shared" si="239"/>
        <v>92.105660021999981</v>
      </c>
      <c r="N549" s="308">
        <f t="shared" si="239"/>
        <v>0</v>
      </c>
      <c r="O549" s="308">
        <f t="shared" si="239"/>
        <v>0</v>
      </c>
      <c r="P549" s="309">
        <f t="shared" si="239"/>
        <v>0</v>
      </c>
      <c r="Q549" s="308">
        <f t="shared" si="239"/>
        <v>0</v>
      </c>
      <c r="R549" s="308">
        <f t="shared" si="239"/>
        <v>0</v>
      </c>
      <c r="S549" s="308">
        <f t="shared" si="239"/>
        <v>0</v>
      </c>
      <c r="T549" s="308">
        <f t="shared" si="239"/>
        <v>0</v>
      </c>
      <c r="U549" s="309">
        <f t="shared" si="239"/>
        <v>0</v>
      </c>
      <c r="V549" s="308">
        <f t="shared" si="239"/>
        <v>0</v>
      </c>
      <c r="W549" s="308">
        <f t="shared" si="239"/>
        <v>0</v>
      </c>
      <c r="X549" s="308">
        <f t="shared" si="239"/>
        <v>0</v>
      </c>
      <c r="Y549" s="308">
        <f t="shared" si="239"/>
        <v>0</v>
      </c>
      <c r="Z549" s="308">
        <f t="shared" si="239"/>
        <v>0</v>
      </c>
      <c r="AA549" s="308">
        <f t="shared" si="239"/>
        <v>0</v>
      </c>
      <c r="AB549" s="308">
        <f t="shared" si="239"/>
        <v>0</v>
      </c>
      <c r="AC549" s="308">
        <f t="shared" si="239"/>
        <v>0</v>
      </c>
      <c r="AD549" s="308">
        <f t="shared" si="239"/>
        <v>0</v>
      </c>
      <c r="AE549" s="308">
        <f t="shared" si="239"/>
        <v>0</v>
      </c>
      <c r="AF549" s="308">
        <f t="shared" si="239"/>
        <v>0</v>
      </c>
      <c r="AG549" s="308">
        <f t="shared" si="239"/>
        <v>0</v>
      </c>
      <c r="AH549" s="308">
        <f t="shared" si="239"/>
        <v>0</v>
      </c>
      <c r="AI549" s="308">
        <f t="shared" si="239"/>
        <v>0</v>
      </c>
      <c r="AJ549" s="308">
        <f t="shared" si="239"/>
        <v>0</v>
      </c>
      <c r="AK549" s="308">
        <f t="shared" si="239"/>
        <v>0</v>
      </c>
      <c r="AL549" s="308">
        <f t="shared" si="239"/>
        <v>0</v>
      </c>
      <c r="AM549" s="308">
        <f t="shared" si="239"/>
        <v>0</v>
      </c>
      <c r="AN549" s="308">
        <f t="shared" si="239"/>
        <v>0</v>
      </c>
      <c r="AO549" s="308">
        <f t="shared" si="239"/>
        <v>0</v>
      </c>
      <c r="AP549" s="308">
        <f t="shared" si="239"/>
        <v>0</v>
      </c>
      <c r="AQ549" s="308">
        <f t="shared" si="239"/>
        <v>0</v>
      </c>
      <c r="AR549" s="308">
        <f t="shared" si="239"/>
        <v>0</v>
      </c>
      <c r="AS549" s="308">
        <f t="shared" si="239"/>
        <v>0</v>
      </c>
      <c r="AT549" s="308">
        <f t="shared" si="239"/>
        <v>0</v>
      </c>
    </row>
    <row r="550" spans="2:46" x14ac:dyDescent="0.2">
      <c r="B550" s="313"/>
      <c r="C550" s="313"/>
      <c r="D550" s="313"/>
      <c r="E550" s="313"/>
      <c r="F550" s="309"/>
      <c r="G550" s="308"/>
      <c r="H550" s="308"/>
      <c r="I550" s="308"/>
      <c r="J550" s="308"/>
      <c r="K550" s="309"/>
      <c r="L550" s="308">
        <f t="shared" ref="L550:AT550" si="240">+L361</f>
        <v>6910.9814170000036</v>
      </c>
      <c r="M550" s="308">
        <f t="shared" si="240"/>
        <v>7527.6119557249995</v>
      </c>
      <c r="N550" s="308">
        <f t="shared" si="240"/>
        <v>0</v>
      </c>
      <c r="O550" s="308">
        <f t="shared" si="240"/>
        <v>0</v>
      </c>
      <c r="P550" s="309">
        <f t="shared" si="240"/>
        <v>0</v>
      </c>
      <c r="Q550" s="308">
        <f t="shared" si="240"/>
        <v>0</v>
      </c>
      <c r="R550" s="308">
        <f t="shared" si="240"/>
        <v>0</v>
      </c>
      <c r="S550" s="308">
        <f t="shared" si="240"/>
        <v>0</v>
      </c>
      <c r="T550" s="308">
        <f t="shared" si="240"/>
        <v>0</v>
      </c>
      <c r="U550" s="309">
        <f t="shared" si="240"/>
        <v>0</v>
      </c>
      <c r="V550" s="308">
        <f t="shared" si="240"/>
        <v>0</v>
      </c>
      <c r="W550" s="308">
        <f t="shared" si="240"/>
        <v>0</v>
      </c>
      <c r="X550" s="308">
        <f t="shared" si="240"/>
        <v>0</v>
      </c>
      <c r="Y550" s="308">
        <f t="shared" si="240"/>
        <v>0</v>
      </c>
      <c r="Z550" s="308">
        <f t="shared" si="240"/>
        <v>0</v>
      </c>
      <c r="AA550" s="308">
        <f t="shared" si="240"/>
        <v>0</v>
      </c>
      <c r="AB550" s="308">
        <f t="shared" si="240"/>
        <v>0</v>
      </c>
      <c r="AC550" s="308">
        <f t="shared" si="240"/>
        <v>0</v>
      </c>
      <c r="AD550" s="308">
        <f t="shared" si="240"/>
        <v>0</v>
      </c>
      <c r="AE550" s="308">
        <f t="shared" si="240"/>
        <v>0</v>
      </c>
      <c r="AF550" s="308">
        <f t="shared" si="240"/>
        <v>0</v>
      </c>
      <c r="AG550" s="308">
        <f t="shared" si="240"/>
        <v>0</v>
      </c>
      <c r="AH550" s="308">
        <f t="shared" si="240"/>
        <v>0</v>
      </c>
      <c r="AI550" s="308">
        <f t="shared" si="240"/>
        <v>0</v>
      </c>
      <c r="AJ550" s="308">
        <f t="shared" si="240"/>
        <v>0</v>
      </c>
      <c r="AK550" s="308">
        <f t="shared" si="240"/>
        <v>0</v>
      </c>
      <c r="AL550" s="308">
        <f t="shared" si="240"/>
        <v>0</v>
      </c>
      <c r="AM550" s="308">
        <f t="shared" si="240"/>
        <v>0</v>
      </c>
      <c r="AN550" s="308">
        <f t="shared" si="240"/>
        <v>0</v>
      </c>
      <c r="AO550" s="308">
        <f t="shared" si="240"/>
        <v>0</v>
      </c>
      <c r="AP550" s="308">
        <f t="shared" si="240"/>
        <v>0</v>
      </c>
      <c r="AQ550" s="308">
        <f t="shared" si="240"/>
        <v>0</v>
      </c>
      <c r="AR550" s="308">
        <f t="shared" si="240"/>
        <v>0</v>
      </c>
      <c r="AS550" s="308">
        <f t="shared" si="240"/>
        <v>0</v>
      </c>
      <c r="AT550" s="308">
        <f t="shared" si="240"/>
        <v>0</v>
      </c>
    </row>
    <row r="551" spans="2:46" x14ac:dyDescent="0.2">
      <c r="B551" s="313"/>
      <c r="C551" s="313"/>
      <c r="D551" s="313"/>
      <c r="E551" s="313"/>
      <c r="F551" s="309"/>
      <c r="G551" s="308"/>
      <c r="H551" s="308"/>
      <c r="I551" s="308"/>
      <c r="J551" s="308"/>
      <c r="K551" s="309"/>
      <c r="L551" s="308">
        <f t="shared" ref="L551:AT551" si="241">+L360</f>
        <v>5161.5687552960035</v>
      </c>
      <c r="M551" s="308">
        <f t="shared" si="241"/>
        <v>4614.2471401929997</v>
      </c>
      <c r="N551" s="308">
        <f t="shared" si="241"/>
        <v>0</v>
      </c>
      <c r="O551" s="308">
        <f t="shared" si="241"/>
        <v>0</v>
      </c>
      <c r="P551" s="309">
        <f t="shared" si="241"/>
        <v>0</v>
      </c>
      <c r="Q551" s="308">
        <f t="shared" si="241"/>
        <v>0</v>
      </c>
      <c r="R551" s="308">
        <f t="shared" si="241"/>
        <v>0</v>
      </c>
      <c r="S551" s="308">
        <f t="shared" si="241"/>
        <v>0</v>
      </c>
      <c r="T551" s="308">
        <f t="shared" si="241"/>
        <v>0</v>
      </c>
      <c r="U551" s="309">
        <f t="shared" si="241"/>
        <v>0</v>
      </c>
      <c r="V551" s="308">
        <f t="shared" si="241"/>
        <v>0</v>
      </c>
      <c r="W551" s="308">
        <f t="shared" si="241"/>
        <v>0</v>
      </c>
      <c r="X551" s="308">
        <f t="shared" si="241"/>
        <v>0</v>
      </c>
      <c r="Y551" s="308">
        <f t="shared" si="241"/>
        <v>0</v>
      </c>
      <c r="Z551" s="308">
        <f t="shared" si="241"/>
        <v>0</v>
      </c>
      <c r="AA551" s="308">
        <f t="shared" si="241"/>
        <v>0</v>
      </c>
      <c r="AB551" s="308">
        <f t="shared" si="241"/>
        <v>0</v>
      </c>
      <c r="AC551" s="308">
        <f t="shared" si="241"/>
        <v>0</v>
      </c>
      <c r="AD551" s="308">
        <f t="shared" si="241"/>
        <v>0</v>
      </c>
      <c r="AE551" s="308">
        <f t="shared" si="241"/>
        <v>0</v>
      </c>
      <c r="AF551" s="308">
        <f t="shared" si="241"/>
        <v>0</v>
      </c>
      <c r="AG551" s="308">
        <f t="shared" si="241"/>
        <v>0</v>
      </c>
      <c r="AH551" s="308">
        <f t="shared" si="241"/>
        <v>0</v>
      </c>
      <c r="AI551" s="308">
        <f t="shared" si="241"/>
        <v>0</v>
      </c>
      <c r="AJ551" s="308">
        <f t="shared" si="241"/>
        <v>0</v>
      </c>
      <c r="AK551" s="308">
        <f t="shared" si="241"/>
        <v>0</v>
      </c>
      <c r="AL551" s="308">
        <f t="shared" si="241"/>
        <v>0</v>
      </c>
      <c r="AM551" s="308">
        <f t="shared" si="241"/>
        <v>0</v>
      </c>
      <c r="AN551" s="308">
        <f t="shared" si="241"/>
        <v>0</v>
      </c>
      <c r="AO551" s="308">
        <f t="shared" si="241"/>
        <v>0</v>
      </c>
      <c r="AP551" s="308">
        <f t="shared" si="241"/>
        <v>0</v>
      </c>
      <c r="AQ551" s="308">
        <f t="shared" si="241"/>
        <v>0</v>
      </c>
      <c r="AR551" s="308">
        <f t="shared" si="241"/>
        <v>0</v>
      </c>
      <c r="AS551" s="308">
        <f t="shared" si="241"/>
        <v>0</v>
      </c>
      <c r="AT551" s="308">
        <f t="shared" si="241"/>
        <v>0</v>
      </c>
    </row>
    <row r="552" spans="2:46" x14ac:dyDescent="0.2">
      <c r="B552" s="313"/>
      <c r="C552" s="313"/>
      <c r="D552" s="313"/>
      <c r="E552" s="313"/>
      <c r="F552" s="309"/>
      <c r="G552" s="308"/>
      <c r="H552" s="308"/>
      <c r="I552" s="308"/>
      <c r="J552" s="308"/>
      <c r="K552" s="309"/>
      <c r="L552" s="308">
        <f t="shared" ref="L552:AT552" si="242">+L364</f>
        <v>170.98574399999998</v>
      </c>
      <c r="M552" s="308">
        <f t="shared" si="242"/>
        <v>191.69424000000001</v>
      </c>
      <c r="N552" s="308">
        <f t="shared" si="242"/>
        <v>0</v>
      </c>
      <c r="O552" s="308">
        <f t="shared" si="242"/>
        <v>0</v>
      </c>
      <c r="P552" s="309">
        <f t="shared" si="242"/>
        <v>0</v>
      </c>
      <c r="Q552" s="308">
        <f t="shared" si="242"/>
        <v>0</v>
      </c>
      <c r="R552" s="308">
        <f t="shared" si="242"/>
        <v>0</v>
      </c>
      <c r="S552" s="308">
        <f t="shared" si="242"/>
        <v>0</v>
      </c>
      <c r="T552" s="308">
        <f t="shared" si="242"/>
        <v>0</v>
      </c>
      <c r="U552" s="309">
        <f t="shared" si="242"/>
        <v>0</v>
      </c>
      <c r="V552" s="308">
        <f t="shared" si="242"/>
        <v>0</v>
      </c>
      <c r="W552" s="308">
        <f t="shared" si="242"/>
        <v>0</v>
      </c>
      <c r="X552" s="308">
        <f t="shared" si="242"/>
        <v>0</v>
      </c>
      <c r="Y552" s="308">
        <f t="shared" si="242"/>
        <v>0</v>
      </c>
      <c r="Z552" s="308">
        <f t="shared" si="242"/>
        <v>0</v>
      </c>
      <c r="AA552" s="308">
        <f t="shared" si="242"/>
        <v>0</v>
      </c>
      <c r="AB552" s="308">
        <f t="shared" si="242"/>
        <v>0</v>
      </c>
      <c r="AC552" s="308">
        <f t="shared" si="242"/>
        <v>0</v>
      </c>
      <c r="AD552" s="308">
        <f t="shared" si="242"/>
        <v>0</v>
      </c>
      <c r="AE552" s="308">
        <f t="shared" si="242"/>
        <v>0</v>
      </c>
      <c r="AF552" s="308">
        <f t="shared" si="242"/>
        <v>0</v>
      </c>
      <c r="AG552" s="308">
        <f t="shared" si="242"/>
        <v>0</v>
      </c>
      <c r="AH552" s="308">
        <f t="shared" si="242"/>
        <v>0</v>
      </c>
      <c r="AI552" s="308">
        <f t="shared" si="242"/>
        <v>0</v>
      </c>
      <c r="AJ552" s="308">
        <f t="shared" si="242"/>
        <v>0</v>
      </c>
      <c r="AK552" s="308">
        <f t="shared" si="242"/>
        <v>0</v>
      </c>
      <c r="AL552" s="308">
        <f t="shared" si="242"/>
        <v>0</v>
      </c>
      <c r="AM552" s="308">
        <f t="shared" si="242"/>
        <v>0</v>
      </c>
      <c r="AN552" s="308">
        <f t="shared" si="242"/>
        <v>0</v>
      </c>
      <c r="AO552" s="308">
        <f t="shared" si="242"/>
        <v>0</v>
      </c>
      <c r="AP552" s="308">
        <f t="shared" si="242"/>
        <v>0</v>
      </c>
      <c r="AQ552" s="308">
        <f t="shared" si="242"/>
        <v>0</v>
      </c>
      <c r="AR552" s="308">
        <f t="shared" si="242"/>
        <v>0</v>
      </c>
      <c r="AS552" s="308">
        <f t="shared" si="242"/>
        <v>0</v>
      </c>
      <c r="AT552" s="308">
        <f t="shared" si="242"/>
        <v>0</v>
      </c>
    </row>
    <row r="553" spans="2:46" ht="14.4" x14ac:dyDescent="0.3">
      <c r="B553" s="307" t="s">
        <v>203</v>
      </c>
      <c r="C553" s="310">
        <f>+C548+C549</f>
        <v>8617.3501037829992</v>
      </c>
      <c r="D553" s="310">
        <f t="shared" ref="D553:J553" si="243">+D548+D549</f>
        <v>10746.467002505999</v>
      </c>
      <c r="E553" s="310">
        <f t="shared" si="243"/>
        <v>8737.1715032880002</v>
      </c>
      <c r="F553" s="311">
        <f t="shared" si="243"/>
        <v>8179.2495543520035</v>
      </c>
      <c r="G553" s="310">
        <f t="shared" si="243"/>
        <v>10627.906081361001</v>
      </c>
      <c r="H553" s="310">
        <f t="shared" si="243"/>
        <v>11727.032459935999</v>
      </c>
      <c r="I553" s="310">
        <f t="shared" si="243"/>
        <v>10525.101438629001</v>
      </c>
      <c r="J553" s="310">
        <f t="shared" si="243"/>
        <v>10935.455724944999</v>
      </c>
      <c r="K553" s="311">
        <f>+K548+K549</f>
        <v>12398.82986936099</v>
      </c>
      <c r="L553" s="310">
        <f t="shared" ref="L553:AT553" si="244">SUM(L541:L552)</f>
        <v>19308.592452883011</v>
      </c>
      <c r="M553" s="310">
        <f t="shared" si="244"/>
        <v>19235.249718494</v>
      </c>
      <c r="N553" s="310">
        <f t="shared" si="244"/>
        <v>0</v>
      </c>
      <c r="O553" s="310">
        <f t="shared" si="244"/>
        <v>0</v>
      </c>
      <c r="P553" s="311">
        <f t="shared" si="244"/>
        <v>0</v>
      </c>
      <c r="Q553" s="310">
        <f t="shared" si="244"/>
        <v>0</v>
      </c>
      <c r="R553" s="310">
        <f t="shared" si="244"/>
        <v>0</v>
      </c>
      <c r="S553" s="310">
        <f t="shared" si="244"/>
        <v>0</v>
      </c>
      <c r="T553" s="310">
        <f t="shared" si="244"/>
        <v>0</v>
      </c>
      <c r="U553" s="311">
        <f t="shared" si="244"/>
        <v>0</v>
      </c>
      <c r="V553" s="310">
        <f t="shared" si="244"/>
        <v>0</v>
      </c>
      <c r="W553" s="310">
        <f t="shared" si="244"/>
        <v>0</v>
      </c>
      <c r="X553" s="310">
        <f t="shared" si="244"/>
        <v>0</v>
      </c>
      <c r="Y553" s="310">
        <f t="shared" si="244"/>
        <v>0</v>
      </c>
      <c r="Z553" s="310">
        <f t="shared" si="244"/>
        <v>0</v>
      </c>
      <c r="AA553" s="310">
        <f t="shared" si="244"/>
        <v>0</v>
      </c>
      <c r="AB553" s="310">
        <f t="shared" si="244"/>
        <v>0</v>
      </c>
      <c r="AC553" s="310">
        <f t="shared" si="244"/>
        <v>0</v>
      </c>
      <c r="AD553" s="310">
        <f t="shared" si="244"/>
        <v>0</v>
      </c>
      <c r="AE553" s="310">
        <f t="shared" si="244"/>
        <v>0</v>
      </c>
      <c r="AF553" s="310">
        <f t="shared" si="244"/>
        <v>0</v>
      </c>
      <c r="AG553" s="310">
        <f t="shared" si="244"/>
        <v>0</v>
      </c>
      <c r="AH553" s="310">
        <f t="shared" si="244"/>
        <v>0</v>
      </c>
      <c r="AI553" s="310">
        <f t="shared" si="244"/>
        <v>0</v>
      </c>
      <c r="AJ553" s="310">
        <f t="shared" si="244"/>
        <v>0</v>
      </c>
      <c r="AK553" s="310">
        <f t="shared" si="244"/>
        <v>0</v>
      </c>
      <c r="AL553" s="310">
        <f t="shared" si="244"/>
        <v>0</v>
      </c>
      <c r="AM553" s="310">
        <f t="shared" si="244"/>
        <v>0</v>
      </c>
      <c r="AN553" s="310">
        <f t="shared" si="244"/>
        <v>0</v>
      </c>
      <c r="AO553" s="310">
        <f t="shared" si="244"/>
        <v>0</v>
      </c>
      <c r="AP553" s="310">
        <f t="shared" si="244"/>
        <v>0</v>
      </c>
      <c r="AQ553" s="310">
        <f t="shared" si="244"/>
        <v>0</v>
      </c>
      <c r="AR553" s="310">
        <f t="shared" si="244"/>
        <v>0</v>
      </c>
      <c r="AS553" s="310">
        <f t="shared" si="244"/>
        <v>0</v>
      </c>
      <c r="AT553" s="310">
        <f t="shared" si="244"/>
        <v>0</v>
      </c>
    </row>
    <row r="554" spans="2:46" ht="18" x14ac:dyDescent="0.2">
      <c r="B554" s="312" t="str">
        <f>+B534</f>
        <v>Proyectos emblematicos</v>
      </c>
      <c r="F554" s="323">
        <f t="shared" ref="F554:AT554" si="245">+F353-F553</f>
        <v>0</v>
      </c>
      <c r="G554" s="315">
        <f t="shared" si="245"/>
        <v>0</v>
      </c>
      <c r="H554" s="315">
        <f t="shared" si="245"/>
        <v>0</v>
      </c>
      <c r="I554" s="315">
        <f t="shared" si="245"/>
        <v>0</v>
      </c>
      <c r="J554" s="315">
        <f t="shared" si="245"/>
        <v>0</v>
      </c>
      <c r="K554" s="323">
        <f t="shared" si="245"/>
        <v>0</v>
      </c>
      <c r="L554" s="315">
        <f t="shared" si="245"/>
        <v>-4205.1316756850265</v>
      </c>
      <c r="M554" s="315">
        <f t="shared" si="245"/>
        <v>-228.30966062000152</v>
      </c>
      <c r="N554" s="315">
        <f t="shared" si="245"/>
        <v>0</v>
      </c>
      <c r="O554" s="315">
        <f t="shared" si="245"/>
        <v>0</v>
      </c>
      <c r="P554" s="323">
        <f t="shared" si="245"/>
        <v>0</v>
      </c>
      <c r="Q554" s="315">
        <f t="shared" si="245"/>
        <v>0</v>
      </c>
      <c r="R554" s="315">
        <f t="shared" si="245"/>
        <v>0</v>
      </c>
      <c r="S554" s="315">
        <f t="shared" si="245"/>
        <v>0</v>
      </c>
      <c r="T554" s="315">
        <f t="shared" si="245"/>
        <v>0</v>
      </c>
      <c r="U554" s="323">
        <f t="shared" si="245"/>
        <v>0</v>
      </c>
      <c r="V554" s="315">
        <f t="shared" si="245"/>
        <v>0</v>
      </c>
      <c r="W554" s="315">
        <f t="shared" si="245"/>
        <v>0</v>
      </c>
      <c r="X554" s="315">
        <f t="shared" si="245"/>
        <v>0</v>
      </c>
      <c r="Y554" s="315">
        <f t="shared" si="245"/>
        <v>0</v>
      </c>
      <c r="Z554" s="315">
        <f t="shared" si="245"/>
        <v>0</v>
      </c>
      <c r="AA554" s="315">
        <f t="shared" si="245"/>
        <v>0</v>
      </c>
      <c r="AB554" s="315">
        <f t="shared" si="245"/>
        <v>0</v>
      </c>
      <c r="AC554" s="315">
        <f t="shared" si="245"/>
        <v>0</v>
      </c>
      <c r="AD554" s="315">
        <f t="shared" si="245"/>
        <v>0</v>
      </c>
      <c r="AE554" s="315">
        <f t="shared" si="245"/>
        <v>0</v>
      </c>
      <c r="AF554" s="315">
        <f t="shared" si="245"/>
        <v>0</v>
      </c>
      <c r="AG554" s="315">
        <f t="shared" si="245"/>
        <v>0</v>
      </c>
      <c r="AH554" s="315">
        <f t="shared" si="245"/>
        <v>0</v>
      </c>
      <c r="AI554" s="315">
        <f t="shared" si="245"/>
        <v>0</v>
      </c>
      <c r="AJ554" s="315">
        <f t="shared" si="245"/>
        <v>0</v>
      </c>
      <c r="AK554" s="315">
        <f t="shared" si="245"/>
        <v>0</v>
      </c>
      <c r="AL554" s="315">
        <f t="shared" si="245"/>
        <v>0</v>
      </c>
      <c r="AM554" s="315">
        <f t="shared" si="245"/>
        <v>0</v>
      </c>
      <c r="AN554" s="315">
        <f t="shared" si="245"/>
        <v>0</v>
      </c>
      <c r="AO554" s="315">
        <f t="shared" si="245"/>
        <v>0</v>
      </c>
      <c r="AP554" s="315">
        <f t="shared" si="245"/>
        <v>0</v>
      </c>
      <c r="AQ554" s="315">
        <f t="shared" si="245"/>
        <v>0</v>
      </c>
      <c r="AR554" s="315">
        <f t="shared" si="245"/>
        <v>0</v>
      </c>
      <c r="AS554" s="315">
        <f t="shared" si="245"/>
        <v>0</v>
      </c>
      <c r="AT554" s="315">
        <f t="shared" si="245"/>
        <v>0</v>
      </c>
    </row>
    <row r="555" spans="2:46" ht="14.4" x14ac:dyDescent="0.3">
      <c r="C555" s="307">
        <f>+C532</f>
        <v>2007</v>
      </c>
      <c r="D555" s="307">
        <f>+D532</f>
        <v>2008</v>
      </c>
      <c r="E555" s="307">
        <f>+E532</f>
        <v>2009</v>
      </c>
      <c r="F555" s="314">
        <f>+F532</f>
        <v>2010</v>
      </c>
      <c r="G555" s="307">
        <f t="shared" ref="G555:AT555" si="246">+G540</f>
        <v>2011</v>
      </c>
      <c r="H555" s="307">
        <f t="shared" si="246"/>
        <v>2012</v>
      </c>
      <c r="I555" s="307">
        <f t="shared" si="246"/>
        <v>2013</v>
      </c>
      <c r="J555" s="307">
        <f t="shared" si="246"/>
        <v>2014</v>
      </c>
      <c r="K555" s="314">
        <f t="shared" si="246"/>
        <v>2015</v>
      </c>
      <c r="L555" s="307">
        <f t="shared" si="246"/>
        <v>2016</v>
      </c>
      <c r="M555" s="307">
        <f t="shared" si="246"/>
        <v>2017</v>
      </c>
      <c r="N555" s="307">
        <f t="shared" si="246"/>
        <v>2018</v>
      </c>
      <c r="O555" s="307">
        <f t="shared" si="246"/>
        <v>2019</v>
      </c>
      <c r="P555" s="314">
        <f t="shared" si="246"/>
        <v>2020</v>
      </c>
      <c r="Q555" s="307">
        <f t="shared" si="246"/>
        <v>2021</v>
      </c>
      <c r="R555" s="307">
        <f t="shared" si="246"/>
        <v>2022</v>
      </c>
      <c r="S555" s="307">
        <f t="shared" si="246"/>
        <v>2023</v>
      </c>
      <c r="T555" s="307">
        <f t="shared" si="246"/>
        <v>2024</v>
      </c>
      <c r="U555" s="314">
        <f t="shared" si="246"/>
        <v>2025</v>
      </c>
      <c r="V555" s="307">
        <f t="shared" si="246"/>
        <v>2026</v>
      </c>
      <c r="W555" s="307">
        <f t="shared" si="246"/>
        <v>2027</v>
      </c>
      <c r="X555" s="307">
        <f t="shared" si="246"/>
        <v>2028</v>
      </c>
      <c r="Y555" s="307">
        <f t="shared" si="246"/>
        <v>2029</v>
      </c>
      <c r="Z555" s="307">
        <f t="shared" si="246"/>
        <v>2030</v>
      </c>
      <c r="AA555" s="307">
        <f t="shared" si="246"/>
        <v>2031</v>
      </c>
      <c r="AB555" s="307">
        <f t="shared" si="246"/>
        <v>2032</v>
      </c>
      <c r="AC555" s="307">
        <f t="shared" si="246"/>
        <v>2033</v>
      </c>
      <c r="AD555" s="307">
        <f t="shared" si="246"/>
        <v>2034</v>
      </c>
      <c r="AE555" s="307">
        <f t="shared" si="246"/>
        <v>2035</v>
      </c>
      <c r="AF555" s="307">
        <f t="shared" si="246"/>
        <v>2036</v>
      </c>
      <c r="AG555" s="307">
        <f t="shared" si="246"/>
        <v>2037</v>
      </c>
      <c r="AH555" s="307">
        <f t="shared" si="246"/>
        <v>2038</v>
      </c>
      <c r="AI555" s="307">
        <f t="shared" si="246"/>
        <v>2039</v>
      </c>
      <c r="AJ555" s="307">
        <f t="shared" si="246"/>
        <v>2040</v>
      </c>
      <c r="AK555" s="307">
        <f t="shared" si="246"/>
        <v>2041</v>
      </c>
      <c r="AL555" s="307">
        <f t="shared" si="246"/>
        <v>2042</v>
      </c>
      <c r="AM555" s="307">
        <f t="shared" si="246"/>
        <v>2043</v>
      </c>
      <c r="AN555" s="307">
        <f t="shared" si="246"/>
        <v>2044</v>
      </c>
      <c r="AO555" s="307">
        <f t="shared" si="246"/>
        <v>2045</v>
      </c>
      <c r="AP555" s="307">
        <f t="shared" si="246"/>
        <v>2046</v>
      </c>
      <c r="AQ555" s="307">
        <f t="shared" si="246"/>
        <v>2047</v>
      </c>
      <c r="AR555" s="307">
        <f t="shared" si="246"/>
        <v>2048</v>
      </c>
      <c r="AS555" s="307">
        <f t="shared" si="246"/>
        <v>2049</v>
      </c>
      <c r="AT555" s="307">
        <f t="shared" si="246"/>
        <v>2050</v>
      </c>
    </row>
    <row r="556" spans="2:46" ht="14.4" x14ac:dyDescent="0.3">
      <c r="B556" s="313" t="str">
        <f>+B391</f>
        <v>COCA CODO</v>
      </c>
      <c r="C556" s="313"/>
      <c r="D556" s="313"/>
      <c r="E556" s="313"/>
      <c r="F556" s="316">
        <f t="shared" ref="F556:AT556" si="247">+F391</f>
        <v>0</v>
      </c>
      <c r="G556" s="317">
        <f t="shared" si="247"/>
        <v>0</v>
      </c>
      <c r="H556" s="317">
        <f t="shared" si="247"/>
        <v>0</v>
      </c>
      <c r="I556" s="317">
        <f t="shared" si="247"/>
        <v>0</v>
      </c>
      <c r="J556" s="317">
        <f t="shared" si="247"/>
        <v>0</v>
      </c>
      <c r="K556" s="316">
        <f t="shared" si="247"/>
        <v>0</v>
      </c>
      <c r="L556" s="317">
        <f t="shared" si="247"/>
        <v>0</v>
      </c>
      <c r="M556" s="317">
        <f t="shared" si="247"/>
        <v>0</v>
      </c>
      <c r="N556" s="317">
        <f t="shared" si="247"/>
        <v>0</v>
      </c>
      <c r="O556" s="317">
        <f t="shared" si="247"/>
        <v>0</v>
      </c>
      <c r="P556" s="316">
        <f t="shared" si="247"/>
        <v>0</v>
      </c>
      <c r="Q556" s="317">
        <f t="shared" si="247"/>
        <v>0</v>
      </c>
      <c r="R556" s="317">
        <f t="shared" si="247"/>
        <v>0</v>
      </c>
      <c r="S556" s="317">
        <f t="shared" si="247"/>
        <v>0</v>
      </c>
      <c r="T556" s="317">
        <f t="shared" si="247"/>
        <v>0</v>
      </c>
      <c r="U556" s="316">
        <f t="shared" si="247"/>
        <v>0</v>
      </c>
      <c r="V556" s="317">
        <f t="shared" si="247"/>
        <v>0</v>
      </c>
      <c r="W556" s="317">
        <f t="shared" si="247"/>
        <v>0</v>
      </c>
      <c r="X556" s="317">
        <f t="shared" si="247"/>
        <v>0</v>
      </c>
      <c r="Y556" s="317">
        <f t="shared" si="247"/>
        <v>0</v>
      </c>
      <c r="Z556" s="317">
        <f t="shared" si="247"/>
        <v>0</v>
      </c>
      <c r="AA556" s="317">
        <f t="shared" si="247"/>
        <v>0</v>
      </c>
      <c r="AB556" s="317">
        <f t="shared" si="247"/>
        <v>0</v>
      </c>
      <c r="AC556" s="317">
        <f t="shared" si="247"/>
        <v>0</v>
      </c>
      <c r="AD556" s="317">
        <f t="shared" si="247"/>
        <v>0</v>
      </c>
      <c r="AE556" s="317">
        <f t="shared" si="247"/>
        <v>0</v>
      </c>
      <c r="AF556" s="317">
        <f t="shared" si="247"/>
        <v>0</v>
      </c>
      <c r="AG556" s="317">
        <f t="shared" si="247"/>
        <v>0</v>
      </c>
      <c r="AH556" s="317">
        <f t="shared" si="247"/>
        <v>0</v>
      </c>
      <c r="AI556" s="317">
        <f t="shared" si="247"/>
        <v>0</v>
      </c>
      <c r="AJ556" s="317">
        <f t="shared" si="247"/>
        <v>0</v>
      </c>
      <c r="AK556" s="317">
        <f t="shared" si="247"/>
        <v>0</v>
      </c>
      <c r="AL556" s="317">
        <f t="shared" si="247"/>
        <v>0</v>
      </c>
      <c r="AM556" s="317">
        <f t="shared" si="247"/>
        <v>0</v>
      </c>
      <c r="AN556" s="317">
        <f t="shared" si="247"/>
        <v>0</v>
      </c>
      <c r="AO556" s="317">
        <f t="shared" si="247"/>
        <v>0</v>
      </c>
      <c r="AP556" s="317">
        <f t="shared" si="247"/>
        <v>0</v>
      </c>
      <c r="AQ556" s="317">
        <f t="shared" si="247"/>
        <v>0</v>
      </c>
      <c r="AR556" s="317">
        <f t="shared" si="247"/>
        <v>0</v>
      </c>
      <c r="AS556" s="317">
        <f t="shared" si="247"/>
        <v>0</v>
      </c>
      <c r="AT556" s="317">
        <f t="shared" si="247"/>
        <v>0</v>
      </c>
    </row>
    <row r="557" spans="2:46" ht="14.4" x14ac:dyDescent="0.3">
      <c r="B557" s="313" t="str">
        <f>+B387</f>
        <v>SOPLADORA</v>
      </c>
      <c r="C557" s="313"/>
      <c r="D557" s="313"/>
      <c r="E557" s="313"/>
      <c r="F557" s="316">
        <f t="shared" ref="F557:AT557" si="248">+F387</f>
        <v>0</v>
      </c>
      <c r="G557" s="317">
        <f t="shared" si="248"/>
        <v>0</v>
      </c>
      <c r="H557" s="317">
        <f t="shared" si="248"/>
        <v>0</v>
      </c>
      <c r="I557" s="317">
        <f t="shared" si="248"/>
        <v>0</v>
      </c>
      <c r="J557" s="317">
        <f t="shared" si="248"/>
        <v>0</v>
      </c>
      <c r="K557" s="316">
        <f t="shared" si="248"/>
        <v>0</v>
      </c>
      <c r="L557" s="317">
        <f t="shared" si="248"/>
        <v>0</v>
      </c>
      <c r="M557" s="317">
        <f t="shared" si="248"/>
        <v>0</v>
      </c>
      <c r="N557" s="317">
        <f t="shared" si="248"/>
        <v>0</v>
      </c>
      <c r="O557" s="317">
        <f t="shared" si="248"/>
        <v>0</v>
      </c>
      <c r="P557" s="316">
        <f t="shared" si="248"/>
        <v>0</v>
      </c>
      <c r="Q557" s="317">
        <f t="shared" si="248"/>
        <v>0</v>
      </c>
      <c r="R557" s="317">
        <f t="shared" si="248"/>
        <v>0</v>
      </c>
      <c r="S557" s="317">
        <f t="shared" si="248"/>
        <v>0</v>
      </c>
      <c r="T557" s="317">
        <f t="shared" si="248"/>
        <v>0</v>
      </c>
      <c r="U557" s="316">
        <f t="shared" si="248"/>
        <v>0</v>
      </c>
      <c r="V557" s="317">
        <f t="shared" si="248"/>
        <v>0</v>
      </c>
      <c r="W557" s="317">
        <f t="shared" si="248"/>
        <v>0</v>
      </c>
      <c r="X557" s="317">
        <f t="shared" si="248"/>
        <v>0</v>
      </c>
      <c r="Y557" s="317">
        <f t="shared" si="248"/>
        <v>0</v>
      </c>
      <c r="Z557" s="317">
        <f t="shared" si="248"/>
        <v>0</v>
      </c>
      <c r="AA557" s="317">
        <f t="shared" si="248"/>
        <v>0</v>
      </c>
      <c r="AB557" s="317">
        <f t="shared" si="248"/>
        <v>0</v>
      </c>
      <c r="AC557" s="317">
        <f t="shared" si="248"/>
        <v>0</v>
      </c>
      <c r="AD557" s="317">
        <f t="shared" si="248"/>
        <v>0</v>
      </c>
      <c r="AE557" s="317">
        <f t="shared" si="248"/>
        <v>0</v>
      </c>
      <c r="AF557" s="317">
        <f t="shared" si="248"/>
        <v>0</v>
      </c>
      <c r="AG557" s="317">
        <f t="shared" si="248"/>
        <v>0</v>
      </c>
      <c r="AH557" s="317">
        <f t="shared" si="248"/>
        <v>0</v>
      </c>
      <c r="AI557" s="317">
        <f t="shared" si="248"/>
        <v>0</v>
      </c>
      <c r="AJ557" s="317">
        <f t="shared" si="248"/>
        <v>0</v>
      </c>
      <c r="AK557" s="317">
        <f t="shared" si="248"/>
        <v>0</v>
      </c>
      <c r="AL557" s="317">
        <f t="shared" si="248"/>
        <v>0</v>
      </c>
      <c r="AM557" s="317">
        <f t="shared" si="248"/>
        <v>0</v>
      </c>
      <c r="AN557" s="317">
        <f t="shared" si="248"/>
        <v>0</v>
      </c>
      <c r="AO557" s="317">
        <f t="shared" si="248"/>
        <v>0</v>
      </c>
      <c r="AP557" s="317">
        <f t="shared" si="248"/>
        <v>0</v>
      </c>
      <c r="AQ557" s="317">
        <f t="shared" si="248"/>
        <v>0</v>
      </c>
      <c r="AR557" s="317">
        <f t="shared" si="248"/>
        <v>0</v>
      </c>
      <c r="AS557" s="317">
        <f t="shared" si="248"/>
        <v>0</v>
      </c>
      <c r="AT557" s="317">
        <f t="shared" si="248"/>
        <v>0</v>
      </c>
    </row>
    <row r="558" spans="2:46" ht="14.4" x14ac:dyDescent="0.3">
      <c r="B558" s="313" t="str">
        <f>+B386</f>
        <v>MINAS-SAN FRANCISCO</v>
      </c>
      <c r="C558" s="313"/>
      <c r="D558" s="313"/>
      <c r="E558" s="313"/>
      <c r="F558" s="316">
        <f t="shared" ref="F558:AT558" si="249">+F386</f>
        <v>0</v>
      </c>
      <c r="G558" s="317">
        <f t="shared" si="249"/>
        <v>0</v>
      </c>
      <c r="H558" s="317">
        <f t="shared" si="249"/>
        <v>0</v>
      </c>
      <c r="I558" s="317">
        <f t="shared" si="249"/>
        <v>0</v>
      </c>
      <c r="J558" s="317">
        <f t="shared" si="249"/>
        <v>0</v>
      </c>
      <c r="K558" s="316">
        <f t="shared" si="249"/>
        <v>0</v>
      </c>
      <c r="L558" s="317">
        <f t="shared" si="249"/>
        <v>0</v>
      </c>
      <c r="M558" s="317">
        <f t="shared" si="249"/>
        <v>0</v>
      </c>
      <c r="N558" s="317">
        <f t="shared" si="249"/>
        <v>0</v>
      </c>
      <c r="O558" s="317">
        <f t="shared" si="249"/>
        <v>0</v>
      </c>
      <c r="P558" s="316">
        <f t="shared" si="249"/>
        <v>0</v>
      </c>
      <c r="Q558" s="317">
        <f t="shared" si="249"/>
        <v>0</v>
      </c>
      <c r="R558" s="317">
        <f t="shared" si="249"/>
        <v>0</v>
      </c>
      <c r="S558" s="317">
        <f t="shared" si="249"/>
        <v>0</v>
      </c>
      <c r="T558" s="317">
        <f t="shared" si="249"/>
        <v>0</v>
      </c>
      <c r="U558" s="316">
        <f t="shared" si="249"/>
        <v>0</v>
      </c>
      <c r="V558" s="317">
        <f t="shared" si="249"/>
        <v>0</v>
      </c>
      <c r="W558" s="317">
        <f t="shared" si="249"/>
        <v>0</v>
      </c>
      <c r="X558" s="317">
        <f t="shared" si="249"/>
        <v>0</v>
      </c>
      <c r="Y558" s="317">
        <f t="shared" si="249"/>
        <v>0</v>
      </c>
      <c r="Z558" s="317">
        <f t="shared" si="249"/>
        <v>0</v>
      </c>
      <c r="AA558" s="317">
        <f t="shared" si="249"/>
        <v>0</v>
      </c>
      <c r="AB558" s="317">
        <f t="shared" si="249"/>
        <v>0</v>
      </c>
      <c r="AC558" s="317">
        <f t="shared" si="249"/>
        <v>0</v>
      </c>
      <c r="AD558" s="317">
        <f t="shared" si="249"/>
        <v>0</v>
      </c>
      <c r="AE558" s="317">
        <f t="shared" si="249"/>
        <v>0</v>
      </c>
      <c r="AF558" s="317">
        <f t="shared" si="249"/>
        <v>0</v>
      </c>
      <c r="AG558" s="317">
        <f t="shared" si="249"/>
        <v>0</v>
      </c>
      <c r="AH558" s="317">
        <f t="shared" si="249"/>
        <v>0</v>
      </c>
      <c r="AI558" s="317">
        <f t="shared" si="249"/>
        <v>0</v>
      </c>
      <c r="AJ558" s="317">
        <f t="shared" si="249"/>
        <v>0</v>
      </c>
      <c r="AK558" s="317">
        <f t="shared" si="249"/>
        <v>0</v>
      </c>
      <c r="AL558" s="317">
        <f t="shared" si="249"/>
        <v>0</v>
      </c>
      <c r="AM558" s="317">
        <f t="shared" si="249"/>
        <v>0</v>
      </c>
      <c r="AN558" s="317">
        <f t="shared" si="249"/>
        <v>0</v>
      </c>
      <c r="AO558" s="317">
        <f t="shared" si="249"/>
        <v>0</v>
      </c>
      <c r="AP558" s="317">
        <f t="shared" si="249"/>
        <v>0</v>
      </c>
      <c r="AQ558" s="317">
        <f t="shared" si="249"/>
        <v>0</v>
      </c>
      <c r="AR558" s="317">
        <f t="shared" si="249"/>
        <v>0</v>
      </c>
      <c r="AS558" s="317">
        <f t="shared" si="249"/>
        <v>0</v>
      </c>
      <c r="AT558" s="317">
        <f t="shared" si="249"/>
        <v>0</v>
      </c>
    </row>
    <row r="559" spans="2:46" ht="14.4" x14ac:dyDescent="0.3">
      <c r="B559" s="313" t="str">
        <f>+B388</f>
        <v>TOACHI PILATON</v>
      </c>
      <c r="C559" s="313"/>
      <c r="D559" s="313"/>
      <c r="E559" s="313"/>
      <c r="F559" s="316">
        <f t="shared" ref="F559:AT559" si="250">+F388</f>
        <v>0</v>
      </c>
      <c r="G559" s="317">
        <f t="shared" si="250"/>
        <v>0</v>
      </c>
      <c r="H559" s="317">
        <f t="shared" si="250"/>
        <v>0</v>
      </c>
      <c r="I559" s="317">
        <f t="shared" si="250"/>
        <v>0</v>
      </c>
      <c r="J559" s="317">
        <f t="shared" si="250"/>
        <v>0</v>
      </c>
      <c r="K559" s="316">
        <f t="shared" si="250"/>
        <v>0</v>
      </c>
      <c r="L559" s="317">
        <f t="shared" si="250"/>
        <v>0</v>
      </c>
      <c r="M559" s="317">
        <f t="shared" si="250"/>
        <v>0</v>
      </c>
      <c r="N559" s="317">
        <f t="shared" si="250"/>
        <v>0</v>
      </c>
      <c r="O559" s="317">
        <f t="shared" si="250"/>
        <v>0</v>
      </c>
      <c r="P559" s="316">
        <f t="shared" si="250"/>
        <v>0</v>
      </c>
      <c r="Q559" s="317">
        <f t="shared" si="250"/>
        <v>0</v>
      </c>
      <c r="R559" s="317">
        <f t="shared" si="250"/>
        <v>0</v>
      </c>
      <c r="S559" s="317">
        <f t="shared" si="250"/>
        <v>0</v>
      </c>
      <c r="T559" s="317">
        <f t="shared" si="250"/>
        <v>0</v>
      </c>
      <c r="U559" s="316">
        <f t="shared" si="250"/>
        <v>0</v>
      </c>
      <c r="V559" s="317">
        <f t="shared" si="250"/>
        <v>0</v>
      </c>
      <c r="W559" s="317">
        <f t="shared" si="250"/>
        <v>0</v>
      </c>
      <c r="X559" s="317">
        <f t="shared" si="250"/>
        <v>0</v>
      </c>
      <c r="Y559" s="317">
        <f t="shared" si="250"/>
        <v>0</v>
      </c>
      <c r="Z559" s="317">
        <f t="shared" si="250"/>
        <v>0</v>
      </c>
      <c r="AA559" s="317">
        <f t="shared" si="250"/>
        <v>0</v>
      </c>
      <c r="AB559" s="317">
        <f t="shared" si="250"/>
        <v>0</v>
      </c>
      <c r="AC559" s="317">
        <f t="shared" si="250"/>
        <v>0</v>
      </c>
      <c r="AD559" s="317">
        <f t="shared" si="250"/>
        <v>0</v>
      </c>
      <c r="AE559" s="317">
        <f t="shared" si="250"/>
        <v>0</v>
      </c>
      <c r="AF559" s="317">
        <f t="shared" si="250"/>
        <v>0</v>
      </c>
      <c r="AG559" s="317">
        <f t="shared" si="250"/>
        <v>0</v>
      </c>
      <c r="AH559" s="317">
        <f t="shared" si="250"/>
        <v>0</v>
      </c>
      <c r="AI559" s="317">
        <f t="shared" si="250"/>
        <v>0</v>
      </c>
      <c r="AJ559" s="317">
        <f t="shared" si="250"/>
        <v>0</v>
      </c>
      <c r="AK559" s="317">
        <f t="shared" si="250"/>
        <v>0</v>
      </c>
      <c r="AL559" s="317">
        <f t="shared" si="250"/>
        <v>0</v>
      </c>
      <c r="AM559" s="317">
        <f t="shared" si="250"/>
        <v>0</v>
      </c>
      <c r="AN559" s="317">
        <f t="shared" si="250"/>
        <v>0</v>
      </c>
      <c r="AO559" s="317">
        <f t="shared" si="250"/>
        <v>0</v>
      </c>
      <c r="AP559" s="317">
        <f t="shared" si="250"/>
        <v>0</v>
      </c>
      <c r="AQ559" s="317">
        <f t="shared" si="250"/>
        <v>0</v>
      </c>
      <c r="AR559" s="317">
        <f t="shared" si="250"/>
        <v>0</v>
      </c>
      <c r="AS559" s="317">
        <f t="shared" si="250"/>
        <v>0</v>
      </c>
      <c r="AT559" s="317">
        <f t="shared" si="250"/>
        <v>0</v>
      </c>
    </row>
    <row r="560" spans="2:46" ht="14.4" x14ac:dyDescent="0.3">
      <c r="B560" s="313" t="str">
        <f>+B385</f>
        <v>DELSI TANISAGUA</v>
      </c>
      <c r="C560" s="313"/>
      <c r="D560" s="313"/>
      <c r="E560" s="313"/>
      <c r="F560" s="316">
        <f t="shared" ref="F560:AT560" si="251">+F385</f>
        <v>0</v>
      </c>
      <c r="G560" s="317">
        <f t="shared" si="251"/>
        <v>0</v>
      </c>
      <c r="H560" s="317">
        <f t="shared" si="251"/>
        <v>0</v>
      </c>
      <c r="I560" s="317">
        <f t="shared" si="251"/>
        <v>0</v>
      </c>
      <c r="J560" s="317">
        <f t="shared" si="251"/>
        <v>0</v>
      </c>
      <c r="K560" s="316">
        <f t="shared" si="251"/>
        <v>0</v>
      </c>
      <c r="L560" s="317">
        <f t="shared" si="251"/>
        <v>0</v>
      </c>
      <c r="M560" s="317">
        <f t="shared" si="251"/>
        <v>0</v>
      </c>
      <c r="N560" s="317">
        <f t="shared" si="251"/>
        <v>0</v>
      </c>
      <c r="O560" s="317">
        <f t="shared" si="251"/>
        <v>0</v>
      </c>
      <c r="P560" s="316">
        <f t="shared" si="251"/>
        <v>0</v>
      </c>
      <c r="Q560" s="317">
        <f t="shared" si="251"/>
        <v>0</v>
      </c>
      <c r="R560" s="317">
        <f t="shared" si="251"/>
        <v>0</v>
      </c>
      <c r="S560" s="317">
        <f t="shared" si="251"/>
        <v>0</v>
      </c>
      <c r="T560" s="317">
        <f t="shared" si="251"/>
        <v>0</v>
      </c>
      <c r="U560" s="316">
        <f t="shared" si="251"/>
        <v>0</v>
      </c>
      <c r="V560" s="317">
        <f t="shared" si="251"/>
        <v>0</v>
      </c>
      <c r="W560" s="317">
        <f t="shared" si="251"/>
        <v>0</v>
      </c>
      <c r="X560" s="317">
        <f t="shared" si="251"/>
        <v>0</v>
      </c>
      <c r="Y560" s="317">
        <f t="shared" si="251"/>
        <v>0</v>
      </c>
      <c r="Z560" s="317">
        <f t="shared" si="251"/>
        <v>0</v>
      </c>
      <c r="AA560" s="317">
        <f t="shared" si="251"/>
        <v>0</v>
      </c>
      <c r="AB560" s="317">
        <f t="shared" si="251"/>
        <v>0</v>
      </c>
      <c r="AC560" s="317">
        <f t="shared" si="251"/>
        <v>0</v>
      </c>
      <c r="AD560" s="317">
        <f t="shared" si="251"/>
        <v>0</v>
      </c>
      <c r="AE560" s="317">
        <f t="shared" si="251"/>
        <v>0</v>
      </c>
      <c r="AF560" s="317">
        <f t="shared" si="251"/>
        <v>0</v>
      </c>
      <c r="AG560" s="317">
        <f t="shared" si="251"/>
        <v>0</v>
      </c>
      <c r="AH560" s="317">
        <f t="shared" si="251"/>
        <v>0</v>
      </c>
      <c r="AI560" s="317">
        <f t="shared" si="251"/>
        <v>0</v>
      </c>
      <c r="AJ560" s="317">
        <f t="shared" si="251"/>
        <v>0</v>
      </c>
      <c r="AK560" s="317">
        <f t="shared" si="251"/>
        <v>0</v>
      </c>
      <c r="AL560" s="317">
        <f t="shared" si="251"/>
        <v>0</v>
      </c>
      <c r="AM560" s="317">
        <f t="shared" si="251"/>
        <v>0</v>
      </c>
      <c r="AN560" s="317">
        <f t="shared" si="251"/>
        <v>0</v>
      </c>
      <c r="AO560" s="317">
        <f t="shared" si="251"/>
        <v>0</v>
      </c>
      <c r="AP560" s="317">
        <f t="shared" si="251"/>
        <v>0</v>
      </c>
      <c r="AQ560" s="317">
        <f t="shared" si="251"/>
        <v>0</v>
      </c>
      <c r="AR560" s="317">
        <f t="shared" si="251"/>
        <v>0</v>
      </c>
      <c r="AS560" s="317">
        <f t="shared" si="251"/>
        <v>0</v>
      </c>
      <c r="AT560" s="317">
        <f t="shared" si="251"/>
        <v>0</v>
      </c>
    </row>
    <row r="561" spans="2:46" ht="14.4" x14ac:dyDescent="0.3">
      <c r="B561" s="313" t="str">
        <f>+B384</f>
        <v>MaNDURIACU</v>
      </c>
      <c r="C561" s="313"/>
      <c r="D561" s="313"/>
      <c r="E561" s="313"/>
      <c r="F561" s="316">
        <f t="shared" ref="F561:AT561" si="252">+F384</f>
        <v>0</v>
      </c>
      <c r="G561" s="317">
        <f t="shared" si="252"/>
        <v>0</v>
      </c>
      <c r="H561" s="317">
        <f t="shared" si="252"/>
        <v>0</v>
      </c>
      <c r="I561" s="317">
        <f t="shared" si="252"/>
        <v>0</v>
      </c>
      <c r="J561" s="317">
        <f t="shared" si="252"/>
        <v>0</v>
      </c>
      <c r="K561" s="316">
        <f t="shared" si="252"/>
        <v>0</v>
      </c>
      <c r="L561" s="317">
        <f t="shared" si="252"/>
        <v>0</v>
      </c>
      <c r="M561" s="317">
        <f t="shared" si="252"/>
        <v>0</v>
      </c>
      <c r="N561" s="317">
        <f t="shared" si="252"/>
        <v>0</v>
      </c>
      <c r="O561" s="317">
        <f t="shared" si="252"/>
        <v>0</v>
      </c>
      <c r="P561" s="316">
        <f t="shared" si="252"/>
        <v>0</v>
      </c>
      <c r="Q561" s="317">
        <f t="shared" si="252"/>
        <v>0</v>
      </c>
      <c r="R561" s="317">
        <f t="shared" si="252"/>
        <v>0</v>
      </c>
      <c r="S561" s="317">
        <f t="shared" si="252"/>
        <v>0</v>
      </c>
      <c r="T561" s="317">
        <f t="shared" si="252"/>
        <v>0</v>
      </c>
      <c r="U561" s="316">
        <f t="shared" si="252"/>
        <v>0</v>
      </c>
      <c r="V561" s="317">
        <f t="shared" si="252"/>
        <v>0</v>
      </c>
      <c r="W561" s="317">
        <f t="shared" si="252"/>
        <v>0</v>
      </c>
      <c r="X561" s="317">
        <f t="shared" si="252"/>
        <v>0</v>
      </c>
      <c r="Y561" s="317">
        <f t="shared" si="252"/>
        <v>0</v>
      </c>
      <c r="Z561" s="317">
        <f t="shared" si="252"/>
        <v>0</v>
      </c>
      <c r="AA561" s="317">
        <f t="shared" si="252"/>
        <v>0</v>
      </c>
      <c r="AB561" s="317">
        <f t="shared" si="252"/>
        <v>0</v>
      </c>
      <c r="AC561" s="317">
        <f t="shared" si="252"/>
        <v>0</v>
      </c>
      <c r="AD561" s="317">
        <f t="shared" si="252"/>
        <v>0</v>
      </c>
      <c r="AE561" s="317">
        <f t="shared" si="252"/>
        <v>0</v>
      </c>
      <c r="AF561" s="317">
        <f t="shared" si="252"/>
        <v>0</v>
      </c>
      <c r="AG561" s="317">
        <f t="shared" si="252"/>
        <v>0</v>
      </c>
      <c r="AH561" s="317">
        <f t="shared" si="252"/>
        <v>0</v>
      </c>
      <c r="AI561" s="317">
        <f t="shared" si="252"/>
        <v>0</v>
      </c>
      <c r="AJ561" s="317">
        <f t="shared" si="252"/>
        <v>0</v>
      </c>
      <c r="AK561" s="317">
        <f t="shared" si="252"/>
        <v>0</v>
      </c>
      <c r="AL561" s="317">
        <f t="shared" si="252"/>
        <v>0</v>
      </c>
      <c r="AM561" s="317">
        <f t="shared" si="252"/>
        <v>0</v>
      </c>
      <c r="AN561" s="317">
        <f t="shared" si="252"/>
        <v>0</v>
      </c>
      <c r="AO561" s="317">
        <f t="shared" si="252"/>
        <v>0</v>
      </c>
      <c r="AP561" s="317">
        <f t="shared" si="252"/>
        <v>0</v>
      </c>
      <c r="AQ561" s="317">
        <f t="shared" si="252"/>
        <v>0</v>
      </c>
      <c r="AR561" s="317">
        <f t="shared" si="252"/>
        <v>0</v>
      </c>
      <c r="AS561" s="317">
        <f t="shared" si="252"/>
        <v>0</v>
      </c>
      <c r="AT561" s="317">
        <f t="shared" si="252"/>
        <v>0</v>
      </c>
    </row>
    <row r="562" spans="2:46" ht="14.4" x14ac:dyDescent="0.3">
      <c r="B562" s="313" t="str">
        <f>+B389</f>
        <v>QUIJOS</v>
      </c>
      <c r="C562" s="313"/>
      <c r="D562" s="313"/>
      <c r="E562" s="313"/>
      <c r="F562" s="316">
        <f t="shared" ref="F562:AT562" si="253">+F389</f>
        <v>0</v>
      </c>
      <c r="G562" s="317">
        <f t="shared" si="253"/>
        <v>0</v>
      </c>
      <c r="H562" s="317">
        <f t="shared" si="253"/>
        <v>0</v>
      </c>
      <c r="I562" s="317">
        <f t="shared" si="253"/>
        <v>0</v>
      </c>
      <c r="J562" s="317">
        <f t="shared" si="253"/>
        <v>0</v>
      </c>
      <c r="K562" s="316">
        <f t="shared" si="253"/>
        <v>0</v>
      </c>
      <c r="L562" s="317">
        <f t="shared" si="253"/>
        <v>0</v>
      </c>
      <c r="M562" s="317">
        <f t="shared" si="253"/>
        <v>0</v>
      </c>
      <c r="N562" s="317">
        <f t="shared" si="253"/>
        <v>0</v>
      </c>
      <c r="O562" s="317">
        <f t="shared" si="253"/>
        <v>0</v>
      </c>
      <c r="P562" s="316">
        <f t="shared" si="253"/>
        <v>0</v>
      </c>
      <c r="Q562" s="317">
        <f t="shared" si="253"/>
        <v>0</v>
      </c>
      <c r="R562" s="317">
        <f t="shared" si="253"/>
        <v>0</v>
      </c>
      <c r="S562" s="317">
        <f t="shared" si="253"/>
        <v>0</v>
      </c>
      <c r="T562" s="317">
        <f t="shared" si="253"/>
        <v>0</v>
      </c>
      <c r="U562" s="316">
        <f t="shared" si="253"/>
        <v>0</v>
      </c>
      <c r="V562" s="317">
        <f t="shared" si="253"/>
        <v>0</v>
      </c>
      <c r="W562" s="317">
        <f t="shared" si="253"/>
        <v>0</v>
      </c>
      <c r="X562" s="317">
        <f t="shared" si="253"/>
        <v>0</v>
      </c>
      <c r="Y562" s="317">
        <f t="shared" si="253"/>
        <v>0</v>
      </c>
      <c r="Z562" s="317">
        <f t="shared" si="253"/>
        <v>0</v>
      </c>
      <c r="AA562" s="317">
        <f t="shared" si="253"/>
        <v>0</v>
      </c>
      <c r="AB562" s="317">
        <f t="shared" si="253"/>
        <v>0</v>
      </c>
      <c r="AC562" s="317">
        <f t="shared" si="253"/>
        <v>0</v>
      </c>
      <c r="AD562" s="317">
        <f t="shared" si="253"/>
        <v>0</v>
      </c>
      <c r="AE562" s="317">
        <f t="shared" si="253"/>
        <v>0</v>
      </c>
      <c r="AF562" s="317">
        <f t="shared" si="253"/>
        <v>0</v>
      </c>
      <c r="AG562" s="317">
        <f t="shared" si="253"/>
        <v>0</v>
      </c>
      <c r="AH562" s="317">
        <f t="shared" si="253"/>
        <v>0</v>
      </c>
      <c r="AI562" s="317">
        <f t="shared" si="253"/>
        <v>0</v>
      </c>
      <c r="AJ562" s="317">
        <f t="shared" si="253"/>
        <v>0</v>
      </c>
      <c r="AK562" s="317">
        <f t="shared" si="253"/>
        <v>0</v>
      </c>
      <c r="AL562" s="317">
        <f t="shared" si="253"/>
        <v>0</v>
      </c>
      <c r="AM562" s="317">
        <f t="shared" si="253"/>
        <v>0</v>
      </c>
      <c r="AN562" s="317">
        <f t="shared" si="253"/>
        <v>0</v>
      </c>
      <c r="AO562" s="317">
        <f t="shared" si="253"/>
        <v>0</v>
      </c>
      <c r="AP562" s="317">
        <f t="shared" si="253"/>
        <v>0</v>
      </c>
      <c r="AQ562" s="317">
        <f t="shared" si="253"/>
        <v>0</v>
      </c>
      <c r="AR562" s="317">
        <f t="shared" si="253"/>
        <v>0</v>
      </c>
      <c r="AS562" s="317">
        <f t="shared" si="253"/>
        <v>0</v>
      </c>
      <c r="AT562" s="317">
        <f t="shared" si="253"/>
        <v>0</v>
      </c>
    </row>
    <row r="563" spans="2:46" ht="14.4" x14ac:dyDescent="0.3">
      <c r="B563" s="313" t="str">
        <f>+B383</f>
        <v>MAZAR-DUDAS</v>
      </c>
      <c r="C563" s="313"/>
      <c r="D563" s="313"/>
      <c r="E563" s="313"/>
      <c r="F563" s="316">
        <f t="shared" ref="F563:AT563" si="254">+F383</f>
        <v>0</v>
      </c>
      <c r="G563" s="317">
        <f t="shared" si="254"/>
        <v>0</v>
      </c>
      <c r="H563" s="317">
        <f t="shared" si="254"/>
        <v>0</v>
      </c>
      <c r="I563" s="317">
        <f t="shared" si="254"/>
        <v>0</v>
      </c>
      <c r="J563" s="317">
        <f t="shared" si="254"/>
        <v>0</v>
      </c>
      <c r="K563" s="316">
        <f t="shared" si="254"/>
        <v>0</v>
      </c>
      <c r="L563" s="317">
        <f t="shared" si="254"/>
        <v>0</v>
      </c>
      <c r="M563" s="317">
        <f t="shared" si="254"/>
        <v>0</v>
      </c>
      <c r="N563" s="317">
        <f t="shared" si="254"/>
        <v>0</v>
      </c>
      <c r="O563" s="317">
        <f t="shared" si="254"/>
        <v>0</v>
      </c>
      <c r="P563" s="316">
        <f t="shared" si="254"/>
        <v>0</v>
      </c>
      <c r="Q563" s="317">
        <f t="shared" si="254"/>
        <v>0</v>
      </c>
      <c r="R563" s="317">
        <f t="shared" si="254"/>
        <v>0</v>
      </c>
      <c r="S563" s="317">
        <f t="shared" si="254"/>
        <v>0</v>
      </c>
      <c r="T563" s="317">
        <f t="shared" si="254"/>
        <v>0</v>
      </c>
      <c r="U563" s="316">
        <f t="shared" si="254"/>
        <v>0</v>
      </c>
      <c r="V563" s="317">
        <f t="shared" si="254"/>
        <v>0</v>
      </c>
      <c r="W563" s="317">
        <f t="shared" si="254"/>
        <v>0</v>
      </c>
      <c r="X563" s="317">
        <f t="shared" si="254"/>
        <v>0</v>
      </c>
      <c r="Y563" s="317">
        <f t="shared" si="254"/>
        <v>0</v>
      </c>
      <c r="Z563" s="317">
        <f t="shared" si="254"/>
        <v>0</v>
      </c>
      <c r="AA563" s="317">
        <f t="shared" si="254"/>
        <v>0</v>
      </c>
      <c r="AB563" s="317">
        <f t="shared" si="254"/>
        <v>0</v>
      </c>
      <c r="AC563" s="317">
        <f t="shared" si="254"/>
        <v>0</v>
      </c>
      <c r="AD563" s="317">
        <f t="shared" si="254"/>
        <v>0</v>
      </c>
      <c r="AE563" s="317">
        <f t="shared" si="254"/>
        <v>0</v>
      </c>
      <c r="AF563" s="317">
        <f t="shared" si="254"/>
        <v>0</v>
      </c>
      <c r="AG563" s="317">
        <f t="shared" si="254"/>
        <v>0</v>
      </c>
      <c r="AH563" s="317">
        <f t="shared" si="254"/>
        <v>0</v>
      </c>
      <c r="AI563" s="317">
        <f t="shared" si="254"/>
        <v>0</v>
      </c>
      <c r="AJ563" s="317">
        <f t="shared" si="254"/>
        <v>0</v>
      </c>
      <c r="AK563" s="317">
        <f t="shared" si="254"/>
        <v>0</v>
      </c>
      <c r="AL563" s="317">
        <f t="shared" si="254"/>
        <v>0</v>
      </c>
      <c r="AM563" s="317">
        <f t="shared" si="254"/>
        <v>0</v>
      </c>
      <c r="AN563" s="317">
        <f t="shared" si="254"/>
        <v>0</v>
      </c>
      <c r="AO563" s="317">
        <f t="shared" si="254"/>
        <v>0</v>
      </c>
      <c r="AP563" s="317">
        <f t="shared" si="254"/>
        <v>0</v>
      </c>
      <c r="AQ563" s="317">
        <f t="shared" si="254"/>
        <v>0</v>
      </c>
      <c r="AR563" s="317">
        <f t="shared" si="254"/>
        <v>0</v>
      </c>
      <c r="AS563" s="317">
        <f t="shared" si="254"/>
        <v>0</v>
      </c>
      <c r="AT563" s="317">
        <f t="shared" si="254"/>
        <v>0</v>
      </c>
    </row>
    <row r="564" spans="2:46" ht="14.4" x14ac:dyDescent="0.3">
      <c r="B564" s="307" t="s">
        <v>203</v>
      </c>
      <c r="C564" s="310">
        <f>SUM(C556:C563)</f>
        <v>0</v>
      </c>
      <c r="D564" s="310">
        <f>SUM(D556:D563)</f>
        <v>0</v>
      </c>
      <c r="E564" s="310">
        <f>SUM(E556:E563)</f>
        <v>0</v>
      </c>
      <c r="F564" s="311">
        <f>SUM(F556:F563)</f>
        <v>0</v>
      </c>
      <c r="G564" s="310">
        <f t="shared" ref="G564:AT564" si="255">SUM(G556:G563)</f>
        <v>0</v>
      </c>
      <c r="H564" s="310">
        <f t="shared" si="255"/>
        <v>0</v>
      </c>
      <c r="I564" s="310">
        <f t="shared" si="255"/>
        <v>0</v>
      </c>
      <c r="J564" s="310">
        <f t="shared" si="255"/>
        <v>0</v>
      </c>
      <c r="K564" s="311">
        <f>SUM(K556:K563)</f>
        <v>0</v>
      </c>
      <c r="L564" s="310">
        <f t="shared" si="255"/>
        <v>0</v>
      </c>
      <c r="M564" s="310">
        <f t="shared" si="255"/>
        <v>0</v>
      </c>
      <c r="N564" s="310">
        <f t="shared" si="255"/>
        <v>0</v>
      </c>
      <c r="O564" s="310">
        <f t="shared" si="255"/>
        <v>0</v>
      </c>
      <c r="P564" s="311">
        <f t="shared" si="255"/>
        <v>0</v>
      </c>
      <c r="Q564" s="310">
        <f t="shared" si="255"/>
        <v>0</v>
      </c>
      <c r="R564" s="310">
        <f t="shared" si="255"/>
        <v>0</v>
      </c>
      <c r="S564" s="310">
        <f t="shared" si="255"/>
        <v>0</v>
      </c>
      <c r="T564" s="310">
        <f t="shared" si="255"/>
        <v>0</v>
      </c>
      <c r="U564" s="311">
        <f t="shared" si="255"/>
        <v>0</v>
      </c>
      <c r="V564" s="310">
        <f t="shared" si="255"/>
        <v>0</v>
      </c>
      <c r="W564" s="310">
        <f t="shared" si="255"/>
        <v>0</v>
      </c>
      <c r="X564" s="310">
        <f t="shared" si="255"/>
        <v>0</v>
      </c>
      <c r="Y564" s="310">
        <f t="shared" si="255"/>
        <v>0</v>
      </c>
      <c r="Z564" s="310">
        <f t="shared" si="255"/>
        <v>0</v>
      </c>
      <c r="AA564" s="310">
        <f t="shared" si="255"/>
        <v>0</v>
      </c>
      <c r="AB564" s="310">
        <f t="shared" si="255"/>
        <v>0</v>
      </c>
      <c r="AC564" s="310">
        <f t="shared" si="255"/>
        <v>0</v>
      </c>
      <c r="AD564" s="310">
        <f t="shared" si="255"/>
        <v>0</v>
      </c>
      <c r="AE564" s="310">
        <f t="shared" si="255"/>
        <v>0</v>
      </c>
      <c r="AF564" s="310">
        <f t="shared" si="255"/>
        <v>0</v>
      </c>
      <c r="AG564" s="310">
        <f t="shared" si="255"/>
        <v>0</v>
      </c>
      <c r="AH564" s="310">
        <f t="shared" si="255"/>
        <v>0</v>
      </c>
      <c r="AI564" s="310">
        <f t="shared" si="255"/>
        <v>0</v>
      </c>
      <c r="AJ564" s="310">
        <f t="shared" si="255"/>
        <v>0</v>
      </c>
      <c r="AK564" s="310">
        <f t="shared" si="255"/>
        <v>0</v>
      </c>
      <c r="AL564" s="310">
        <f t="shared" si="255"/>
        <v>0</v>
      </c>
      <c r="AM564" s="310">
        <f t="shared" si="255"/>
        <v>0</v>
      </c>
      <c r="AN564" s="310">
        <f t="shared" si="255"/>
        <v>0</v>
      </c>
      <c r="AO564" s="310">
        <f t="shared" si="255"/>
        <v>0</v>
      </c>
      <c r="AP564" s="310">
        <f t="shared" si="255"/>
        <v>0</v>
      </c>
      <c r="AQ564" s="310">
        <f t="shared" si="255"/>
        <v>0</v>
      </c>
      <c r="AR564" s="310">
        <f t="shared" si="255"/>
        <v>0</v>
      </c>
      <c r="AS564" s="310">
        <f t="shared" si="255"/>
        <v>0</v>
      </c>
      <c r="AT564" s="310">
        <f t="shared" si="255"/>
        <v>0</v>
      </c>
    </row>
    <row r="565" spans="2:46" ht="18" x14ac:dyDescent="0.2">
      <c r="B565" s="312" t="str">
        <f>+B535</f>
        <v>Proyectos adicionales mayores a 100 MW</v>
      </c>
    </row>
    <row r="566" spans="2:46" ht="14.4" x14ac:dyDescent="0.3">
      <c r="C566" s="307">
        <f>+C555</f>
        <v>2007</v>
      </c>
      <c r="D566" s="307">
        <f>+D555</f>
        <v>2008</v>
      </c>
      <c r="E566" s="307">
        <f>+E555</f>
        <v>2009</v>
      </c>
      <c r="F566" s="314">
        <f t="shared" ref="F566:AT566" si="256">+F555</f>
        <v>2010</v>
      </c>
      <c r="G566" s="307">
        <f t="shared" si="256"/>
        <v>2011</v>
      </c>
      <c r="H566" s="307">
        <f t="shared" si="256"/>
        <v>2012</v>
      </c>
      <c r="I566" s="307">
        <f t="shared" si="256"/>
        <v>2013</v>
      </c>
      <c r="J566" s="307">
        <f t="shared" si="256"/>
        <v>2014</v>
      </c>
      <c r="K566" s="314">
        <f t="shared" si="256"/>
        <v>2015</v>
      </c>
      <c r="L566" s="307">
        <f t="shared" si="256"/>
        <v>2016</v>
      </c>
      <c r="M566" s="307">
        <f t="shared" si="256"/>
        <v>2017</v>
      </c>
      <c r="N566" s="307">
        <f t="shared" si="256"/>
        <v>2018</v>
      </c>
      <c r="O566" s="307">
        <f t="shared" si="256"/>
        <v>2019</v>
      </c>
      <c r="P566" s="314">
        <f t="shared" si="256"/>
        <v>2020</v>
      </c>
      <c r="Q566" s="307">
        <f t="shared" si="256"/>
        <v>2021</v>
      </c>
      <c r="R566" s="307">
        <f t="shared" si="256"/>
        <v>2022</v>
      </c>
      <c r="S566" s="307">
        <f t="shared" si="256"/>
        <v>2023</v>
      </c>
      <c r="T566" s="307">
        <f t="shared" si="256"/>
        <v>2024</v>
      </c>
      <c r="U566" s="314">
        <f t="shared" si="256"/>
        <v>2025</v>
      </c>
      <c r="V566" s="307">
        <f t="shared" si="256"/>
        <v>2026</v>
      </c>
      <c r="W566" s="307">
        <f t="shared" si="256"/>
        <v>2027</v>
      </c>
      <c r="X566" s="307">
        <f t="shared" si="256"/>
        <v>2028</v>
      </c>
      <c r="Y566" s="307">
        <f t="shared" si="256"/>
        <v>2029</v>
      </c>
      <c r="Z566" s="307">
        <f t="shared" si="256"/>
        <v>2030</v>
      </c>
      <c r="AA566" s="307">
        <f t="shared" si="256"/>
        <v>2031</v>
      </c>
      <c r="AB566" s="307">
        <f t="shared" si="256"/>
        <v>2032</v>
      </c>
      <c r="AC566" s="307">
        <f t="shared" si="256"/>
        <v>2033</v>
      </c>
      <c r="AD566" s="307">
        <f t="shared" si="256"/>
        <v>2034</v>
      </c>
      <c r="AE566" s="307">
        <f t="shared" si="256"/>
        <v>2035</v>
      </c>
      <c r="AF566" s="307">
        <f t="shared" si="256"/>
        <v>2036</v>
      </c>
      <c r="AG566" s="307">
        <f t="shared" si="256"/>
        <v>2037</v>
      </c>
      <c r="AH566" s="307">
        <f t="shared" si="256"/>
        <v>2038</v>
      </c>
      <c r="AI566" s="307">
        <f t="shared" si="256"/>
        <v>2039</v>
      </c>
      <c r="AJ566" s="307">
        <f t="shared" si="256"/>
        <v>2040</v>
      </c>
      <c r="AK566" s="307">
        <f t="shared" si="256"/>
        <v>2041</v>
      </c>
      <c r="AL566" s="307">
        <f t="shared" si="256"/>
        <v>2042</v>
      </c>
      <c r="AM566" s="307">
        <f t="shared" si="256"/>
        <v>2043</v>
      </c>
      <c r="AN566" s="307">
        <f t="shared" si="256"/>
        <v>2044</v>
      </c>
      <c r="AO566" s="307">
        <f t="shared" si="256"/>
        <v>2045</v>
      </c>
      <c r="AP566" s="307">
        <f t="shared" si="256"/>
        <v>2046</v>
      </c>
      <c r="AQ566" s="307">
        <f t="shared" si="256"/>
        <v>2047</v>
      </c>
      <c r="AR566" s="307">
        <f t="shared" si="256"/>
        <v>2048</v>
      </c>
      <c r="AS566" s="307">
        <f t="shared" si="256"/>
        <v>2049</v>
      </c>
      <c r="AT566" s="307">
        <f t="shared" si="256"/>
        <v>2050</v>
      </c>
    </row>
    <row r="567" spans="2:46" x14ac:dyDescent="0.2">
      <c r="B567" s="313" t="str">
        <f t="shared" ref="B567:B576" si="257">+B413</f>
        <v>Paute - Cardenillo</v>
      </c>
      <c r="C567" s="313"/>
      <c r="D567" s="313"/>
      <c r="E567" s="313"/>
      <c r="F567" s="318">
        <f t="shared" ref="F567:AT573" si="258">+F413</f>
        <v>0</v>
      </c>
      <c r="G567" s="319">
        <f t="shared" si="258"/>
        <v>0</v>
      </c>
      <c r="H567" s="319">
        <f t="shared" si="258"/>
        <v>0</v>
      </c>
      <c r="I567" s="319">
        <f t="shared" si="258"/>
        <v>0</v>
      </c>
      <c r="J567" s="319">
        <f t="shared" si="258"/>
        <v>0</v>
      </c>
      <c r="K567" s="318">
        <f t="shared" si="258"/>
        <v>0</v>
      </c>
      <c r="L567" s="319">
        <f t="shared" si="258"/>
        <v>0</v>
      </c>
      <c r="M567" s="319">
        <f t="shared" si="258"/>
        <v>0</v>
      </c>
      <c r="N567" s="319">
        <f t="shared" si="258"/>
        <v>0</v>
      </c>
      <c r="O567" s="319">
        <f t="shared" si="258"/>
        <v>0</v>
      </c>
      <c r="P567" s="318">
        <f t="shared" si="258"/>
        <v>0</v>
      </c>
      <c r="Q567" s="319">
        <f t="shared" si="258"/>
        <v>0</v>
      </c>
      <c r="R567" s="319">
        <f t="shared" si="258"/>
        <v>0</v>
      </c>
      <c r="S567" s="319">
        <f t="shared" si="258"/>
        <v>0</v>
      </c>
      <c r="T567" s="319">
        <f t="shared" si="258"/>
        <v>0</v>
      </c>
      <c r="U567" s="318">
        <f t="shared" si="258"/>
        <v>0</v>
      </c>
      <c r="V567" s="319">
        <f t="shared" si="258"/>
        <v>0</v>
      </c>
      <c r="W567" s="319">
        <f t="shared" si="258"/>
        <v>0</v>
      </c>
      <c r="X567" s="319">
        <f t="shared" si="258"/>
        <v>0</v>
      </c>
      <c r="Y567" s="319">
        <f t="shared" si="258"/>
        <v>0</v>
      </c>
      <c r="Z567" s="319">
        <f t="shared" si="258"/>
        <v>0</v>
      </c>
      <c r="AA567" s="319">
        <f t="shared" si="258"/>
        <v>0</v>
      </c>
      <c r="AB567" s="319">
        <f t="shared" si="258"/>
        <v>0</v>
      </c>
      <c r="AC567" s="319">
        <f t="shared" si="258"/>
        <v>0</v>
      </c>
      <c r="AD567" s="319">
        <f t="shared" si="258"/>
        <v>0</v>
      </c>
      <c r="AE567" s="319">
        <f t="shared" si="258"/>
        <v>0</v>
      </c>
      <c r="AF567" s="319">
        <f t="shared" si="258"/>
        <v>0</v>
      </c>
      <c r="AG567" s="319">
        <f t="shared" si="258"/>
        <v>0</v>
      </c>
      <c r="AH567" s="319">
        <f t="shared" si="258"/>
        <v>0</v>
      </c>
      <c r="AI567" s="319">
        <f t="shared" si="258"/>
        <v>0</v>
      </c>
      <c r="AJ567" s="319">
        <f t="shared" si="258"/>
        <v>0</v>
      </c>
      <c r="AK567" s="319">
        <f t="shared" si="258"/>
        <v>0</v>
      </c>
      <c r="AL567" s="319">
        <f t="shared" si="258"/>
        <v>0</v>
      </c>
      <c r="AM567" s="319">
        <f t="shared" si="258"/>
        <v>0</v>
      </c>
      <c r="AN567" s="319">
        <f t="shared" si="258"/>
        <v>0</v>
      </c>
      <c r="AO567" s="319">
        <f t="shared" si="258"/>
        <v>0</v>
      </c>
      <c r="AP567" s="319">
        <f t="shared" si="258"/>
        <v>0</v>
      </c>
      <c r="AQ567" s="319">
        <f t="shared" si="258"/>
        <v>0</v>
      </c>
      <c r="AR567" s="319">
        <f t="shared" si="258"/>
        <v>0</v>
      </c>
      <c r="AS567" s="319">
        <f t="shared" si="258"/>
        <v>0</v>
      </c>
      <c r="AT567" s="319">
        <f t="shared" si="258"/>
        <v>0</v>
      </c>
    </row>
    <row r="568" spans="2:46" x14ac:dyDescent="0.2">
      <c r="B568" s="313" t="str">
        <f t="shared" si="257"/>
        <v>Chontal</v>
      </c>
      <c r="C568" s="313"/>
      <c r="D568" s="313"/>
      <c r="E568" s="313"/>
      <c r="F568" s="318">
        <f t="shared" si="258"/>
        <v>0</v>
      </c>
      <c r="G568" s="319">
        <f t="shared" si="258"/>
        <v>0</v>
      </c>
      <c r="H568" s="319">
        <f t="shared" si="258"/>
        <v>0</v>
      </c>
      <c r="I568" s="319">
        <f t="shared" si="258"/>
        <v>0</v>
      </c>
      <c r="J568" s="319">
        <f t="shared" si="258"/>
        <v>0</v>
      </c>
      <c r="K568" s="318">
        <f t="shared" si="258"/>
        <v>0</v>
      </c>
      <c r="L568" s="319">
        <f t="shared" si="258"/>
        <v>0</v>
      </c>
      <c r="M568" s="319">
        <f t="shared" si="258"/>
        <v>0</v>
      </c>
      <c r="N568" s="319">
        <f t="shared" si="258"/>
        <v>0</v>
      </c>
      <c r="O568" s="319">
        <f t="shared" si="258"/>
        <v>0</v>
      </c>
      <c r="P568" s="318">
        <f t="shared" si="258"/>
        <v>0</v>
      </c>
      <c r="Q568" s="319">
        <f t="shared" si="258"/>
        <v>0</v>
      </c>
      <c r="R568" s="319">
        <f t="shared" si="258"/>
        <v>0</v>
      </c>
      <c r="S568" s="319">
        <f t="shared" si="258"/>
        <v>0</v>
      </c>
      <c r="T568" s="319">
        <f t="shared" si="258"/>
        <v>0</v>
      </c>
      <c r="U568" s="318">
        <f t="shared" si="258"/>
        <v>0</v>
      </c>
      <c r="V568" s="319">
        <f t="shared" si="258"/>
        <v>0</v>
      </c>
      <c r="W568" s="319">
        <f t="shared" si="258"/>
        <v>0</v>
      </c>
      <c r="X568" s="319">
        <f t="shared" si="258"/>
        <v>0</v>
      </c>
      <c r="Y568" s="319">
        <f t="shared" si="258"/>
        <v>0</v>
      </c>
      <c r="Z568" s="319">
        <f t="shared" si="258"/>
        <v>0</v>
      </c>
      <c r="AA568" s="319">
        <f t="shared" si="258"/>
        <v>0</v>
      </c>
      <c r="AB568" s="319">
        <f t="shared" si="258"/>
        <v>0</v>
      </c>
      <c r="AC568" s="319">
        <f t="shared" si="258"/>
        <v>0</v>
      </c>
      <c r="AD568" s="319">
        <f t="shared" si="258"/>
        <v>0</v>
      </c>
      <c r="AE568" s="319">
        <f t="shared" si="258"/>
        <v>0</v>
      </c>
      <c r="AF568" s="319">
        <f t="shared" si="258"/>
        <v>0</v>
      </c>
      <c r="AG568" s="319">
        <f t="shared" si="258"/>
        <v>0</v>
      </c>
      <c r="AH568" s="319">
        <f t="shared" si="258"/>
        <v>0</v>
      </c>
      <c r="AI568" s="319">
        <f t="shared" si="258"/>
        <v>0</v>
      </c>
      <c r="AJ568" s="319">
        <f t="shared" si="258"/>
        <v>0</v>
      </c>
      <c r="AK568" s="319">
        <f t="shared" si="258"/>
        <v>0</v>
      </c>
      <c r="AL568" s="319">
        <f t="shared" si="258"/>
        <v>0</v>
      </c>
      <c r="AM568" s="319">
        <f t="shared" si="258"/>
        <v>0</v>
      </c>
      <c r="AN568" s="319">
        <f t="shared" si="258"/>
        <v>0</v>
      </c>
      <c r="AO568" s="319">
        <f t="shared" si="258"/>
        <v>0</v>
      </c>
      <c r="AP568" s="319">
        <f t="shared" si="258"/>
        <v>0</v>
      </c>
      <c r="AQ568" s="319">
        <f t="shared" si="258"/>
        <v>0</v>
      </c>
      <c r="AR568" s="319">
        <f t="shared" si="258"/>
        <v>0</v>
      </c>
      <c r="AS568" s="319">
        <f t="shared" si="258"/>
        <v>0</v>
      </c>
      <c r="AT568" s="319">
        <f t="shared" si="258"/>
        <v>0</v>
      </c>
    </row>
    <row r="569" spans="2:46" x14ac:dyDescent="0.2">
      <c r="B569" s="313" t="str">
        <f t="shared" si="257"/>
        <v>Zamora Santiago G8,  Turbina 1</v>
      </c>
      <c r="C569" s="313"/>
      <c r="D569" s="313"/>
      <c r="E569" s="313"/>
      <c r="F569" s="318">
        <f t="shared" si="258"/>
        <v>0</v>
      </c>
      <c r="G569" s="319">
        <f t="shared" si="258"/>
        <v>0</v>
      </c>
      <c r="H569" s="319">
        <f t="shared" si="258"/>
        <v>0</v>
      </c>
      <c r="I569" s="319">
        <f t="shared" si="258"/>
        <v>0</v>
      </c>
      <c r="J569" s="319">
        <f t="shared" si="258"/>
        <v>0</v>
      </c>
      <c r="K569" s="318">
        <f t="shared" si="258"/>
        <v>0</v>
      </c>
      <c r="L569" s="319">
        <f t="shared" si="258"/>
        <v>0</v>
      </c>
      <c r="M569" s="319">
        <f t="shared" si="258"/>
        <v>0</v>
      </c>
      <c r="N569" s="319">
        <f t="shared" si="258"/>
        <v>0</v>
      </c>
      <c r="O569" s="319">
        <f t="shared" si="258"/>
        <v>0</v>
      </c>
      <c r="P569" s="318">
        <f t="shared" si="258"/>
        <v>0</v>
      </c>
      <c r="Q569" s="319">
        <f t="shared" si="258"/>
        <v>0</v>
      </c>
      <c r="R569" s="319">
        <f t="shared" si="258"/>
        <v>0</v>
      </c>
      <c r="S569" s="319">
        <f t="shared" si="258"/>
        <v>0</v>
      </c>
      <c r="T569" s="319">
        <f t="shared" si="258"/>
        <v>0</v>
      </c>
      <c r="U569" s="318">
        <f t="shared" si="258"/>
        <v>0</v>
      </c>
      <c r="V569" s="319">
        <f t="shared" si="258"/>
        <v>0</v>
      </c>
      <c r="W569" s="319">
        <f t="shared" si="258"/>
        <v>0</v>
      </c>
      <c r="X569" s="319">
        <f t="shared" si="258"/>
        <v>0</v>
      </c>
      <c r="Y569" s="319">
        <f t="shared" si="258"/>
        <v>0</v>
      </c>
      <c r="Z569" s="319">
        <f t="shared" si="258"/>
        <v>0</v>
      </c>
      <c r="AA569" s="319">
        <f t="shared" si="258"/>
        <v>0</v>
      </c>
      <c r="AB569" s="319">
        <f t="shared" si="258"/>
        <v>0</v>
      </c>
      <c r="AC569" s="319">
        <f t="shared" si="258"/>
        <v>0</v>
      </c>
      <c r="AD569" s="319">
        <f t="shared" si="258"/>
        <v>0</v>
      </c>
      <c r="AE569" s="319">
        <f t="shared" si="258"/>
        <v>0</v>
      </c>
      <c r="AF569" s="319">
        <f t="shared" si="258"/>
        <v>0</v>
      </c>
      <c r="AG569" s="319">
        <f t="shared" si="258"/>
        <v>0</v>
      </c>
      <c r="AH569" s="319">
        <f t="shared" si="258"/>
        <v>0</v>
      </c>
      <c r="AI569" s="319">
        <f t="shared" si="258"/>
        <v>0</v>
      </c>
      <c r="AJ569" s="319">
        <f t="shared" si="258"/>
        <v>0</v>
      </c>
      <c r="AK569" s="319">
        <f t="shared" si="258"/>
        <v>0</v>
      </c>
      <c r="AL569" s="319">
        <f t="shared" si="258"/>
        <v>0</v>
      </c>
      <c r="AM569" s="319">
        <f t="shared" si="258"/>
        <v>0</v>
      </c>
      <c r="AN569" s="319">
        <f t="shared" si="258"/>
        <v>0</v>
      </c>
      <c r="AO569" s="319">
        <f t="shared" si="258"/>
        <v>0</v>
      </c>
      <c r="AP569" s="319">
        <f t="shared" si="258"/>
        <v>0</v>
      </c>
      <c r="AQ569" s="319">
        <f t="shared" si="258"/>
        <v>0</v>
      </c>
      <c r="AR569" s="319">
        <f t="shared" si="258"/>
        <v>0</v>
      </c>
      <c r="AS569" s="319">
        <f t="shared" si="258"/>
        <v>0</v>
      </c>
      <c r="AT569" s="319">
        <f t="shared" si="258"/>
        <v>0</v>
      </c>
    </row>
    <row r="570" spans="2:46" x14ac:dyDescent="0.2">
      <c r="B570" s="313" t="str">
        <f t="shared" si="257"/>
        <v>Zamora Santiago G8,  Turbina 2</v>
      </c>
      <c r="C570" s="313"/>
      <c r="D570" s="313"/>
      <c r="E570" s="313"/>
      <c r="F570" s="318">
        <f t="shared" si="258"/>
        <v>0</v>
      </c>
      <c r="G570" s="319">
        <f t="shared" si="258"/>
        <v>0</v>
      </c>
      <c r="H570" s="319">
        <f t="shared" si="258"/>
        <v>0</v>
      </c>
      <c r="I570" s="319">
        <f t="shared" si="258"/>
        <v>0</v>
      </c>
      <c r="J570" s="319">
        <f t="shared" si="258"/>
        <v>0</v>
      </c>
      <c r="K570" s="318">
        <f t="shared" si="258"/>
        <v>0</v>
      </c>
      <c r="L570" s="319">
        <f t="shared" si="258"/>
        <v>0</v>
      </c>
      <c r="M570" s="319">
        <f t="shared" si="258"/>
        <v>0</v>
      </c>
      <c r="N570" s="319">
        <f t="shared" si="258"/>
        <v>0</v>
      </c>
      <c r="O570" s="319">
        <f t="shared" si="258"/>
        <v>0</v>
      </c>
      <c r="P570" s="318">
        <f t="shared" si="258"/>
        <v>0</v>
      </c>
      <c r="Q570" s="319">
        <f t="shared" si="258"/>
        <v>0</v>
      </c>
      <c r="R570" s="319">
        <f t="shared" si="258"/>
        <v>0</v>
      </c>
      <c r="S570" s="319">
        <f t="shared" si="258"/>
        <v>0</v>
      </c>
      <c r="T570" s="319">
        <f t="shared" si="258"/>
        <v>0</v>
      </c>
      <c r="U570" s="318">
        <f t="shared" si="258"/>
        <v>0</v>
      </c>
      <c r="V570" s="319">
        <f t="shared" si="258"/>
        <v>0</v>
      </c>
      <c r="W570" s="319">
        <f t="shared" si="258"/>
        <v>0</v>
      </c>
      <c r="X570" s="319">
        <f t="shared" si="258"/>
        <v>0</v>
      </c>
      <c r="Y570" s="319">
        <f t="shared" si="258"/>
        <v>0</v>
      </c>
      <c r="Z570" s="319">
        <f t="shared" si="258"/>
        <v>0</v>
      </c>
      <c r="AA570" s="319">
        <f t="shared" si="258"/>
        <v>0</v>
      </c>
      <c r="AB570" s="319">
        <f t="shared" si="258"/>
        <v>0</v>
      </c>
      <c r="AC570" s="319">
        <f t="shared" si="258"/>
        <v>0</v>
      </c>
      <c r="AD570" s="319">
        <f t="shared" si="258"/>
        <v>0</v>
      </c>
      <c r="AE570" s="319">
        <f t="shared" si="258"/>
        <v>0</v>
      </c>
      <c r="AF570" s="319">
        <f t="shared" si="258"/>
        <v>0</v>
      </c>
      <c r="AG570" s="319">
        <f t="shared" si="258"/>
        <v>0</v>
      </c>
      <c r="AH570" s="319">
        <f t="shared" si="258"/>
        <v>0</v>
      </c>
      <c r="AI570" s="319">
        <f t="shared" si="258"/>
        <v>0</v>
      </c>
      <c r="AJ570" s="319">
        <f t="shared" si="258"/>
        <v>0</v>
      </c>
      <c r="AK570" s="319">
        <f t="shared" si="258"/>
        <v>0</v>
      </c>
      <c r="AL570" s="319">
        <f t="shared" si="258"/>
        <v>0</v>
      </c>
      <c r="AM570" s="319">
        <f t="shared" si="258"/>
        <v>0</v>
      </c>
      <c r="AN570" s="319">
        <f t="shared" si="258"/>
        <v>0</v>
      </c>
      <c r="AO570" s="319">
        <f t="shared" si="258"/>
        <v>0</v>
      </c>
      <c r="AP570" s="319">
        <f t="shared" si="258"/>
        <v>0</v>
      </c>
      <c r="AQ570" s="319">
        <f t="shared" si="258"/>
        <v>0</v>
      </c>
      <c r="AR570" s="319">
        <f t="shared" si="258"/>
        <v>0</v>
      </c>
      <c r="AS570" s="319">
        <f t="shared" si="258"/>
        <v>0</v>
      </c>
      <c r="AT570" s="319">
        <f t="shared" si="258"/>
        <v>0</v>
      </c>
    </row>
    <row r="571" spans="2:46" x14ac:dyDescent="0.2">
      <c r="B571" s="313" t="str">
        <f t="shared" si="257"/>
        <v>Zamora Santiago G8,  Turbina 3</v>
      </c>
      <c r="C571" s="313"/>
      <c r="D571" s="313"/>
      <c r="E571" s="313"/>
      <c r="F571" s="318">
        <f t="shared" si="258"/>
        <v>0</v>
      </c>
      <c r="G571" s="319">
        <f t="shared" si="258"/>
        <v>0</v>
      </c>
      <c r="H571" s="319">
        <f t="shared" si="258"/>
        <v>0</v>
      </c>
      <c r="I571" s="319">
        <f t="shared" si="258"/>
        <v>0</v>
      </c>
      <c r="J571" s="319">
        <f t="shared" si="258"/>
        <v>0</v>
      </c>
      <c r="K571" s="318">
        <f t="shared" si="258"/>
        <v>0</v>
      </c>
      <c r="L571" s="319">
        <f t="shared" si="258"/>
        <v>0</v>
      </c>
      <c r="M571" s="319">
        <f t="shared" si="258"/>
        <v>0</v>
      </c>
      <c r="N571" s="319">
        <f t="shared" si="258"/>
        <v>0</v>
      </c>
      <c r="O571" s="319">
        <f t="shared" si="258"/>
        <v>0</v>
      </c>
      <c r="P571" s="318">
        <f t="shared" si="258"/>
        <v>0</v>
      </c>
      <c r="Q571" s="319">
        <f t="shared" si="258"/>
        <v>0</v>
      </c>
      <c r="R571" s="319">
        <f t="shared" si="258"/>
        <v>0</v>
      </c>
      <c r="S571" s="319">
        <f t="shared" si="258"/>
        <v>0</v>
      </c>
      <c r="T571" s="319">
        <f t="shared" si="258"/>
        <v>0</v>
      </c>
      <c r="U571" s="318">
        <f t="shared" si="258"/>
        <v>0</v>
      </c>
      <c r="V571" s="319">
        <f t="shared" si="258"/>
        <v>0</v>
      </c>
      <c r="W571" s="319">
        <f t="shared" si="258"/>
        <v>0</v>
      </c>
      <c r="X571" s="319">
        <f t="shared" si="258"/>
        <v>0</v>
      </c>
      <c r="Y571" s="319">
        <f t="shared" si="258"/>
        <v>0</v>
      </c>
      <c r="Z571" s="319">
        <f t="shared" si="258"/>
        <v>0</v>
      </c>
      <c r="AA571" s="319">
        <f t="shared" si="258"/>
        <v>0</v>
      </c>
      <c r="AB571" s="319">
        <f t="shared" si="258"/>
        <v>0</v>
      </c>
      <c r="AC571" s="319">
        <f t="shared" si="258"/>
        <v>0</v>
      </c>
      <c r="AD571" s="319">
        <f t="shared" si="258"/>
        <v>0</v>
      </c>
      <c r="AE571" s="319">
        <f t="shared" si="258"/>
        <v>0</v>
      </c>
      <c r="AF571" s="319">
        <f t="shared" si="258"/>
        <v>0</v>
      </c>
      <c r="AG571" s="319">
        <f t="shared" si="258"/>
        <v>0</v>
      </c>
      <c r="AH571" s="319">
        <f t="shared" si="258"/>
        <v>0</v>
      </c>
      <c r="AI571" s="319">
        <f t="shared" si="258"/>
        <v>0</v>
      </c>
      <c r="AJ571" s="319">
        <f t="shared" si="258"/>
        <v>0</v>
      </c>
      <c r="AK571" s="319">
        <f t="shared" si="258"/>
        <v>0</v>
      </c>
      <c r="AL571" s="319">
        <f t="shared" si="258"/>
        <v>0</v>
      </c>
      <c r="AM571" s="319">
        <f t="shared" si="258"/>
        <v>0</v>
      </c>
      <c r="AN571" s="319">
        <f t="shared" si="258"/>
        <v>0</v>
      </c>
      <c r="AO571" s="319">
        <f t="shared" si="258"/>
        <v>0</v>
      </c>
      <c r="AP571" s="319">
        <f t="shared" si="258"/>
        <v>0</v>
      </c>
      <c r="AQ571" s="319">
        <f t="shared" si="258"/>
        <v>0</v>
      </c>
      <c r="AR571" s="319">
        <f t="shared" si="258"/>
        <v>0</v>
      </c>
      <c r="AS571" s="319">
        <f t="shared" si="258"/>
        <v>0</v>
      </c>
      <c r="AT571" s="319">
        <f t="shared" si="258"/>
        <v>0</v>
      </c>
    </row>
    <row r="572" spans="2:46" x14ac:dyDescent="0.2">
      <c r="B572" s="313" t="str">
        <f t="shared" si="257"/>
        <v>Zamora Santiago G8,  Turbina 4</v>
      </c>
      <c r="C572" s="313"/>
      <c r="D572" s="313"/>
      <c r="E572" s="313"/>
      <c r="F572" s="318">
        <f t="shared" si="258"/>
        <v>0</v>
      </c>
      <c r="G572" s="319">
        <f t="shared" si="258"/>
        <v>0</v>
      </c>
      <c r="H572" s="319">
        <f t="shared" si="258"/>
        <v>0</v>
      </c>
      <c r="I572" s="319">
        <f t="shared" si="258"/>
        <v>0</v>
      </c>
      <c r="J572" s="319">
        <f t="shared" si="258"/>
        <v>0</v>
      </c>
      <c r="K572" s="318">
        <f t="shared" si="258"/>
        <v>0</v>
      </c>
      <c r="L572" s="319">
        <f t="shared" si="258"/>
        <v>0</v>
      </c>
      <c r="M572" s="319">
        <f t="shared" si="258"/>
        <v>0</v>
      </c>
      <c r="N572" s="319">
        <f t="shared" si="258"/>
        <v>0</v>
      </c>
      <c r="O572" s="319">
        <f t="shared" si="258"/>
        <v>0</v>
      </c>
      <c r="P572" s="318">
        <f t="shared" si="258"/>
        <v>0</v>
      </c>
      <c r="Q572" s="319">
        <f t="shared" si="258"/>
        <v>0</v>
      </c>
      <c r="R572" s="319">
        <f t="shared" si="258"/>
        <v>0</v>
      </c>
      <c r="S572" s="319">
        <f t="shared" si="258"/>
        <v>0</v>
      </c>
      <c r="T572" s="319">
        <f t="shared" si="258"/>
        <v>0</v>
      </c>
      <c r="U572" s="318">
        <f t="shared" si="258"/>
        <v>0</v>
      </c>
      <c r="V572" s="319">
        <f t="shared" si="258"/>
        <v>0</v>
      </c>
      <c r="W572" s="319">
        <f t="shared" si="258"/>
        <v>0</v>
      </c>
      <c r="X572" s="319">
        <f t="shared" si="258"/>
        <v>0</v>
      </c>
      <c r="Y572" s="319">
        <f t="shared" si="258"/>
        <v>0</v>
      </c>
      <c r="Z572" s="319">
        <f t="shared" si="258"/>
        <v>0</v>
      </c>
      <c r="AA572" s="319">
        <f t="shared" si="258"/>
        <v>0</v>
      </c>
      <c r="AB572" s="319">
        <f t="shared" si="258"/>
        <v>0</v>
      </c>
      <c r="AC572" s="319">
        <f t="shared" si="258"/>
        <v>0</v>
      </c>
      <c r="AD572" s="319">
        <f t="shared" si="258"/>
        <v>0</v>
      </c>
      <c r="AE572" s="319">
        <f t="shared" si="258"/>
        <v>0</v>
      </c>
      <c r="AF572" s="319">
        <f t="shared" si="258"/>
        <v>0</v>
      </c>
      <c r="AG572" s="319">
        <f t="shared" si="258"/>
        <v>0</v>
      </c>
      <c r="AH572" s="319">
        <f t="shared" si="258"/>
        <v>0</v>
      </c>
      <c r="AI572" s="319">
        <f t="shared" si="258"/>
        <v>0</v>
      </c>
      <c r="AJ572" s="319">
        <f t="shared" si="258"/>
        <v>0</v>
      </c>
      <c r="AK572" s="319">
        <f t="shared" si="258"/>
        <v>0</v>
      </c>
      <c r="AL572" s="319">
        <f t="shared" si="258"/>
        <v>0</v>
      </c>
      <c r="AM572" s="319">
        <f t="shared" si="258"/>
        <v>0</v>
      </c>
      <c r="AN572" s="319">
        <f t="shared" si="258"/>
        <v>0</v>
      </c>
      <c r="AO572" s="319">
        <f t="shared" si="258"/>
        <v>0</v>
      </c>
      <c r="AP572" s="319">
        <f t="shared" si="258"/>
        <v>0</v>
      </c>
      <c r="AQ572" s="319">
        <f t="shared" si="258"/>
        <v>0</v>
      </c>
      <c r="AR572" s="319">
        <f t="shared" si="258"/>
        <v>0</v>
      </c>
      <c r="AS572" s="319">
        <f t="shared" si="258"/>
        <v>0</v>
      </c>
      <c r="AT572" s="319">
        <f t="shared" si="258"/>
        <v>0</v>
      </c>
    </row>
    <row r="573" spans="2:46" x14ac:dyDescent="0.2">
      <c r="B573" s="313" t="str">
        <f t="shared" si="257"/>
        <v>Zamora Santiago G8,  Turbina 5</v>
      </c>
      <c r="C573" s="313"/>
      <c r="D573" s="313"/>
      <c r="E573" s="313"/>
      <c r="F573" s="318">
        <f t="shared" si="258"/>
        <v>0</v>
      </c>
      <c r="G573" s="319">
        <f t="shared" si="258"/>
        <v>0</v>
      </c>
      <c r="H573" s="319">
        <f t="shared" si="258"/>
        <v>0</v>
      </c>
      <c r="I573" s="319">
        <f t="shared" si="258"/>
        <v>0</v>
      </c>
      <c r="J573" s="319">
        <f t="shared" si="258"/>
        <v>0</v>
      </c>
      <c r="K573" s="318">
        <f t="shared" si="258"/>
        <v>0</v>
      </c>
      <c r="L573" s="319">
        <f t="shared" si="258"/>
        <v>0</v>
      </c>
      <c r="M573" s="319">
        <f t="shared" si="258"/>
        <v>0</v>
      </c>
      <c r="N573" s="319">
        <f t="shared" si="258"/>
        <v>0</v>
      </c>
      <c r="O573" s="319">
        <f t="shared" ref="O573:AT576" si="259">+O419</f>
        <v>0</v>
      </c>
      <c r="P573" s="318">
        <f t="shared" si="259"/>
        <v>0</v>
      </c>
      <c r="Q573" s="319">
        <f t="shared" si="259"/>
        <v>0</v>
      </c>
      <c r="R573" s="319">
        <f t="shared" si="259"/>
        <v>0</v>
      </c>
      <c r="S573" s="319">
        <f t="shared" si="259"/>
        <v>0</v>
      </c>
      <c r="T573" s="319">
        <f t="shared" si="259"/>
        <v>0</v>
      </c>
      <c r="U573" s="318">
        <f t="shared" si="259"/>
        <v>0</v>
      </c>
      <c r="V573" s="319">
        <f t="shared" si="259"/>
        <v>0</v>
      </c>
      <c r="W573" s="319">
        <f t="shared" si="259"/>
        <v>0</v>
      </c>
      <c r="X573" s="319">
        <f t="shared" si="259"/>
        <v>0</v>
      </c>
      <c r="Y573" s="319">
        <f t="shared" si="259"/>
        <v>0</v>
      </c>
      <c r="Z573" s="319">
        <f t="shared" si="259"/>
        <v>0</v>
      </c>
      <c r="AA573" s="319">
        <f t="shared" si="259"/>
        <v>0</v>
      </c>
      <c r="AB573" s="319">
        <f t="shared" si="259"/>
        <v>0</v>
      </c>
      <c r="AC573" s="319">
        <f t="shared" si="259"/>
        <v>0</v>
      </c>
      <c r="AD573" s="319">
        <f t="shared" si="259"/>
        <v>0</v>
      </c>
      <c r="AE573" s="319">
        <f t="shared" si="259"/>
        <v>0</v>
      </c>
      <c r="AF573" s="319">
        <f t="shared" si="259"/>
        <v>0</v>
      </c>
      <c r="AG573" s="319">
        <f t="shared" si="259"/>
        <v>0</v>
      </c>
      <c r="AH573" s="319">
        <f t="shared" si="259"/>
        <v>0</v>
      </c>
      <c r="AI573" s="319">
        <f t="shared" si="259"/>
        <v>0</v>
      </c>
      <c r="AJ573" s="319">
        <f t="shared" si="259"/>
        <v>0</v>
      </c>
      <c r="AK573" s="319">
        <f t="shared" si="259"/>
        <v>0</v>
      </c>
      <c r="AL573" s="319">
        <f t="shared" si="259"/>
        <v>0</v>
      </c>
      <c r="AM573" s="319">
        <f t="shared" si="259"/>
        <v>0</v>
      </c>
      <c r="AN573" s="319">
        <f t="shared" si="259"/>
        <v>0</v>
      </c>
      <c r="AO573" s="319">
        <f t="shared" si="259"/>
        <v>0</v>
      </c>
      <c r="AP573" s="319">
        <f t="shared" si="259"/>
        <v>0</v>
      </c>
      <c r="AQ573" s="319">
        <f t="shared" si="259"/>
        <v>0</v>
      </c>
      <c r="AR573" s="319">
        <f t="shared" si="259"/>
        <v>0</v>
      </c>
      <c r="AS573" s="319">
        <f t="shared" si="259"/>
        <v>0</v>
      </c>
      <c r="AT573" s="319">
        <f t="shared" si="259"/>
        <v>0</v>
      </c>
    </row>
    <row r="574" spans="2:46" x14ac:dyDescent="0.2">
      <c r="B574" s="313" t="str">
        <f t="shared" si="257"/>
        <v>Zamora Santiago G8,  Turbina 6</v>
      </c>
      <c r="C574" s="313"/>
      <c r="D574" s="313"/>
      <c r="E574" s="313"/>
      <c r="F574" s="318">
        <f t="shared" ref="F574:U576" si="260">+F420</f>
        <v>0</v>
      </c>
      <c r="G574" s="319">
        <f t="shared" si="260"/>
        <v>0</v>
      </c>
      <c r="H574" s="319">
        <f t="shared" si="260"/>
        <v>0</v>
      </c>
      <c r="I574" s="319">
        <f t="shared" si="260"/>
        <v>0</v>
      </c>
      <c r="J574" s="319">
        <f t="shared" si="260"/>
        <v>0</v>
      </c>
      <c r="K574" s="318">
        <f t="shared" si="260"/>
        <v>0</v>
      </c>
      <c r="L574" s="319">
        <f t="shared" si="260"/>
        <v>0</v>
      </c>
      <c r="M574" s="319">
        <f t="shared" si="260"/>
        <v>0</v>
      </c>
      <c r="N574" s="319">
        <f t="shared" si="260"/>
        <v>0</v>
      </c>
      <c r="O574" s="319">
        <f t="shared" si="260"/>
        <v>0</v>
      </c>
      <c r="P574" s="318">
        <f t="shared" si="260"/>
        <v>0</v>
      </c>
      <c r="Q574" s="319">
        <f t="shared" si="260"/>
        <v>0</v>
      </c>
      <c r="R574" s="319">
        <f t="shared" si="260"/>
        <v>0</v>
      </c>
      <c r="S574" s="319">
        <f t="shared" si="260"/>
        <v>0</v>
      </c>
      <c r="T574" s="319">
        <f t="shared" si="260"/>
        <v>0</v>
      </c>
      <c r="U574" s="318">
        <f t="shared" si="260"/>
        <v>0</v>
      </c>
      <c r="V574" s="319">
        <f t="shared" si="259"/>
        <v>0</v>
      </c>
      <c r="W574" s="319">
        <f t="shared" si="259"/>
        <v>0</v>
      </c>
      <c r="X574" s="319">
        <f t="shared" si="259"/>
        <v>0</v>
      </c>
      <c r="Y574" s="319">
        <f t="shared" si="259"/>
        <v>0</v>
      </c>
      <c r="Z574" s="319">
        <f t="shared" si="259"/>
        <v>0</v>
      </c>
      <c r="AA574" s="319">
        <f t="shared" si="259"/>
        <v>0</v>
      </c>
      <c r="AB574" s="319">
        <f t="shared" si="259"/>
        <v>0</v>
      </c>
      <c r="AC574" s="319">
        <f t="shared" si="259"/>
        <v>0</v>
      </c>
      <c r="AD574" s="319">
        <f t="shared" si="259"/>
        <v>0</v>
      </c>
      <c r="AE574" s="319">
        <f t="shared" si="259"/>
        <v>0</v>
      </c>
      <c r="AF574" s="319">
        <f t="shared" si="259"/>
        <v>0</v>
      </c>
      <c r="AG574" s="319">
        <f t="shared" si="259"/>
        <v>0</v>
      </c>
      <c r="AH574" s="319">
        <f t="shared" si="259"/>
        <v>0</v>
      </c>
      <c r="AI574" s="319">
        <f t="shared" si="259"/>
        <v>0</v>
      </c>
      <c r="AJ574" s="319">
        <f t="shared" si="259"/>
        <v>0</v>
      </c>
      <c r="AK574" s="319">
        <f t="shared" si="259"/>
        <v>0</v>
      </c>
      <c r="AL574" s="319">
        <f t="shared" si="259"/>
        <v>0</v>
      </c>
      <c r="AM574" s="319">
        <f t="shared" si="259"/>
        <v>0</v>
      </c>
      <c r="AN574" s="319">
        <f t="shared" si="259"/>
        <v>0</v>
      </c>
      <c r="AO574" s="319">
        <f t="shared" si="259"/>
        <v>0</v>
      </c>
      <c r="AP574" s="319">
        <f t="shared" si="259"/>
        <v>0</v>
      </c>
      <c r="AQ574" s="319">
        <f t="shared" si="259"/>
        <v>0</v>
      </c>
      <c r="AR574" s="319">
        <f t="shared" si="259"/>
        <v>0</v>
      </c>
      <c r="AS574" s="319">
        <f t="shared" si="259"/>
        <v>0</v>
      </c>
      <c r="AT574" s="319">
        <f t="shared" si="259"/>
        <v>0</v>
      </c>
    </row>
    <row r="575" spans="2:46" x14ac:dyDescent="0.2">
      <c r="B575" s="313" t="str">
        <f t="shared" si="257"/>
        <v>Zamora Santiago G8</v>
      </c>
      <c r="C575" s="313"/>
      <c r="D575" s="313"/>
      <c r="E575" s="313"/>
      <c r="F575" s="318">
        <f t="shared" si="260"/>
        <v>0</v>
      </c>
      <c r="G575" s="319">
        <f t="shared" si="260"/>
        <v>0</v>
      </c>
      <c r="H575" s="319">
        <f t="shared" si="260"/>
        <v>0</v>
      </c>
      <c r="I575" s="319">
        <f t="shared" si="260"/>
        <v>0</v>
      </c>
      <c r="J575" s="319">
        <f t="shared" si="260"/>
        <v>0</v>
      </c>
      <c r="K575" s="318">
        <f t="shared" si="260"/>
        <v>0</v>
      </c>
      <c r="L575" s="319">
        <f t="shared" si="260"/>
        <v>0</v>
      </c>
      <c r="M575" s="319">
        <f t="shared" si="260"/>
        <v>0</v>
      </c>
      <c r="N575" s="319">
        <f t="shared" si="260"/>
        <v>0</v>
      </c>
      <c r="O575" s="319">
        <f t="shared" si="260"/>
        <v>0</v>
      </c>
      <c r="P575" s="318">
        <f t="shared" si="260"/>
        <v>0</v>
      </c>
      <c r="Q575" s="319">
        <f t="shared" si="260"/>
        <v>0</v>
      </c>
      <c r="R575" s="319">
        <f t="shared" si="260"/>
        <v>0</v>
      </c>
      <c r="S575" s="319">
        <f t="shared" si="260"/>
        <v>0</v>
      </c>
      <c r="T575" s="319">
        <f t="shared" si="260"/>
        <v>0</v>
      </c>
      <c r="U575" s="318">
        <f t="shared" si="260"/>
        <v>0</v>
      </c>
      <c r="V575" s="319">
        <f t="shared" si="259"/>
        <v>0</v>
      </c>
      <c r="W575" s="319">
        <f t="shared" si="259"/>
        <v>0</v>
      </c>
      <c r="X575" s="319">
        <f t="shared" si="259"/>
        <v>0</v>
      </c>
      <c r="Y575" s="319">
        <f t="shared" si="259"/>
        <v>0</v>
      </c>
      <c r="Z575" s="319">
        <f t="shared" si="259"/>
        <v>0</v>
      </c>
      <c r="AA575" s="319">
        <f t="shared" si="259"/>
        <v>0</v>
      </c>
      <c r="AB575" s="319">
        <f t="shared" si="259"/>
        <v>0</v>
      </c>
      <c r="AC575" s="319">
        <f t="shared" si="259"/>
        <v>0</v>
      </c>
      <c r="AD575" s="319">
        <f t="shared" si="259"/>
        <v>0</v>
      </c>
      <c r="AE575" s="319">
        <f t="shared" si="259"/>
        <v>0</v>
      </c>
      <c r="AF575" s="319">
        <f t="shared" si="259"/>
        <v>0</v>
      </c>
      <c r="AG575" s="319">
        <f t="shared" si="259"/>
        <v>0</v>
      </c>
      <c r="AH575" s="319">
        <f t="shared" si="259"/>
        <v>0</v>
      </c>
      <c r="AI575" s="319">
        <f t="shared" si="259"/>
        <v>0</v>
      </c>
      <c r="AJ575" s="319">
        <f t="shared" si="259"/>
        <v>0</v>
      </c>
      <c r="AK575" s="319">
        <f t="shared" si="259"/>
        <v>0</v>
      </c>
      <c r="AL575" s="319">
        <f t="shared" si="259"/>
        <v>0</v>
      </c>
      <c r="AM575" s="319">
        <f t="shared" si="259"/>
        <v>0</v>
      </c>
      <c r="AN575" s="319">
        <f t="shared" si="259"/>
        <v>0</v>
      </c>
      <c r="AO575" s="319">
        <f t="shared" si="259"/>
        <v>0</v>
      </c>
      <c r="AP575" s="319">
        <f t="shared" si="259"/>
        <v>0</v>
      </c>
      <c r="AQ575" s="319">
        <f t="shared" si="259"/>
        <v>0</v>
      </c>
      <c r="AR575" s="319">
        <f t="shared" si="259"/>
        <v>0</v>
      </c>
      <c r="AS575" s="319">
        <f t="shared" si="259"/>
        <v>0</v>
      </c>
      <c r="AT575" s="319">
        <f t="shared" si="259"/>
        <v>0</v>
      </c>
    </row>
    <row r="576" spans="2:46" x14ac:dyDescent="0.2">
      <c r="B576" s="313" t="str">
        <f t="shared" si="257"/>
        <v>Zamora Santiago G9</v>
      </c>
      <c r="C576" s="313"/>
      <c r="D576" s="313"/>
      <c r="E576" s="313"/>
      <c r="F576" s="318">
        <f t="shared" si="260"/>
        <v>0</v>
      </c>
      <c r="G576" s="319">
        <f t="shared" si="260"/>
        <v>0</v>
      </c>
      <c r="H576" s="319">
        <f t="shared" si="260"/>
        <v>0</v>
      </c>
      <c r="I576" s="319">
        <f t="shared" si="260"/>
        <v>0</v>
      </c>
      <c r="J576" s="319">
        <f t="shared" si="260"/>
        <v>0</v>
      </c>
      <c r="K576" s="318">
        <f t="shared" si="260"/>
        <v>0</v>
      </c>
      <c r="L576" s="319">
        <f t="shared" si="260"/>
        <v>0</v>
      </c>
      <c r="M576" s="319">
        <f t="shared" si="260"/>
        <v>0</v>
      </c>
      <c r="N576" s="319">
        <f t="shared" si="260"/>
        <v>0</v>
      </c>
      <c r="O576" s="319">
        <f t="shared" si="260"/>
        <v>0</v>
      </c>
      <c r="P576" s="318">
        <f t="shared" si="260"/>
        <v>0</v>
      </c>
      <c r="Q576" s="319">
        <f t="shared" si="260"/>
        <v>0</v>
      </c>
      <c r="R576" s="319">
        <f t="shared" si="260"/>
        <v>0</v>
      </c>
      <c r="S576" s="319">
        <f t="shared" si="260"/>
        <v>0</v>
      </c>
      <c r="T576" s="319">
        <f t="shared" si="260"/>
        <v>0</v>
      </c>
      <c r="U576" s="318">
        <f t="shared" si="260"/>
        <v>0</v>
      </c>
      <c r="V576" s="319">
        <f t="shared" si="259"/>
        <v>0</v>
      </c>
      <c r="W576" s="319">
        <f t="shared" si="259"/>
        <v>0</v>
      </c>
      <c r="X576" s="319">
        <f t="shared" si="259"/>
        <v>0</v>
      </c>
      <c r="Y576" s="319">
        <f t="shared" si="259"/>
        <v>0</v>
      </c>
      <c r="Z576" s="319">
        <f t="shared" si="259"/>
        <v>0</v>
      </c>
      <c r="AA576" s="319">
        <f t="shared" si="259"/>
        <v>0</v>
      </c>
      <c r="AB576" s="319">
        <f t="shared" si="259"/>
        <v>0</v>
      </c>
      <c r="AC576" s="319">
        <f t="shared" si="259"/>
        <v>0</v>
      </c>
      <c r="AD576" s="319">
        <f t="shared" si="259"/>
        <v>0</v>
      </c>
      <c r="AE576" s="319">
        <f t="shared" si="259"/>
        <v>0</v>
      </c>
      <c r="AF576" s="319">
        <f t="shared" si="259"/>
        <v>0</v>
      </c>
      <c r="AG576" s="319">
        <f t="shared" si="259"/>
        <v>0</v>
      </c>
      <c r="AH576" s="319">
        <f t="shared" si="259"/>
        <v>0</v>
      </c>
      <c r="AI576" s="319">
        <f t="shared" si="259"/>
        <v>0</v>
      </c>
      <c r="AJ576" s="319">
        <f t="shared" si="259"/>
        <v>0</v>
      </c>
      <c r="AK576" s="319">
        <f t="shared" si="259"/>
        <v>0</v>
      </c>
      <c r="AL576" s="319">
        <f t="shared" si="259"/>
        <v>0</v>
      </c>
      <c r="AM576" s="319">
        <f t="shared" si="259"/>
        <v>0</v>
      </c>
      <c r="AN576" s="319">
        <f t="shared" si="259"/>
        <v>0</v>
      </c>
      <c r="AO576" s="319">
        <f t="shared" si="259"/>
        <v>0</v>
      </c>
      <c r="AP576" s="319">
        <f t="shared" si="259"/>
        <v>0</v>
      </c>
      <c r="AQ576" s="319">
        <f t="shared" si="259"/>
        <v>0</v>
      </c>
      <c r="AR576" s="319">
        <f t="shared" si="259"/>
        <v>0</v>
      </c>
      <c r="AS576" s="319">
        <f t="shared" si="259"/>
        <v>0</v>
      </c>
      <c r="AT576" s="319">
        <f t="shared" si="259"/>
        <v>0</v>
      </c>
    </row>
    <row r="577" spans="2:46" x14ac:dyDescent="0.2">
      <c r="B577" s="313" t="str">
        <f t="shared" ref="B577:B585" si="261">+B435</f>
        <v>Chespí-Palma Real</v>
      </c>
      <c r="C577" s="313"/>
      <c r="D577" s="313"/>
      <c r="E577" s="313"/>
      <c r="F577" s="318">
        <f t="shared" ref="F577:AT583" si="262">+F435</f>
        <v>0</v>
      </c>
      <c r="G577" s="319">
        <f t="shared" si="262"/>
        <v>0</v>
      </c>
      <c r="H577" s="319">
        <f t="shared" si="262"/>
        <v>0</v>
      </c>
      <c r="I577" s="319">
        <f t="shared" si="262"/>
        <v>0</v>
      </c>
      <c r="J577" s="319">
        <f t="shared" si="262"/>
        <v>0</v>
      </c>
      <c r="K577" s="318">
        <f t="shared" si="262"/>
        <v>0</v>
      </c>
      <c r="L577" s="319">
        <f t="shared" si="262"/>
        <v>0</v>
      </c>
      <c r="M577" s="319">
        <f t="shared" si="262"/>
        <v>0</v>
      </c>
      <c r="N577" s="319">
        <f t="shared" si="262"/>
        <v>0</v>
      </c>
      <c r="O577" s="319">
        <f t="shared" si="262"/>
        <v>0</v>
      </c>
      <c r="P577" s="318">
        <f t="shared" si="262"/>
        <v>0</v>
      </c>
      <c r="Q577" s="319">
        <f t="shared" si="262"/>
        <v>0</v>
      </c>
      <c r="R577" s="319">
        <f t="shared" si="262"/>
        <v>0</v>
      </c>
      <c r="S577" s="319">
        <f t="shared" si="262"/>
        <v>0</v>
      </c>
      <c r="T577" s="319">
        <f t="shared" si="262"/>
        <v>0</v>
      </c>
      <c r="U577" s="318">
        <f t="shared" si="262"/>
        <v>0</v>
      </c>
      <c r="V577" s="319">
        <f t="shared" si="262"/>
        <v>0</v>
      </c>
      <c r="W577" s="319">
        <f t="shared" si="262"/>
        <v>0</v>
      </c>
      <c r="X577" s="319">
        <f t="shared" si="262"/>
        <v>0</v>
      </c>
      <c r="Y577" s="319">
        <f t="shared" si="262"/>
        <v>0</v>
      </c>
      <c r="Z577" s="319">
        <f t="shared" si="262"/>
        <v>0</v>
      </c>
      <c r="AA577" s="319">
        <f t="shared" si="262"/>
        <v>0</v>
      </c>
      <c r="AB577" s="319">
        <f t="shared" si="262"/>
        <v>0</v>
      </c>
      <c r="AC577" s="319">
        <f t="shared" si="262"/>
        <v>0</v>
      </c>
      <c r="AD577" s="319">
        <f t="shared" si="262"/>
        <v>0</v>
      </c>
      <c r="AE577" s="319">
        <f t="shared" si="262"/>
        <v>0</v>
      </c>
      <c r="AF577" s="319">
        <f t="shared" si="262"/>
        <v>0</v>
      </c>
      <c r="AG577" s="319">
        <f t="shared" si="262"/>
        <v>0</v>
      </c>
      <c r="AH577" s="319">
        <f t="shared" si="262"/>
        <v>0</v>
      </c>
      <c r="AI577" s="319">
        <f t="shared" si="262"/>
        <v>0</v>
      </c>
      <c r="AJ577" s="319">
        <f t="shared" si="262"/>
        <v>0</v>
      </c>
      <c r="AK577" s="319">
        <f t="shared" si="262"/>
        <v>0</v>
      </c>
      <c r="AL577" s="319">
        <f t="shared" si="262"/>
        <v>0</v>
      </c>
      <c r="AM577" s="319">
        <f t="shared" si="262"/>
        <v>0</v>
      </c>
      <c r="AN577" s="319">
        <f t="shared" si="262"/>
        <v>0</v>
      </c>
      <c r="AO577" s="319">
        <f t="shared" si="262"/>
        <v>0</v>
      </c>
      <c r="AP577" s="319">
        <f t="shared" si="262"/>
        <v>0</v>
      </c>
      <c r="AQ577" s="319">
        <f t="shared" si="262"/>
        <v>0</v>
      </c>
      <c r="AR577" s="319">
        <f t="shared" si="262"/>
        <v>0</v>
      </c>
      <c r="AS577" s="319">
        <f t="shared" si="262"/>
        <v>0</v>
      </c>
      <c r="AT577" s="319">
        <f t="shared" si="262"/>
        <v>0</v>
      </c>
    </row>
    <row r="578" spans="2:46" x14ac:dyDescent="0.2">
      <c r="B578" s="313" t="str">
        <f t="shared" si="261"/>
        <v>Tortugo</v>
      </c>
      <c r="C578" s="313"/>
      <c r="D578" s="313"/>
      <c r="E578" s="313"/>
      <c r="F578" s="318">
        <f t="shared" si="262"/>
        <v>0</v>
      </c>
      <c r="G578" s="319">
        <f t="shared" si="262"/>
        <v>0</v>
      </c>
      <c r="H578" s="319">
        <f t="shared" si="262"/>
        <v>0</v>
      </c>
      <c r="I578" s="319">
        <f t="shared" si="262"/>
        <v>0</v>
      </c>
      <c r="J578" s="319">
        <f t="shared" si="262"/>
        <v>0</v>
      </c>
      <c r="K578" s="318">
        <f t="shared" si="262"/>
        <v>0</v>
      </c>
      <c r="L578" s="319">
        <f t="shared" si="262"/>
        <v>0</v>
      </c>
      <c r="M578" s="319">
        <f t="shared" si="262"/>
        <v>0</v>
      </c>
      <c r="N578" s="319">
        <f t="shared" si="262"/>
        <v>0</v>
      </c>
      <c r="O578" s="319">
        <f t="shared" si="262"/>
        <v>0</v>
      </c>
      <c r="P578" s="318">
        <f t="shared" si="262"/>
        <v>0</v>
      </c>
      <c r="Q578" s="319">
        <f t="shared" si="262"/>
        <v>0</v>
      </c>
      <c r="R578" s="319">
        <f t="shared" si="262"/>
        <v>0</v>
      </c>
      <c r="S578" s="319">
        <f t="shared" si="262"/>
        <v>0</v>
      </c>
      <c r="T578" s="319">
        <f t="shared" si="262"/>
        <v>0</v>
      </c>
      <c r="U578" s="318">
        <f t="shared" si="262"/>
        <v>0</v>
      </c>
      <c r="V578" s="319">
        <f t="shared" si="262"/>
        <v>0</v>
      </c>
      <c r="W578" s="319">
        <f t="shared" si="262"/>
        <v>0</v>
      </c>
      <c r="X578" s="319">
        <f t="shared" si="262"/>
        <v>0</v>
      </c>
      <c r="Y578" s="319">
        <f t="shared" si="262"/>
        <v>0</v>
      </c>
      <c r="Z578" s="319">
        <f t="shared" si="262"/>
        <v>0</v>
      </c>
      <c r="AA578" s="319">
        <f t="shared" si="262"/>
        <v>0</v>
      </c>
      <c r="AB578" s="319">
        <f t="shared" si="262"/>
        <v>0</v>
      </c>
      <c r="AC578" s="319">
        <f t="shared" si="262"/>
        <v>0</v>
      </c>
      <c r="AD578" s="319">
        <f t="shared" si="262"/>
        <v>0</v>
      </c>
      <c r="AE578" s="319">
        <f t="shared" si="262"/>
        <v>0</v>
      </c>
      <c r="AF578" s="319">
        <f t="shared" si="262"/>
        <v>0</v>
      </c>
      <c r="AG578" s="319">
        <f t="shared" si="262"/>
        <v>0</v>
      </c>
      <c r="AH578" s="319">
        <f t="shared" si="262"/>
        <v>0</v>
      </c>
      <c r="AI578" s="319">
        <f t="shared" si="262"/>
        <v>0</v>
      </c>
      <c r="AJ578" s="319">
        <f t="shared" si="262"/>
        <v>0</v>
      </c>
      <c r="AK578" s="319">
        <f t="shared" si="262"/>
        <v>0</v>
      </c>
      <c r="AL578" s="319">
        <f t="shared" si="262"/>
        <v>0</v>
      </c>
      <c r="AM578" s="319">
        <f t="shared" si="262"/>
        <v>0</v>
      </c>
      <c r="AN578" s="319">
        <f t="shared" si="262"/>
        <v>0</v>
      </c>
      <c r="AO578" s="319">
        <f t="shared" si="262"/>
        <v>0</v>
      </c>
      <c r="AP578" s="319">
        <f t="shared" si="262"/>
        <v>0</v>
      </c>
      <c r="AQ578" s="319">
        <f t="shared" si="262"/>
        <v>0</v>
      </c>
      <c r="AR578" s="319">
        <f t="shared" si="262"/>
        <v>0</v>
      </c>
      <c r="AS578" s="319">
        <f t="shared" si="262"/>
        <v>0</v>
      </c>
      <c r="AT578" s="319">
        <f t="shared" si="262"/>
        <v>0</v>
      </c>
    </row>
    <row r="579" spans="2:46" x14ac:dyDescent="0.2">
      <c r="B579" s="313" t="str">
        <f t="shared" si="261"/>
        <v>Abitagua</v>
      </c>
      <c r="C579" s="313"/>
      <c r="D579" s="313"/>
      <c r="E579" s="313"/>
      <c r="F579" s="318">
        <f t="shared" si="262"/>
        <v>0</v>
      </c>
      <c r="G579" s="319">
        <f t="shared" si="262"/>
        <v>0</v>
      </c>
      <c r="H579" s="319">
        <f t="shared" si="262"/>
        <v>0</v>
      </c>
      <c r="I579" s="319">
        <f t="shared" si="262"/>
        <v>0</v>
      </c>
      <c r="J579" s="319">
        <f t="shared" si="262"/>
        <v>0</v>
      </c>
      <c r="K579" s="318">
        <f t="shared" si="262"/>
        <v>0</v>
      </c>
      <c r="L579" s="319">
        <f t="shared" si="262"/>
        <v>0</v>
      </c>
      <c r="M579" s="319">
        <f t="shared" si="262"/>
        <v>0</v>
      </c>
      <c r="N579" s="319">
        <f t="shared" si="262"/>
        <v>0</v>
      </c>
      <c r="O579" s="319">
        <f t="shared" si="262"/>
        <v>0</v>
      </c>
      <c r="P579" s="318">
        <f t="shared" si="262"/>
        <v>0</v>
      </c>
      <c r="Q579" s="319">
        <f t="shared" si="262"/>
        <v>0</v>
      </c>
      <c r="R579" s="319">
        <f t="shared" si="262"/>
        <v>0</v>
      </c>
      <c r="S579" s="319">
        <f t="shared" si="262"/>
        <v>0</v>
      </c>
      <c r="T579" s="319">
        <f t="shared" si="262"/>
        <v>0</v>
      </c>
      <c r="U579" s="318">
        <f t="shared" si="262"/>
        <v>0</v>
      </c>
      <c r="V579" s="319">
        <f t="shared" si="262"/>
        <v>0</v>
      </c>
      <c r="W579" s="319">
        <f t="shared" si="262"/>
        <v>0</v>
      </c>
      <c r="X579" s="319">
        <f t="shared" si="262"/>
        <v>0</v>
      </c>
      <c r="Y579" s="319">
        <f t="shared" si="262"/>
        <v>0</v>
      </c>
      <c r="Z579" s="319">
        <f t="shared" si="262"/>
        <v>0</v>
      </c>
      <c r="AA579" s="319">
        <f t="shared" si="262"/>
        <v>0</v>
      </c>
      <c r="AB579" s="319">
        <f t="shared" si="262"/>
        <v>0</v>
      </c>
      <c r="AC579" s="319">
        <f t="shared" si="262"/>
        <v>0</v>
      </c>
      <c r="AD579" s="319">
        <f t="shared" si="262"/>
        <v>0</v>
      </c>
      <c r="AE579" s="319">
        <f t="shared" si="262"/>
        <v>0</v>
      </c>
      <c r="AF579" s="319">
        <f t="shared" si="262"/>
        <v>0</v>
      </c>
      <c r="AG579" s="319">
        <f t="shared" si="262"/>
        <v>0</v>
      </c>
      <c r="AH579" s="319">
        <f t="shared" si="262"/>
        <v>0</v>
      </c>
      <c r="AI579" s="319">
        <f t="shared" si="262"/>
        <v>0</v>
      </c>
      <c r="AJ579" s="319">
        <f t="shared" si="262"/>
        <v>0</v>
      </c>
      <c r="AK579" s="319">
        <f t="shared" si="262"/>
        <v>0</v>
      </c>
      <c r="AL579" s="319">
        <f t="shared" si="262"/>
        <v>0</v>
      </c>
      <c r="AM579" s="319">
        <f t="shared" si="262"/>
        <v>0</v>
      </c>
      <c r="AN579" s="319">
        <f t="shared" si="262"/>
        <v>0</v>
      </c>
      <c r="AO579" s="319">
        <f t="shared" si="262"/>
        <v>0</v>
      </c>
      <c r="AP579" s="319">
        <f t="shared" si="262"/>
        <v>0</v>
      </c>
      <c r="AQ579" s="319">
        <f t="shared" si="262"/>
        <v>0</v>
      </c>
      <c r="AR579" s="319">
        <f t="shared" si="262"/>
        <v>0</v>
      </c>
      <c r="AS579" s="319">
        <f t="shared" si="262"/>
        <v>0</v>
      </c>
      <c r="AT579" s="319">
        <f t="shared" si="262"/>
        <v>0</v>
      </c>
    </row>
    <row r="580" spans="2:46" x14ac:dyDescent="0.2">
      <c r="B580" s="313" t="str">
        <f t="shared" si="261"/>
        <v>Lligua Muyo</v>
      </c>
      <c r="C580" s="313"/>
      <c r="D580" s="313"/>
      <c r="E580" s="313"/>
      <c r="F580" s="318">
        <f t="shared" si="262"/>
        <v>0</v>
      </c>
      <c r="G580" s="319">
        <f t="shared" si="262"/>
        <v>0</v>
      </c>
      <c r="H580" s="319">
        <f t="shared" si="262"/>
        <v>0</v>
      </c>
      <c r="I580" s="319">
        <f t="shared" si="262"/>
        <v>0</v>
      </c>
      <c r="J580" s="319">
        <f t="shared" si="262"/>
        <v>0</v>
      </c>
      <c r="K580" s="318">
        <f t="shared" si="262"/>
        <v>0</v>
      </c>
      <c r="L580" s="319">
        <f t="shared" si="262"/>
        <v>0</v>
      </c>
      <c r="M580" s="319">
        <f t="shared" si="262"/>
        <v>0</v>
      </c>
      <c r="N580" s="319">
        <f t="shared" si="262"/>
        <v>0</v>
      </c>
      <c r="O580" s="319">
        <f t="shared" si="262"/>
        <v>0</v>
      </c>
      <c r="P580" s="318">
        <f t="shared" si="262"/>
        <v>0</v>
      </c>
      <c r="Q580" s="319">
        <f t="shared" si="262"/>
        <v>0</v>
      </c>
      <c r="R580" s="319">
        <f t="shared" si="262"/>
        <v>0</v>
      </c>
      <c r="S580" s="319">
        <f t="shared" si="262"/>
        <v>0</v>
      </c>
      <c r="T580" s="319">
        <f t="shared" si="262"/>
        <v>0</v>
      </c>
      <c r="U580" s="318">
        <f t="shared" si="262"/>
        <v>0</v>
      </c>
      <c r="V580" s="319">
        <f t="shared" si="262"/>
        <v>0</v>
      </c>
      <c r="W580" s="319">
        <f t="shared" si="262"/>
        <v>0</v>
      </c>
      <c r="X580" s="319">
        <f t="shared" si="262"/>
        <v>0</v>
      </c>
      <c r="Y580" s="319">
        <f t="shared" si="262"/>
        <v>0</v>
      </c>
      <c r="Z580" s="319">
        <f t="shared" si="262"/>
        <v>0</v>
      </c>
      <c r="AA580" s="319">
        <f t="shared" si="262"/>
        <v>0</v>
      </c>
      <c r="AB580" s="319">
        <f t="shared" si="262"/>
        <v>0</v>
      </c>
      <c r="AC580" s="319">
        <f t="shared" si="262"/>
        <v>0</v>
      </c>
      <c r="AD580" s="319">
        <f t="shared" si="262"/>
        <v>0</v>
      </c>
      <c r="AE580" s="319">
        <f t="shared" si="262"/>
        <v>0</v>
      </c>
      <c r="AF580" s="319">
        <f t="shared" si="262"/>
        <v>0</v>
      </c>
      <c r="AG580" s="319">
        <f t="shared" si="262"/>
        <v>0</v>
      </c>
      <c r="AH580" s="319">
        <f t="shared" si="262"/>
        <v>0</v>
      </c>
      <c r="AI580" s="319">
        <f t="shared" si="262"/>
        <v>0</v>
      </c>
      <c r="AJ580" s="319">
        <f t="shared" si="262"/>
        <v>0</v>
      </c>
      <c r="AK580" s="319">
        <f t="shared" si="262"/>
        <v>0</v>
      </c>
      <c r="AL580" s="319">
        <f t="shared" si="262"/>
        <v>0</v>
      </c>
      <c r="AM580" s="319">
        <f t="shared" si="262"/>
        <v>0</v>
      </c>
      <c r="AN580" s="319">
        <f t="shared" si="262"/>
        <v>0</v>
      </c>
      <c r="AO580" s="319">
        <f t="shared" si="262"/>
        <v>0</v>
      </c>
      <c r="AP580" s="319">
        <f t="shared" si="262"/>
        <v>0</v>
      </c>
      <c r="AQ580" s="319">
        <f t="shared" si="262"/>
        <v>0</v>
      </c>
      <c r="AR580" s="319">
        <f t="shared" si="262"/>
        <v>0</v>
      </c>
      <c r="AS580" s="319">
        <f t="shared" si="262"/>
        <v>0</v>
      </c>
      <c r="AT580" s="319">
        <f t="shared" si="262"/>
        <v>0</v>
      </c>
    </row>
    <row r="581" spans="2:46" x14ac:dyDescent="0.2">
      <c r="B581" s="313" t="str">
        <f t="shared" si="261"/>
        <v>Chirapí</v>
      </c>
      <c r="C581" s="313"/>
      <c r="D581" s="313"/>
      <c r="E581" s="313"/>
      <c r="F581" s="318">
        <f t="shared" si="262"/>
        <v>0</v>
      </c>
      <c r="G581" s="319">
        <f t="shared" si="262"/>
        <v>0</v>
      </c>
      <c r="H581" s="319">
        <f t="shared" si="262"/>
        <v>0</v>
      </c>
      <c r="I581" s="319">
        <f t="shared" si="262"/>
        <v>0</v>
      </c>
      <c r="J581" s="319">
        <f t="shared" si="262"/>
        <v>0</v>
      </c>
      <c r="K581" s="318">
        <f t="shared" si="262"/>
        <v>0</v>
      </c>
      <c r="L581" s="319">
        <f t="shared" si="262"/>
        <v>0</v>
      </c>
      <c r="M581" s="319">
        <f t="shared" si="262"/>
        <v>0</v>
      </c>
      <c r="N581" s="319">
        <f t="shared" si="262"/>
        <v>0</v>
      </c>
      <c r="O581" s="319">
        <f t="shared" si="262"/>
        <v>0</v>
      </c>
      <c r="P581" s="318">
        <f t="shared" si="262"/>
        <v>0</v>
      </c>
      <c r="Q581" s="319">
        <f t="shared" si="262"/>
        <v>0</v>
      </c>
      <c r="R581" s="319">
        <f t="shared" si="262"/>
        <v>0</v>
      </c>
      <c r="S581" s="319">
        <f t="shared" si="262"/>
        <v>0</v>
      </c>
      <c r="T581" s="319">
        <f t="shared" si="262"/>
        <v>0</v>
      </c>
      <c r="U581" s="318">
        <f t="shared" si="262"/>
        <v>0</v>
      </c>
      <c r="V581" s="319">
        <f t="shared" si="262"/>
        <v>0</v>
      </c>
      <c r="W581" s="319">
        <f t="shared" si="262"/>
        <v>0</v>
      </c>
      <c r="X581" s="319">
        <f t="shared" si="262"/>
        <v>0</v>
      </c>
      <c r="Y581" s="319">
        <f t="shared" si="262"/>
        <v>0</v>
      </c>
      <c r="Z581" s="319">
        <f t="shared" si="262"/>
        <v>0</v>
      </c>
      <c r="AA581" s="319">
        <f t="shared" si="262"/>
        <v>0</v>
      </c>
      <c r="AB581" s="319">
        <f t="shared" si="262"/>
        <v>0</v>
      </c>
      <c r="AC581" s="319">
        <f t="shared" si="262"/>
        <v>0</v>
      </c>
      <c r="AD581" s="319">
        <f t="shared" si="262"/>
        <v>0</v>
      </c>
      <c r="AE581" s="319">
        <f t="shared" si="262"/>
        <v>0</v>
      </c>
      <c r="AF581" s="319">
        <f t="shared" si="262"/>
        <v>0</v>
      </c>
      <c r="AG581" s="319">
        <f t="shared" si="262"/>
        <v>0</v>
      </c>
      <c r="AH581" s="319">
        <f t="shared" si="262"/>
        <v>0</v>
      </c>
      <c r="AI581" s="319">
        <f t="shared" si="262"/>
        <v>0</v>
      </c>
      <c r="AJ581" s="319">
        <f t="shared" si="262"/>
        <v>0</v>
      </c>
      <c r="AK581" s="319">
        <f t="shared" si="262"/>
        <v>0</v>
      </c>
      <c r="AL581" s="319">
        <f t="shared" si="262"/>
        <v>0</v>
      </c>
      <c r="AM581" s="319">
        <f t="shared" si="262"/>
        <v>0</v>
      </c>
      <c r="AN581" s="319">
        <f t="shared" si="262"/>
        <v>0</v>
      </c>
      <c r="AO581" s="319">
        <f t="shared" si="262"/>
        <v>0</v>
      </c>
      <c r="AP581" s="319">
        <f t="shared" si="262"/>
        <v>0</v>
      </c>
      <c r="AQ581" s="319">
        <f t="shared" si="262"/>
        <v>0</v>
      </c>
      <c r="AR581" s="319">
        <f t="shared" si="262"/>
        <v>0</v>
      </c>
      <c r="AS581" s="319">
        <f t="shared" si="262"/>
        <v>0</v>
      </c>
      <c r="AT581" s="319">
        <f t="shared" si="262"/>
        <v>0</v>
      </c>
    </row>
    <row r="582" spans="2:46" x14ac:dyDescent="0.2">
      <c r="B582" s="313" t="str">
        <f t="shared" si="261"/>
        <v>Llurimaguas</v>
      </c>
      <c r="C582" s="313"/>
      <c r="D582" s="313"/>
      <c r="E582" s="313"/>
      <c r="F582" s="318">
        <f t="shared" si="262"/>
        <v>0</v>
      </c>
      <c r="G582" s="319">
        <f t="shared" si="262"/>
        <v>0</v>
      </c>
      <c r="H582" s="319">
        <f t="shared" si="262"/>
        <v>0</v>
      </c>
      <c r="I582" s="319">
        <f t="shared" si="262"/>
        <v>0</v>
      </c>
      <c r="J582" s="319">
        <f t="shared" si="262"/>
        <v>0</v>
      </c>
      <c r="K582" s="318">
        <f t="shared" si="262"/>
        <v>0</v>
      </c>
      <c r="L582" s="319">
        <f t="shared" si="262"/>
        <v>0</v>
      </c>
      <c r="M582" s="319">
        <f t="shared" si="262"/>
        <v>0</v>
      </c>
      <c r="N582" s="319">
        <f t="shared" si="262"/>
        <v>0</v>
      </c>
      <c r="O582" s="319">
        <f t="shared" si="262"/>
        <v>0</v>
      </c>
      <c r="P582" s="318">
        <f t="shared" si="262"/>
        <v>0</v>
      </c>
      <c r="Q582" s="319">
        <f t="shared" si="262"/>
        <v>0</v>
      </c>
      <c r="R582" s="319">
        <f t="shared" si="262"/>
        <v>0</v>
      </c>
      <c r="S582" s="319">
        <f t="shared" si="262"/>
        <v>0</v>
      </c>
      <c r="T582" s="319">
        <f t="shared" si="262"/>
        <v>0</v>
      </c>
      <c r="U582" s="318">
        <f t="shared" si="262"/>
        <v>0</v>
      </c>
      <c r="V582" s="319">
        <f t="shared" si="262"/>
        <v>0</v>
      </c>
      <c r="W582" s="319">
        <f t="shared" si="262"/>
        <v>0</v>
      </c>
      <c r="X582" s="319">
        <f t="shared" si="262"/>
        <v>0</v>
      </c>
      <c r="Y582" s="319">
        <f t="shared" si="262"/>
        <v>0</v>
      </c>
      <c r="Z582" s="319">
        <f t="shared" si="262"/>
        <v>0</v>
      </c>
      <c r="AA582" s="319">
        <f t="shared" si="262"/>
        <v>0</v>
      </c>
      <c r="AB582" s="319">
        <f t="shared" si="262"/>
        <v>0</v>
      </c>
      <c r="AC582" s="319">
        <f t="shared" si="262"/>
        <v>0</v>
      </c>
      <c r="AD582" s="319">
        <f t="shared" si="262"/>
        <v>0</v>
      </c>
      <c r="AE582" s="319">
        <f t="shared" si="262"/>
        <v>0</v>
      </c>
      <c r="AF582" s="319">
        <f t="shared" si="262"/>
        <v>0</v>
      </c>
      <c r="AG582" s="319">
        <f t="shared" si="262"/>
        <v>0</v>
      </c>
      <c r="AH582" s="319">
        <f t="shared" si="262"/>
        <v>0</v>
      </c>
      <c r="AI582" s="319">
        <f t="shared" si="262"/>
        <v>0</v>
      </c>
      <c r="AJ582" s="319">
        <f t="shared" si="262"/>
        <v>0</v>
      </c>
      <c r="AK582" s="319">
        <f t="shared" si="262"/>
        <v>0</v>
      </c>
      <c r="AL582" s="319">
        <f t="shared" si="262"/>
        <v>0</v>
      </c>
      <c r="AM582" s="319">
        <f t="shared" si="262"/>
        <v>0</v>
      </c>
      <c r="AN582" s="319">
        <f t="shared" si="262"/>
        <v>0</v>
      </c>
      <c r="AO582" s="319">
        <f t="shared" si="262"/>
        <v>0</v>
      </c>
      <c r="AP582" s="319">
        <f t="shared" si="262"/>
        <v>0</v>
      </c>
      <c r="AQ582" s="319">
        <f t="shared" si="262"/>
        <v>0</v>
      </c>
      <c r="AR582" s="319">
        <f t="shared" si="262"/>
        <v>0</v>
      </c>
      <c r="AS582" s="319">
        <f t="shared" si="262"/>
        <v>0</v>
      </c>
      <c r="AT582" s="319">
        <f t="shared" si="262"/>
        <v>0</v>
      </c>
    </row>
    <row r="583" spans="2:46" x14ac:dyDescent="0.2">
      <c r="B583" s="313" t="str">
        <f t="shared" si="261"/>
        <v>Parambas</v>
      </c>
      <c r="C583" s="313"/>
      <c r="D583" s="313"/>
      <c r="E583" s="313"/>
      <c r="F583" s="318">
        <f t="shared" si="262"/>
        <v>0</v>
      </c>
      <c r="G583" s="319">
        <f t="shared" si="262"/>
        <v>0</v>
      </c>
      <c r="H583" s="319">
        <f t="shared" si="262"/>
        <v>0</v>
      </c>
      <c r="I583" s="319">
        <f t="shared" si="262"/>
        <v>0</v>
      </c>
      <c r="J583" s="319">
        <f t="shared" si="262"/>
        <v>0</v>
      </c>
      <c r="K583" s="318">
        <f t="shared" si="262"/>
        <v>0</v>
      </c>
      <c r="L583" s="319">
        <f t="shared" si="262"/>
        <v>0</v>
      </c>
      <c r="M583" s="319">
        <f t="shared" si="262"/>
        <v>0</v>
      </c>
      <c r="N583" s="319">
        <f t="shared" si="262"/>
        <v>0</v>
      </c>
      <c r="O583" s="319">
        <f t="shared" ref="O583:AT585" si="263">+O441</f>
        <v>0</v>
      </c>
      <c r="P583" s="318">
        <f t="shared" si="263"/>
        <v>0</v>
      </c>
      <c r="Q583" s="319">
        <f t="shared" si="263"/>
        <v>0</v>
      </c>
      <c r="R583" s="319">
        <f t="shared" si="263"/>
        <v>0</v>
      </c>
      <c r="S583" s="319">
        <f t="shared" si="263"/>
        <v>0</v>
      </c>
      <c r="T583" s="319">
        <f t="shared" si="263"/>
        <v>0</v>
      </c>
      <c r="U583" s="318">
        <f t="shared" si="263"/>
        <v>0</v>
      </c>
      <c r="V583" s="319">
        <f t="shared" si="263"/>
        <v>0</v>
      </c>
      <c r="W583" s="319">
        <f t="shared" si="263"/>
        <v>0</v>
      </c>
      <c r="X583" s="319">
        <f t="shared" si="263"/>
        <v>0</v>
      </c>
      <c r="Y583" s="319">
        <f t="shared" si="263"/>
        <v>0</v>
      </c>
      <c r="Z583" s="319">
        <f t="shared" si="263"/>
        <v>0</v>
      </c>
      <c r="AA583" s="319">
        <f t="shared" si="263"/>
        <v>0</v>
      </c>
      <c r="AB583" s="319">
        <f t="shared" si="263"/>
        <v>0</v>
      </c>
      <c r="AC583" s="319">
        <f t="shared" si="263"/>
        <v>0</v>
      </c>
      <c r="AD583" s="319">
        <f t="shared" si="263"/>
        <v>0</v>
      </c>
      <c r="AE583" s="319">
        <f t="shared" si="263"/>
        <v>0</v>
      </c>
      <c r="AF583" s="319">
        <f t="shared" si="263"/>
        <v>0</v>
      </c>
      <c r="AG583" s="319">
        <f t="shared" si="263"/>
        <v>0</v>
      </c>
      <c r="AH583" s="319">
        <f t="shared" si="263"/>
        <v>0</v>
      </c>
      <c r="AI583" s="319">
        <f t="shared" si="263"/>
        <v>0</v>
      </c>
      <c r="AJ583" s="319">
        <f t="shared" si="263"/>
        <v>0</v>
      </c>
      <c r="AK583" s="319">
        <f t="shared" si="263"/>
        <v>0</v>
      </c>
      <c r="AL583" s="319">
        <f t="shared" si="263"/>
        <v>0</v>
      </c>
      <c r="AM583" s="319">
        <f t="shared" si="263"/>
        <v>0</v>
      </c>
      <c r="AN583" s="319">
        <f t="shared" si="263"/>
        <v>0</v>
      </c>
      <c r="AO583" s="319">
        <f t="shared" si="263"/>
        <v>0</v>
      </c>
      <c r="AP583" s="319">
        <f t="shared" si="263"/>
        <v>0</v>
      </c>
      <c r="AQ583" s="319">
        <f t="shared" si="263"/>
        <v>0</v>
      </c>
      <c r="AR583" s="319">
        <f t="shared" si="263"/>
        <v>0</v>
      </c>
      <c r="AS583" s="319">
        <f t="shared" si="263"/>
        <v>0</v>
      </c>
      <c r="AT583" s="319">
        <f t="shared" si="263"/>
        <v>0</v>
      </c>
    </row>
    <row r="584" spans="2:46" x14ac:dyDescent="0.2">
      <c r="B584" s="313" t="str">
        <f t="shared" si="261"/>
        <v>Santa Cruz</v>
      </c>
      <c r="C584" s="313"/>
      <c r="D584" s="313"/>
      <c r="E584" s="313"/>
      <c r="F584" s="318">
        <f t="shared" ref="F584:U585" si="264">+F442</f>
        <v>0</v>
      </c>
      <c r="G584" s="319">
        <f t="shared" si="264"/>
        <v>0</v>
      </c>
      <c r="H584" s="319">
        <f t="shared" si="264"/>
        <v>0</v>
      </c>
      <c r="I584" s="319">
        <f t="shared" si="264"/>
        <v>0</v>
      </c>
      <c r="J584" s="319">
        <f t="shared" si="264"/>
        <v>0</v>
      </c>
      <c r="K584" s="318">
        <f t="shared" si="264"/>
        <v>0</v>
      </c>
      <c r="L584" s="319">
        <f t="shared" si="264"/>
        <v>0</v>
      </c>
      <c r="M584" s="319">
        <f t="shared" si="264"/>
        <v>0</v>
      </c>
      <c r="N584" s="319">
        <f t="shared" si="264"/>
        <v>0</v>
      </c>
      <c r="O584" s="319">
        <f t="shared" si="264"/>
        <v>0</v>
      </c>
      <c r="P584" s="318">
        <f t="shared" si="264"/>
        <v>0</v>
      </c>
      <c r="Q584" s="319">
        <f t="shared" si="264"/>
        <v>0</v>
      </c>
      <c r="R584" s="319">
        <f t="shared" si="264"/>
        <v>0</v>
      </c>
      <c r="S584" s="319">
        <f t="shared" si="264"/>
        <v>0</v>
      </c>
      <c r="T584" s="319">
        <f t="shared" si="264"/>
        <v>0</v>
      </c>
      <c r="U584" s="318">
        <f t="shared" si="264"/>
        <v>0</v>
      </c>
      <c r="V584" s="319">
        <f t="shared" si="263"/>
        <v>0</v>
      </c>
      <c r="W584" s="319">
        <f t="shared" si="263"/>
        <v>0</v>
      </c>
      <c r="X584" s="319">
        <f t="shared" si="263"/>
        <v>0</v>
      </c>
      <c r="Y584" s="319">
        <f t="shared" si="263"/>
        <v>0</v>
      </c>
      <c r="Z584" s="319">
        <f t="shared" si="263"/>
        <v>0</v>
      </c>
      <c r="AA584" s="319">
        <f t="shared" si="263"/>
        <v>0</v>
      </c>
      <c r="AB584" s="319">
        <f t="shared" si="263"/>
        <v>0</v>
      </c>
      <c r="AC584" s="319">
        <f t="shared" si="263"/>
        <v>0</v>
      </c>
      <c r="AD584" s="319">
        <f t="shared" si="263"/>
        <v>0</v>
      </c>
      <c r="AE584" s="319">
        <f t="shared" si="263"/>
        <v>0</v>
      </c>
      <c r="AF584" s="319">
        <f t="shared" si="263"/>
        <v>0</v>
      </c>
      <c r="AG584" s="319">
        <f t="shared" si="263"/>
        <v>0</v>
      </c>
      <c r="AH584" s="319">
        <f t="shared" si="263"/>
        <v>0</v>
      </c>
      <c r="AI584" s="319">
        <f t="shared" si="263"/>
        <v>0</v>
      </c>
      <c r="AJ584" s="319">
        <f t="shared" si="263"/>
        <v>0</v>
      </c>
      <c r="AK584" s="319">
        <f t="shared" si="263"/>
        <v>0</v>
      </c>
      <c r="AL584" s="319">
        <f t="shared" si="263"/>
        <v>0</v>
      </c>
      <c r="AM584" s="319">
        <f t="shared" si="263"/>
        <v>0</v>
      </c>
      <c r="AN584" s="319">
        <f t="shared" si="263"/>
        <v>0</v>
      </c>
      <c r="AO584" s="319">
        <f t="shared" si="263"/>
        <v>0</v>
      </c>
      <c r="AP584" s="319">
        <f t="shared" si="263"/>
        <v>0</v>
      </c>
      <c r="AQ584" s="319">
        <f t="shared" si="263"/>
        <v>0</v>
      </c>
      <c r="AR584" s="319">
        <f t="shared" si="263"/>
        <v>0</v>
      </c>
      <c r="AS584" s="319">
        <f t="shared" si="263"/>
        <v>0</v>
      </c>
      <c r="AT584" s="319">
        <f t="shared" si="263"/>
        <v>0</v>
      </c>
    </row>
    <row r="585" spans="2:46" x14ac:dyDescent="0.2">
      <c r="B585" s="313" t="str">
        <f t="shared" si="261"/>
        <v>Otra hidro</v>
      </c>
      <c r="C585" s="313"/>
      <c r="D585" s="313"/>
      <c r="E585" s="313"/>
      <c r="F585" s="318">
        <f t="shared" si="264"/>
        <v>0</v>
      </c>
      <c r="G585" s="319">
        <f t="shared" si="264"/>
        <v>0</v>
      </c>
      <c r="H585" s="319">
        <f t="shared" si="264"/>
        <v>0</v>
      </c>
      <c r="I585" s="319">
        <f t="shared" si="264"/>
        <v>0</v>
      </c>
      <c r="J585" s="319">
        <f t="shared" si="264"/>
        <v>0</v>
      </c>
      <c r="K585" s="318">
        <f t="shared" si="264"/>
        <v>0</v>
      </c>
      <c r="L585" s="319">
        <f t="shared" si="264"/>
        <v>0</v>
      </c>
      <c r="M585" s="319">
        <f t="shared" si="264"/>
        <v>0</v>
      </c>
      <c r="N585" s="319">
        <f t="shared" si="264"/>
        <v>0</v>
      </c>
      <c r="O585" s="319">
        <f t="shared" si="264"/>
        <v>0</v>
      </c>
      <c r="P585" s="318">
        <f t="shared" si="264"/>
        <v>0</v>
      </c>
      <c r="Q585" s="319">
        <f t="shared" si="264"/>
        <v>0</v>
      </c>
      <c r="R585" s="319">
        <f t="shared" si="264"/>
        <v>0</v>
      </c>
      <c r="S585" s="319">
        <f t="shared" si="264"/>
        <v>0</v>
      </c>
      <c r="T585" s="319">
        <f t="shared" si="264"/>
        <v>0</v>
      </c>
      <c r="U585" s="318">
        <f t="shared" si="264"/>
        <v>0</v>
      </c>
      <c r="V585" s="319">
        <f t="shared" si="263"/>
        <v>0</v>
      </c>
      <c r="W585" s="319">
        <f t="shared" si="263"/>
        <v>0</v>
      </c>
      <c r="X585" s="319">
        <f t="shared" si="263"/>
        <v>0</v>
      </c>
      <c r="Y585" s="319">
        <f t="shared" si="263"/>
        <v>0</v>
      </c>
      <c r="Z585" s="319">
        <f t="shared" si="263"/>
        <v>0</v>
      </c>
      <c r="AA585" s="319">
        <f t="shared" si="263"/>
        <v>0</v>
      </c>
      <c r="AB585" s="319">
        <f t="shared" si="263"/>
        <v>0</v>
      </c>
      <c r="AC585" s="319">
        <f t="shared" si="263"/>
        <v>0</v>
      </c>
      <c r="AD585" s="319">
        <f t="shared" si="263"/>
        <v>0</v>
      </c>
      <c r="AE585" s="319">
        <f t="shared" si="263"/>
        <v>0</v>
      </c>
      <c r="AF585" s="319">
        <f t="shared" si="263"/>
        <v>0</v>
      </c>
      <c r="AG585" s="319">
        <f t="shared" si="263"/>
        <v>0</v>
      </c>
      <c r="AH585" s="319">
        <f t="shared" si="263"/>
        <v>0</v>
      </c>
      <c r="AI585" s="319">
        <f t="shared" si="263"/>
        <v>0</v>
      </c>
      <c r="AJ585" s="319">
        <f t="shared" si="263"/>
        <v>0</v>
      </c>
      <c r="AK585" s="319">
        <f t="shared" si="263"/>
        <v>0</v>
      </c>
      <c r="AL585" s="319">
        <f t="shared" si="263"/>
        <v>0</v>
      </c>
      <c r="AM585" s="319">
        <f t="shared" si="263"/>
        <v>0</v>
      </c>
      <c r="AN585" s="319">
        <f t="shared" si="263"/>
        <v>0</v>
      </c>
      <c r="AO585" s="319">
        <f t="shared" si="263"/>
        <v>0</v>
      </c>
      <c r="AP585" s="319">
        <f t="shared" si="263"/>
        <v>0</v>
      </c>
      <c r="AQ585" s="319">
        <f t="shared" si="263"/>
        <v>0</v>
      </c>
      <c r="AR585" s="319">
        <f t="shared" si="263"/>
        <v>0</v>
      </c>
      <c r="AS585" s="319">
        <f t="shared" si="263"/>
        <v>0</v>
      </c>
      <c r="AT585" s="319">
        <f t="shared" si="263"/>
        <v>0</v>
      </c>
    </row>
    <row r="586" spans="2:46" ht="14.4" x14ac:dyDescent="0.3">
      <c r="B586" s="307" t="s">
        <v>203</v>
      </c>
      <c r="C586" s="310">
        <f>SUM(C567:C585)</f>
        <v>0</v>
      </c>
      <c r="D586" s="310">
        <f>SUM(D567:D585)</f>
        <v>0</v>
      </c>
      <c r="E586" s="310">
        <f>SUM(E567:E585)</f>
        <v>0</v>
      </c>
      <c r="F586" s="311">
        <f>SUM(F567:F585)</f>
        <v>0</v>
      </c>
      <c r="G586" s="310">
        <f t="shared" ref="G586:AT586" si="265">SUM(G567:G585)</f>
        <v>0</v>
      </c>
      <c r="H586" s="310">
        <f t="shared" si="265"/>
        <v>0</v>
      </c>
      <c r="I586" s="310">
        <f t="shared" si="265"/>
        <v>0</v>
      </c>
      <c r="J586" s="310">
        <f t="shared" si="265"/>
        <v>0</v>
      </c>
      <c r="K586" s="311">
        <f>SUM(K567:K585)</f>
        <v>0</v>
      </c>
      <c r="L586" s="310">
        <f t="shared" si="265"/>
        <v>0</v>
      </c>
      <c r="M586" s="310">
        <f t="shared" si="265"/>
        <v>0</v>
      </c>
      <c r="N586" s="310">
        <f t="shared" si="265"/>
        <v>0</v>
      </c>
      <c r="O586" s="310">
        <f t="shared" si="265"/>
        <v>0</v>
      </c>
      <c r="P586" s="311">
        <f t="shared" si="265"/>
        <v>0</v>
      </c>
      <c r="Q586" s="310">
        <f t="shared" si="265"/>
        <v>0</v>
      </c>
      <c r="R586" s="310">
        <f t="shared" si="265"/>
        <v>0</v>
      </c>
      <c r="S586" s="310">
        <f t="shared" si="265"/>
        <v>0</v>
      </c>
      <c r="T586" s="310">
        <f t="shared" si="265"/>
        <v>0</v>
      </c>
      <c r="U586" s="311">
        <f t="shared" si="265"/>
        <v>0</v>
      </c>
      <c r="V586" s="310">
        <f t="shared" si="265"/>
        <v>0</v>
      </c>
      <c r="W586" s="310">
        <f t="shared" si="265"/>
        <v>0</v>
      </c>
      <c r="X586" s="310">
        <f t="shared" si="265"/>
        <v>0</v>
      </c>
      <c r="Y586" s="310">
        <f t="shared" si="265"/>
        <v>0</v>
      </c>
      <c r="Z586" s="310">
        <f t="shared" si="265"/>
        <v>0</v>
      </c>
      <c r="AA586" s="310">
        <f t="shared" si="265"/>
        <v>0</v>
      </c>
      <c r="AB586" s="310">
        <f t="shared" si="265"/>
        <v>0</v>
      </c>
      <c r="AC586" s="310">
        <f t="shared" si="265"/>
        <v>0</v>
      </c>
      <c r="AD586" s="310">
        <f t="shared" si="265"/>
        <v>0</v>
      </c>
      <c r="AE586" s="310">
        <f t="shared" si="265"/>
        <v>0</v>
      </c>
      <c r="AF586" s="310">
        <f t="shared" si="265"/>
        <v>0</v>
      </c>
      <c r="AG586" s="310">
        <f t="shared" si="265"/>
        <v>0</v>
      </c>
      <c r="AH586" s="310">
        <f t="shared" si="265"/>
        <v>0</v>
      </c>
      <c r="AI586" s="310">
        <f t="shared" si="265"/>
        <v>0</v>
      </c>
      <c r="AJ586" s="310">
        <f t="shared" si="265"/>
        <v>0</v>
      </c>
      <c r="AK586" s="310">
        <f t="shared" si="265"/>
        <v>0</v>
      </c>
      <c r="AL586" s="310">
        <f t="shared" si="265"/>
        <v>0</v>
      </c>
      <c r="AM586" s="310">
        <f t="shared" si="265"/>
        <v>0</v>
      </c>
      <c r="AN586" s="310">
        <f t="shared" si="265"/>
        <v>0</v>
      </c>
      <c r="AO586" s="310">
        <f t="shared" si="265"/>
        <v>0</v>
      </c>
      <c r="AP586" s="310">
        <f t="shared" si="265"/>
        <v>0</v>
      </c>
      <c r="AQ586" s="310">
        <f t="shared" si="265"/>
        <v>0</v>
      </c>
      <c r="AR586" s="310">
        <f t="shared" si="265"/>
        <v>0</v>
      </c>
      <c r="AS586" s="310">
        <f t="shared" si="265"/>
        <v>0</v>
      </c>
      <c r="AT586" s="310">
        <f t="shared" si="265"/>
        <v>0</v>
      </c>
    </row>
    <row r="587" spans="2:46" ht="18" x14ac:dyDescent="0.2">
      <c r="B587" s="312" t="str">
        <f>+B536</f>
        <v>Proyectos entre 30 a 100 MW</v>
      </c>
    </row>
    <row r="588" spans="2:46" ht="14.4" x14ac:dyDescent="0.3">
      <c r="C588" s="307">
        <f>+C566</f>
        <v>2007</v>
      </c>
      <c r="D588" s="307">
        <f>+D566</f>
        <v>2008</v>
      </c>
      <c r="E588" s="307">
        <f>+E566</f>
        <v>2009</v>
      </c>
      <c r="F588" s="314">
        <f t="shared" ref="F588:AT588" si="266">+F566</f>
        <v>2010</v>
      </c>
      <c r="G588" s="307">
        <f t="shared" si="266"/>
        <v>2011</v>
      </c>
      <c r="H588" s="307">
        <f t="shared" si="266"/>
        <v>2012</v>
      </c>
      <c r="I588" s="307">
        <f t="shared" si="266"/>
        <v>2013</v>
      </c>
      <c r="J588" s="307">
        <f t="shared" si="266"/>
        <v>2014</v>
      </c>
      <c r="K588" s="314">
        <f t="shared" si="266"/>
        <v>2015</v>
      </c>
      <c r="L588" s="307">
        <f t="shared" si="266"/>
        <v>2016</v>
      </c>
      <c r="M588" s="307">
        <f t="shared" si="266"/>
        <v>2017</v>
      </c>
      <c r="N588" s="307">
        <f t="shared" si="266"/>
        <v>2018</v>
      </c>
      <c r="O588" s="307">
        <f t="shared" si="266"/>
        <v>2019</v>
      </c>
      <c r="P588" s="314">
        <f t="shared" si="266"/>
        <v>2020</v>
      </c>
      <c r="Q588" s="307">
        <f t="shared" si="266"/>
        <v>2021</v>
      </c>
      <c r="R588" s="307">
        <f t="shared" si="266"/>
        <v>2022</v>
      </c>
      <c r="S588" s="307">
        <f t="shared" si="266"/>
        <v>2023</v>
      </c>
      <c r="T588" s="307">
        <f t="shared" si="266"/>
        <v>2024</v>
      </c>
      <c r="U588" s="314">
        <f t="shared" si="266"/>
        <v>2025</v>
      </c>
      <c r="V588" s="307">
        <f t="shared" si="266"/>
        <v>2026</v>
      </c>
      <c r="W588" s="307">
        <f t="shared" si="266"/>
        <v>2027</v>
      </c>
      <c r="X588" s="307">
        <f t="shared" si="266"/>
        <v>2028</v>
      </c>
      <c r="Y588" s="307">
        <f t="shared" si="266"/>
        <v>2029</v>
      </c>
      <c r="Z588" s="307">
        <f t="shared" si="266"/>
        <v>2030</v>
      </c>
      <c r="AA588" s="307">
        <f t="shared" si="266"/>
        <v>2031</v>
      </c>
      <c r="AB588" s="307">
        <f t="shared" si="266"/>
        <v>2032</v>
      </c>
      <c r="AC588" s="307">
        <f t="shared" si="266"/>
        <v>2033</v>
      </c>
      <c r="AD588" s="307">
        <f t="shared" si="266"/>
        <v>2034</v>
      </c>
      <c r="AE588" s="307">
        <f t="shared" si="266"/>
        <v>2035</v>
      </c>
      <c r="AF588" s="307">
        <f t="shared" si="266"/>
        <v>2036</v>
      </c>
      <c r="AG588" s="307">
        <f t="shared" si="266"/>
        <v>2037</v>
      </c>
      <c r="AH588" s="307">
        <f t="shared" si="266"/>
        <v>2038</v>
      </c>
      <c r="AI588" s="307">
        <f t="shared" si="266"/>
        <v>2039</v>
      </c>
      <c r="AJ588" s="307">
        <f t="shared" si="266"/>
        <v>2040</v>
      </c>
      <c r="AK588" s="307">
        <f t="shared" si="266"/>
        <v>2041</v>
      </c>
      <c r="AL588" s="307">
        <f t="shared" si="266"/>
        <v>2042</v>
      </c>
      <c r="AM588" s="307">
        <f t="shared" si="266"/>
        <v>2043</v>
      </c>
      <c r="AN588" s="307">
        <f t="shared" si="266"/>
        <v>2044</v>
      </c>
      <c r="AO588" s="307">
        <f t="shared" si="266"/>
        <v>2045</v>
      </c>
      <c r="AP588" s="307">
        <f t="shared" si="266"/>
        <v>2046</v>
      </c>
      <c r="AQ588" s="307">
        <f t="shared" si="266"/>
        <v>2047</v>
      </c>
      <c r="AR588" s="307">
        <f t="shared" si="266"/>
        <v>2048</v>
      </c>
      <c r="AS588" s="307">
        <f t="shared" si="266"/>
        <v>2049</v>
      </c>
      <c r="AT588" s="307">
        <f t="shared" si="266"/>
        <v>2050</v>
      </c>
    </row>
    <row r="589" spans="2:46" ht="14.4" x14ac:dyDescent="0.3">
      <c r="B589" s="313" t="str">
        <f>+B380</f>
        <v>BABA</v>
      </c>
      <c r="C589" s="320"/>
      <c r="D589" s="313"/>
      <c r="E589" s="313"/>
      <c r="F589" s="316">
        <f t="shared" ref="F589:AT589" si="267">+F380</f>
        <v>0</v>
      </c>
      <c r="G589" s="317">
        <f t="shared" si="267"/>
        <v>0</v>
      </c>
      <c r="H589" s="317">
        <f t="shared" si="267"/>
        <v>0</v>
      </c>
      <c r="I589" s="317">
        <f t="shared" si="267"/>
        <v>0</v>
      </c>
      <c r="J589" s="317">
        <f t="shared" si="267"/>
        <v>0</v>
      </c>
      <c r="K589" s="316">
        <f t="shared" si="267"/>
        <v>0</v>
      </c>
      <c r="L589" s="317">
        <f t="shared" si="267"/>
        <v>0</v>
      </c>
      <c r="M589" s="317">
        <f t="shared" si="267"/>
        <v>0</v>
      </c>
      <c r="N589" s="317">
        <f t="shared" si="267"/>
        <v>0</v>
      </c>
      <c r="O589" s="317">
        <f t="shared" si="267"/>
        <v>0</v>
      </c>
      <c r="P589" s="316">
        <f t="shared" si="267"/>
        <v>0</v>
      </c>
      <c r="Q589" s="317">
        <f t="shared" si="267"/>
        <v>0</v>
      </c>
      <c r="R589" s="317">
        <f t="shared" si="267"/>
        <v>0</v>
      </c>
      <c r="S589" s="317">
        <f t="shared" si="267"/>
        <v>0</v>
      </c>
      <c r="T589" s="317">
        <f t="shared" si="267"/>
        <v>0</v>
      </c>
      <c r="U589" s="316">
        <f t="shared" si="267"/>
        <v>0</v>
      </c>
      <c r="V589" s="317">
        <f t="shared" si="267"/>
        <v>0</v>
      </c>
      <c r="W589" s="317">
        <f t="shared" si="267"/>
        <v>0</v>
      </c>
      <c r="X589" s="317">
        <f t="shared" si="267"/>
        <v>0</v>
      </c>
      <c r="Y589" s="317">
        <f t="shared" si="267"/>
        <v>0</v>
      </c>
      <c r="Z589" s="317">
        <f t="shared" si="267"/>
        <v>0</v>
      </c>
      <c r="AA589" s="317">
        <f t="shared" si="267"/>
        <v>0</v>
      </c>
      <c r="AB589" s="317">
        <f t="shared" si="267"/>
        <v>0</v>
      </c>
      <c r="AC589" s="317">
        <f t="shared" si="267"/>
        <v>0</v>
      </c>
      <c r="AD589" s="317">
        <f t="shared" si="267"/>
        <v>0</v>
      </c>
      <c r="AE589" s="317">
        <f t="shared" si="267"/>
        <v>0</v>
      </c>
      <c r="AF589" s="317">
        <f t="shared" si="267"/>
        <v>0</v>
      </c>
      <c r="AG589" s="317">
        <f t="shared" si="267"/>
        <v>0</v>
      </c>
      <c r="AH589" s="317">
        <f t="shared" si="267"/>
        <v>0</v>
      </c>
      <c r="AI589" s="317">
        <f t="shared" si="267"/>
        <v>0</v>
      </c>
      <c r="AJ589" s="317">
        <f t="shared" si="267"/>
        <v>0</v>
      </c>
      <c r="AK589" s="317">
        <f t="shared" si="267"/>
        <v>0</v>
      </c>
      <c r="AL589" s="317">
        <f t="shared" si="267"/>
        <v>0</v>
      </c>
      <c r="AM589" s="317">
        <f t="shared" si="267"/>
        <v>0</v>
      </c>
      <c r="AN589" s="317">
        <f t="shared" si="267"/>
        <v>0</v>
      </c>
      <c r="AO589" s="317">
        <f t="shared" si="267"/>
        <v>0</v>
      </c>
      <c r="AP589" s="317">
        <f t="shared" si="267"/>
        <v>0</v>
      </c>
      <c r="AQ589" s="317">
        <f t="shared" si="267"/>
        <v>0</v>
      </c>
      <c r="AR589" s="317">
        <f t="shared" si="267"/>
        <v>0</v>
      </c>
      <c r="AS589" s="317">
        <f t="shared" si="267"/>
        <v>0</v>
      </c>
      <c r="AT589" s="317">
        <f t="shared" si="267"/>
        <v>0</v>
      </c>
    </row>
    <row r="590" spans="2:46" ht="14.4" x14ac:dyDescent="0.3">
      <c r="B590" s="313" t="str">
        <f>+B395</f>
        <v>San Bartolo</v>
      </c>
      <c r="C590" s="320"/>
      <c r="D590" s="313"/>
      <c r="E590" s="313"/>
      <c r="F590" s="316">
        <f t="shared" ref="F590:AT590" si="268">+F395</f>
        <v>0</v>
      </c>
      <c r="G590" s="317">
        <f t="shared" si="268"/>
        <v>0</v>
      </c>
      <c r="H590" s="317">
        <f t="shared" si="268"/>
        <v>0</v>
      </c>
      <c r="I590" s="317">
        <f t="shared" si="268"/>
        <v>0</v>
      </c>
      <c r="J590" s="317">
        <f t="shared" si="268"/>
        <v>0</v>
      </c>
      <c r="K590" s="316">
        <f t="shared" si="268"/>
        <v>0</v>
      </c>
      <c r="L590" s="317">
        <f t="shared" si="268"/>
        <v>0</v>
      </c>
      <c r="M590" s="317">
        <f t="shared" si="268"/>
        <v>0</v>
      </c>
      <c r="N590" s="317">
        <f t="shared" si="268"/>
        <v>0</v>
      </c>
      <c r="O590" s="317">
        <f t="shared" si="268"/>
        <v>0</v>
      </c>
      <c r="P590" s="316">
        <f t="shared" si="268"/>
        <v>0</v>
      </c>
      <c r="Q590" s="317">
        <f t="shared" si="268"/>
        <v>0</v>
      </c>
      <c r="R590" s="317">
        <f t="shared" si="268"/>
        <v>0</v>
      </c>
      <c r="S590" s="317">
        <f t="shared" si="268"/>
        <v>0</v>
      </c>
      <c r="T590" s="317">
        <f t="shared" si="268"/>
        <v>0</v>
      </c>
      <c r="U590" s="316">
        <f t="shared" si="268"/>
        <v>0</v>
      </c>
      <c r="V590" s="317">
        <f t="shared" si="268"/>
        <v>0</v>
      </c>
      <c r="W590" s="317">
        <f t="shared" si="268"/>
        <v>0</v>
      </c>
      <c r="X590" s="317">
        <f t="shared" si="268"/>
        <v>0</v>
      </c>
      <c r="Y590" s="317">
        <f t="shared" si="268"/>
        <v>0</v>
      </c>
      <c r="Z590" s="317">
        <f t="shared" si="268"/>
        <v>0</v>
      </c>
      <c r="AA590" s="317">
        <f t="shared" si="268"/>
        <v>0</v>
      </c>
      <c r="AB590" s="317">
        <f t="shared" si="268"/>
        <v>0</v>
      </c>
      <c r="AC590" s="317">
        <f t="shared" si="268"/>
        <v>0</v>
      </c>
      <c r="AD590" s="317">
        <f t="shared" si="268"/>
        <v>0</v>
      </c>
      <c r="AE590" s="317">
        <f t="shared" si="268"/>
        <v>0</v>
      </c>
      <c r="AF590" s="317">
        <f t="shared" si="268"/>
        <v>0</v>
      </c>
      <c r="AG590" s="317">
        <f t="shared" si="268"/>
        <v>0</v>
      </c>
      <c r="AH590" s="317">
        <f t="shared" si="268"/>
        <v>0</v>
      </c>
      <c r="AI590" s="317">
        <f t="shared" si="268"/>
        <v>0</v>
      </c>
      <c r="AJ590" s="317">
        <f t="shared" si="268"/>
        <v>0</v>
      </c>
      <c r="AK590" s="317">
        <f t="shared" si="268"/>
        <v>0</v>
      </c>
      <c r="AL590" s="317">
        <f t="shared" si="268"/>
        <v>0</v>
      </c>
      <c r="AM590" s="317">
        <f t="shared" si="268"/>
        <v>0</v>
      </c>
      <c r="AN590" s="317">
        <f t="shared" si="268"/>
        <v>0</v>
      </c>
      <c r="AO590" s="317">
        <f t="shared" si="268"/>
        <v>0</v>
      </c>
      <c r="AP590" s="317">
        <f t="shared" si="268"/>
        <v>0</v>
      </c>
      <c r="AQ590" s="317">
        <f t="shared" si="268"/>
        <v>0</v>
      </c>
      <c r="AR590" s="317">
        <f t="shared" si="268"/>
        <v>0</v>
      </c>
      <c r="AS590" s="317">
        <f t="shared" si="268"/>
        <v>0</v>
      </c>
      <c r="AT590" s="317">
        <f t="shared" si="268"/>
        <v>0</v>
      </c>
    </row>
    <row r="591" spans="2:46" ht="14.4" x14ac:dyDescent="0.3">
      <c r="B591" s="313" t="str">
        <f>+B402</f>
        <v>Due</v>
      </c>
      <c r="C591" s="320"/>
      <c r="D591" s="313"/>
      <c r="E591" s="313"/>
      <c r="F591" s="316">
        <f t="shared" ref="F591:AT591" si="269">+F402</f>
        <v>0</v>
      </c>
      <c r="G591" s="317">
        <f t="shared" si="269"/>
        <v>0</v>
      </c>
      <c r="H591" s="317">
        <f t="shared" si="269"/>
        <v>0</v>
      </c>
      <c r="I591" s="317">
        <f t="shared" si="269"/>
        <v>0</v>
      </c>
      <c r="J591" s="317">
        <f t="shared" si="269"/>
        <v>0</v>
      </c>
      <c r="K591" s="316">
        <f t="shared" si="269"/>
        <v>0</v>
      </c>
      <c r="L591" s="317">
        <f t="shared" si="269"/>
        <v>0</v>
      </c>
      <c r="M591" s="317">
        <f t="shared" si="269"/>
        <v>0</v>
      </c>
      <c r="N591" s="317">
        <f t="shared" si="269"/>
        <v>0</v>
      </c>
      <c r="O591" s="317">
        <f t="shared" si="269"/>
        <v>0</v>
      </c>
      <c r="P591" s="316">
        <f t="shared" si="269"/>
        <v>0</v>
      </c>
      <c r="Q591" s="317">
        <f t="shared" si="269"/>
        <v>0</v>
      </c>
      <c r="R591" s="317">
        <f t="shared" si="269"/>
        <v>0</v>
      </c>
      <c r="S591" s="317">
        <f t="shared" si="269"/>
        <v>0</v>
      </c>
      <c r="T591" s="317">
        <f t="shared" si="269"/>
        <v>0</v>
      </c>
      <c r="U591" s="316">
        <f t="shared" si="269"/>
        <v>0</v>
      </c>
      <c r="V591" s="317">
        <f t="shared" si="269"/>
        <v>0</v>
      </c>
      <c r="W591" s="317">
        <f t="shared" si="269"/>
        <v>0</v>
      </c>
      <c r="X591" s="317">
        <f t="shared" si="269"/>
        <v>0</v>
      </c>
      <c r="Y591" s="317">
        <f t="shared" si="269"/>
        <v>0</v>
      </c>
      <c r="Z591" s="317">
        <f t="shared" si="269"/>
        <v>0</v>
      </c>
      <c r="AA591" s="317">
        <f t="shared" si="269"/>
        <v>0</v>
      </c>
      <c r="AB591" s="317">
        <f t="shared" si="269"/>
        <v>0</v>
      </c>
      <c r="AC591" s="317">
        <f t="shared" si="269"/>
        <v>0</v>
      </c>
      <c r="AD591" s="317">
        <f t="shared" si="269"/>
        <v>0</v>
      </c>
      <c r="AE591" s="317">
        <f t="shared" si="269"/>
        <v>0</v>
      </c>
      <c r="AF591" s="317">
        <f t="shared" si="269"/>
        <v>0</v>
      </c>
      <c r="AG591" s="317">
        <f t="shared" si="269"/>
        <v>0</v>
      </c>
      <c r="AH591" s="317">
        <f t="shared" si="269"/>
        <v>0</v>
      </c>
      <c r="AI591" s="317">
        <f t="shared" si="269"/>
        <v>0</v>
      </c>
      <c r="AJ591" s="317">
        <f t="shared" si="269"/>
        <v>0</v>
      </c>
      <c r="AK591" s="317">
        <f t="shared" si="269"/>
        <v>0</v>
      </c>
      <c r="AL591" s="317">
        <f t="shared" si="269"/>
        <v>0</v>
      </c>
      <c r="AM591" s="317">
        <f t="shared" si="269"/>
        <v>0</v>
      </c>
      <c r="AN591" s="317">
        <f t="shared" si="269"/>
        <v>0</v>
      </c>
      <c r="AO591" s="317">
        <f t="shared" si="269"/>
        <v>0</v>
      </c>
      <c r="AP591" s="317">
        <f t="shared" si="269"/>
        <v>0</v>
      </c>
      <c r="AQ591" s="317">
        <f t="shared" si="269"/>
        <v>0</v>
      </c>
      <c r="AR591" s="317">
        <f t="shared" si="269"/>
        <v>0</v>
      </c>
      <c r="AS591" s="317">
        <f t="shared" si="269"/>
        <v>0</v>
      </c>
      <c r="AT591" s="317">
        <f t="shared" si="269"/>
        <v>0</v>
      </c>
    </row>
    <row r="592" spans="2:46" ht="14.4" x14ac:dyDescent="0.3">
      <c r="B592" s="313" t="str">
        <f>+B405</f>
        <v>El Tigre</v>
      </c>
      <c r="C592" s="320"/>
      <c r="D592" s="313"/>
      <c r="E592" s="313"/>
      <c r="F592" s="316">
        <f t="shared" ref="F592:AT592" si="270">+F405</f>
        <v>0</v>
      </c>
      <c r="G592" s="317">
        <f t="shared" si="270"/>
        <v>0</v>
      </c>
      <c r="H592" s="317">
        <f t="shared" si="270"/>
        <v>0</v>
      </c>
      <c r="I592" s="317">
        <f t="shared" si="270"/>
        <v>0</v>
      </c>
      <c r="J592" s="317">
        <f t="shared" si="270"/>
        <v>0</v>
      </c>
      <c r="K592" s="316">
        <f t="shared" si="270"/>
        <v>0</v>
      </c>
      <c r="L592" s="317">
        <f t="shared" si="270"/>
        <v>0</v>
      </c>
      <c r="M592" s="317">
        <f t="shared" si="270"/>
        <v>0</v>
      </c>
      <c r="N592" s="317">
        <f t="shared" si="270"/>
        <v>0</v>
      </c>
      <c r="O592" s="317">
        <f t="shared" si="270"/>
        <v>0</v>
      </c>
      <c r="P592" s="316">
        <f t="shared" si="270"/>
        <v>0</v>
      </c>
      <c r="Q592" s="317">
        <f t="shared" si="270"/>
        <v>0</v>
      </c>
      <c r="R592" s="317">
        <f t="shared" si="270"/>
        <v>0</v>
      </c>
      <c r="S592" s="317">
        <f t="shared" si="270"/>
        <v>0</v>
      </c>
      <c r="T592" s="317">
        <f t="shared" si="270"/>
        <v>0</v>
      </c>
      <c r="U592" s="316">
        <f t="shared" si="270"/>
        <v>0</v>
      </c>
      <c r="V592" s="317">
        <f t="shared" si="270"/>
        <v>0</v>
      </c>
      <c r="W592" s="317">
        <f t="shared" si="270"/>
        <v>0</v>
      </c>
      <c r="X592" s="317">
        <f t="shared" si="270"/>
        <v>0</v>
      </c>
      <c r="Y592" s="317">
        <f t="shared" si="270"/>
        <v>0</v>
      </c>
      <c r="Z592" s="317">
        <f t="shared" si="270"/>
        <v>0</v>
      </c>
      <c r="AA592" s="317">
        <f t="shared" si="270"/>
        <v>0</v>
      </c>
      <c r="AB592" s="317">
        <f t="shared" si="270"/>
        <v>0</v>
      </c>
      <c r="AC592" s="317">
        <f t="shared" si="270"/>
        <v>0</v>
      </c>
      <c r="AD592" s="317">
        <f t="shared" si="270"/>
        <v>0</v>
      </c>
      <c r="AE592" s="317">
        <f t="shared" si="270"/>
        <v>0</v>
      </c>
      <c r="AF592" s="317">
        <f t="shared" si="270"/>
        <v>0</v>
      </c>
      <c r="AG592" s="317">
        <f t="shared" si="270"/>
        <v>0</v>
      </c>
      <c r="AH592" s="317">
        <f t="shared" si="270"/>
        <v>0</v>
      </c>
      <c r="AI592" s="317">
        <f t="shared" si="270"/>
        <v>0</v>
      </c>
      <c r="AJ592" s="317">
        <f t="shared" si="270"/>
        <v>0</v>
      </c>
      <c r="AK592" s="317">
        <f t="shared" si="270"/>
        <v>0</v>
      </c>
      <c r="AL592" s="317">
        <f t="shared" si="270"/>
        <v>0</v>
      </c>
      <c r="AM592" s="317">
        <f t="shared" si="270"/>
        <v>0</v>
      </c>
      <c r="AN592" s="317">
        <f t="shared" si="270"/>
        <v>0</v>
      </c>
      <c r="AO592" s="317">
        <f t="shared" si="270"/>
        <v>0</v>
      </c>
      <c r="AP592" s="317">
        <f t="shared" si="270"/>
        <v>0</v>
      </c>
      <c r="AQ592" s="317">
        <f t="shared" si="270"/>
        <v>0</v>
      </c>
      <c r="AR592" s="317">
        <f t="shared" si="270"/>
        <v>0</v>
      </c>
      <c r="AS592" s="317">
        <f t="shared" si="270"/>
        <v>0</v>
      </c>
      <c r="AT592" s="317">
        <f t="shared" si="270"/>
        <v>0</v>
      </c>
    </row>
    <row r="593" spans="2:46" ht="14.4" x14ac:dyDescent="0.3">
      <c r="B593" s="420" t="str">
        <f>+B407</f>
        <v>Normandía</v>
      </c>
      <c r="C593" s="320"/>
      <c r="D593" s="313"/>
      <c r="E593" s="313"/>
      <c r="F593" s="316">
        <f t="shared" ref="F593:AT593" si="271">+F407</f>
        <v>0</v>
      </c>
      <c r="G593" s="317">
        <f t="shared" si="271"/>
        <v>0</v>
      </c>
      <c r="H593" s="317">
        <f t="shared" si="271"/>
        <v>0</v>
      </c>
      <c r="I593" s="317">
        <f t="shared" si="271"/>
        <v>0</v>
      </c>
      <c r="J593" s="317">
        <f t="shared" si="271"/>
        <v>0</v>
      </c>
      <c r="K593" s="316">
        <f t="shared" si="271"/>
        <v>0</v>
      </c>
      <c r="L593" s="317">
        <f t="shared" si="271"/>
        <v>0</v>
      </c>
      <c r="M593" s="317">
        <f t="shared" si="271"/>
        <v>0</v>
      </c>
      <c r="N593" s="317">
        <f t="shared" si="271"/>
        <v>0</v>
      </c>
      <c r="O593" s="317">
        <f t="shared" si="271"/>
        <v>0</v>
      </c>
      <c r="P593" s="316">
        <f t="shared" si="271"/>
        <v>0</v>
      </c>
      <c r="Q593" s="317">
        <f t="shared" si="271"/>
        <v>0</v>
      </c>
      <c r="R593" s="317">
        <f t="shared" si="271"/>
        <v>0</v>
      </c>
      <c r="S593" s="317">
        <f t="shared" si="271"/>
        <v>0</v>
      </c>
      <c r="T593" s="317">
        <f t="shared" si="271"/>
        <v>0</v>
      </c>
      <c r="U593" s="316">
        <f t="shared" si="271"/>
        <v>0</v>
      </c>
      <c r="V593" s="317">
        <f t="shared" si="271"/>
        <v>0</v>
      </c>
      <c r="W593" s="317">
        <f t="shared" si="271"/>
        <v>0</v>
      </c>
      <c r="X593" s="317">
        <f t="shared" si="271"/>
        <v>0</v>
      </c>
      <c r="Y593" s="317">
        <f t="shared" si="271"/>
        <v>0</v>
      </c>
      <c r="Z593" s="317">
        <f t="shared" si="271"/>
        <v>0</v>
      </c>
      <c r="AA593" s="317">
        <f t="shared" si="271"/>
        <v>0</v>
      </c>
      <c r="AB593" s="317">
        <f t="shared" si="271"/>
        <v>0</v>
      </c>
      <c r="AC593" s="317">
        <f t="shared" si="271"/>
        <v>0</v>
      </c>
      <c r="AD593" s="317">
        <f t="shared" si="271"/>
        <v>0</v>
      </c>
      <c r="AE593" s="317">
        <f t="shared" si="271"/>
        <v>0</v>
      </c>
      <c r="AF593" s="317">
        <f t="shared" si="271"/>
        <v>0</v>
      </c>
      <c r="AG593" s="317">
        <f t="shared" si="271"/>
        <v>0</v>
      </c>
      <c r="AH593" s="317">
        <f t="shared" si="271"/>
        <v>0</v>
      </c>
      <c r="AI593" s="317">
        <f t="shared" si="271"/>
        <v>0</v>
      </c>
      <c r="AJ593" s="317">
        <f t="shared" si="271"/>
        <v>0</v>
      </c>
      <c r="AK593" s="317">
        <f t="shared" si="271"/>
        <v>0</v>
      </c>
      <c r="AL593" s="317">
        <f t="shared" si="271"/>
        <v>0</v>
      </c>
      <c r="AM593" s="317">
        <f t="shared" si="271"/>
        <v>0</v>
      </c>
      <c r="AN593" s="317">
        <f t="shared" si="271"/>
        <v>0</v>
      </c>
      <c r="AO593" s="317">
        <f t="shared" si="271"/>
        <v>0</v>
      </c>
      <c r="AP593" s="317">
        <f t="shared" si="271"/>
        <v>0</v>
      </c>
      <c r="AQ593" s="317">
        <f t="shared" si="271"/>
        <v>0</v>
      </c>
      <c r="AR593" s="317">
        <f t="shared" si="271"/>
        <v>0</v>
      </c>
      <c r="AS593" s="317">
        <f t="shared" si="271"/>
        <v>0</v>
      </c>
      <c r="AT593" s="317">
        <f t="shared" si="271"/>
        <v>0</v>
      </c>
    </row>
    <row r="594" spans="2:46" ht="14.4" x14ac:dyDescent="0.3">
      <c r="B594" s="313" t="str">
        <f>+B411</f>
        <v>Angamarca Sinde</v>
      </c>
      <c r="C594" s="320"/>
      <c r="D594" s="313"/>
      <c r="E594" s="313"/>
      <c r="F594" s="316">
        <f t="shared" ref="F594:AT594" si="272">+F411</f>
        <v>0</v>
      </c>
      <c r="G594" s="317">
        <f t="shared" si="272"/>
        <v>0</v>
      </c>
      <c r="H594" s="317">
        <f t="shared" si="272"/>
        <v>0</v>
      </c>
      <c r="I594" s="317">
        <f t="shared" si="272"/>
        <v>0</v>
      </c>
      <c r="J594" s="317">
        <f t="shared" si="272"/>
        <v>0</v>
      </c>
      <c r="K594" s="316">
        <f t="shared" si="272"/>
        <v>0</v>
      </c>
      <c r="L594" s="317">
        <f t="shared" si="272"/>
        <v>0</v>
      </c>
      <c r="M594" s="317">
        <f t="shared" si="272"/>
        <v>0</v>
      </c>
      <c r="N594" s="317">
        <f t="shared" si="272"/>
        <v>0</v>
      </c>
      <c r="O594" s="317">
        <f t="shared" si="272"/>
        <v>0</v>
      </c>
      <c r="P594" s="316">
        <f t="shared" si="272"/>
        <v>0</v>
      </c>
      <c r="Q594" s="317">
        <f t="shared" si="272"/>
        <v>0</v>
      </c>
      <c r="R594" s="317">
        <f t="shared" si="272"/>
        <v>0</v>
      </c>
      <c r="S594" s="317">
        <f t="shared" si="272"/>
        <v>0</v>
      </c>
      <c r="T594" s="317">
        <f t="shared" si="272"/>
        <v>0</v>
      </c>
      <c r="U594" s="316">
        <f t="shared" si="272"/>
        <v>0</v>
      </c>
      <c r="V594" s="317">
        <f t="shared" si="272"/>
        <v>0</v>
      </c>
      <c r="W594" s="317">
        <f t="shared" si="272"/>
        <v>0</v>
      </c>
      <c r="X594" s="317">
        <f t="shared" si="272"/>
        <v>0</v>
      </c>
      <c r="Y594" s="317">
        <f t="shared" si="272"/>
        <v>0</v>
      </c>
      <c r="Z594" s="317">
        <f t="shared" si="272"/>
        <v>0</v>
      </c>
      <c r="AA594" s="317">
        <f t="shared" si="272"/>
        <v>0</v>
      </c>
      <c r="AB594" s="317">
        <f t="shared" si="272"/>
        <v>0</v>
      </c>
      <c r="AC594" s="317">
        <f t="shared" si="272"/>
        <v>0</v>
      </c>
      <c r="AD594" s="317">
        <f t="shared" si="272"/>
        <v>0</v>
      </c>
      <c r="AE594" s="317">
        <f t="shared" si="272"/>
        <v>0</v>
      </c>
      <c r="AF594" s="317">
        <f t="shared" si="272"/>
        <v>0</v>
      </c>
      <c r="AG594" s="317">
        <f t="shared" si="272"/>
        <v>0</v>
      </c>
      <c r="AH594" s="317">
        <f t="shared" si="272"/>
        <v>0</v>
      </c>
      <c r="AI594" s="317">
        <f t="shared" si="272"/>
        <v>0</v>
      </c>
      <c r="AJ594" s="317">
        <f t="shared" si="272"/>
        <v>0</v>
      </c>
      <c r="AK594" s="317">
        <f t="shared" si="272"/>
        <v>0</v>
      </c>
      <c r="AL594" s="317">
        <f t="shared" si="272"/>
        <v>0</v>
      </c>
      <c r="AM594" s="317">
        <f t="shared" si="272"/>
        <v>0</v>
      </c>
      <c r="AN594" s="317">
        <f t="shared" si="272"/>
        <v>0</v>
      </c>
      <c r="AO594" s="317">
        <f t="shared" si="272"/>
        <v>0</v>
      </c>
      <c r="AP594" s="317">
        <f t="shared" si="272"/>
        <v>0</v>
      </c>
      <c r="AQ594" s="317">
        <f t="shared" si="272"/>
        <v>0</v>
      </c>
      <c r="AR594" s="317">
        <f t="shared" si="272"/>
        <v>0</v>
      </c>
      <c r="AS594" s="317">
        <f t="shared" si="272"/>
        <v>0</v>
      </c>
      <c r="AT594" s="317">
        <f t="shared" si="272"/>
        <v>0</v>
      </c>
    </row>
    <row r="595" spans="2:46" ht="14.4" x14ac:dyDescent="0.3">
      <c r="B595" s="313" t="str">
        <f t="shared" ref="B595:B602" si="273">+B423</f>
        <v>La Unión</v>
      </c>
      <c r="C595" s="320"/>
      <c r="D595" s="313"/>
      <c r="E595" s="313"/>
      <c r="F595" s="316">
        <f t="shared" ref="F595:AT601" si="274">+F423</f>
        <v>0</v>
      </c>
      <c r="G595" s="317">
        <f t="shared" si="274"/>
        <v>0</v>
      </c>
      <c r="H595" s="317">
        <f t="shared" si="274"/>
        <v>0</v>
      </c>
      <c r="I595" s="317">
        <f t="shared" si="274"/>
        <v>0</v>
      </c>
      <c r="J595" s="317">
        <f t="shared" si="274"/>
        <v>0</v>
      </c>
      <c r="K595" s="316">
        <f t="shared" si="274"/>
        <v>0</v>
      </c>
      <c r="L595" s="317">
        <f t="shared" si="274"/>
        <v>0</v>
      </c>
      <c r="M595" s="317">
        <f t="shared" si="274"/>
        <v>0</v>
      </c>
      <c r="N595" s="317">
        <f t="shared" si="274"/>
        <v>0</v>
      </c>
      <c r="O595" s="317">
        <f t="shared" si="274"/>
        <v>0</v>
      </c>
      <c r="P595" s="316">
        <f t="shared" si="274"/>
        <v>0</v>
      </c>
      <c r="Q595" s="317">
        <f t="shared" si="274"/>
        <v>0</v>
      </c>
      <c r="R595" s="317">
        <f t="shared" si="274"/>
        <v>0</v>
      </c>
      <c r="S595" s="317">
        <f t="shared" si="274"/>
        <v>0</v>
      </c>
      <c r="T595" s="317">
        <f t="shared" si="274"/>
        <v>0</v>
      </c>
      <c r="U595" s="316">
        <f t="shared" si="274"/>
        <v>0</v>
      </c>
      <c r="V595" s="317">
        <f t="shared" si="274"/>
        <v>0</v>
      </c>
      <c r="W595" s="317">
        <f t="shared" si="274"/>
        <v>0</v>
      </c>
      <c r="X595" s="317">
        <f t="shared" si="274"/>
        <v>0</v>
      </c>
      <c r="Y595" s="317">
        <f t="shared" si="274"/>
        <v>0</v>
      </c>
      <c r="Z595" s="317">
        <f t="shared" si="274"/>
        <v>0</v>
      </c>
      <c r="AA595" s="317">
        <f t="shared" si="274"/>
        <v>0</v>
      </c>
      <c r="AB595" s="317">
        <f t="shared" si="274"/>
        <v>0</v>
      </c>
      <c r="AC595" s="317">
        <f t="shared" si="274"/>
        <v>0</v>
      </c>
      <c r="AD595" s="317">
        <f t="shared" si="274"/>
        <v>0</v>
      </c>
      <c r="AE595" s="317">
        <f t="shared" si="274"/>
        <v>0</v>
      </c>
      <c r="AF595" s="317">
        <f t="shared" si="274"/>
        <v>0</v>
      </c>
      <c r="AG595" s="317">
        <f t="shared" si="274"/>
        <v>0</v>
      </c>
      <c r="AH595" s="317">
        <f t="shared" si="274"/>
        <v>0</v>
      </c>
      <c r="AI595" s="317">
        <f t="shared" si="274"/>
        <v>0</v>
      </c>
      <c r="AJ595" s="317">
        <f t="shared" si="274"/>
        <v>0</v>
      </c>
      <c r="AK595" s="317">
        <f t="shared" si="274"/>
        <v>0</v>
      </c>
      <c r="AL595" s="317">
        <f t="shared" si="274"/>
        <v>0</v>
      </c>
      <c r="AM595" s="317">
        <f t="shared" si="274"/>
        <v>0</v>
      </c>
      <c r="AN595" s="317">
        <f t="shared" si="274"/>
        <v>0</v>
      </c>
      <c r="AO595" s="317">
        <f t="shared" si="274"/>
        <v>0</v>
      </c>
      <c r="AP595" s="317">
        <f t="shared" si="274"/>
        <v>0</v>
      </c>
      <c r="AQ595" s="317">
        <f t="shared" si="274"/>
        <v>0</v>
      </c>
      <c r="AR595" s="317">
        <f t="shared" si="274"/>
        <v>0</v>
      </c>
      <c r="AS595" s="317">
        <f t="shared" si="274"/>
        <v>0</v>
      </c>
      <c r="AT595" s="317">
        <f t="shared" si="274"/>
        <v>0</v>
      </c>
    </row>
    <row r="596" spans="2:46" ht="14.4" x14ac:dyDescent="0.3">
      <c r="B596" s="313" t="str">
        <f t="shared" si="273"/>
        <v>Angamarca</v>
      </c>
      <c r="C596" s="320"/>
      <c r="D596" s="313"/>
      <c r="E596" s="313"/>
      <c r="F596" s="316">
        <f t="shared" si="274"/>
        <v>0</v>
      </c>
      <c r="G596" s="317">
        <f t="shared" si="274"/>
        <v>0</v>
      </c>
      <c r="H596" s="317">
        <f t="shared" si="274"/>
        <v>0</v>
      </c>
      <c r="I596" s="317">
        <f t="shared" si="274"/>
        <v>0</v>
      </c>
      <c r="J596" s="317">
        <f t="shared" si="274"/>
        <v>0</v>
      </c>
      <c r="K596" s="316">
        <f t="shared" si="274"/>
        <v>0</v>
      </c>
      <c r="L596" s="317">
        <f t="shared" si="274"/>
        <v>0</v>
      </c>
      <c r="M596" s="317">
        <f t="shared" si="274"/>
        <v>0</v>
      </c>
      <c r="N596" s="317">
        <f t="shared" si="274"/>
        <v>0</v>
      </c>
      <c r="O596" s="317">
        <f t="shared" si="274"/>
        <v>0</v>
      </c>
      <c r="P596" s="316">
        <f t="shared" si="274"/>
        <v>0</v>
      </c>
      <c r="Q596" s="317">
        <f t="shared" si="274"/>
        <v>0</v>
      </c>
      <c r="R596" s="317">
        <f t="shared" si="274"/>
        <v>0</v>
      </c>
      <c r="S596" s="317">
        <f t="shared" si="274"/>
        <v>0</v>
      </c>
      <c r="T596" s="317">
        <f t="shared" si="274"/>
        <v>0</v>
      </c>
      <c r="U596" s="316">
        <f t="shared" si="274"/>
        <v>0</v>
      </c>
      <c r="V596" s="317">
        <f t="shared" si="274"/>
        <v>0</v>
      </c>
      <c r="W596" s="317">
        <f t="shared" si="274"/>
        <v>0</v>
      </c>
      <c r="X596" s="317">
        <f t="shared" si="274"/>
        <v>0</v>
      </c>
      <c r="Y596" s="317">
        <f t="shared" si="274"/>
        <v>0</v>
      </c>
      <c r="Z596" s="317">
        <f t="shared" si="274"/>
        <v>0</v>
      </c>
      <c r="AA596" s="317">
        <f t="shared" si="274"/>
        <v>0</v>
      </c>
      <c r="AB596" s="317">
        <f t="shared" si="274"/>
        <v>0</v>
      </c>
      <c r="AC596" s="317">
        <f t="shared" si="274"/>
        <v>0</v>
      </c>
      <c r="AD596" s="317">
        <f t="shared" si="274"/>
        <v>0</v>
      </c>
      <c r="AE596" s="317">
        <f t="shared" si="274"/>
        <v>0</v>
      </c>
      <c r="AF596" s="317">
        <f t="shared" si="274"/>
        <v>0</v>
      </c>
      <c r="AG596" s="317">
        <f t="shared" si="274"/>
        <v>0</v>
      </c>
      <c r="AH596" s="317">
        <f t="shared" si="274"/>
        <v>0</v>
      </c>
      <c r="AI596" s="317">
        <f t="shared" si="274"/>
        <v>0</v>
      </c>
      <c r="AJ596" s="317">
        <f t="shared" si="274"/>
        <v>0</v>
      </c>
      <c r="AK596" s="317">
        <f t="shared" si="274"/>
        <v>0</v>
      </c>
      <c r="AL596" s="317">
        <f t="shared" si="274"/>
        <v>0</v>
      </c>
      <c r="AM596" s="317">
        <f t="shared" si="274"/>
        <v>0</v>
      </c>
      <c r="AN596" s="317">
        <f t="shared" si="274"/>
        <v>0</v>
      </c>
      <c r="AO596" s="317">
        <f t="shared" si="274"/>
        <v>0</v>
      </c>
      <c r="AP596" s="317">
        <f t="shared" si="274"/>
        <v>0</v>
      </c>
      <c r="AQ596" s="317">
        <f t="shared" si="274"/>
        <v>0</v>
      </c>
      <c r="AR596" s="317">
        <f t="shared" si="274"/>
        <v>0</v>
      </c>
      <c r="AS596" s="317">
        <f t="shared" si="274"/>
        <v>0</v>
      </c>
      <c r="AT596" s="317">
        <f t="shared" si="274"/>
        <v>0</v>
      </c>
    </row>
    <row r="597" spans="2:46" ht="14.4" x14ac:dyDescent="0.3">
      <c r="B597" s="313" t="str">
        <f t="shared" si="273"/>
        <v>Mira 1</v>
      </c>
      <c r="C597" s="320"/>
      <c r="D597" s="313"/>
      <c r="E597" s="313"/>
      <c r="F597" s="316">
        <f t="shared" si="274"/>
        <v>0</v>
      </c>
      <c r="G597" s="317">
        <f t="shared" si="274"/>
        <v>0</v>
      </c>
      <c r="H597" s="317">
        <f t="shared" si="274"/>
        <v>0</v>
      </c>
      <c r="I597" s="317">
        <f t="shared" si="274"/>
        <v>0</v>
      </c>
      <c r="J597" s="317">
        <f t="shared" si="274"/>
        <v>0</v>
      </c>
      <c r="K597" s="316">
        <f t="shared" si="274"/>
        <v>0</v>
      </c>
      <c r="L597" s="317">
        <f t="shared" si="274"/>
        <v>0</v>
      </c>
      <c r="M597" s="317">
        <f t="shared" si="274"/>
        <v>0</v>
      </c>
      <c r="N597" s="317">
        <f t="shared" si="274"/>
        <v>0</v>
      </c>
      <c r="O597" s="317">
        <f t="shared" si="274"/>
        <v>0</v>
      </c>
      <c r="P597" s="316">
        <f t="shared" si="274"/>
        <v>0</v>
      </c>
      <c r="Q597" s="317">
        <f t="shared" si="274"/>
        <v>0</v>
      </c>
      <c r="R597" s="317">
        <f t="shared" si="274"/>
        <v>0</v>
      </c>
      <c r="S597" s="317">
        <f t="shared" si="274"/>
        <v>0</v>
      </c>
      <c r="T597" s="317">
        <f t="shared" si="274"/>
        <v>0</v>
      </c>
      <c r="U597" s="316">
        <f t="shared" si="274"/>
        <v>0</v>
      </c>
      <c r="V597" s="317">
        <f t="shared" si="274"/>
        <v>0</v>
      </c>
      <c r="W597" s="317">
        <f t="shared" si="274"/>
        <v>0</v>
      </c>
      <c r="X597" s="317">
        <f t="shared" si="274"/>
        <v>0</v>
      </c>
      <c r="Y597" s="317">
        <f t="shared" si="274"/>
        <v>0</v>
      </c>
      <c r="Z597" s="317">
        <f t="shared" si="274"/>
        <v>0</v>
      </c>
      <c r="AA597" s="317">
        <f t="shared" si="274"/>
        <v>0</v>
      </c>
      <c r="AB597" s="317">
        <f t="shared" si="274"/>
        <v>0</v>
      </c>
      <c r="AC597" s="317">
        <f t="shared" si="274"/>
        <v>0</v>
      </c>
      <c r="AD597" s="317">
        <f t="shared" si="274"/>
        <v>0</v>
      </c>
      <c r="AE597" s="317">
        <f t="shared" si="274"/>
        <v>0</v>
      </c>
      <c r="AF597" s="317">
        <f t="shared" si="274"/>
        <v>0</v>
      </c>
      <c r="AG597" s="317">
        <f t="shared" si="274"/>
        <v>0</v>
      </c>
      <c r="AH597" s="317">
        <f t="shared" si="274"/>
        <v>0</v>
      </c>
      <c r="AI597" s="317">
        <f t="shared" si="274"/>
        <v>0</v>
      </c>
      <c r="AJ597" s="317">
        <f t="shared" si="274"/>
        <v>0</v>
      </c>
      <c r="AK597" s="317">
        <f t="shared" si="274"/>
        <v>0</v>
      </c>
      <c r="AL597" s="317">
        <f t="shared" si="274"/>
        <v>0</v>
      </c>
      <c r="AM597" s="317">
        <f t="shared" si="274"/>
        <v>0</v>
      </c>
      <c r="AN597" s="317">
        <f t="shared" si="274"/>
        <v>0</v>
      </c>
      <c r="AO597" s="317">
        <f t="shared" si="274"/>
        <v>0</v>
      </c>
      <c r="AP597" s="317">
        <f t="shared" si="274"/>
        <v>0</v>
      </c>
      <c r="AQ597" s="317">
        <f t="shared" si="274"/>
        <v>0</v>
      </c>
      <c r="AR597" s="317">
        <f t="shared" si="274"/>
        <v>0</v>
      </c>
      <c r="AS597" s="317">
        <f t="shared" si="274"/>
        <v>0</v>
      </c>
      <c r="AT597" s="317">
        <f t="shared" si="274"/>
        <v>0</v>
      </c>
    </row>
    <row r="598" spans="2:46" ht="14.4" x14ac:dyDescent="0.3">
      <c r="B598" s="313" t="str">
        <f t="shared" si="273"/>
        <v>Tunantza</v>
      </c>
      <c r="C598" s="320"/>
      <c r="D598" s="313"/>
      <c r="E598" s="313"/>
      <c r="F598" s="316">
        <f t="shared" si="274"/>
        <v>0</v>
      </c>
      <c r="G598" s="317">
        <f t="shared" si="274"/>
        <v>0</v>
      </c>
      <c r="H598" s="317">
        <f t="shared" si="274"/>
        <v>0</v>
      </c>
      <c r="I598" s="317">
        <f t="shared" si="274"/>
        <v>0</v>
      </c>
      <c r="J598" s="317">
        <f t="shared" si="274"/>
        <v>0</v>
      </c>
      <c r="K598" s="316">
        <f t="shared" si="274"/>
        <v>0</v>
      </c>
      <c r="L598" s="317">
        <f t="shared" si="274"/>
        <v>0</v>
      </c>
      <c r="M598" s="317">
        <f t="shared" si="274"/>
        <v>0</v>
      </c>
      <c r="N598" s="317">
        <f t="shared" si="274"/>
        <v>0</v>
      </c>
      <c r="O598" s="317">
        <f t="shared" si="274"/>
        <v>0</v>
      </c>
      <c r="P598" s="316">
        <f t="shared" si="274"/>
        <v>0</v>
      </c>
      <c r="Q598" s="317">
        <f t="shared" si="274"/>
        <v>0</v>
      </c>
      <c r="R598" s="317">
        <f t="shared" si="274"/>
        <v>0</v>
      </c>
      <c r="S598" s="317">
        <f t="shared" si="274"/>
        <v>0</v>
      </c>
      <c r="T598" s="317">
        <f t="shared" si="274"/>
        <v>0</v>
      </c>
      <c r="U598" s="316">
        <f t="shared" si="274"/>
        <v>0</v>
      </c>
      <c r="V598" s="317">
        <f t="shared" si="274"/>
        <v>0</v>
      </c>
      <c r="W598" s="317">
        <f t="shared" si="274"/>
        <v>0</v>
      </c>
      <c r="X598" s="317">
        <f t="shared" si="274"/>
        <v>0</v>
      </c>
      <c r="Y598" s="317">
        <f t="shared" si="274"/>
        <v>0</v>
      </c>
      <c r="Z598" s="317">
        <f t="shared" si="274"/>
        <v>0</v>
      </c>
      <c r="AA598" s="317">
        <f t="shared" si="274"/>
        <v>0</v>
      </c>
      <c r="AB598" s="317">
        <f t="shared" si="274"/>
        <v>0</v>
      </c>
      <c r="AC598" s="317">
        <f t="shared" si="274"/>
        <v>0</v>
      </c>
      <c r="AD598" s="317">
        <f t="shared" si="274"/>
        <v>0</v>
      </c>
      <c r="AE598" s="317">
        <f t="shared" si="274"/>
        <v>0</v>
      </c>
      <c r="AF598" s="317">
        <f t="shared" si="274"/>
        <v>0</v>
      </c>
      <c r="AG598" s="317">
        <f t="shared" si="274"/>
        <v>0</v>
      </c>
      <c r="AH598" s="317">
        <f t="shared" si="274"/>
        <v>0</v>
      </c>
      <c r="AI598" s="317">
        <f t="shared" si="274"/>
        <v>0</v>
      </c>
      <c r="AJ598" s="317">
        <f t="shared" si="274"/>
        <v>0</v>
      </c>
      <c r="AK598" s="317">
        <f t="shared" si="274"/>
        <v>0</v>
      </c>
      <c r="AL598" s="317">
        <f t="shared" si="274"/>
        <v>0</v>
      </c>
      <c r="AM598" s="317">
        <f t="shared" si="274"/>
        <v>0</v>
      </c>
      <c r="AN598" s="317">
        <f t="shared" si="274"/>
        <v>0</v>
      </c>
      <c r="AO598" s="317">
        <f t="shared" si="274"/>
        <v>0</v>
      </c>
      <c r="AP598" s="317">
        <f t="shared" si="274"/>
        <v>0</v>
      </c>
      <c r="AQ598" s="317">
        <f t="shared" si="274"/>
        <v>0</v>
      </c>
      <c r="AR598" s="317">
        <f t="shared" si="274"/>
        <v>0</v>
      </c>
      <c r="AS598" s="317">
        <f t="shared" si="274"/>
        <v>0</v>
      </c>
      <c r="AT598" s="317">
        <f t="shared" si="274"/>
        <v>0</v>
      </c>
    </row>
    <row r="599" spans="2:46" ht="14.4" x14ac:dyDescent="0.3">
      <c r="B599" s="313" t="str">
        <f t="shared" si="273"/>
        <v>Pusuno</v>
      </c>
      <c r="C599" s="320"/>
      <c r="D599" s="313"/>
      <c r="E599" s="313"/>
      <c r="F599" s="316">
        <f t="shared" si="274"/>
        <v>0</v>
      </c>
      <c r="G599" s="317">
        <f t="shared" si="274"/>
        <v>0</v>
      </c>
      <c r="H599" s="317">
        <f t="shared" si="274"/>
        <v>0</v>
      </c>
      <c r="I599" s="317">
        <f t="shared" si="274"/>
        <v>0</v>
      </c>
      <c r="J599" s="317">
        <f t="shared" si="274"/>
        <v>0</v>
      </c>
      <c r="K599" s="316">
        <f t="shared" si="274"/>
        <v>0</v>
      </c>
      <c r="L599" s="317">
        <f t="shared" si="274"/>
        <v>0</v>
      </c>
      <c r="M599" s="317">
        <f t="shared" si="274"/>
        <v>0</v>
      </c>
      <c r="N599" s="317">
        <f t="shared" si="274"/>
        <v>0</v>
      </c>
      <c r="O599" s="317">
        <f t="shared" si="274"/>
        <v>0</v>
      </c>
      <c r="P599" s="316">
        <f t="shared" si="274"/>
        <v>0</v>
      </c>
      <c r="Q599" s="317">
        <f t="shared" si="274"/>
        <v>0</v>
      </c>
      <c r="R599" s="317">
        <f t="shared" si="274"/>
        <v>0</v>
      </c>
      <c r="S599" s="317">
        <f t="shared" si="274"/>
        <v>0</v>
      </c>
      <c r="T599" s="317">
        <f t="shared" si="274"/>
        <v>0</v>
      </c>
      <c r="U599" s="316">
        <f t="shared" si="274"/>
        <v>0</v>
      </c>
      <c r="V599" s="317">
        <f t="shared" si="274"/>
        <v>0</v>
      </c>
      <c r="W599" s="317">
        <f t="shared" si="274"/>
        <v>0</v>
      </c>
      <c r="X599" s="317">
        <f t="shared" si="274"/>
        <v>0</v>
      </c>
      <c r="Y599" s="317">
        <f t="shared" si="274"/>
        <v>0</v>
      </c>
      <c r="Z599" s="317">
        <f t="shared" si="274"/>
        <v>0</v>
      </c>
      <c r="AA599" s="317">
        <f t="shared" si="274"/>
        <v>0</v>
      </c>
      <c r="AB599" s="317">
        <f t="shared" si="274"/>
        <v>0</v>
      </c>
      <c r="AC599" s="317">
        <f t="shared" si="274"/>
        <v>0</v>
      </c>
      <c r="AD599" s="317">
        <f t="shared" si="274"/>
        <v>0</v>
      </c>
      <c r="AE599" s="317">
        <f t="shared" si="274"/>
        <v>0</v>
      </c>
      <c r="AF599" s="317">
        <f t="shared" si="274"/>
        <v>0</v>
      </c>
      <c r="AG599" s="317">
        <f t="shared" si="274"/>
        <v>0</v>
      </c>
      <c r="AH599" s="317">
        <f t="shared" si="274"/>
        <v>0</v>
      </c>
      <c r="AI599" s="317">
        <f t="shared" si="274"/>
        <v>0</v>
      </c>
      <c r="AJ599" s="317">
        <f t="shared" si="274"/>
        <v>0</v>
      </c>
      <c r="AK599" s="317">
        <f t="shared" si="274"/>
        <v>0</v>
      </c>
      <c r="AL599" s="317">
        <f t="shared" si="274"/>
        <v>0</v>
      </c>
      <c r="AM599" s="317">
        <f t="shared" si="274"/>
        <v>0</v>
      </c>
      <c r="AN599" s="317">
        <f t="shared" si="274"/>
        <v>0</v>
      </c>
      <c r="AO599" s="317">
        <f t="shared" si="274"/>
        <v>0</v>
      </c>
      <c r="AP599" s="317">
        <f t="shared" si="274"/>
        <v>0</v>
      </c>
      <c r="AQ599" s="317">
        <f t="shared" si="274"/>
        <v>0</v>
      </c>
      <c r="AR599" s="317">
        <f t="shared" si="274"/>
        <v>0</v>
      </c>
      <c r="AS599" s="317">
        <f t="shared" si="274"/>
        <v>0</v>
      </c>
      <c r="AT599" s="317">
        <f t="shared" si="274"/>
        <v>0</v>
      </c>
    </row>
    <row r="600" spans="2:46" ht="14.4" x14ac:dyDescent="0.3">
      <c r="B600" s="313" t="str">
        <f t="shared" si="273"/>
        <v>Intag 2</v>
      </c>
      <c r="C600" s="320"/>
      <c r="D600" s="313"/>
      <c r="E600" s="313"/>
      <c r="F600" s="316">
        <f t="shared" si="274"/>
        <v>0</v>
      </c>
      <c r="G600" s="317">
        <f t="shared" si="274"/>
        <v>0</v>
      </c>
      <c r="H600" s="317">
        <f t="shared" si="274"/>
        <v>0</v>
      </c>
      <c r="I600" s="317">
        <f t="shared" si="274"/>
        <v>0</v>
      </c>
      <c r="J600" s="317">
        <f t="shared" si="274"/>
        <v>0</v>
      </c>
      <c r="K600" s="316">
        <f t="shared" si="274"/>
        <v>0</v>
      </c>
      <c r="L600" s="317">
        <f t="shared" si="274"/>
        <v>0</v>
      </c>
      <c r="M600" s="317">
        <f t="shared" si="274"/>
        <v>0</v>
      </c>
      <c r="N600" s="317">
        <f t="shared" si="274"/>
        <v>0</v>
      </c>
      <c r="O600" s="317">
        <f t="shared" si="274"/>
        <v>0</v>
      </c>
      <c r="P600" s="316">
        <f t="shared" si="274"/>
        <v>0</v>
      </c>
      <c r="Q600" s="317">
        <f t="shared" si="274"/>
        <v>0</v>
      </c>
      <c r="R600" s="317">
        <f t="shared" si="274"/>
        <v>0</v>
      </c>
      <c r="S600" s="317">
        <f t="shared" si="274"/>
        <v>0</v>
      </c>
      <c r="T600" s="317">
        <f t="shared" si="274"/>
        <v>0</v>
      </c>
      <c r="U600" s="316">
        <f t="shared" si="274"/>
        <v>0</v>
      </c>
      <c r="V600" s="317">
        <f t="shared" si="274"/>
        <v>0</v>
      </c>
      <c r="W600" s="317">
        <f t="shared" si="274"/>
        <v>0</v>
      </c>
      <c r="X600" s="317">
        <f t="shared" si="274"/>
        <v>0</v>
      </c>
      <c r="Y600" s="317">
        <f t="shared" si="274"/>
        <v>0</v>
      </c>
      <c r="Z600" s="317">
        <f t="shared" si="274"/>
        <v>0</v>
      </c>
      <c r="AA600" s="317">
        <f t="shared" si="274"/>
        <v>0</v>
      </c>
      <c r="AB600" s="317">
        <f t="shared" si="274"/>
        <v>0</v>
      </c>
      <c r="AC600" s="317">
        <f t="shared" si="274"/>
        <v>0</v>
      </c>
      <c r="AD600" s="317">
        <f t="shared" si="274"/>
        <v>0</v>
      </c>
      <c r="AE600" s="317">
        <f t="shared" si="274"/>
        <v>0</v>
      </c>
      <c r="AF600" s="317">
        <f t="shared" si="274"/>
        <v>0</v>
      </c>
      <c r="AG600" s="317">
        <f t="shared" si="274"/>
        <v>0</v>
      </c>
      <c r="AH600" s="317">
        <f t="shared" si="274"/>
        <v>0</v>
      </c>
      <c r="AI600" s="317">
        <f t="shared" si="274"/>
        <v>0</v>
      </c>
      <c r="AJ600" s="317">
        <f t="shared" si="274"/>
        <v>0</v>
      </c>
      <c r="AK600" s="317">
        <f t="shared" si="274"/>
        <v>0</v>
      </c>
      <c r="AL600" s="317">
        <f t="shared" si="274"/>
        <v>0</v>
      </c>
      <c r="AM600" s="317">
        <f t="shared" si="274"/>
        <v>0</v>
      </c>
      <c r="AN600" s="317">
        <f t="shared" si="274"/>
        <v>0</v>
      </c>
      <c r="AO600" s="317">
        <f t="shared" si="274"/>
        <v>0</v>
      </c>
      <c r="AP600" s="317">
        <f t="shared" si="274"/>
        <v>0</v>
      </c>
      <c r="AQ600" s="317">
        <f t="shared" si="274"/>
        <v>0</v>
      </c>
      <c r="AR600" s="317">
        <f t="shared" si="274"/>
        <v>0</v>
      </c>
      <c r="AS600" s="317">
        <f t="shared" si="274"/>
        <v>0</v>
      </c>
      <c r="AT600" s="317">
        <f t="shared" si="274"/>
        <v>0</v>
      </c>
    </row>
    <row r="601" spans="2:46" ht="14.4" x14ac:dyDescent="0.3">
      <c r="B601" s="313" t="str">
        <f t="shared" si="273"/>
        <v>Apaquí</v>
      </c>
      <c r="C601" s="320"/>
      <c r="D601" s="313"/>
      <c r="E601" s="313"/>
      <c r="F601" s="316">
        <f t="shared" si="274"/>
        <v>0</v>
      </c>
      <c r="G601" s="317">
        <f t="shared" si="274"/>
        <v>0</v>
      </c>
      <c r="H601" s="317">
        <f t="shared" si="274"/>
        <v>0</v>
      </c>
      <c r="I601" s="317">
        <f t="shared" si="274"/>
        <v>0</v>
      </c>
      <c r="J601" s="317">
        <f t="shared" si="274"/>
        <v>0</v>
      </c>
      <c r="K601" s="316">
        <f t="shared" si="274"/>
        <v>0</v>
      </c>
      <c r="L601" s="317">
        <f t="shared" si="274"/>
        <v>0</v>
      </c>
      <c r="M601" s="317">
        <f t="shared" si="274"/>
        <v>0</v>
      </c>
      <c r="N601" s="317">
        <f t="shared" si="274"/>
        <v>0</v>
      </c>
      <c r="O601" s="317">
        <f t="shared" ref="O601:AT602" si="275">+O429</f>
        <v>0</v>
      </c>
      <c r="P601" s="316">
        <f t="shared" si="275"/>
        <v>0</v>
      </c>
      <c r="Q601" s="317">
        <f t="shared" si="275"/>
        <v>0</v>
      </c>
      <c r="R601" s="317">
        <f t="shared" si="275"/>
        <v>0</v>
      </c>
      <c r="S601" s="317">
        <f t="shared" si="275"/>
        <v>0</v>
      </c>
      <c r="T601" s="317">
        <f t="shared" si="275"/>
        <v>0</v>
      </c>
      <c r="U601" s="316">
        <f t="shared" si="275"/>
        <v>0</v>
      </c>
      <c r="V601" s="317">
        <f t="shared" si="275"/>
        <v>0</v>
      </c>
      <c r="W601" s="317">
        <f t="shared" si="275"/>
        <v>0</v>
      </c>
      <c r="X601" s="317">
        <f t="shared" si="275"/>
        <v>0</v>
      </c>
      <c r="Y601" s="317">
        <f t="shared" si="275"/>
        <v>0</v>
      </c>
      <c r="Z601" s="317">
        <f t="shared" si="275"/>
        <v>0</v>
      </c>
      <c r="AA601" s="317">
        <f t="shared" si="275"/>
        <v>0</v>
      </c>
      <c r="AB601" s="317">
        <f t="shared" si="275"/>
        <v>0</v>
      </c>
      <c r="AC601" s="317">
        <f t="shared" si="275"/>
        <v>0</v>
      </c>
      <c r="AD601" s="317">
        <f t="shared" si="275"/>
        <v>0</v>
      </c>
      <c r="AE601" s="317">
        <f t="shared" si="275"/>
        <v>0</v>
      </c>
      <c r="AF601" s="317">
        <f t="shared" si="275"/>
        <v>0</v>
      </c>
      <c r="AG601" s="317">
        <f t="shared" si="275"/>
        <v>0</v>
      </c>
      <c r="AH601" s="317">
        <f t="shared" si="275"/>
        <v>0</v>
      </c>
      <c r="AI601" s="317">
        <f t="shared" si="275"/>
        <v>0</v>
      </c>
      <c r="AJ601" s="317">
        <f t="shared" si="275"/>
        <v>0</v>
      </c>
      <c r="AK601" s="317">
        <f t="shared" si="275"/>
        <v>0</v>
      </c>
      <c r="AL601" s="317">
        <f t="shared" si="275"/>
        <v>0</v>
      </c>
      <c r="AM601" s="317">
        <f t="shared" si="275"/>
        <v>0</v>
      </c>
      <c r="AN601" s="317">
        <f t="shared" si="275"/>
        <v>0</v>
      </c>
      <c r="AO601" s="317">
        <f t="shared" si="275"/>
        <v>0</v>
      </c>
      <c r="AP601" s="317">
        <f t="shared" si="275"/>
        <v>0</v>
      </c>
      <c r="AQ601" s="317">
        <f t="shared" si="275"/>
        <v>0</v>
      </c>
      <c r="AR601" s="317">
        <f t="shared" si="275"/>
        <v>0</v>
      </c>
      <c r="AS601" s="317">
        <f t="shared" si="275"/>
        <v>0</v>
      </c>
      <c r="AT601" s="317">
        <f t="shared" si="275"/>
        <v>0</v>
      </c>
    </row>
    <row r="602" spans="2:46" ht="14.4" x14ac:dyDescent="0.3">
      <c r="B602" s="313" t="str">
        <f t="shared" si="273"/>
        <v>Cuyes - La Florida</v>
      </c>
      <c r="C602" s="320"/>
      <c r="D602" s="313"/>
      <c r="E602" s="313"/>
      <c r="F602" s="316">
        <f t="shared" ref="F602:U602" si="276">+F430</f>
        <v>0</v>
      </c>
      <c r="G602" s="317">
        <f t="shared" si="276"/>
        <v>0</v>
      </c>
      <c r="H602" s="317">
        <f t="shared" si="276"/>
        <v>0</v>
      </c>
      <c r="I602" s="317">
        <f t="shared" si="276"/>
        <v>0</v>
      </c>
      <c r="J602" s="317">
        <f t="shared" si="276"/>
        <v>0</v>
      </c>
      <c r="K602" s="316">
        <f t="shared" si="276"/>
        <v>0</v>
      </c>
      <c r="L602" s="317">
        <f t="shared" si="276"/>
        <v>0</v>
      </c>
      <c r="M602" s="317">
        <f t="shared" si="276"/>
        <v>0</v>
      </c>
      <c r="N602" s="317">
        <f t="shared" si="276"/>
        <v>0</v>
      </c>
      <c r="O602" s="317">
        <f t="shared" si="276"/>
        <v>0</v>
      </c>
      <c r="P602" s="316">
        <f t="shared" si="276"/>
        <v>0</v>
      </c>
      <c r="Q602" s="317">
        <f t="shared" si="276"/>
        <v>0</v>
      </c>
      <c r="R602" s="317">
        <f t="shared" si="276"/>
        <v>0</v>
      </c>
      <c r="S602" s="317">
        <f t="shared" si="276"/>
        <v>0</v>
      </c>
      <c r="T602" s="317">
        <f t="shared" si="276"/>
        <v>0</v>
      </c>
      <c r="U602" s="316">
        <f t="shared" si="276"/>
        <v>0</v>
      </c>
      <c r="V602" s="317">
        <f t="shared" si="275"/>
        <v>0</v>
      </c>
      <c r="W602" s="317">
        <f t="shared" si="275"/>
        <v>0</v>
      </c>
      <c r="X602" s="317">
        <f t="shared" si="275"/>
        <v>0</v>
      </c>
      <c r="Y602" s="317">
        <f t="shared" si="275"/>
        <v>0</v>
      </c>
      <c r="Z602" s="317">
        <f t="shared" si="275"/>
        <v>0</v>
      </c>
      <c r="AA602" s="317">
        <f t="shared" si="275"/>
        <v>0</v>
      </c>
      <c r="AB602" s="317">
        <f t="shared" si="275"/>
        <v>0</v>
      </c>
      <c r="AC602" s="317">
        <f t="shared" si="275"/>
        <v>0</v>
      </c>
      <c r="AD602" s="317">
        <f t="shared" si="275"/>
        <v>0</v>
      </c>
      <c r="AE602" s="317">
        <f t="shared" si="275"/>
        <v>0</v>
      </c>
      <c r="AF602" s="317">
        <f t="shared" si="275"/>
        <v>0</v>
      </c>
      <c r="AG602" s="317">
        <f t="shared" si="275"/>
        <v>0</v>
      </c>
      <c r="AH602" s="317">
        <f t="shared" si="275"/>
        <v>0</v>
      </c>
      <c r="AI602" s="317">
        <f t="shared" si="275"/>
        <v>0</v>
      </c>
      <c r="AJ602" s="317">
        <f t="shared" si="275"/>
        <v>0</v>
      </c>
      <c r="AK602" s="317">
        <f t="shared" si="275"/>
        <v>0</v>
      </c>
      <c r="AL602" s="317">
        <f t="shared" si="275"/>
        <v>0</v>
      </c>
      <c r="AM602" s="317">
        <f t="shared" si="275"/>
        <v>0</v>
      </c>
      <c r="AN602" s="317">
        <f t="shared" si="275"/>
        <v>0</v>
      </c>
      <c r="AO602" s="317">
        <f t="shared" si="275"/>
        <v>0</v>
      </c>
      <c r="AP602" s="317">
        <f t="shared" si="275"/>
        <v>0</v>
      </c>
      <c r="AQ602" s="317">
        <f t="shared" si="275"/>
        <v>0</v>
      </c>
      <c r="AR602" s="317">
        <f t="shared" si="275"/>
        <v>0</v>
      </c>
      <c r="AS602" s="317">
        <f t="shared" si="275"/>
        <v>0</v>
      </c>
      <c r="AT602" s="317">
        <f t="shared" si="275"/>
        <v>0</v>
      </c>
    </row>
    <row r="603" spans="2:46" ht="14.4" x14ac:dyDescent="0.3">
      <c r="B603" s="307" t="s">
        <v>203</v>
      </c>
      <c r="C603" s="321">
        <f>SUM(C589:C602)</f>
        <v>0</v>
      </c>
      <c r="D603" s="321">
        <f>SUM(D589:D602)</f>
        <v>0</v>
      </c>
      <c r="E603" s="321">
        <f>SUM(E589:E602)</f>
        <v>0</v>
      </c>
      <c r="F603" s="322">
        <f>SUM(F589:F602)</f>
        <v>0</v>
      </c>
      <c r="G603" s="321">
        <f t="shared" ref="G603:AT603" si="277">SUM(G589:G602)</f>
        <v>0</v>
      </c>
      <c r="H603" s="321">
        <f t="shared" si="277"/>
        <v>0</v>
      </c>
      <c r="I603" s="321">
        <f t="shared" si="277"/>
        <v>0</v>
      </c>
      <c r="J603" s="321">
        <f t="shared" si="277"/>
        <v>0</v>
      </c>
      <c r="K603" s="322">
        <f>SUM(K589:K602)</f>
        <v>0</v>
      </c>
      <c r="L603" s="321">
        <f t="shared" si="277"/>
        <v>0</v>
      </c>
      <c r="M603" s="321">
        <f t="shared" si="277"/>
        <v>0</v>
      </c>
      <c r="N603" s="321">
        <f t="shared" si="277"/>
        <v>0</v>
      </c>
      <c r="O603" s="321">
        <f t="shared" si="277"/>
        <v>0</v>
      </c>
      <c r="P603" s="322">
        <f t="shared" si="277"/>
        <v>0</v>
      </c>
      <c r="Q603" s="321">
        <f t="shared" si="277"/>
        <v>0</v>
      </c>
      <c r="R603" s="321">
        <f t="shared" si="277"/>
        <v>0</v>
      </c>
      <c r="S603" s="321">
        <f t="shared" si="277"/>
        <v>0</v>
      </c>
      <c r="T603" s="321">
        <f t="shared" si="277"/>
        <v>0</v>
      </c>
      <c r="U603" s="322">
        <f t="shared" si="277"/>
        <v>0</v>
      </c>
      <c r="V603" s="321">
        <f t="shared" si="277"/>
        <v>0</v>
      </c>
      <c r="W603" s="321">
        <f t="shared" si="277"/>
        <v>0</v>
      </c>
      <c r="X603" s="321">
        <f t="shared" si="277"/>
        <v>0</v>
      </c>
      <c r="Y603" s="321">
        <f t="shared" si="277"/>
        <v>0</v>
      </c>
      <c r="Z603" s="321">
        <f t="shared" si="277"/>
        <v>0</v>
      </c>
      <c r="AA603" s="321">
        <f t="shared" si="277"/>
        <v>0</v>
      </c>
      <c r="AB603" s="321">
        <f t="shared" si="277"/>
        <v>0</v>
      </c>
      <c r="AC603" s="321">
        <f t="shared" si="277"/>
        <v>0</v>
      </c>
      <c r="AD603" s="321">
        <f t="shared" si="277"/>
        <v>0</v>
      </c>
      <c r="AE603" s="321">
        <f t="shared" si="277"/>
        <v>0</v>
      </c>
      <c r="AF603" s="321">
        <f t="shared" si="277"/>
        <v>0</v>
      </c>
      <c r="AG603" s="321">
        <f t="shared" si="277"/>
        <v>0</v>
      </c>
      <c r="AH603" s="321">
        <f t="shared" si="277"/>
        <v>0</v>
      </c>
      <c r="AI603" s="321">
        <f t="shared" si="277"/>
        <v>0</v>
      </c>
      <c r="AJ603" s="321">
        <f t="shared" si="277"/>
        <v>0</v>
      </c>
      <c r="AK603" s="321">
        <f t="shared" si="277"/>
        <v>0</v>
      </c>
      <c r="AL603" s="321">
        <f t="shared" si="277"/>
        <v>0</v>
      </c>
      <c r="AM603" s="321">
        <f t="shared" si="277"/>
        <v>0</v>
      </c>
      <c r="AN603" s="321">
        <f t="shared" si="277"/>
        <v>0</v>
      </c>
      <c r="AO603" s="321">
        <f t="shared" si="277"/>
        <v>0</v>
      </c>
      <c r="AP603" s="321">
        <f t="shared" si="277"/>
        <v>0</v>
      </c>
      <c r="AQ603" s="321">
        <f t="shared" si="277"/>
        <v>0</v>
      </c>
      <c r="AR603" s="321">
        <f t="shared" si="277"/>
        <v>0</v>
      </c>
      <c r="AS603" s="321">
        <f t="shared" si="277"/>
        <v>0</v>
      </c>
      <c r="AT603" s="321">
        <f t="shared" si="277"/>
        <v>0</v>
      </c>
    </row>
    <row r="604" spans="2:46" ht="18" x14ac:dyDescent="0.2">
      <c r="B604" s="312" t="str">
        <f>+B537</f>
        <v>Proyectos hasta 30  MW</v>
      </c>
    </row>
    <row r="605" spans="2:46" ht="14.4" x14ac:dyDescent="0.3">
      <c r="C605" s="307">
        <f>+C566</f>
        <v>2007</v>
      </c>
      <c r="D605" s="307">
        <f>+D566</f>
        <v>2008</v>
      </c>
      <c r="E605" s="307">
        <f>+E566</f>
        <v>2009</v>
      </c>
      <c r="F605" s="314">
        <f t="shared" ref="F605:AT605" si="278">+F566</f>
        <v>2010</v>
      </c>
      <c r="G605" s="307">
        <f t="shared" si="278"/>
        <v>2011</v>
      </c>
      <c r="H605" s="307">
        <f t="shared" si="278"/>
        <v>2012</v>
      </c>
      <c r="I605" s="307">
        <f t="shared" si="278"/>
        <v>2013</v>
      </c>
      <c r="J605" s="307">
        <f t="shared" si="278"/>
        <v>2014</v>
      </c>
      <c r="K605" s="314">
        <f t="shared" si="278"/>
        <v>2015</v>
      </c>
      <c r="L605" s="307">
        <f t="shared" si="278"/>
        <v>2016</v>
      </c>
      <c r="M605" s="307">
        <f t="shared" si="278"/>
        <v>2017</v>
      </c>
      <c r="N605" s="307">
        <f t="shared" si="278"/>
        <v>2018</v>
      </c>
      <c r="O605" s="307">
        <f t="shared" si="278"/>
        <v>2019</v>
      </c>
      <c r="P605" s="314">
        <f t="shared" si="278"/>
        <v>2020</v>
      </c>
      <c r="Q605" s="307">
        <f t="shared" si="278"/>
        <v>2021</v>
      </c>
      <c r="R605" s="307">
        <f t="shared" si="278"/>
        <v>2022</v>
      </c>
      <c r="S605" s="307">
        <f t="shared" si="278"/>
        <v>2023</v>
      </c>
      <c r="T605" s="307">
        <f t="shared" si="278"/>
        <v>2024</v>
      </c>
      <c r="U605" s="314">
        <f t="shared" si="278"/>
        <v>2025</v>
      </c>
      <c r="V605" s="307">
        <f t="shared" si="278"/>
        <v>2026</v>
      </c>
      <c r="W605" s="307">
        <f t="shared" si="278"/>
        <v>2027</v>
      </c>
      <c r="X605" s="307">
        <f t="shared" si="278"/>
        <v>2028</v>
      </c>
      <c r="Y605" s="307">
        <f t="shared" si="278"/>
        <v>2029</v>
      </c>
      <c r="Z605" s="307">
        <f t="shared" si="278"/>
        <v>2030</v>
      </c>
      <c r="AA605" s="307">
        <f t="shared" si="278"/>
        <v>2031</v>
      </c>
      <c r="AB605" s="307">
        <f t="shared" si="278"/>
        <v>2032</v>
      </c>
      <c r="AC605" s="307">
        <f t="shared" si="278"/>
        <v>2033</v>
      </c>
      <c r="AD605" s="307">
        <f t="shared" si="278"/>
        <v>2034</v>
      </c>
      <c r="AE605" s="307">
        <f t="shared" si="278"/>
        <v>2035</v>
      </c>
      <c r="AF605" s="307">
        <f t="shared" si="278"/>
        <v>2036</v>
      </c>
      <c r="AG605" s="307">
        <f t="shared" si="278"/>
        <v>2037</v>
      </c>
      <c r="AH605" s="307">
        <f t="shared" si="278"/>
        <v>2038</v>
      </c>
      <c r="AI605" s="307">
        <f t="shared" si="278"/>
        <v>2039</v>
      </c>
      <c r="AJ605" s="307">
        <f t="shared" si="278"/>
        <v>2040</v>
      </c>
      <c r="AK605" s="307">
        <f t="shared" si="278"/>
        <v>2041</v>
      </c>
      <c r="AL605" s="307">
        <f t="shared" si="278"/>
        <v>2042</v>
      </c>
      <c r="AM605" s="307">
        <f t="shared" si="278"/>
        <v>2043</v>
      </c>
      <c r="AN605" s="307">
        <f t="shared" si="278"/>
        <v>2044</v>
      </c>
      <c r="AO605" s="307">
        <f t="shared" si="278"/>
        <v>2045</v>
      </c>
      <c r="AP605" s="307">
        <f t="shared" si="278"/>
        <v>2046</v>
      </c>
      <c r="AQ605" s="307">
        <f t="shared" si="278"/>
        <v>2047</v>
      </c>
      <c r="AR605" s="307">
        <f t="shared" si="278"/>
        <v>2048</v>
      </c>
      <c r="AS605" s="307">
        <f t="shared" si="278"/>
        <v>2049</v>
      </c>
      <c r="AT605" s="307">
        <f t="shared" si="278"/>
        <v>2050</v>
      </c>
    </row>
    <row r="606" spans="2:46" ht="14.4" x14ac:dyDescent="0.3">
      <c r="B606" s="313" t="str">
        <f>+B381</f>
        <v>CHORRILOS</v>
      </c>
      <c r="C606" s="313"/>
      <c r="D606" s="313"/>
      <c r="E606" s="313"/>
      <c r="F606" s="316">
        <f t="shared" ref="F606:AT607" si="279">+F381</f>
        <v>0</v>
      </c>
      <c r="G606" s="317">
        <f t="shared" si="279"/>
        <v>0</v>
      </c>
      <c r="H606" s="317">
        <f t="shared" si="279"/>
        <v>0</v>
      </c>
      <c r="I606" s="317">
        <f t="shared" si="279"/>
        <v>0</v>
      </c>
      <c r="J606" s="317">
        <f t="shared" si="279"/>
        <v>0</v>
      </c>
      <c r="K606" s="316">
        <f t="shared" si="279"/>
        <v>0</v>
      </c>
      <c r="L606" s="317">
        <f t="shared" si="279"/>
        <v>0</v>
      </c>
      <c r="M606" s="317">
        <f t="shared" si="279"/>
        <v>0</v>
      </c>
      <c r="N606" s="317">
        <f t="shared" si="279"/>
        <v>0</v>
      </c>
      <c r="O606" s="317">
        <f t="shared" si="279"/>
        <v>0</v>
      </c>
      <c r="P606" s="316">
        <f t="shared" si="279"/>
        <v>0</v>
      </c>
      <c r="Q606" s="317">
        <f t="shared" si="279"/>
        <v>0</v>
      </c>
      <c r="R606" s="317">
        <f t="shared" si="279"/>
        <v>0</v>
      </c>
      <c r="S606" s="317">
        <f t="shared" si="279"/>
        <v>0</v>
      </c>
      <c r="T606" s="317">
        <f t="shared" si="279"/>
        <v>0</v>
      </c>
      <c r="U606" s="316">
        <f t="shared" si="279"/>
        <v>0</v>
      </c>
      <c r="V606" s="317">
        <f t="shared" si="279"/>
        <v>0</v>
      </c>
      <c r="W606" s="317">
        <f t="shared" si="279"/>
        <v>0</v>
      </c>
      <c r="X606" s="317">
        <f t="shared" si="279"/>
        <v>0</v>
      </c>
      <c r="Y606" s="317">
        <f t="shared" si="279"/>
        <v>0</v>
      </c>
      <c r="Z606" s="317">
        <f t="shared" si="279"/>
        <v>0</v>
      </c>
      <c r="AA606" s="317">
        <f t="shared" si="279"/>
        <v>0</v>
      </c>
      <c r="AB606" s="317">
        <f t="shared" si="279"/>
        <v>0</v>
      </c>
      <c r="AC606" s="317">
        <f t="shared" si="279"/>
        <v>0</v>
      </c>
      <c r="AD606" s="317">
        <f t="shared" si="279"/>
        <v>0</v>
      </c>
      <c r="AE606" s="317">
        <f t="shared" si="279"/>
        <v>0</v>
      </c>
      <c r="AF606" s="317">
        <f t="shared" si="279"/>
        <v>0</v>
      </c>
      <c r="AG606" s="317">
        <f t="shared" si="279"/>
        <v>0</v>
      </c>
      <c r="AH606" s="317">
        <f t="shared" si="279"/>
        <v>0</v>
      </c>
      <c r="AI606" s="317">
        <f t="shared" si="279"/>
        <v>0</v>
      </c>
      <c r="AJ606" s="317">
        <f t="shared" si="279"/>
        <v>0</v>
      </c>
      <c r="AK606" s="317">
        <f t="shared" si="279"/>
        <v>0</v>
      </c>
      <c r="AL606" s="317">
        <f t="shared" si="279"/>
        <v>0</v>
      </c>
      <c r="AM606" s="317">
        <f t="shared" si="279"/>
        <v>0</v>
      </c>
      <c r="AN606" s="317">
        <f t="shared" si="279"/>
        <v>0</v>
      </c>
      <c r="AO606" s="317">
        <f t="shared" si="279"/>
        <v>0</v>
      </c>
      <c r="AP606" s="317">
        <f t="shared" si="279"/>
        <v>0</v>
      </c>
      <c r="AQ606" s="317">
        <f t="shared" si="279"/>
        <v>0</v>
      </c>
      <c r="AR606" s="317">
        <f t="shared" si="279"/>
        <v>0</v>
      </c>
      <c r="AS606" s="317">
        <f t="shared" si="279"/>
        <v>0</v>
      </c>
      <c r="AT606" s="317">
        <f t="shared" si="279"/>
        <v>0</v>
      </c>
    </row>
    <row r="607" spans="2:46" ht="14.4" x14ac:dyDescent="0.3">
      <c r="B607" s="313" t="str">
        <f>+B382</f>
        <v>VICTORIA</v>
      </c>
      <c r="C607" s="313"/>
      <c r="D607" s="313"/>
      <c r="E607" s="313"/>
      <c r="F607" s="316">
        <f t="shared" si="279"/>
        <v>0</v>
      </c>
      <c r="G607" s="317">
        <f t="shared" si="279"/>
        <v>0</v>
      </c>
      <c r="H607" s="317">
        <f t="shared" si="279"/>
        <v>0</v>
      </c>
      <c r="I607" s="317">
        <f t="shared" si="279"/>
        <v>0</v>
      </c>
      <c r="J607" s="317">
        <f t="shared" si="279"/>
        <v>0</v>
      </c>
      <c r="K607" s="316">
        <f t="shared" si="279"/>
        <v>0</v>
      </c>
      <c r="L607" s="317">
        <f t="shared" si="279"/>
        <v>0</v>
      </c>
      <c r="M607" s="317">
        <f t="shared" si="279"/>
        <v>0</v>
      </c>
      <c r="N607" s="317">
        <f t="shared" si="279"/>
        <v>0</v>
      </c>
      <c r="O607" s="317">
        <f t="shared" si="279"/>
        <v>0</v>
      </c>
      <c r="P607" s="316">
        <f t="shared" si="279"/>
        <v>0</v>
      </c>
      <c r="Q607" s="317">
        <f t="shared" si="279"/>
        <v>0</v>
      </c>
      <c r="R607" s="317">
        <f t="shared" si="279"/>
        <v>0</v>
      </c>
      <c r="S607" s="317">
        <f t="shared" si="279"/>
        <v>0</v>
      </c>
      <c r="T607" s="317">
        <f t="shared" si="279"/>
        <v>0</v>
      </c>
      <c r="U607" s="316">
        <f t="shared" si="279"/>
        <v>0</v>
      </c>
      <c r="V607" s="317">
        <f t="shared" si="279"/>
        <v>0</v>
      </c>
      <c r="W607" s="317">
        <f t="shared" si="279"/>
        <v>0</v>
      </c>
      <c r="X607" s="317">
        <f t="shared" si="279"/>
        <v>0</v>
      </c>
      <c r="Y607" s="317">
        <f t="shared" si="279"/>
        <v>0</v>
      </c>
      <c r="Z607" s="317">
        <f t="shared" si="279"/>
        <v>0</v>
      </c>
      <c r="AA607" s="317">
        <f t="shared" si="279"/>
        <v>0</v>
      </c>
      <c r="AB607" s="317">
        <f t="shared" si="279"/>
        <v>0</v>
      </c>
      <c r="AC607" s="317">
        <f t="shared" si="279"/>
        <v>0</v>
      </c>
      <c r="AD607" s="317">
        <f t="shared" si="279"/>
        <v>0</v>
      </c>
      <c r="AE607" s="317">
        <f t="shared" si="279"/>
        <v>0</v>
      </c>
      <c r="AF607" s="317">
        <f t="shared" si="279"/>
        <v>0</v>
      </c>
      <c r="AG607" s="317">
        <f t="shared" si="279"/>
        <v>0</v>
      </c>
      <c r="AH607" s="317">
        <f t="shared" si="279"/>
        <v>0</v>
      </c>
      <c r="AI607" s="317">
        <f t="shared" si="279"/>
        <v>0</v>
      </c>
      <c r="AJ607" s="317">
        <f t="shared" si="279"/>
        <v>0</v>
      </c>
      <c r="AK607" s="317">
        <f t="shared" si="279"/>
        <v>0</v>
      </c>
      <c r="AL607" s="317">
        <f t="shared" si="279"/>
        <v>0</v>
      </c>
      <c r="AM607" s="317">
        <f t="shared" si="279"/>
        <v>0</v>
      </c>
      <c r="AN607" s="317">
        <f t="shared" si="279"/>
        <v>0</v>
      </c>
      <c r="AO607" s="317">
        <f t="shared" si="279"/>
        <v>0</v>
      </c>
      <c r="AP607" s="317">
        <f t="shared" si="279"/>
        <v>0</v>
      </c>
      <c r="AQ607" s="317">
        <f t="shared" si="279"/>
        <v>0</v>
      </c>
      <c r="AR607" s="317">
        <f t="shared" si="279"/>
        <v>0</v>
      </c>
      <c r="AS607" s="317">
        <f t="shared" si="279"/>
        <v>0</v>
      </c>
      <c r="AT607" s="317">
        <f t="shared" si="279"/>
        <v>0</v>
      </c>
    </row>
    <row r="608" spans="2:46" ht="14.4" x14ac:dyDescent="0.3">
      <c r="B608" s="313" t="str">
        <f>+B390</f>
        <v>OCAÑA</v>
      </c>
      <c r="C608" s="313"/>
      <c r="D608" s="313"/>
      <c r="E608" s="313"/>
      <c r="F608" s="316">
        <f t="shared" ref="F608:AT608" si="280">+F390</f>
        <v>0</v>
      </c>
      <c r="G608" s="317">
        <f t="shared" si="280"/>
        <v>0</v>
      </c>
      <c r="H608" s="317">
        <f t="shared" si="280"/>
        <v>0</v>
      </c>
      <c r="I608" s="317">
        <f t="shared" si="280"/>
        <v>0</v>
      </c>
      <c r="J608" s="317">
        <f t="shared" si="280"/>
        <v>0</v>
      </c>
      <c r="K608" s="316">
        <f t="shared" si="280"/>
        <v>0</v>
      </c>
      <c r="L608" s="317">
        <f t="shared" si="280"/>
        <v>0</v>
      </c>
      <c r="M608" s="317">
        <f t="shared" si="280"/>
        <v>0</v>
      </c>
      <c r="N608" s="317">
        <f t="shared" si="280"/>
        <v>0</v>
      </c>
      <c r="O608" s="317">
        <f t="shared" si="280"/>
        <v>0</v>
      </c>
      <c r="P608" s="316">
        <f t="shared" si="280"/>
        <v>0</v>
      </c>
      <c r="Q608" s="317">
        <f t="shared" si="280"/>
        <v>0</v>
      </c>
      <c r="R608" s="317">
        <f t="shared" si="280"/>
        <v>0</v>
      </c>
      <c r="S608" s="317">
        <f t="shared" si="280"/>
        <v>0</v>
      </c>
      <c r="T608" s="317">
        <f t="shared" si="280"/>
        <v>0</v>
      </c>
      <c r="U608" s="316">
        <f t="shared" si="280"/>
        <v>0</v>
      </c>
      <c r="V608" s="317">
        <f t="shared" si="280"/>
        <v>0</v>
      </c>
      <c r="W608" s="317">
        <f t="shared" si="280"/>
        <v>0</v>
      </c>
      <c r="X608" s="317">
        <f t="shared" si="280"/>
        <v>0</v>
      </c>
      <c r="Y608" s="317">
        <f t="shared" si="280"/>
        <v>0</v>
      </c>
      <c r="Z608" s="317">
        <f t="shared" si="280"/>
        <v>0</v>
      </c>
      <c r="AA608" s="317">
        <f t="shared" si="280"/>
        <v>0</v>
      </c>
      <c r="AB608" s="317">
        <f t="shared" si="280"/>
        <v>0</v>
      </c>
      <c r="AC608" s="317">
        <f t="shared" si="280"/>
        <v>0</v>
      </c>
      <c r="AD608" s="317">
        <f t="shared" si="280"/>
        <v>0</v>
      </c>
      <c r="AE608" s="317">
        <f t="shared" si="280"/>
        <v>0</v>
      </c>
      <c r="AF608" s="317">
        <f t="shared" si="280"/>
        <v>0</v>
      </c>
      <c r="AG608" s="317">
        <f t="shared" si="280"/>
        <v>0</v>
      </c>
      <c r="AH608" s="317">
        <f t="shared" si="280"/>
        <v>0</v>
      </c>
      <c r="AI608" s="317">
        <f t="shared" si="280"/>
        <v>0</v>
      </c>
      <c r="AJ608" s="317">
        <f t="shared" si="280"/>
        <v>0</v>
      </c>
      <c r="AK608" s="317">
        <f t="shared" si="280"/>
        <v>0</v>
      </c>
      <c r="AL608" s="317">
        <f t="shared" si="280"/>
        <v>0</v>
      </c>
      <c r="AM608" s="317">
        <f t="shared" si="280"/>
        <v>0</v>
      </c>
      <c r="AN608" s="317">
        <f t="shared" si="280"/>
        <v>0</v>
      </c>
      <c r="AO608" s="317">
        <f t="shared" si="280"/>
        <v>0</v>
      </c>
      <c r="AP608" s="317">
        <f t="shared" si="280"/>
        <v>0</v>
      </c>
      <c r="AQ608" s="317">
        <f t="shared" si="280"/>
        <v>0</v>
      </c>
      <c r="AR608" s="317">
        <f t="shared" si="280"/>
        <v>0</v>
      </c>
      <c r="AS608" s="317">
        <f t="shared" si="280"/>
        <v>0</v>
      </c>
      <c r="AT608" s="317">
        <f t="shared" si="280"/>
        <v>0</v>
      </c>
    </row>
    <row r="609" spans="2:46" ht="14.4" x14ac:dyDescent="0.3">
      <c r="B609" s="313" t="str">
        <f>+B392</f>
        <v>San José del Tambo</v>
      </c>
      <c r="C609" s="313"/>
      <c r="D609" s="313"/>
      <c r="E609" s="313"/>
      <c r="F609" s="316">
        <f t="shared" ref="F609:AT611" si="281">+F392</f>
        <v>0</v>
      </c>
      <c r="G609" s="317">
        <f t="shared" si="281"/>
        <v>0</v>
      </c>
      <c r="H609" s="317">
        <f t="shared" si="281"/>
        <v>0</v>
      </c>
      <c r="I609" s="317">
        <f t="shared" si="281"/>
        <v>0</v>
      </c>
      <c r="J609" s="317">
        <f>+J392</f>
        <v>0</v>
      </c>
      <c r="K609" s="316">
        <f t="shared" si="281"/>
        <v>0</v>
      </c>
      <c r="L609" s="317">
        <f t="shared" si="281"/>
        <v>0</v>
      </c>
      <c r="M609" s="317">
        <f t="shared" si="281"/>
        <v>0</v>
      </c>
      <c r="N609" s="317">
        <f t="shared" si="281"/>
        <v>0</v>
      </c>
      <c r="O609" s="317">
        <f t="shared" si="281"/>
        <v>0</v>
      </c>
      <c r="P609" s="316">
        <f t="shared" si="281"/>
        <v>0</v>
      </c>
      <c r="Q609" s="317">
        <f t="shared" si="281"/>
        <v>0</v>
      </c>
      <c r="R609" s="317">
        <f t="shared" si="281"/>
        <v>0</v>
      </c>
      <c r="S609" s="317">
        <f t="shared" si="281"/>
        <v>0</v>
      </c>
      <c r="T609" s="317">
        <f t="shared" si="281"/>
        <v>0</v>
      </c>
      <c r="U609" s="316">
        <f t="shared" si="281"/>
        <v>0</v>
      </c>
      <c r="V609" s="317">
        <f t="shared" si="281"/>
        <v>0</v>
      </c>
      <c r="W609" s="317">
        <f t="shared" si="281"/>
        <v>0</v>
      </c>
      <c r="X609" s="317">
        <f t="shared" si="281"/>
        <v>0</v>
      </c>
      <c r="Y609" s="317">
        <f t="shared" si="281"/>
        <v>0</v>
      </c>
      <c r="Z609" s="317">
        <f t="shared" si="281"/>
        <v>0</v>
      </c>
      <c r="AA609" s="317">
        <f t="shared" si="281"/>
        <v>0</v>
      </c>
      <c r="AB609" s="317">
        <f t="shared" si="281"/>
        <v>0</v>
      </c>
      <c r="AC609" s="317">
        <f t="shared" si="281"/>
        <v>0</v>
      </c>
      <c r="AD609" s="317">
        <f t="shared" si="281"/>
        <v>0</v>
      </c>
      <c r="AE609" s="317">
        <f t="shared" si="281"/>
        <v>0</v>
      </c>
      <c r="AF609" s="317">
        <f t="shared" si="281"/>
        <v>0</v>
      </c>
      <c r="AG609" s="317">
        <f t="shared" si="281"/>
        <v>0</v>
      </c>
      <c r="AH609" s="317">
        <f t="shared" si="281"/>
        <v>0</v>
      </c>
      <c r="AI609" s="317">
        <f t="shared" si="281"/>
        <v>0</v>
      </c>
      <c r="AJ609" s="317">
        <f t="shared" si="281"/>
        <v>0</v>
      </c>
      <c r="AK609" s="317">
        <f t="shared" si="281"/>
        <v>0</v>
      </c>
      <c r="AL609" s="317">
        <f t="shared" si="281"/>
        <v>0</v>
      </c>
      <c r="AM609" s="317">
        <f t="shared" si="281"/>
        <v>0</v>
      </c>
      <c r="AN609" s="317">
        <f t="shared" si="281"/>
        <v>0</v>
      </c>
      <c r="AO609" s="317">
        <f t="shared" si="281"/>
        <v>0</v>
      </c>
      <c r="AP609" s="317">
        <f t="shared" si="281"/>
        <v>0</v>
      </c>
      <c r="AQ609" s="317">
        <f t="shared" si="281"/>
        <v>0</v>
      </c>
      <c r="AR609" s="317">
        <f t="shared" si="281"/>
        <v>0</v>
      </c>
      <c r="AS609" s="317">
        <f t="shared" si="281"/>
        <v>0</v>
      </c>
      <c r="AT609" s="317">
        <f t="shared" si="281"/>
        <v>0</v>
      </c>
    </row>
    <row r="610" spans="2:46" ht="14.4" x14ac:dyDescent="0.3">
      <c r="B610" s="313" t="str">
        <f>+B393</f>
        <v>Isimanchi II</v>
      </c>
      <c r="C610" s="313"/>
      <c r="D610" s="313"/>
      <c r="E610" s="313"/>
      <c r="F610" s="316">
        <f t="shared" si="281"/>
        <v>0</v>
      </c>
      <c r="G610" s="317">
        <f t="shared" si="281"/>
        <v>0</v>
      </c>
      <c r="H610" s="317">
        <f t="shared" si="281"/>
        <v>0</v>
      </c>
      <c r="I610" s="317">
        <f t="shared" si="281"/>
        <v>0</v>
      </c>
      <c r="J610" s="317">
        <f t="shared" si="281"/>
        <v>0</v>
      </c>
      <c r="K610" s="316">
        <f t="shared" si="281"/>
        <v>0</v>
      </c>
      <c r="L610" s="317">
        <f t="shared" si="281"/>
        <v>0</v>
      </c>
      <c r="M610" s="317">
        <f t="shared" si="281"/>
        <v>0</v>
      </c>
      <c r="N610" s="317">
        <f t="shared" si="281"/>
        <v>0</v>
      </c>
      <c r="O610" s="317">
        <f t="shared" si="281"/>
        <v>0</v>
      </c>
      <c r="P610" s="316">
        <f t="shared" si="281"/>
        <v>0</v>
      </c>
      <c r="Q610" s="317">
        <f t="shared" si="281"/>
        <v>0</v>
      </c>
      <c r="R610" s="317">
        <f t="shared" si="281"/>
        <v>0</v>
      </c>
      <c r="S610" s="317">
        <f t="shared" si="281"/>
        <v>0</v>
      </c>
      <c r="T610" s="317">
        <f t="shared" si="281"/>
        <v>0</v>
      </c>
      <c r="U610" s="316">
        <f t="shared" si="281"/>
        <v>0</v>
      </c>
      <c r="V610" s="317">
        <f t="shared" si="281"/>
        <v>0</v>
      </c>
      <c r="W610" s="317">
        <f t="shared" si="281"/>
        <v>0</v>
      </c>
      <c r="X610" s="317">
        <f t="shared" si="281"/>
        <v>0</v>
      </c>
      <c r="Y610" s="317">
        <f t="shared" si="281"/>
        <v>0</v>
      </c>
      <c r="Z610" s="317">
        <f t="shared" si="281"/>
        <v>0</v>
      </c>
      <c r="AA610" s="317">
        <f t="shared" si="281"/>
        <v>0</v>
      </c>
      <c r="AB610" s="317">
        <f t="shared" si="281"/>
        <v>0</v>
      </c>
      <c r="AC610" s="317">
        <f t="shared" si="281"/>
        <v>0</v>
      </c>
      <c r="AD610" s="317">
        <f t="shared" si="281"/>
        <v>0</v>
      </c>
      <c r="AE610" s="317">
        <f t="shared" si="281"/>
        <v>0</v>
      </c>
      <c r="AF610" s="317">
        <f t="shared" si="281"/>
        <v>0</v>
      </c>
      <c r="AG610" s="317">
        <f t="shared" si="281"/>
        <v>0</v>
      </c>
      <c r="AH610" s="317">
        <f t="shared" si="281"/>
        <v>0</v>
      </c>
      <c r="AI610" s="317">
        <f t="shared" si="281"/>
        <v>0</v>
      </c>
      <c r="AJ610" s="317">
        <f t="shared" si="281"/>
        <v>0</v>
      </c>
      <c r="AK610" s="317">
        <f t="shared" si="281"/>
        <v>0</v>
      </c>
      <c r="AL610" s="317">
        <f t="shared" si="281"/>
        <v>0</v>
      </c>
      <c r="AM610" s="317">
        <f t="shared" si="281"/>
        <v>0</v>
      </c>
      <c r="AN610" s="317">
        <f t="shared" si="281"/>
        <v>0</v>
      </c>
      <c r="AO610" s="317">
        <f t="shared" si="281"/>
        <v>0</v>
      </c>
      <c r="AP610" s="317">
        <f t="shared" si="281"/>
        <v>0</v>
      </c>
      <c r="AQ610" s="317">
        <f t="shared" si="281"/>
        <v>0</v>
      </c>
      <c r="AR610" s="317">
        <f t="shared" si="281"/>
        <v>0</v>
      </c>
      <c r="AS610" s="317">
        <f t="shared" si="281"/>
        <v>0</v>
      </c>
      <c r="AT610" s="317">
        <f t="shared" si="281"/>
        <v>0</v>
      </c>
    </row>
    <row r="611" spans="2:46" ht="14.4" x14ac:dyDescent="0.3">
      <c r="B611" s="313" t="str">
        <f>+B394</f>
        <v>Saymirín V</v>
      </c>
      <c r="C611" s="313"/>
      <c r="D611" s="313"/>
      <c r="E611" s="313"/>
      <c r="F611" s="316">
        <f t="shared" si="281"/>
        <v>0</v>
      </c>
      <c r="G611" s="317">
        <f t="shared" si="281"/>
        <v>0</v>
      </c>
      <c r="H611" s="317">
        <f t="shared" si="281"/>
        <v>0</v>
      </c>
      <c r="I611" s="317">
        <f t="shared" si="281"/>
        <v>0</v>
      </c>
      <c r="J611" s="317">
        <f t="shared" si="281"/>
        <v>0</v>
      </c>
      <c r="K611" s="316">
        <f t="shared" si="281"/>
        <v>0</v>
      </c>
      <c r="L611" s="317">
        <f t="shared" si="281"/>
        <v>0</v>
      </c>
      <c r="M611" s="317">
        <f t="shared" si="281"/>
        <v>0</v>
      </c>
      <c r="N611" s="317">
        <f t="shared" si="281"/>
        <v>0</v>
      </c>
      <c r="O611" s="317">
        <f t="shared" si="281"/>
        <v>0</v>
      </c>
      <c r="P611" s="316">
        <f t="shared" si="281"/>
        <v>0</v>
      </c>
      <c r="Q611" s="317">
        <f t="shared" si="281"/>
        <v>0</v>
      </c>
      <c r="R611" s="317">
        <f t="shared" si="281"/>
        <v>0</v>
      </c>
      <c r="S611" s="317">
        <f t="shared" si="281"/>
        <v>0</v>
      </c>
      <c r="T611" s="317">
        <f t="shared" si="281"/>
        <v>0</v>
      </c>
      <c r="U611" s="316">
        <f t="shared" si="281"/>
        <v>0</v>
      </c>
      <c r="V611" s="317">
        <f t="shared" si="281"/>
        <v>0</v>
      </c>
      <c r="W611" s="317">
        <f t="shared" si="281"/>
        <v>0</v>
      </c>
      <c r="X611" s="317">
        <f t="shared" si="281"/>
        <v>0</v>
      </c>
      <c r="Y611" s="317">
        <f t="shared" si="281"/>
        <v>0</v>
      </c>
      <c r="Z611" s="317">
        <f t="shared" si="281"/>
        <v>0</v>
      </c>
      <c r="AA611" s="317">
        <f t="shared" si="281"/>
        <v>0</v>
      </c>
      <c r="AB611" s="317">
        <f t="shared" si="281"/>
        <v>0</v>
      </c>
      <c r="AC611" s="317">
        <f t="shared" si="281"/>
        <v>0</v>
      </c>
      <c r="AD611" s="317">
        <f t="shared" si="281"/>
        <v>0</v>
      </c>
      <c r="AE611" s="317">
        <f t="shared" si="281"/>
        <v>0</v>
      </c>
      <c r="AF611" s="317">
        <f t="shared" si="281"/>
        <v>0</v>
      </c>
      <c r="AG611" s="317">
        <f t="shared" si="281"/>
        <v>0</v>
      </c>
      <c r="AH611" s="317">
        <f t="shared" si="281"/>
        <v>0</v>
      </c>
      <c r="AI611" s="317">
        <f t="shared" si="281"/>
        <v>0</v>
      </c>
      <c r="AJ611" s="317">
        <f t="shared" si="281"/>
        <v>0</v>
      </c>
      <c r="AK611" s="317">
        <f t="shared" si="281"/>
        <v>0</v>
      </c>
      <c r="AL611" s="317">
        <f t="shared" si="281"/>
        <v>0</v>
      </c>
      <c r="AM611" s="317">
        <f t="shared" si="281"/>
        <v>0</v>
      </c>
      <c r="AN611" s="317">
        <f t="shared" si="281"/>
        <v>0</v>
      </c>
      <c r="AO611" s="317">
        <f t="shared" si="281"/>
        <v>0</v>
      </c>
      <c r="AP611" s="317">
        <f t="shared" si="281"/>
        <v>0</v>
      </c>
      <c r="AQ611" s="317">
        <f t="shared" si="281"/>
        <v>0</v>
      </c>
      <c r="AR611" s="317">
        <f t="shared" si="281"/>
        <v>0</v>
      </c>
      <c r="AS611" s="317">
        <f t="shared" si="281"/>
        <v>0</v>
      </c>
      <c r="AT611" s="317">
        <f t="shared" si="281"/>
        <v>0</v>
      </c>
    </row>
    <row r="612" spans="2:46" ht="14.4" x14ac:dyDescent="0.3">
      <c r="B612" s="313" t="str">
        <f t="shared" ref="B612:B617" si="282">+B396</f>
        <v>Topo</v>
      </c>
      <c r="C612" s="313"/>
      <c r="D612" s="313"/>
      <c r="E612" s="313"/>
      <c r="F612" s="316">
        <f t="shared" ref="F612:AT617" si="283">+F396</f>
        <v>0</v>
      </c>
      <c r="G612" s="317">
        <f t="shared" si="283"/>
        <v>0</v>
      </c>
      <c r="H612" s="317">
        <f t="shared" si="283"/>
        <v>0</v>
      </c>
      <c r="I612" s="317">
        <f t="shared" si="283"/>
        <v>0</v>
      </c>
      <c r="J612" s="317">
        <f t="shared" si="283"/>
        <v>0</v>
      </c>
      <c r="K612" s="316">
        <f t="shared" si="283"/>
        <v>0</v>
      </c>
      <c r="L612" s="317">
        <f t="shared" si="283"/>
        <v>0</v>
      </c>
      <c r="M612" s="317">
        <f t="shared" si="283"/>
        <v>0</v>
      </c>
      <c r="N612" s="317">
        <f t="shared" si="283"/>
        <v>0</v>
      </c>
      <c r="O612" s="317">
        <f t="shared" si="283"/>
        <v>0</v>
      </c>
      <c r="P612" s="316">
        <f t="shared" si="283"/>
        <v>0</v>
      </c>
      <c r="Q612" s="317">
        <f t="shared" si="283"/>
        <v>0</v>
      </c>
      <c r="R612" s="317">
        <f t="shared" si="283"/>
        <v>0</v>
      </c>
      <c r="S612" s="317">
        <f t="shared" si="283"/>
        <v>0</v>
      </c>
      <c r="T612" s="317">
        <f t="shared" si="283"/>
        <v>0</v>
      </c>
      <c r="U612" s="316">
        <f t="shared" si="283"/>
        <v>0</v>
      </c>
      <c r="V612" s="317">
        <f t="shared" si="283"/>
        <v>0</v>
      </c>
      <c r="W612" s="317">
        <f t="shared" si="283"/>
        <v>0</v>
      </c>
      <c r="X612" s="317">
        <f t="shared" si="283"/>
        <v>0</v>
      </c>
      <c r="Y612" s="317">
        <f t="shared" si="283"/>
        <v>0</v>
      </c>
      <c r="Z612" s="317">
        <f t="shared" si="283"/>
        <v>0</v>
      </c>
      <c r="AA612" s="317">
        <f t="shared" si="283"/>
        <v>0</v>
      </c>
      <c r="AB612" s="317">
        <f t="shared" si="283"/>
        <v>0</v>
      </c>
      <c r="AC612" s="317">
        <f t="shared" si="283"/>
        <v>0</v>
      </c>
      <c r="AD612" s="317">
        <f t="shared" si="283"/>
        <v>0</v>
      </c>
      <c r="AE612" s="317">
        <f t="shared" si="283"/>
        <v>0</v>
      </c>
      <c r="AF612" s="317">
        <f t="shared" si="283"/>
        <v>0</v>
      </c>
      <c r="AG612" s="317">
        <f t="shared" si="283"/>
        <v>0</v>
      </c>
      <c r="AH612" s="317">
        <f t="shared" si="283"/>
        <v>0</v>
      </c>
      <c r="AI612" s="317">
        <f t="shared" si="283"/>
        <v>0</v>
      </c>
      <c r="AJ612" s="317">
        <f t="shared" si="283"/>
        <v>0</v>
      </c>
      <c r="AK612" s="317">
        <f t="shared" si="283"/>
        <v>0</v>
      </c>
      <c r="AL612" s="317">
        <f t="shared" si="283"/>
        <v>0</v>
      </c>
      <c r="AM612" s="317">
        <f t="shared" si="283"/>
        <v>0</v>
      </c>
      <c r="AN612" s="317">
        <f t="shared" si="283"/>
        <v>0</v>
      </c>
      <c r="AO612" s="317">
        <f t="shared" si="283"/>
        <v>0</v>
      </c>
      <c r="AP612" s="317">
        <f t="shared" si="283"/>
        <v>0</v>
      </c>
      <c r="AQ612" s="317">
        <f t="shared" si="283"/>
        <v>0</v>
      </c>
      <c r="AR612" s="317">
        <f t="shared" si="283"/>
        <v>0</v>
      </c>
      <c r="AS612" s="317">
        <f t="shared" si="283"/>
        <v>0</v>
      </c>
      <c r="AT612" s="317">
        <f t="shared" si="283"/>
        <v>0</v>
      </c>
    </row>
    <row r="613" spans="2:46" ht="14.4" x14ac:dyDescent="0.3">
      <c r="B613" s="313" t="str">
        <f t="shared" si="282"/>
        <v>San José de Minas</v>
      </c>
      <c r="C613" s="313"/>
      <c r="D613" s="313"/>
      <c r="E613" s="313"/>
      <c r="F613" s="316">
        <f t="shared" si="283"/>
        <v>0</v>
      </c>
      <c r="G613" s="317">
        <f t="shared" si="283"/>
        <v>0</v>
      </c>
      <c r="H613" s="317">
        <f t="shared" si="283"/>
        <v>0</v>
      </c>
      <c r="I613" s="317">
        <f t="shared" si="283"/>
        <v>0</v>
      </c>
      <c r="J613" s="317">
        <f t="shared" si="283"/>
        <v>0</v>
      </c>
      <c r="K613" s="316">
        <f t="shared" si="283"/>
        <v>0</v>
      </c>
      <c r="L613" s="317">
        <f t="shared" si="283"/>
        <v>0</v>
      </c>
      <c r="M613" s="317">
        <f t="shared" si="283"/>
        <v>0</v>
      </c>
      <c r="N613" s="317">
        <f t="shared" si="283"/>
        <v>0</v>
      </c>
      <c r="O613" s="317">
        <f t="shared" si="283"/>
        <v>0</v>
      </c>
      <c r="P613" s="316">
        <f t="shared" si="283"/>
        <v>0</v>
      </c>
      <c r="Q613" s="317">
        <f t="shared" si="283"/>
        <v>0</v>
      </c>
      <c r="R613" s="317">
        <f t="shared" si="283"/>
        <v>0</v>
      </c>
      <c r="S613" s="317">
        <f t="shared" si="283"/>
        <v>0</v>
      </c>
      <c r="T613" s="317">
        <f t="shared" si="283"/>
        <v>0</v>
      </c>
      <c r="U613" s="316">
        <f t="shared" si="283"/>
        <v>0</v>
      </c>
      <c r="V613" s="317">
        <f t="shared" si="283"/>
        <v>0</v>
      </c>
      <c r="W613" s="317">
        <f t="shared" si="283"/>
        <v>0</v>
      </c>
      <c r="X613" s="317">
        <f t="shared" si="283"/>
        <v>0</v>
      </c>
      <c r="Y613" s="317">
        <f t="shared" si="283"/>
        <v>0</v>
      </c>
      <c r="Z613" s="317">
        <f t="shared" si="283"/>
        <v>0</v>
      </c>
      <c r="AA613" s="317">
        <f t="shared" si="283"/>
        <v>0</v>
      </c>
      <c r="AB613" s="317">
        <f t="shared" si="283"/>
        <v>0</v>
      </c>
      <c r="AC613" s="317">
        <f t="shared" si="283"/>
        <v>0</v>
      </c>
      <c r="AD613" s="317">
        <f t="shared" si="283"/>
        <v>0</v>
      </c>
      <c r="AE613" s="317">
        <f t="shared" si="283"/>
        <v>0</v>
      </c>
      <c r="AF613" s="317">
        <f t="shared" si="283"/>
        <v>0</v>
      </c>
      <c r="AG613" s="317">
        <f t="shared" si="283"/>
        <v>0</v>
      </c>
      <c r="AH613" s="317">
        <f t="shared" si="283"/>
        <v>0</v>
      </c>
      <c r="AI613" s="317">
        <f t="shared" si="283"/>
        <v>0</v>
      </c>
      <c r="AJ613" s="317">
        <f t="shared" si="283"/>
        <v>0</v>
      </c>
      <c r="AK613" s="317">
        <f t="shared" si="283"/>
        <v>0</v>
      </c>
      <c r="AL613" s="317">
        <f t="shared" si="283"/>
        <v>0</v>
      </c>
      <c r="AM613" s="317">
        <f t="shared" si="283"/>
        <v>0</v>
      </c>
      <c r="AN613" s="317">
        <f t="shared" si="283"/>
        <v>0</v>
      </c>
      <c r="AO613" s="317">
        <f t="shared" si="283"/>
        <v>0</v>
      </c>
      <c r="AP613" s="317">
        <f t="shared" si="283"/>
        <v>0</v>
      </c>
      <c r="AQ613" s="317">
        <f t="shared" si="283"/>
        <v>0</v>
      </c>
      <c r="AR613" s="317">
        <f t="shared" si="283"/>
        <v>0</v>
      </c>
      <c r="AS613" s="317">
        <f t="shared" si="283"/>
        <v>0</v>
      </c>
      <c r="AT613" s="317">
        <f t="shared" si="283"/>
        <v>0</v>
      </c>
    </row>
    <row r="614" spans="2:46" ht="14.4" x14ac:dyDescent="0.3">
      <c r="B614" s="313" t="str">
        <f t="shared" si="282"/>
        <v>Sabanilla</v>
      </c>
      <c r="C614" s="313"/>
      <c r="D614" s="313"/>
      <c r="E614" s="313"/>
      <c r="F614" s="316">
        <f t="shared" si="283"/>
        <v>0</v>
      </c>
      <c r="G614" s="317">
        <f t="shared" si="283"/>
        <v>0</v>
      </c>
      <c r="H614" s="317">
        <f t="shared" si="283"/>
        <v>0</v>
      </c>
      <c r="I614" s="317">
        <f t="shared" si="283"/>
        <v>0</v>
      </c>
      <c r="J614" s="317">
        <f t="shared" si="283"/>
        <v>0</v>
      </c>
      <c r="K614" s="316">
        <f t="shared" si="283"/>
        <v>0</v>
      </c>
      <c r="L614" s="317">
        <f t="shared" si="283"/>
        <v>0</v>
      </c>
      <c r="M614" s="317">
        <f t="shared" si="283"/>
        <v>0</v>
      </c>
      <c r="N614" s="317">
        <f t="shared" si="283"/>
        <v>0</v>
      </c>
      <c r="O614" s="317">
        <f t="shared" si="283"/>
        <v>0</v>
      </c>
      <c r="P614" s="316">
        <f t="shared" si="283"/>
        <v>0</v>
      </c>
      <c r="Q614" s="317">
        <f t="shared" si="283"/>
        <v>0</v>
      </c>
      <c r="R614" s="317">
        <f t="shared" si="283"/>
        <v>0</v>
      </c>
      <c r="S614" s="317">
        <f t="shared" si="283"/>
        <v>0</v>
      </c>
      <c r="T614" s="317">
        <f t="shared" si="283"/>
        <v>0</v>
      </c>
      <c r="U614" s="316">
        <f t="shared" si="283"/>
        <v>0</v>
      </c>
      <c r="V614" s="317">
        <f t="shared" si="283"/>
        <v>0</v>
      </c>
      <c r="W614" s="317">
        <f t="shared" si="283"/>
        <v>0</v>
      </c>
      <c r="X614" s="317">
        <f t="shared" si="283"/>
        <v>0</v>
      </c>
      <c r="Y614" s="317">
        <f t="shared" si="283"/>
        <v>0</v>
      </c>
      <c r="Z614" s="317">
        <f t="shared" si="283"/>
        <v>0</v>
      </c>
      <c r="AA614" s="317">
        <f t="shared" si="283"/>
        <v>0</v>
      </c>
      <c r="AB614" s="317">
        <f t="shared" si="283"/>
        <v>0</v>
      </c>
      <c r="AC614" s="317">
        <f t="shared" si="283"/>
        <v>0</v>
      </c>
      <c r="AD614" s="317">
        <f t="shared" si="283"/>
        <v>0</v>
      </c>
      <c r="AE614" s="317">
        <f t="shared" si="283"/>
        <v>0</v>
      </c>
      <c r="AF614" s="317">
        <f t="shared" si="283"/>
        <v>0</v>
      </c>
      <c r="AG614" s="317">
        <f t="shared" si="283"/>
        <v>0</v>
      </c>
      <c r="AH614" s="317">
        <f t="shared" si="283"/>
        <v>0</v>
      </c>
      <c r="AI614" s="317">
        <f t="shared" si="283"/>
        <v>0</v>
      </c>
      <c r="AJ614" s="317">
        <f t="shared" si="283"/>
        <v>0</v>
      </c>
      <c r="AK614" s="317">
        <f t="shared" si="283"/>
        <v>0</v>
      </c>
      <c r="AL614" s="317">
        <f t="shared" si="283"/>
        <v>0</v>
      </c>
      <c r="AM614" s="317">
        <f t="shared" si="283"/>
        <v>0</v>
      </c>
      <c r="AN614" s="317">
        <f t="shared" si="283"/>
        <v>0</v>
      </c>
      <c r="AO614" s="317">
        <f t="shared" si="283"/>
        <v>0</v>
      </c>
      <c r="AP614" s="317">
        <f t="shared" si="283"/>
        <v>0</v>
      </c>
      <c r="AQ614" s="317">
        <f t="shared" si="283"/>
        <v>0</v>
      </c>
      <c r="AR614" s="317">
        <f t="shared" si="283"/>
        <v>0</v>
      </c>
      <c r="AS614" s="317">
        <f t="shared" si="283"/>
        <v>0</v>
      </c>
      <c r="AT614" s="317">
        <f t="shared" si="283"/>
        <v>0</v>
      </c>
    </row>
    <row r="615" spans="2:46" ht="14.4" x14ac:dyDescent="0.3">
      <c r="B615" s="313" t="str">
        <f t="shared" si="282"/>
        <v>Río Verde Chico</v>
      </c>
      <c r="C615" s="313"/>
      <c r="D615" s="313"/>
      <c r="E615" s="313"/>
      <c r="F615" s="316">
        <f t="shared" si="283"/>
        <v>0</v>
      </c>
      <c r="G615" s="317">
        <f t="shared" si="283"/>
        <v>0</v>
      </c>
      <c r="H615" s="317">
        <f t="shared" si="283"/>
        <v>0</v>
      </c>
      <c r="I615" s="317">
        <f t="shared" si="283"/>
        <v>0</v>
      </c>
      <c r="J615" s="317">
        <f t="shared" si="283"/>
        <v>0</v>
      </c>
      <c r="K615" s="316">
        <f t="shared" si="283"/>
        <v>0</v>
      </c>
      <c r="L615" s="317">
        <f t="shared" si="283"/>
        <v>0</v>
      </c>
      <c r="M615" s="317">
        <f t="shared" si="283"/>
        <v>0</v>
      </c>
      <c r="N615" s="317">
        <f t="shared" si="283"/>
        <v>0</v>
      </c>
      <c r="O615" s="317">
        <f t="shared" si="283"/>
        <v>0</v>
      </c>
      <c r="P615" s="316">
        <f t="shared" si="283"/>
        <v>0</v>
      </c>
      <c r="Q615" s="317">
        <f t="shared" si="283"/>
        <v>0</v>
      </c>
      <c r="R615" s="317">
        <f t="shared" si="283"/>
        <v>0</v>
      </c>
      <c r="S615" s="317">
        <f t="shared" si="283"/>
        <v>0</v>
      </c>
      <c r="T615" s="317">
        <f t="shared" si="283"/>
        <v>0</v>
      </c>
      <c r="U615" s="316">
        <f t="shared" si="283"/>
        <v>0</v>
      </c>
      <c r="V615" s="317">
        <f t="shared" si="283"/>
        <v>0</v>
      </c>
      <c r="W615" s="317">
        <f t="shared" si="283"/>
        <v>0</v>
      </c>
      <c r="X615" s="317">
        <f t="shared" si="283"/>
        <v>0</v>
      </c>
      <c r="Y615" s="317">
        <f t="shared" si="283"/>
        <v>0</v>
      </c>
      <c r="Z615" s="317">
        <f t="shared" si="283"/>
        <v>0</v>
      </c>
      <c r="AA615" s="317">
        <f t="shared" si="283"/>
        <v>0</v>
      </c>
      <c r="AB615" s="317">
        <f t="shared" si="283"/>
        <v>0</v>
      </c>
      <c r="AC615" s="317">
        <f t="shared" si="283"/>
        <v>0</v>
      </c>
      <c r="AD615" s="317">
        <f t="shared" si="283"/>
        <v>0</v>
      </c>
      <c r="AE615" s="317">
        <f t="shared" si="283"/>
        <v>0</v>
      </c>
      <c r="AF615" s="317">
        <f t="shared" si="283"/>
        <v>0</v>
      </c>
      <c r="AG615" s="317">
        <f t="shared" si="283"/>
        <v>0</v>
      </c>
      <c r="AH615" s="317">
        <f t="shared" si="283"/>
        <v>0</v>
      </c>
      <c r="AI615" s="317">
        <f t="shared" si="283"/>
        <v>0</v>
      </c>
      <c r="AJ615" s="317">
        <f t="shared" si="283"/>
        <v>0</v>
      </c>
      <c r="AK615" s="317">
        <f t="shared" si="283"/>
        <v>0</v>
      </c>
      <c r="AL615" s="317">
        <f t="shared" si="283"/>
        <v>0</v>
      </c>
      <c r="AM615" s="317">
        <f t="shared" si="283"/>
        <v>0</v>
      </c>
      <c r="AN615" s="317">
        <f t="shared" si="283"/>
        <v>0</v>
      </c>
      <c r="AO615" s="317">
        <f t="shared" si="283"/>
        <v>0</v>
      </c>
      <c r="AP615" s="317">
        <f t="shared" si="283"/>
        <v>0</v>
      </c>
      <c r="AQ615" s="317">
        <f t="shared" si="283"/>
        <v>0</v>
      </c>
      <c r="AR615" s="317">
        <f t="shared" si="283"/>
        <v>0</v>
      </c>
      <c r="AS615" s="317">
        <f t="shared" si="283"/>
        <v>0</v>
      </c>
      <c r="AT615" s="317">
        <f t="shared" si="283"/>
        <v>0</v>
      </c>
    </row>
    <row r="616" spans="2:46" ht="14.4" x14ac:dyDescent="0.3">
      <c r="B616" s="313" t="str">
        <f t="shared" si="282"/>
        <v>Palmira Nanegal</v>
      </c>
      <c r="C616" s="313"/>
      <c r="D616" s="313"/>
      <c r="E616" s="313"/>
      <c r="F616" s="316">
        <f t="shared" si="283"/>
        <v>0</v>
      </c>
      <c r="G616" s="317">
        <f t="shared" si="283"/>
        <v>0</v>
      </c>
      <c r="H616" s="317">
        <f t="shared" si="283"/>
        <v>0</v>
      </c>
      <c r="I616" s="317">
        <f t="shared" si="283"/>
        <v>0</v>
      </c>
      <c r="J616" s="317">
        <f t="shared" si="283"/>
        <v>0</v>
      </c>
      <c r="K616" s="316">
        <f t="shared" si="283"/>
        <v>0</v>
      </c>
      <c r="L616" s="317">
        <f t="shared" si="283"/>
        <v>0</v>
      </c>
      <c r="M616" s="317">
        <f t="shared" si="283"/>
        <v>0</v>
      </c>
      <c r="N616" s="317">
        <f t="shared" si="283"/>
        <v>0</v>
      </c>
      <c r="O616" s="317">
        <f t="shared" si="283"/>
        <v>0</v>
      </c>
      <c r="P616" s="316">
        <f t="shared" si="283"/>
        <v>0</v>
      </c>
      <c r="Q616" s="317">
        <f t="shared" si="283"/>
        <v>0</v>
      </c>
      <c r="R616" s="317">
        <f t="shared" si="283"/>
        <v>0</v>
      </c>
      <c r="S616" s="317">
        <f t="shared" si="283"/>
        <v>0</v>
      </c>
      <c r="T616" s="317">
        <f t="shared" si="283"/>
        <v>0</v>
      </c>
      <c r="U616" s="316">
        <f t="shared" si="283"/>
        <v>0</v>
      </c>
      <c r="V616" s="317">
        <f t="shared" si="283"/>
        <v>0</v>
      </c>
      <c r="W616" s="317">
        <f t="shared" si="283"/>
        <v>0</v>
      </c>
      <c r="X616" s="317">
        <f t="shared" si="283"/>
        <v>0</v>
      </c>
      <c r="Y616" s="317">
        <f t="shared" si="283"/>
        <v>0</v>
      </c>
      <c r="Z616" s="317">
        <f t="shared" si="283"/>
        <v>0</v>
      </c>
      <c r="AA616" s="317">
        <f t="shared" si="283"/>
        <v>0</v>
      </c>
      <c r="AB616" s="317">
        <f t="shared" si="283"/>
        <v>0</v>
      </c>
      <c r="AC616" s="317">
        <f t="shared" si="283"/>
        <v>0</v>
      </c>
      <c r="AD616" s="317">
        <f t="shared" si="283"/>
        <v>0</v>
      </c>
      <c r="AE616" s="317">
        <f t="shared" si="283"/>
        <v>0</v>
      </c>
      <c r="AF616" s="317">
        <f t="shared" si="283"/>
        <v>0</v>
      </c>
      <c r="AG616" s="317">
        <f t="shared" si="283"/>
        <v>0</v>
      </c>
      <c r="AH616" s="317">
        <f t="shared" si="283"/>
        <v>0</v>
      </c>
      <c r="AI616" s="317">
        <f t="shared" si="283"/>
        <v>0</v>
      </c>
      <c r="AJ616" s="317">
        <f t="shared" si="283"/>
        <v>0</v>
      </c>
      <c r="AK616" s="317">
        <f t="shared" si="283"/>
        <v>0</v>
      </c>
      <c r="AL616" s="317">
        <f t="shared" si="283"/>
        <v>0</v>
      </c>
      <c r="AM616" s="317">
        <f t="shared" si="283"/>
        <v>0</v>
      </c>
      <c r="AN616" s="317">
        <f t="shared" si="283"/>
        <v>0</v>
      </c>
      <c r="AO616" s="317">
        <f t="shared" si="283"/>
        <v>0</v>
      </c>
      <c r="AP616" s="317">
        <f t="shared" si="283"/>
        <v>0</v>
      </c>
      <c r="AQ616" s="317">
        <f t="shared" si="283"/>
        <v>0</v>
      </c>
      <c r="AR616" s="317">
        <f t="shared" si="283"/>
        <v>0</v>
      </c>
      <c r="AS616" s="317">
        <f t="shared" si="283"/>
        <v>0</v>
      </c>
      <c r="AT616" s="317">
        <f t="shared" si="283"/>
        <v>0</v>
      </c>
    </row>
    <row r="617" spans="2:46" ht="14.4" x14ac:dyDescent="0.3">
      <c r="B617" s="313" t="str">
        <f t="shared" si="282"/>
        <v>Sigchos</v>
      </c>
      <c r="C617" s="313"/>
      <c r="D617" s="313"/>
      <c r="E617" s="313"/>
      <c r="F617" s="316">
        <f t="shared" si="283"/>
        <v>0</v>
      </c>
      <c r="G617" s="317">
        <f t="shared" si="283"/>
        <v>0</v>
      </c>
      <c r="H617" s="317">
        <f t="shared" si="283"/>
        <v>0</v>
      </c>
      <c r="I617" s="317">
        <f t="shared" si="283"/>
        <v>0</v>
      </c>
      <c r="J617" s="317">
        <f t="shared" si="283"/>
        <v>0</v>
      </c>
      <c r="K617" s="316">
        <f t="shared" si="283"/>
        <v>0</v>
      </c>
      <c r="L617" s="317">
        <f t="shared" si="283"/>
        <v>0</v>
      </c>
      <c r="M617" s="317">
        <f t="shared" si="283"/>
        <v>0</v>
      </c>
      <c r="N617" s="317">
        <f t="shared" si="283"/>
        <v>0</v>
      </c>
      <c r="O617" s="317">
        <f t="shared" si="283"/>
        <v>0</v>
      </c>
      <c r="P617" s="316">
        <f t="shared" si="283"/>
        <v>0</v>
      </c>
      <c r="Q617" s="317">
        <f t="shared" si="283"/>
        <v>0</v>
      </c>
      <c r="R617" s="317">
        <f t="shared" si="283"/>
        <v>0</v>
      </c>
      <c r="S617" s="317">
        <f t="shared" si="283"/>
        <v>0</v>
      </c>
      <c r="T617" s="317">
        <f t="shared" si="283"/>
        <v>0</v>
      </c>
      <c r="U617" s="316">
        <f t="shared" si="283"/>
        <v>0</v>
      </c>
      <c r="V617" s="317">
        <f t="shared" si="283"/>
        <v>0</v>
      </c>
      <c r="W617" s="317">
        <f t="shared" si="283"/>
        <v>0</v>
      </c>
      <c r="X617" s="317">
        <f t="shared" si="283"/>
        <v>0</v>
      </c>
      <c r="Y617" s="317">
        <f t="shared" si="283"/>
        <v>0</v>
      </c>
      <c r="Z617" s="317">
        <f t="shared" si="283"/>
        <v>0</v>
      </c>
      <c r="AA617" s="317">
        <f t="shared" si="283"/>
        <v>0</v>
      </c>
      <c r="AB617" s="317">
        <f t="shared" si="283"/>
        <v>0</v>
      </c>
      <c r="AC617" s="317">
        <f t="shared" si="283"/>
        <v>0</v>
      </c>
      <c r="AD617" s="317">
        <f t="shared" si="283"/>
        <v>0</v>
      </c>
      <c r="AE617" s="317">
        <f t="shared" si="283"/>
        <v>0</v>
      </c>
      <c r="AF617" s="317">
        <f t="shared" si="283"/>
        <v>0</v>
      </c>
      <c r="AG617" s="317">
        <f t="shared" si="283"/>
        <v>0</v>
      </c>
      <c r="AH617" s="317">
        <f t="shared" si="283"/>
        <v>0</v>
      </c>
      <c r="AI617" s="317">
        <f t="shared" si="283"/>
        <v>0</v>
      </c>
      <c r="AJ617" s="317">
        <f t="shared" si="283"/>
        <v>0</v>
      </c>
      <c r="AK617" s="317">
        <f t="shared" si="283"/>
        <v>0</v>
      </c>
      <c r="AL617" s="317">
        <f t="shared" si="283"/>
        <v>0</v>
      </c>
      <c r="AM617" s="317">
        <f t="shared" si="283"/>
        <v>0</v>
      </c>
      <c r="AN617" s="317">
        <f t="shared" si="283"/>
        <v>0</v>
      </c>
      <c r="AO617" s="317">
        <f t="shared" si="283"/>
        <v>0</v>
      </c>
      <c r="AP617" s="317">
        <f t="shared" si="283"/>
        <v>0</v>
      </c>
      <c r="AQ617" s="317">
        <f t="shared" si="283"/>
        <v>0</v>
      </c>
      <c r="AR617" s="317">
        <f t="shared" si="283"/>
        <v>0</v>
      </c>
      <c r="AS617" s="317">
        <f t="shared" si="283"/>
        <v>0</v>
      </c>
      <c r="AT617" s="317">
        <f t="shared" si="283"/>
        <v>0</v>
      </c>
    </row>
    <row r="618" spans="2:46" ht="14.4" x14ac:dyDescent="0.3">
      <c r="B618" s="313" t="str">
        <f>+B403</f>
        <v>Huapamala</v>
      </c>
      <c r="C618" s="313"/>
      <c r="D618" s="313"/>
      <c r="E618" s="313"/>
      <c r="F618" s="316">
        <f t="shared" ref="F618:AT619" si="284">+F403</f>
        <v>0</v>
      </c>
      <c r="G618" s="317">
        <f t="shared" si="284"/>
        <v>0</v>
      </c>
      <c r="H618" s="317">
        <f t="shared" si="284"/>
        <v>0</v>
      </c>
      <c r="I618" s="317">
        <f t="shared" si="284"/>
        <v>0</v>
      </c>
      <c r="J618" s="317">
        <f t="shared" si="284"/>
        <v>0</v>
      </c>
      <c r="K618" s="316">
        <f t="shared" si="284"/>
        <v>0</v>
      </c>
      <c r="L618" s="317">
        <f t="shared" si="284"/>
        <v>0</v>
      </c>
      <c r="M618" s="317">
        <f t="shared" si="284"/>
        <v>0</v>
      </c>
      <c r="N618" s="317">
        <f t="shared" si="284"/>
        <v>0</v>
      </c>
      <c r="O618" s="317">
        <f t="shared" si="284"/>
        <v>0</v>
      </c>
      <c r="P618" s="316">
        <f t="shared" si="284"/>
        <v>0</v>
      </c>
      <c r="Q618" s="317">
        <f t="shared" si="284"/>
        <v>0</v>
      </c>
      <c r="R618" s="317">
        <f t="shared" si="284"/>
        <v>0</v>
      </c>
      <c r="S618" s="317">
        <f t="shared" si="284"/>
        <v>0</v>
      </c>
      <c r="T618" s="317">
        <f t="shared" si="284"/>
        <v>0</v>
      </c>
      <c r="U618" s="316">
        <f t="shared" si="284"/>
        <v>0</v>
      </c>
      <c r="V618" s="317">
        <f t="shared" si="284"/>
        <v>0</v>
      </c>
      <c r="W618" s="317">
        <f t="shared" si="284"/>
        <v>0</v>
      </c>
      <c r="X618" s="317">
        <f t="shared" si="284"/>
        <v>0</v>
      </c>
      <c r="Y618" s="317">
        <f t="shared" si="284"/>
        <v>0</v>
      </c>
      <c r="Z618" s="317">
        <f t="shared" si="284"/>
        <v>0</v>
      </c>
      <c r="AA618" s="317">
        <f t="shared" si="284"/>
        <v>0</v>
      </c>
      <c r="AB618" s="317">
        <f t="shared" si="284"/>
        <v>0</v>
      </c>
      <c r="AC618" s="317">
        <f t="shared" si="284"/>
        <v>0</v>
      </c>
      <c r="AD618" s="317">
        <f t="shared" si="284"/>
        <v>0</v>
      </c>
      <c r="AE618" s="317">
        <f t="shared" si="284"/>
        <v>0</v>
      </c>
      <c r="AF618" s="317">
        <f t="shared" si="284"/>
        <v>0</v>
      </c>
      <c r="AG618" s="317">
        <f t="shared" si="284"/>
        <v>0</v>
      </c>
      <c r="AH618" s="317">
        <f t="shared" si="284"/>
        <v>0</v>
      </c>
      <c r="AI618" s="317">
        <f t="shared" si="284"/>
        <v>0</v>
      </c>
      <c r="AJ618" s="317">
        <f t="shared" si="284"/>
        <v>0</v>
      </c>
      <c r="AK618" s="317">
        <f t="shared" si="284"/>
        <v>0</v>
      </c>
      <c r="AL618" s="317">
        <f t="shared" si="284"/>
        <v>0</v>
      </c>
      <c r="AM618" s="317">
        <f t="shared" si="284"/>
        <v>0</v>
      </c>
      <c r="AN618" s="317">
        <f t="shared" si="284"/>
        <v>0</v>
      </c>
      <c r="AO618" s="317">
        <f t="shared" si="284"/>
        <v>0</v>
      </c>
      <c r="AP618" s="317">
        <f t="shared" si="284"/>
        <v>0</v>
      </c>
      <c r="AQ618" s="317">
        <f t="shared" si="284"/>
        <v>0</v>
      </c>
      <c r="AR618" s="317">
        <f t="shared" si="284"/>
        <v>0</v>
      </c>
      <c r="AS618" s="317">
        <f t="shared" si="284"/>
        <v>0</v>
      </c>
      <c r="AT618" s="317">
        <f t="shared" si="284"/>
        <v>0</v>
      </c>
    </row>
    <row r="619" spans="2:46" ht="14.4" x14ac:dyDescent="0.3">
      <c r="B619" s="313" t="str">
        <f>+B404</f>
        <v>Tahuín</v>
      </c>
      <c r="C619" s="313"/>
      <c r="D619" s="313"/>
      <c r="E619" s="313"/>
      <c r="F619" s="316">
        <f t="shared" si="284"/>
        <v>0</v>
      </c>
      <c r="G619" s="317">
        <f t="shared" si="284"/>
        <v>0</v>
      </c>
      <c r="H619" s="317">
        <f t="shared" si="284"/>
        <v>0</v>
      </c>
      <c r="I619" s="317">
        <f t="shared" si="284"/>
        <v>0</v>
      </c>
      <c r="J619" s="317">
        <f t="shared" si="284"/>
        <v>0</v>
      </c>
      <c r="K619" s="316">
        <f t="shared" si="284"/>
        <v>0</v>
      </c>
      <c r="L619" s="317">
        <f t="shared" si="284"/>
        <v>0</v>
      </c>
      <c r="M619" s="317">
        <f t="shared" si="284"/>
        <v>0</v>
      </c>
      <c r="N619" s="317">
        <f t="shared" si="284"/>
        <v>0</v>
      </c>
      <c r="O619" s="317">
        <f t="shared" si="284"/>
        <v>0</v>
      </c>
      <c r="P619" s="316">
        <f t="shared" si="284"/>
        <v>0</v>
      </c>
      <c r="Q619" s="317">
        <f t="shared" si="284"/>
        <v>0</v>
      </c>
      <c r="R619" s="317">
        <f t="shared" si="284"/>
        <v>0</v>
      </c>
      <c r="S619" s="317">
        <f t="shared" si="284"/>
        <v>0</v>
      </c>
      <c r="T619" s="317">
        <f t="shared" si="284"/>
        <v>0</v>
      </c>
      <c r="U619" s="316">
        <f t="shared" si="284"/>
        <v>0</v>
      </c>
      <c r="V619" s="317">
        <f t="shared" si="284"/>
        <v>0</v>
      </c>
      <c r="W619" s="317">
        <f t="shared" si="284"/>
        <v>0</v>
      </c>
      <c r="X619" s="317">
        <f t="shared" si="284"/>
        <v>0</v>
      </c>
      <c r="Y619" s="317">
        <f t="shared" si="284"/>
        <v>0</v>
      </c>
      <c r="Z619" s="317">
        <f t="shared" si="284"/>
        <v>0</v>
      </c>
      <c r="AA619" s="317">
        <f t="shared" si="284"/>
        <v>0</v>
      </c>
      <c r="AB619" s="317">
        <f t="shared" si="284"/>
        <v>0</v>
      </c>
      <c r="AC619" s="317">
        <f t="shared" si="284"/>
        <v>0</v>
      </c>
      <c r="AD619" s="317">
        <f t="shared" si="284"/>
        <v>0</v>
      </c>
      <c r="AE619" s="317">
        <f t="shared" si="284"/>
        <v>0</v>
      </c>
      <c r="AF619" s="317">
        <f t="shared" si="284"/>
        <v>0</v>
      </c>
      <c r="AG619" s="317">
        <f t="shared" si="284"/>
        <v>0</v>
      </c>
      <c r="AH619" s="317">
        <f t="shared" si="284"/>
        <v>0</v>
      </c>
      <c r="AI619" s="317">
        <f t="shared" si="284"/>
        <v>0</v>
      </c>
      <c r="AJ619" s="317">
        <f t="shared" si="284"/>
        <v>0</v>
      </c>
      <c r="AK619" s="317">
        <f t="shared" si="284"/>
        <v>0</v>
      </c>
      <c r="AL619" s="317">
        <f t="shared" si="284"/>
        <v>0</v>
      </c>
      <c r="AM619" s="317">
        <f t="shared" si="284"/>
        <v>0</v>
      </c>
      <c r="AN619" s="317">
        <f t="shared" si="284"/>
        <v>0</v>
      </c>
      <c r="AO619" s="317">
        <f t="shared" si="284"/>
        <v>0</v>
      </c>
      <c r="AP619" s="317">
        <f t="shared" si="284"/>
        <v>0</v>
      </c>
      <c r="AQ619" s="317">
        <f t="shared" si="284"/>
        <v>0</v>
      </c>
      <c r="AR619" s="317">
        <f t="shared" si="284"/>
        <v>0</v>
      </c>
      <c r="AS619" s="317">
        <f t="shared" si="284"/>
        <v>0</v>
      </c>
      <c r="AT619" s="317">
        <f t="shared" si="284"/>
        <v>0</v>
      </c>
    </row>
    <row r="620" spans="2:46" ht="14.4" x14ac:dyDescent="0.3">
      <c r="B620" s="313" t="str">
        <f>+B406</f>
        <v>Pilaló 3</v>
      </c>
      <c r="C620" s="313"/>
      <c r="D620" s="313"/>
      <c r="E620" s="313"/>
      <c r="F620" s="316">
        <f t="shared" ref="F620:AT620" si="285">+F406</f>
        <v>0</v>
      </c>
      <c r="G620" s="317">
        <f t="shared" si="285"/>
        <v>0</v>
      </c>
      <c r="H620" s="317">
        <f t="shared" si="285"/>
        <v>0</v>
      </c>
      <c r="I620" s="317">
        <f t="shared" si="285"/>
        <v>0</v>
      </c>
      <c r="J620" s="317">
        <f t="shared" si="285"/>
        <v>0</v>
      </c>
      <c r="K620" s="316">
        <f t="shared" si="285"/>
        <v>0</v>
      </c>
      <c r="L620" s="317">
        <f t="shared" si="285"/>
        <v>0</v>
      </c>
      <c r="M620" s="317">
        <f t="shared" si="285"/>
        <v>0</v>
      </c>
      <c r="N620" s="317">
        <f t="shared" si="285"/>
        <v>0</v>
      </c>
      <c r="O620" s="317">
        <f t="shared" si="285"/>
        <v>0</v>
      </c>
      <c r="P620" s="316">
        <f t="shared" si="285"/>
        <v>0</v>
      </c>
      <c r="Q620" s="317">
        <f t="shared" si="285"/>
        <v>0</v>
      </c>
      <c r="R620" s="317">
        <f t="shared" si="285"/>
        <v>0</v>
      </c>
      <c r="S620" s="317">
        <f t="shared" si="285"/>
        <v>0</v>
      </c>
      <c r="T620" s="317">
        <f t="shared" si="285"/>
        <v>0</v>
      </c>
      <c r="U620" s="316">
        <f t="shared" si="285"/>
        <v>0</v>
      </c>
      <c r="V620" s="317">
        <f t="shared" si="285"/>
        <v>0</v>
      </c>
      <c r="W620" s="317">
        <f t="shared" si="285"/>
        <v>0</v>
      </c>
      <c r="X620" s="317">
        <f t="shared" si="285"/>
        <v>0</v>
      </c>
      <c r="Y620" s="317">
        <f t="shared" si="285"/>
        <v>0</v>
      </c>
      <c r="Z620" s="317">
        <f t="shared" si="285"/>
        <v>0</v>
      </c>
      <c r="AA620" s="317">
        <f t="shared" si="285"/>
        <v>0</v>
      </c>
      <c r="AB620" s="317">
        <f t="shared" si="285"/>
        <v>0</v>
      </c>
      <c r="AC620" s="317">
        <f t="shared" si="285"/>
        <v>0</v>
      </c>
      <c r="AD620" s="317">
        <f t="shared" si="285"/>
        <v>0</v>
      </c>
      <c r="AE620" s="317">
        <f t="shared" si="285"/>
        <v>0</v>
      </c>
      <c r="AF620" s="317">
        <f t="shared" si="285"/>
        <v>0</v>
      </c>
      <c r="AG620" s="317">
        <f t="shared" si="285"/>
        <v>0</v>
      </c>
      <c r="AH620" s="317">
        <f t="shared" si="285"/>
        <v>0</v>
      </c>
      <c r="AI620" s="317">
        <f t="shared" si="285"/>
        <v>0</v>
      </c>
      <c r="AJ620" s="317">
        <f t="shared" si="285"/>
        <v>0</v>
      </c>
      <c r="AK620" s="317">
        <f t="shared" si="285"/>
        <v>0</v>
      </c>
      <c r="AL620" s="317">
        <f t="shared" si="285"/>
        <v>0</v>
      </c>
      <c r="AM620" s="317">
        <f t="shared" si="285"/>
        <v>0</v>
      </c>
      <c r="AN620" s="317">
        <f t="shared" si="285"/>
        <v>0</v>
      </c>
      <c r="AO620" s="317">
        <f t="shared" si="285"/>
        <v>0</v>
      </c>
      <c r="AP620" s="317">
        <f t="shared" si="285"/>
        <v>0</v>
      </c>
      <c r="AQ620" s="317">
        <f t="shared" si="285"/>
        <v>0</v>
      </c>
      <c r="AR620" s="317">
        <f t="shared" si="285"/>
        <v>0</v>
      </c>
      <c r="AS620" s="317">
        <f t="shared" si="285"/>
        <v>0</v>
      </c>
      <c r="AT620" s="317">
        <f t="shared" si="285"/>
        <v>0</v>
      </c>
    </row>
    <row r="621" spans="2:46" ht="14.4" x14ac:dyDescent="0.3">
      <c r="B621" s="313" t="str">
        <f>+B409</f>
        <v>Soldados Yanuncay Minas</v>
      </c>
      <c r="C621" s="313"/>
      <c r="D621" s="313"/>
      <c r="E621" s="313"/>
      <c r="F621" s="316">
        <f t="shared" ref="F621:AT622" si="286">+F409</f>
        <v>0</v>
      </c>
      <c r="G621" s="317">
        <f t="shared" si="286"/>
        <v>0</v>
      </c>
      <c r="H621" s="317">
        <f t="shared" si="286"/>
        <v>0</v>
      </c>
      <c r="I621" s="317">
        <f t="shared" si="286"/>
        <v>0</v>
      </c>
      <c r="J621" s="317">
        <f t="shared" si="286"/>
        <v>0</v>
      </c>
      <c r="K621" s="316">
        <f t="shared" si="286"/>
        <v>0</v>
      </c>
      <c r="L621" s="317">
        <f t="shared" si="286"/>
        <v>0</v>
      </c>
      <c r="M621" s="317">
        <f t="shared" si="286"/>
        <v>0</v>
      </c>
      <c r="N621" s="317">
        <f t="shared" si="286"/>
        <v>0</v>
      </c>
      <c r="O621" s="317">
        <f t="shared" si="286"/>
        <v>0</v>
      </c>
      <c r="P621" s="316">
        <f t="shared" si="286"/>
        <v>0</v>
      </c>
      <c r="Q621" s="317">
        <f t="shared" si="286"/>
        <v>0</v>
      </c>
      <c r="R621" s="317">
        <f t="shared" si="286"/>
        <v>0</v>
      </c>
      <c r="S621" s="317">
        <f t="shared" si="286"/>
        <v>0</v>
      </c>
      <c r="T621" s="317">
        <f t="shared" si="286"/>
        <v>0</v>
      </c>
      <c r="U621" s="316">
        <f t="shared" si="286"/>
        <v>0</v>
      </c>
      <c r="V621" s="317">
        <f t="shared" si="286"/>
        <v>0</v>
      </c>
      <c r="W621" s="317">
        <f t="shared" si="286"/>
        <v>0</v>
      </c>
      <c r="X621" s="317">
        <f t="shared" si="286"/>
        <v>0</v>
      </c>
      <c r="Y621" s="317">
        <f t="shared" si="286"/>
        <v>0</v>
      </c>
      <c r="Z621" s="317">
        <f t="shared" si="286"/>
        <v>0</v>
      </c>
      <c r="AA621" s="317">
        <f t="shared" si="286"/>
        <v>0</v>
      </c>
      <c r="AB621" s="317">
        <f t="shared" si="286"/>
        <v>0</v>
      </c>
      <c r="AC621" s="317">
        <f t="shared" si="286"/>
        <v>0</v>
      </c>
      <c r="AD621" s="317">
        <f t="shared" si="286"/>
        <v>0</v>
      </c>
      <c r="AE621" s="317">
        <f t="shared" si="286"/>
        <v>0</v>
      </c>
      <c r="AF621" s="317">
        <f t="shared" si="286"/>
        <v>0</v>
      </c>
      <c r="AG621" s="317">
        <f t="shared" si="286"/>
        <v>0</v>
      </c>
      <c r="AH621" s="317">
        <f t="shared" si="286"/>
        <v>0</v>
      </c>
      <c r="AI621" s="317">
        <f t="shared" si="286"/>
        <v>0</v>
      </c>
      <c r="AJ621" s="317">
        <f t="shared" si="286"/>
        <v>0</v>
      </c>
      <c r="AK621" s="317">
        <f t="shared" si="286"/>
        <v>0</v>
      </c>
      <c r="AL621" s="317">
        <f t="shared" si="286"/>
        <v>0</v>
      </c>
      <c r="AM621" s="317">
        <f t="shared" si="286"/>
        <v>0</v>
      </c>
      <c r="AN621" s="317">
        <f t="shared" si="286"/>
        <v>0</v>
      </c>
      <c r="AO621" s="317">
        <f t="shared" si="286"/>
        <v>0</v>
      </c>
      <c r="AP621" s="317">
        <f t="shared" si="286"/>
        <v>0</v>
      </c>
      <c r="AQ621" s="317">
        <f t="shared" si="286"/>
        <v>0</v>
      </c>
      <c r="AR621" s="317">
        <f t="shared" si="286"/>
        <v>0</v>
      </c>
      <c r="AS621" s="317">
        <f t="shared" si="286"/>
        <v>0</v>
      </c>
      <c r="AT621" s="317">
        <f t="shared" si="286"/>
        <v>0</v>
      </c>
    </row>
    <row r="622" spans="2:46" ht="14.4" x14ac:dyDescent="0.3">
      <c r="B622" s="313" t="str">
        <f>+B410</f>
        <v>La Merced de Jondachi</v>
      </c>
      <c r="C622" s="313"/>
      <c r="D622" s="313"/>
      <c r="E622" s="313"/>
      <c r="F622" s="316">
        <f t="shared" si="286"/>
        <v>0</v>
      </c>
      <c r="G622" s="317">
        <f t="shared" si="286"/>
        <v>0</v>
      </c>
      <c r="H622" s="317">
        <f t="shared" si="286"/>
        <v>0</v>
      </c>
      <c r="I622" s="317">
        <f t="shared" si="286"/>
        <v>0</v>
      </c>
      <c r="J622" s="317">
        <f t="shared" si="286"/>
        <v>0</v>
      </c>
      <c r="K622" s="316">
        <f t="shared" si="286"/>
        <v>0</v>
      </c>
      <c r="L622" s="317">
        <f t="shared" si="286"/>
        <v>0</v>
      </c>
      <c r="M622" s="317">
        <f t="shared" si="286"/>
        <v>0</v>
      </c>
      <c r="N622" s="317">
        <f t="shared" si="286"/>
        <v>0</v>
      </c>
      <c r="O622" s="317">
        <f t="shared" si="286"/>
        <v>0</v>
      </c>
      <c r="P622" s="316">
        <f t="shared" si="286"/>
        <v>0</v>
      </c>
      <c r="Q622" s="317">
        <f t="shared" si="286"/>
        <v>0</v>
      </c>
      <c r="R622" s="317">
        <f t="shared" si="286"/>
        <v>0</v>
      </c>
      <c r="S622" s="317">
        <f t="shared" si="286"/>
        <v>0</v>
      </c>
      <c r="T622" s="317">
        <f t="shared" si="286"/>
        <v>0</v>
      </c>
      <c r="U622" s="316">
        <f t="shared" si="286"/>
        <v>0</v>
      </c>
      <c r="V622" s="317">
        <f t="shared" si="286"/>
        <v>0</v>
      </c>
      <c r="W622" s="317">
        <f t="shared" si="286"/>
        <v>0</v>
      </c>
      <c r="X622" s="317">
        <f t="shared" si="286"/>
        <v>0</v>
      </c>
      <c r="Y622" s="317">
        <f t="shared" si="286"/>
        <v>0</v>
      </c>
      <c r="Z622" s="317">
        <f t="shared" si="286"/>
        <v>0</v>
      </c>
      <c r="AA622" s="317">
        <f t="shared" si="286"/>
        <v>0</v>
      </c>
      <c r="AB622" s="317">
        <f t="shared" si="286"/>
        <v>0</v>
      </c>
      <c r="AC622" s="317">
        <f t="shared" si="286"/>
        <v>0</v>
      </c>
      <c r="AD622" s="317">
        <f t="shared" si="286"/>
        <v>0</v>
      </c>
      <c r="AE622" s="317">
        <f t="shared" si="286"/>
        <v>0</v>
      </c>
      <c r="AF622" s="317">
        <f t="shared" si="286"/>
        <v>0</v>
      </c>
      <c r="AG622" s="317">
        <f t="shared" si="286"/>
        <v>0</v>
      </c>
      <c r="AH622" s="317">
        <f t="shared" si="286"/>
        <v>0</v>
      </c>
      <c r="AI622" s="317">
        <f t="shared" si="286"/>
        <v>0</v>
      </c>
      <c r="AJ622" s="317">
        <f t="shared" si="286"/>
        <v>0</v>
      </c>
      <c r="AK622" s="317">
        <f t="shared" si="286"/>
        <v>0</v>
      </c>
      <c r="AL622" s="317">
        <f t="shared" si="286"/>
        <v>0</v>
      </c>
      <c r="AM622" s="317">
        <f t="shared" si="286"/>
        <v>0</v>
      </c>
      <c r="AN622" s="317">
        <f t="shared" si="286"/>
        <v>0</v>
      </c>
      <c r="AO622" s="317">
        <f t="shared" si="286"/>
        <v>0</v>
      </c>
      <c r="AP622" s="317">
        <f t="shared" si="286"/>
        <v>0</v>
      </c>
      <c r="AQ622" s="317">
        <f t="shared" si="286"/>
        <v>0</v>
      </c>
      <c r="AR622" s="317">
        <f t="shared" si="286"/>
        <v>0</v>
      </c>
      <c r="AS622" s="317">
        <f t="shared" si="286"/>
        <v>0</v>
      </c>
      <c r="AT622" s="317">
        <f t="shared" si="286"/>
        <v>0</v>
      </c>
    </row>
    <row r="623" spans="2:46" ht="14.4" x14ac:dyDescent="0.3">
      <c r="B623" s="313" t="str">
        <f>+B412</f>
        <v>Caluma Pasagua</v>
      </c>
      <c r="C623" s="313"/>
      <c r="D623" s="313"/>
      <c r="E623" s="313"/>
      <c r="F623" s="316">
        <f t="shared" ref="F623:AT623" si="287">+F412</f>
        <v>0</v>
      </c>
      <c r="G623" s="317">
        <f t="shared" si="287"/>
        <v>0</v>
      </c>
      <c r="H623" s="317">
        <f t="shared" si="287"/>
        <v>0</v>
      </c>
      <c r="I623" s="317">
        <f t="shared" si="287"/>
        <v>0</v>
      </c>
      <c r="J623" s="317">
        <f t="shared" si="287"/>
        <v>0</v>
      </c>
      <c r="K623" s="316">
        <f t="shared" si="287"/>
        <v>0</v>
      </c>
      <c r="L623" s="317">
        <f t="shared" si="287"/>
        <v>0</v>
      </c>
      <c r="M623" s="317">
        <f t="shared" si="287"/>
        <v>0</v>
      </c>
      <c r="N623" s="317">
        <f t="shared" si="287"/>
        <v>0</v>
      </c>
      <c r="O623" s="317">
        <f t="shared" si="287"/>
        <v>0</v>
      </c>
      <c r="P623" s="316">
        <f t="shared" si="287"/>
        <v>0</v>
      </c>
      <c r="Q623" s="317">
        <f t="shared" si="287"/>
        <v>0</v>
      </c>
      <c r="R623" s="317">
        <f t="shared" si="287"/>
        <v>0</v>
      </c>
      <c r="S623" s="317">
        <f t="shared" si="287"/>
        <v>0</v>
      </c>
      <c r="T623" s="317">
        <f t="shared" si="287"/>
        <v>0</v>
      </c>
      <c r="U623" s="316">
        <f t="shared" si="287"/>
        <v>0</v>
      </c>
      <c r="V623" s="317">
        <f t="shared" si="287"/>
        <v>0</v>
      </c>
      <c r="W623" s="317">
        <f t="shared" si="287"/>
        <v>0</v>
      </c>
      <c r="X623" s="317">
        <f t="shared" si="287"/>
        <v>0</v>
      </c>
      <c r="Y623" s="317">
        <f t="shared" si="287"/>
        <v>0</v>
      </c>
      <c r="Z623" s="317">
        <f t="shared" si="287"/>
        <v>0</v>
      </c>
      <c r="AA623" s="317">
        <f t="shared" si="287"/>
        <v>0</v>
      </c>
      <c r="AB623" s="317">
        <f t="shared" si="287"/>
        <v>0</v>
      </c>
      <c r="AC623" s="317">
        <f t="shared" si="287"/>
        <v>0</v>
      </c>
      <c r="AD623" s="317">
        <f t="shared" si="287"/>
        <v>0</v>
      </c>
      <c r="AE623" s="317">
        <f t="shared" si="287"/>
        <v>0</v>
      </c>
      <c r="AF623" s="317">
        <f t="shared" si="287"/>
        <v>0</v>
      </c>
      <c r="AG623" s="317">
        <f t="shared" si="287"/>
        <v>0</v>
      </c>
      <c r="AH623" s="317">
        <f t="shared" si="287"/>
        <v>0</v>
      </c>
      <c r="AI623" s="317">
        <f t="shared" si="287"/>
        <v>0</v>
      </c>
      <c r="AJ623" s="317">
        <f t="shared" si="287"/>
        <v>0</v>
      </c>
      <c r="AK623" s="317">
        <f t="shared" si="287"/>
        <v>0</v>
      </c>
      <c r="AL623" s="317">
        <f t="shared" si="287"/>
        <v>0</v>
      </c>
      <c r="AM623" s="317">
        <f t="shared" si="287"/>
        <v>0</v>
      </c>
      <c r="AN623" s="317">
        <f t="shared" si="287"/>
        <v>0</v>
      </c>
      <c r="AO623" s="317">
        <f t="shared" si="287"/>
        <v>0</v>
      </c>
      <c r="AP623" s="317">
        <f t="shared" si="287"/>
        <v>0</v>
      </c>
      <c r="AQ623" s="317">
        <f t="shared" si="287"/>
        <v>0</v>
      </c>
      <c r="AR623" s="317">
        <f t="shared" si="287"/>
        <v>0</v>
      </c>
      <c r="AS623" s="317">
        <f t="shared" si="287"/>
        <v>0</v>
      </c>
      <c r="AT623" s="317">
        <f t="shared" si="287"/>
        <v>0</v>
      </c>
    </row>
    <row r="624" spans="2:46" ht="14.4" x14ac:dyDescent="0.3">
      <c r="B624" s="313" t="s">
        <v>350</v>
      </c>
      <c r="C624" s="313"/>
      <c r="D624" s="313"/>
      <c r="E624" s="313"/>
      <c r="F624" s="316"/>
      <c r="G624" s="317"/>
      <c r="H624" s="317"/>
      <c r="I624" s="317"/>
      <c r="J624" s="317"/>
      <c r="K624" s="316">
        <f>+K408</f>
        <v>0</v>
      </c>
      <c r="L624" s="317">
        <f t="shared" ref="L624:AT624" si="288">+L408</f>
        <v>0</v>
      </c>
      <c r="M624" s="317">
        <f t="shared" si="288"/>
        <v>0</v>
      </c>
      <c r="N624" s="317">
        <f t="shared" si="288"/>
        <v>0</v>
      </c>
      <c r="O624" s="317">
        <f t="shared" si="288"/>
        <v>0</v>
      </c>
      <c r="P624" s="316">
        <f t="shared" si="288"/>
        <v>0</v>
      </c>
      <c r="Q624" s="317">
        <f t="shared" si="288"/>
        <v>0</v>
      </c>
      <c r="R624" s="317">
        <f t="shared" si="288"/>
        <v>0</v>
      </c>
      <c r="S624" s="317">
        <f t="shared" si="288"/>
        <v>0</v>
      </c>
      <c r="T624" s="317">
        <f t="shared" si="288"/>
        <v>0</v>
      </c>
      <c r="U624" s="316">
        <f t="shared" si="288"/>
        <v>0</v>
      </c>
      <c r="V624" s="317">
        <f t="shared" si="288"/>
        <v>0</v>
      </c>
      <c r="W624" s="317">
        <f t="shared" si="288"/>
        <v>0</v>
      </c>
      <c r="X624" s="317">
        <f t="shared" si="288"/>
        <v>0</v>
      </c>
      <c r="Y624" s="317">
        <f t="shared" si="288"/>
        <v>0</v>
      </c>
      <c r="Z624" s="317">
        <f t="shared" si="288"/>
        <v>0</v>
      </c>
      <c r="AA624" s="317">
        <f t="shared" si="288"/>
        <v>0</v>
      </c>
      <c r="AB624" s="317">
        <f t="shared" si="288"/>
        <v>0</v>
      </c>
      <c r="AC624" s="317">
        <f t="shared" si="288"/>
        <v>0</v>
      </c>
      <c r="AD624" s="317">
        <f t="shared" si="288"/>
        <v>0</v>
      </c>
      <c r="AE624" s="317">
        <f t="shared" si="288"/>
        <v>0</v>
      </c>
      <c r="AF624" s="317">
        <f t="shared" si="288"/>
        <v>0</v>
      </c>
      <c r="AG624" s="317">
        <f t="shared" si="288"/>
        <v>0</v>
      </c>
      <c r="AH624" s="317">
        <f t="shared" si="288"/>
        <v>0</v>
      </c>
      <c r="AI624" s="317">
        <f t="shared" si="288"/>
        <v>0</v>
      </c>
      <c r="AJ624" s="317">
        <f t="shared" si="288"/>
        <v>0</v>
      </c>
      <c r="AK624" s="317">
        <f t="shared" si="288"/>
        <v>0</v>
      </c>
      <c r="AL624" s="317">
        <f t="shared" si="288"/>
        <v>0</v>
      </c>
      <c r="AM624" s="317">
        <f t="shared" si="288"/>
        <v>0</v>
      </c>
      <c r="AN624" s="317">
        <f t="shared" si="288"/>
        <v>0</v>
      </c>
      <c r="AO624" s="317">
        <f t="shared" si="288"/>
        <v>0</v>
      </c>
      <c r="AP624" s="317">
        <f t="shared" si="288"/>
        <v>0</v>
      </c>
      <c r="AQ624" s="317">
        <f t="shared" si="288"/>
        <v>0</v>
      </c>
      <c r="AR624" s="317">
        <f t="shared" si="288"/>
        <v>0</v>
      </c>
      <c r="AS624" s="317">
        <f t="shared" si="288"/>
        <v>0</v>
      </c>
      <c r="AT624" s="317">
        <f t="shared" si="288"/>
        <v>0</v>
      </c>
    </row>
    <row r="625" spans="1:46" ht="14.4" x14ac:dyDescent="0.3">
      <c r="B625" s="313" t="s">
        <v>292</v>
      </c>
      <c r="C625" s="313"/>
      <c r="D625" s="313"/>
      <c r="E625" s="313"/>
      <c r="F625" s="316"/>
      <c r="G625" s="317"/>
      <c r="H625" s="317"/>
      <c r="I625" s="317"/>
      <c r="J625" s="317"/>
      <c r="K625" s="316">
        <f t="shared" ref="K625:AT628" si="289">+K431</f>
        <v>0</v>
      </c>
      <c r="L625" s="317">
        <f t="shared" si="289"/>
        <v>0</v>
      </c>
      <c r="M625" s="317">
        <f t="shared" si="289"/>
        <v>0</v>
      </c>
      <c r="N625" s="317">
        <f t="shared" si="289"/>
        <v>0</v>
      </c>
      <c r="O625" s="317">
        <f t="shared" si="289"/>
        <v>0</v>
      </c>
      <c r="P625" s="316">
        <f t="shared" si="289"/>
        <v>0</v>
      </c>
      <c r="Q625" s="317">
        <f t="shared" si="289"/>
        <v>0</v>
      </c>
      <c r="R625" s="317">
        <f t="shared" si="289"/>
        <v>0</v>
      </c>
      <c r="S625" s="317">
        <f t="shared" si="289"/>
        <v>0</v>
      </c>
      <c r="T625" s="317">
        <f t="shared" si="289"/>
        <v>0</v>
      </c>
      <c r="U625" s="316">
        <f t="shared" si="289"/>
        <v>0</v>
      </c>
      <c r="V625" s="317">
        <f t="shared" si="289"/>
        <v>0</v>
      </c>
      <c r="W625" s="317">
        <f t="shared" si="289"/>
        <v>0</v>
      </c>
      <c r="X625" s="317">
        <f t="shared" si="289"/>
        <v>0</v>
      </c>
      <c r="Y625" s="317">
        <f t="shared" si="289"/>
        <v>0</v>
      </c>
      <c r="Z625" s="317">
        <f t="shared" si="289"/>
        <v>0</v>
      </c>
      <c r="AA625" s="317">
        <f t="shared" si="289"/>
        <v>0</v>
      </c>
      <c r="AB625" s="317">
        <f t="shared" si="289"/>
        <v>0</v>
      </c>
      <c r="AC625" s="317">
        <f t="shared" si="289"/>
        <v>0</v>
      </c>
      <c r="AD625" s="317">
        <f t="shared" si="289"/>
        <v>0</v>
      </c>
      <c r="AE625" s="317">
        <f t="shared" si="289"/>
        <v>0</v>
      </c>
      <c r="AF625" s="317">
        <f t="shared" si="289"/>
        <v>0</v>
      </c>
      <c r="AG625" s="317">
        <f t="shared" si="289"/>
        <v>0</v>
      </c>
      <c r="AH625" s="317">
        <f t="shared" si="289"/>
        <v>0</v>
      </c>
      <c r="AI625" s="317">
        <f t="shared" si="289"/>
        <v>0</v>
      </c>
      <c r="AJ625" s="317">
        <f t="shared" si="289"/>
        <v>0</v>
      </c>
      <c r="AK625" s="317">
        <f t="shared" si="289"/>
        <v>0</v>
      </c>
      <c r="AL625" s="317">
        <f t="shared" si="289"/>
        <v>0</v>
      </c>
      <c r="AM625" s="317">
        <f t="shared" si="289"/>
        <v>0</v>
      </c>
      <c r="AN625" s="317">
        <f t="shared" si="289"/>
        <v>0</v>
      </c>
      <c r="AO625" s="317">
        <f t="shared" si="289"/>
        <v>0</v>
      </c>
      <c r="AP625" s="317">
        <f t="shared" si="289"/>
        <v>0</v>
      </c>
      <c r="AQ625" s="317">
        <f t="shared" si="289"/>
        <v>0</v>
      </c>
      <c r="AR625" s="317">
        <f t="shared" si="289"/>
        <v>0</v>
      </c>
      <c r="AS625" s="317">
        <f t="shared" si="289"/>
        <v>0</v>
      </c>
      <c r="AT625" s="317">
        <f t="shared" si="289"/>
        <v>0</v>
      </c>
    </row>
    <row r="626" spans="1:46" ht="14.4" x14ac:dyDescent="0.3">
      <c r="B626" s="313" t="s">
        <v>293</v>
      </c>
      <c r="C626" s="313"/>
      <c r="D626" s="313"/>
      <c r="E626" s="313"/>
      <c r="F626" s="316"/>
      <c r="G626" s="317"/>
      <c r="H626" s="317"/>
      <c r="I626" s="317"/>
      <c r="J626" s="317"/>
      <c r="K626" s="316">
        <f t="shared" si="289"/>
        <v>0</v>
      </c>
      <c r="L626" s="317">
        <f t="shared" si="289"/>
        <v>0</v>
      </c>
      <c r="M626" s="317">
        <f t="shared" si="289"/>
        <v>0</v>
      </c>
      <c r="N626" s="317">
        <f t="shared" si="289"/>
        <v>0</v>
      </c>
      <c r="O626" s="317">
        <f t="shared" si="289"/>
        <v>0</v>
      </c>
      <c r="P626" s="316">
        <f t="shared" si="289"/>
        <v>0</v>
      </c>
      <c r="Q626" s="317">
        <f t="shared" si="289"/>
        <v>0</v>
      </c>
      <c r="R626" s="317">
        <f t="shared" si="289"/>
        <v>0</v>
      </c>
      <c r="S626" s="317">
        <f t="shared" si="289"/>
        <v>0</v>
      </c>
      <c r="T626" s="317">
        <f t="shared" si="289"/>
        <v>0</v>
      </c>
      <c r="U626" s="316">
        <f t="shared" si="289"/>
        <v>0</v>
      </c>
      <c r="V626" s="317">
        <f t="shared" si="289"/>
        <v>0</v>
      </c>
      <c r="W626" s="317">
        <f t="shared" si="289"/>
        <v>0</v>
      </c>
      <c r="X626" s="317">
        <f t="shared" si="289"/>
        <v>0</v>
      </c>
      <c r="Y626" s="317">
        <f t="shared" si="289"/>
        <v>0</v>
      </c>
      <c r="Z626" s="317">
        <f t="shared" si="289"/>
        <v>0</v>
      </c>
      <c r="AA626" s="317">
        <f t="shared" si="289"/>
        <v>0</v>
      </c>
      <c r="AB626" s="317">
        <f t="shared" si="289"/>
        <v>0</v>
      </c>
      <c r="AC626" s="317">
        <f t="shared" si="289"/>
        <v>0</v>
      </c>
      <c r="AD626" s="317">
        <f t="shared" si="289"/>
        <v>0</v>
      </c>
      <c r="AE626" s="317">
        <f t="shared" si="289"/>
        <v>0</v>
      </c>
      <c r="AF626" s="317">
        <f t="shared" si="289"/>
        <v>0</v>
      </c>
      <c r="AG626" s="317">
        <f t="shared" si="289"/>
        <v>0</v>
      </c>
      <c r="AH626" s="317">
        <f t="shared" si="289"/>
        <v>0</v>
      </c>
      <c r="AI626" s="317">
        <f t="shared" si="289"/>
        <v>0</v>
      </c>
      <c r="AJ626" s="317">
        <f t="shared" si="289"/>
        <v>0</v>
      </c>
      <c r="AK626" s="317">
        <f t="shared" si="289"/>
        <v>0</v>
      </c>
      <c r="AL626" s="317">
        <f t="shared" si="289"/>
        <v>0</v>
      </c>
      <c r="AM626" s="317">
        <f t="shared" si="289"/>
        <v>0</v>
      </c>
      <c r="AN626" s="317">
        <f t="shared" si="289"/>
        <v>0</v>
      </c>
      <c r="AO626" s="317">
        <f t="shared" si="289"/>
        <v>0</v>
      </c>
      <c r="AP626" s="317">
        <f t="shared" si="289"/>
        <v>0</v>
      </c>
      <c r="AQ626" s="317">
        <f t="shared" si="289"/>
        <v>0</v>
      </c>
      <c r="AR626" s="317">
        <f t="shared" si="289"/>
        <v>0</v>
      </c>
      <c r="AS626" s="317">
        <f t="shared" si="289"/>
        <v>0</v>
      </c>
      <c r="AT626" s="317">
        <f t="shared" si="289"/>
        <v>0</v>
      </c>
    </row>
    <row r="627" spans="1:46" ht="14.4" x14ac:dyDescent="0.3">
      <c r="B627" s="313" t="s">
        <v>294</v>
      </c>
      <c r="C627" s="313"/>
      <c r="D627" s="313"/>
      <c r="E627" s="313"/>
      <c r="F627" s="316"/>
      <c r="G627" s="317"/>
      <c r="H627" s="317"/>
      <c r="I627" s="317"/>
      <c r="J627" s="317"/>
      <c r="K627" s="316">
        <f t="shared" si="289"/>
        <v>0</v>
      </c>
      <c r="L627" s="317">
        <f t="shared" si="289"/>
        <v>0</v>
      </c>
      <c r="M627" s="317">
        <f t="shared" si="289"/>
        <v>0</v>
      </c>
      <c r="N627" s="317">
        <f t="shared" si="289"/>
        <v>0</v>
      </c>
      <c r="O627" s="317">
        <f t="shared" si="289"/>
        <v>0</v>
      </c>
      <c r="P627" s="316">
        <f t="shared" si="289"/>
        <v>0</v>
      </c>
      <c r="Q627" s="317">
        <f t="shared" si="289"/>
        <v>0</v>
      </c>
      <c r="R627" s="317">
        <f t="shared" si="289"/>
        <v>0</v>
      </c>
      <c r="S627" s="317">
        <f t="shared" si="289"/>
        <v>0</v>
      </c>
      <c r="T627" s="317">
        <f t="shared" si="289"/>
        <v>0</v>
      </c>
      <c r="U627" s="316">
        <f t="shared" si="289"/>
        <v>0</v>
      </c>
      <c r="V627" s="317">
        <f t="shared" si="289"/>
        <v>0</v>
      </c>
      <c r="W627" s="317">
        <f t="shared" si="289"/>
        <v>0</v>
      </c>
      <c r="X627" s="317">
        <f t="shared" si="289"/>
        <v>0</v>
      </c>
      <c r="Y627" s="317">
        <f t="shared" si="289"/>
        <v>0</v>
      </c>
      <c r="Z627" s="317">
        <f t="shared" si="289"/>
        <v>0</v>
      </c>
      <c r="AA627" s="317">
        <f t="shared" si="289"/>
        <v>0</v>
      </c>
      <c r="AB627" s="317">
        <f t="shared" si="289"/>
        <v>0</v>
      </c>
      <c r="AC627" s="317">
        <f t="shared" si="289"/>
        <v>0</v>
      </c>
      <c r="AD627" s="317">
        <f t="shared" si="289"/>
        <v>0</v>
      </c>
      <c r="AE627" s="317">
        <f t="shared" si="289"/>
        <v>0</v>
      </c>
      <c r="AF627" s="317">
        <f t="shared" si="289"/>
        <v>0</v>
      </c>
      <c r="AG627" s="317">
        <f t="shared" si="289"/>
        <v>0</v>
      </c>
      <c r="AH627" s="317">
        <f t="shared" si="289"/>
        <v>0</v>
      </c>
      <c r="AI627" s="317">
        <f t="shared" si="289"/>
        <v>0</v>
      </c>
      <c r="AJ627" s="317">
        <f t="shared" si="289"/>
        <v>0</v>
      </c>
      <c r="AK627" s="317">
        <f t="shared" si="289"/>
        <v>0</v>
      </c>
      <c r="AL627" s="317">
        <f t="shared" si="289"/>
        <v>0</v>
      </c>
      <c r="AM627" s="317">
        <f t="shared" si="289"/>
        <v>0</v>
      </c>
      <c r="AN627" s="317">
        <f t="shared" si="289"/>
        <v>0</v>
      </c>
      <c r="AO627" s="317">
        <f t="shared" si="289"/>
        <v>0</v>
      </c>
      <c r="AP627" s="317">
        <f t="shared" si="289"/>
        <v>0</v>
      </c>
      <c r="AQ627" s="317">
        <f t="shared" si="289"/>
        <v>0</v>
      </c>
      <c r="AR627" s="317">
        <f t="shared" si="289"/>
        <v>0</v>
      </c>
      <c r="AS627" s="317">
        <f t="shared" si="289"/>
        <v>0</v>
      </c>
      <c r="AT627" s="317">
        <f t="shared" si="289"/>
        <v>0</v>
      </c>
    </row>
    <row r="628" spans="1:46" ht="14.4" x14ac:dyDescent="0.3">
      <c r="B628" s="313" t="str">
        <f>+B434</f>
        <v>Yuganza</v>
      </c>
      <c r="C628" s="313"/>
      <c r="D628" s="313"/>
      <c r="E628" s="313"/>
      <c r="F628" s="316">
        <f t="shared" ref="F628:AK628" si="290">+F434</f>
        <v>0</v>
      </c>
      <c r="G628" s="317">
        <f t="shared" si="290"/>
        <v>0</v>
      </c>
      <c r="H628" s="317">
        <f t="shared" si="290"/>
        <v>0</v>
      </c>
      <c r="I628" s="317">
        <f t="shared" si="290"/>
        <v>0</v>
      </c>
      <c r="J628" s="317">
        <f t="shared" si="290"/>
        <v>0</v>
      </c>
      <c r="K628" s="316">
        <f t="shared" si="290"/>
        <v>0</v>
      </c>
      <c r="L628" s="317">
        <f t="shared" si="290"/>
        <v>0</v>
      </c>
      <c r="M628" s="317">
        <f t="shared" si="290"/>
        <v>0</v>
      </c>
      <c r="N628" s="317">
        <f t="shared" si="290"/>
        <v>0</v>
      </c>
      <c r="O628" s="317">
        <f t="shared" si="290"/>
        <v>0</v>
      </c>
      <c r="P628" s="316">
        <f t="shared" si="290"/>
        <v>0</v>
      </c>
      <c r="Q628" s="317">
        <f t="shared" si="290"/>
        <v>0</v>
      </c>
      <c r="R628" s="317">
        <f t="shared" si="290"/>
        <v>0</v>
      </c>
      <c r="S628" s="317">
        <f t="shared" si="290"/>
        <v>0</v>
      </c>
      <c r="T628" s="317">
        <f t="shared" si="290"/>
        <v>0</v>
      </c>
      <c r="U628" s="316">
        <f t="shared" si="290"/>
        <v>0</v>
      </c>
      <c r="V628" s="317">
        <f t="shared" si="290"/>
        <v>0</v>
      </c>
      <c r="W628" s="317">
        <f t="shared" si="290"/>
        <v>0</v>
      </c>
      <c r="X628" s="317">
        <f t="shared" si="290"/>
        <v>0</v>
      </c>
      <c r="Y628" s="317">
        <f t="shared" si="290"/>
        <v>0</v>
      </c>
      <c r="Z628" s="317">
        <f t="shared" si="290"/>
        <v>0</v>
      </c>
      <c r="AA628" s="317">
        <f t="shared" si="290"/>
        <v>0</v>
      </c>
      <c r="AB628" s="317">
        <f t="shared" si="290"/>
        <v>0</v>
      </c>
      <c r="AC628" s="317">
        <f t="shared" si="290"/>
        <v>0</v>
      </c>
      <c r="AD628" s="317">
        <f t="shared" si="290"/>
        <v>0</v>
      </c>
      <c r="AE628" s="317">
        <f t="shared" si="290"/>
        <v>0</v>
      </c>
      <c r="AF628" s="317">
        <f t="shared" si="290"/>
        <v>0</v>
      </c>
      <c r="AG628" s="317">
        <f t="shared" si="290"/>
        <v>0</v>
      </c>
      <c r="AH628" s="317">
        <f t="shared" si="290"/>
        <v>0</v>
      </c>
      <c r="AI628" s="317">
        <f t="shared" si="290"/>
        <v>0</v>
      </c>
      <c r="AJ628" s="317">
        <f t="shared" si="290"/>
        <v>0</v>
      </c>
      <c r="AK628" s="317">
        <f t="shared" si="290"/>
        <v>0</v>
      </c>
      <c r="AL628" s="317">
        <f t="shared" si="289"/>
        <v>0</v>
      </c>
      <c r="AM628" s="317">
        <f t="shared" si="289"/>
        <v>0</v>
      </c>
      <c r="AN628" s="317">
        <f t="shared" si="289"/>
        <v>0</v>
      </c>
      <c r="AO628" s="317">
        <f t="shared" si="289"/>
        <v>0</v>
      </c>
      <c r="AP628" s="317">
        <f t="shared" si="289"/>
        <v>0</v>
      </c>
      <c r="AQ628" s="317">
        <f t="shared" si="289"/>
        <v>0</v>
      </c>
      <c r="AR628" s="317">
        <f t="shared" si="289"/>
        <v>0</v>
      </c>
      <c r="AS628" s="317">
        <f t="shared" si="289"/>
        <v>0</v>
      </c>
      <c r="AT628" s="317">
        <f t="shared" si="289"/>
        <v>0</v>
      </c>
    </row>
    <row r="629" spans="1:46" ht="14.4" x14ac:dyDescent="0.3">
      <c r="B629" s="313" t="str">
        <f>+B444</f>
        <v>PROYECTOS MEER</v>
      </c>
      <c r="C629" s="313"/>
      <c r="D629" s="313"/>
      <c r="E629" s="313"/>
      <c r="F629" s="316">
        <f>+F435</f>
        <v>0</v>
      </c>
      <c r="G629" s="317">
        <f t="shared" ref="G629:AT629" si="291">+G444</f>
        <v>0</v>
      </c>
      <c r="H629" s="317">
        <f t="shared" si="291"/>
        <v>0</v>
      </c>
      <c r="I629" s="317">
        <f t="shared" si="291"/>
        <v>0</v>
      </c>
      <c r="J629" s="317">
        <f t="shared" si="291"/>
        <v>0</v>
      </c>
      <c r="K629" s="316">
        <f t="shared" si="291"/>
        <v>0</v>
      </c>
      <c r="L629" s="317">
        <f t="shared" si="291"/>
        <v>0</v>
      </c>
      <c r="M629" s="317">
        <f t="shared" si="291"/>
        <v>0</v>
      </c>
      <c r="N629" s="317">
        <f t="shared" si="291"/>
        <v>0</v>
      </c>
      <c r="O629" s="317">
        <f t="shared" si="291"/>
        <v>0</v>
      </c>
      <c r="P629" s="316">
        <f t="shared" si="291"/>
        <v>0</v>
      </c>
      <c r="Q629" s="317">
        <f t="shared" si="291"/>
        <v>0</v>
      </c>
      <c r="R629" s="317">
        <f t="shared" si="291"/>
        <v>0</v>
      </c>
      <c r="S629" s="317">
        <f t="shared" si="291"/>
        <v>0</v>
      </c>
      <c r="T629" s="317">
        <f t="shared" si="291"/>
        <v>0</v>
      </c>
      <c r="U629" s="316">
        <f t="shared" si="291"/>
        <v>0</v>
      </c>
      <c r="V629" s="317">
        <f t="shared" si="291"/>
        <v>0</v>
      </c>
      <c r="W629" s="317">
        <f t="shared" si="291"/>
        <v>0</v>
      </c>
      <c r="X629" s="317">
        <f t="shared" si="291"/>
        <v>0</v>
      </c>
      <c r="Y629" s="317">
        <f t="shared" si="291"/>
        <v>0</v>
      </c>
      <c r="Z629" s="317">
        <f t="shared" si="291"/>
        <v>0</v>
      </c>
      <c r="AA629" s="317">
        <f t="shared" si="291"/>
        <v>0</v>
      </c>
      <c r="AB629" s="317">
        <f t="shared" si="291"/>
        <v>0</v>
      </c>
      <c r="AC629" s="317">
        <f t="shared" si="291"/>
        <v>0</v>
      </c>
      <c r="AD629" s="317">
        <f t="shared" si="291"/>
        <v>0</v>
      </c>
      <c r="AE629" s="317">
        <f t="shared" si="291"/>
        <v>0</v>
      </c>
      <c r="AF629" s="317">
        <f t="shared" si="291"/>
        <v>0</v>
      </c>
      <c r="AG629" s="317">
        <f t="shared" si="291"/>
        <v>0</v>
      </c>
      <c r="AH629" s="317">
        <f t="shared" si="291"/>
        <v>0</v>
      </c>
      <c r="AI629" s="317">
        <f t="shared" si="291"/>
        <v>0</v>
      </c>
      <c r="AJ629" s="317">
        <f t="shared" si="291"/>
        <v>0</v>
      </c>
      <c r="AK629" s="317">
        <f t="shared" si="291"/>
        <v>0</v>
      </c>
      <c r="AL629" s="317">
        <f t="shared" si="291"/>
        <v>0</v>
      </c>
      <c r="AM629" s="317">
        <f t="shared" si="291"/>
        <v>0</v>
      </c>
      <c r="AN629" s="317">
        <f t="shared" si="291"/>
        <v>0</v>
      </c>
      <c r="AO629" s="317">
        <f t="shared" si="291"/>
        <v>0</v>
      </c>
      <c r="AP629" s="317">
        <f t="shared" si="291"/>
        <v>0</v>
      </c>
      <c r="AQ629" s="317">
        <f t="shared" si="291"/>
        <v>0</v>
      </c>
      <c r="AR629" s="317">
        <f t="shared" si="291"/>
        <v>0</v>
      </c>
      <c r="AS629" s="317">
        <f t="shared" si="291"/>
        <v>0</v>
      </c>
      <c r="AT629" s="317">
        <f t="shared" si="291"/>
        <v>0</v>
      </c>
    </row>
    <row r="630" spans="1:46" ht="14.4" x14ac:dyDescent="0.3">
      <c r="B630" s="313"/>
      <c r="C630" s="313"/>
      <c r="D630" s="313"/>
      <c r="E630" s="313"/>
      <c r="F630" s="316">
        <f>+F436</f>
        <v>0</v>
      </c>
      <c r="G630" s="317"/>
      <c r="H630" s="317"/>
      <c r="I630" s="317"/>
      <c r="J630" s="317"/>
      <c r="K630" s="316"/>
      <c r="L630" s="317"/>
      <c r="M630" s="317"/>
      <c r="N630" s="317"/>
      <c r="O630" s="317"/>
      <c r="P630" s="316"/>
      <c r="Q630" s="317"/>
      <c r="R630" s="317"/>
      <c r="S630" s="317"/>
      <c r="T630" s="317"/>
      <c r="U630" s="316"/>
      <c r="V630" s="317"/>
      <c r="W630" s="317"/>
      <c r="X630" s="317"/>
      <c r="Y630" s="317"/>
      <c r="Z630" s="317"/>
      <c r="AA630" s="317"/>
      <c r="AB630" s="317"/>
      <c r="AC630" s="317"/>
      <c r="AD630" s="317"/>
      <c r="AE630" s="317"/>
      <c r="AF630" s="317"/>
      <c r="AG630" s="317"/>
      <c r="AH630" s="317"/>
      <c r="AI630" s="317"/>
      <c r="AJ630" s="317"/>
      <c r="AK630" s="317"/>
      <c r="AL630" s="317"/>
      <c r="AM630" s="317"/>
      <c r="AN630" s="317"/>
      <c r="AO630" s="317"/>
      <c r="AP630" s="317"/>
      <c r="AQ630" s="317"/>
      <c r="AR630" s="317"/>
      <c r="AS630" s="317"/>
      <c r="AT630" s="317"/>
    </row>
    <row r="631" spans="1:46" ht="14.4" x14ac:dyDescent="0.3">
      <c r="B631" s="307" t="s">
        <v>203</v>
      </c>
      <c r="C631" s="321">
        <f>SUM(C606:C630)</f>
        <v>0</v>
      </c>
      <c r="D631" s="321">
        <f>SUM(D606:D630)</f>
        <v>0</v>
      </c>
      <c r="E631" s="321">
        <f>SUM(E606:E630)</f>
        <v>0</v>
      </c>
      <c r="F631" s="322">
        <f t="shared" ref="F631:AT631" si="292">SUM(F606:F630)</f>
        <v>0</v>
      </c>
      <c r="G631" s="321">
        <f t="shared" si="292"/>
        <v>0</v>
      </c>
      <c r="H631" s="321">
        <f t="shared" si="292"/>
        <v>0</v>
      </c>
      <c r="I631" s="321">
        <f t="shared" si="292"/>
        <v>0</v>
      </c>
      <c r="J631" s="321">
        <f t="shared" si="292"/>
        <v>0</v>
      </c>
      <c r="K631" s="322">
        <f t="shared" si="292"/>
        <v>0</v>
      </c>
      <c r="L631" s="321">
        <f t="shared" si="292"/>
        <v>0</v>
      </c>
      <c r="M631" s="321">
        <f t="shared" si="292"/>
        <v>0</v>
      </c>
      <c r="N631" s="321">
        <f t="shared" si="292"/>
        <v>0</v>
      </c>
      <c r="O631" s="321">
        <f t="shared" si="292"/>
        <v>0</v>
      </c>
      <c r="P631" s="322">
        <f t="shared" si="292"/>
        <v>0</v>
      </c>
      <c r="Q631" s="321">
        <f t="shared" si="292"/>
        <v>0</v>
      </c>
      <c r="R631" s="321">
        <f t="shared" si="292"/>
        <v>0</v>
      </c>
      <c r="S631" s="321">
        <f t="shared" si="292"/>
        <v>0</v>
      </c>
      <c r="T631" s="321">
        <f t="shared" si="292"/>
        <v>0</v>
      </c>
      <c r="U631" s="322">
        <f t="shared" si="292"/>
        <v>0</v>
      </c>
      <c r="V631" s="321">
        <f t="shared" si="292"/>
        <v>0</v>
      </c>
      <c r="W631" s="321">
        <f t="shared" si="292"/>
        <v>0</v>
      </c>
      <c r="X631" s="321">
        <f t="shared" si="292"/>
        <v>0</v>
      </c>
      <c r="Y631" s="321">
        <f t="shared" si="292"/>
        <v>0</v>
      </c>
      <c r="Z631" s="321">
        <f t="shared" si="292"/>
        <v>0</v>
      </c>
      <c r="AA631" s="321">
        <f t="shared" si="292"/>
        <v>0</v>
      </c>
      <c r="AB631" s="321">
        <f t="shared" si="292"/>
        <v>0</v>
      </c>
      <c r="AC631" s="321">
        <f t="shared" si="292"/>
        <v>0</v>
      </c>
      <c r="AD631" s="321">
        <f t="shared" si="292"/>
        <v>0</v>
      </c>
      <c r="AE631" s="321">
        <f t="shared" si="292"/>
        <v>0</v>
      </c>
      <c r="AF631" s="321">
        <f t="shared" si="292"/>
        <v>0</v>
      </c>
      <c r="AG631" s="321">
        <f t="shared" si="292"/>
        <v>0</v>
      </c>
      <c r="AH631" s="321">
        <f t="shared" si="292"/>
        <v>0</v>
      </c>
      <c r="AI631" s="321">
        <f t="shared" si="292"/>
        <v>0</v>
      </c>
      <c r="AJ631" s="321">
        <f t="shared" si="292"/>
        <v>0</v>
      </c>
      <c r="AK631" s="321">
        <f t="shared" si="292"/>
        <v>0</v>
      </c>
      <c r="AL631" s="321">
        <f t="shared" si="292"/>
        <v>0</v>
      </c>
      <c r="AM631" s="321">
        <f t="shared" si="292"/>
        <v>0</v>
      </c>
      <c r="AN631" s="321">
        <f t="shared" si="292"/>
        <v>0</v>
      </c>
      <c r="AO631" s="321">
        <f t="shared" si="292"/>
        <v>0</v>
      </c>
      <c r="AP631" s="321">
        <f t="shared" si="292"/>
        <v>0</v>
      </c>
      <c r="AQ631" s="321">
        <f t="shared" si="292"/>
        <v>0</v>
      </c>
      <c r="AR631" s="321">
        <f t="shared" si="292"/>
        <v>0</v>
      </c>
      <c r="AS631" s="321">
        <f t="shared" si="292"/>
        <v>0</v>
      </c>
      <c r="AT631" s="321">
        <f t="shared" si="292"/>
        <v>0</v>
      </c>
    </row>
    <row r="632" spans="1:46" ht="14.4" x14ac:dyDescent="0.3">
      <c r="B632" s="331"/>
      <c r="C632" s="321">
        <f>+C553+C564+C586+C603+C631</f>
        <v>8617.3501037829992</v>
      </c>
      <c r="D632" s="321">
        <f>+D553+D564+D586+D603+D631</f>
        <v>10746.467002505999</v>
      </c>
      <c r="E632" s="321">
        <f>+E553+E564+E586+E603+E631</f>
        <v>8737.1715032880002</v>
      </c>
      <c r="F632" s="322">
        <f t="shared" ref="F632:AT632" si="293">+F553+F564+F586+F603+F631</f>
        <v>8179.2495543520035</v>
      </c>
      <c r="G632" s="321">
        <f t="shared" si="293"/>
        <v>10627.906081361001</v>
      </c>
      <c r="H632" s="321">
        <f t="shared" si="293"/>
        <v>11727.032459935999</v>
      </c>
      <c r="I632" s="321">
        <f t="shared" si="293"/>
        <v>10525.101438629001</v>
      </c>
      <c r="J632" s="321">
        <f t="shared" si="293"/>
        <v>10935.455724944999</v>
      </c>
      <c r="K632" s="322">
        <f t="shared" si="293"/>
        <v>12398.82986936099</v>
      </c>
      <c r="L632" s="321">
        <f t="shared" si="293"/>
        <v>19308.592452883011</v>
      </c>
      <c r="M632" s="321">
        <f t="shared" si="293"/>
        <v>19235.249718494</v>
      </c>
      <c r="N632" s="321">
        <f t="shared" si="293"/>
        <v>0</v>
      </c>
      <c r="O632" s="321">
        <f t="shared" si="293"/>
        <v>0</v>
      </c>
      <c r="P632" s="322">
        <f t="shared" si="293"/>
        <v>0</v>
      </c>
      <c r="Q632" s="321">
        <f t="shared" si="293"/>
        <v>0</v>
      </c>
      <c r="R632" s="321">
        <f t="shared" si="293"/>
        <v>0</v>
      </c>
      <c r="S632" s="321">
        <f t="shared" si="293"/>
        <v>0</v>
      </c>
      <c r="T632" s="321">
        <f t="shared" si="293"/>
        <v>0</v>
      </c>
      <c r="U632" s="322">
        <f t="shared" si="293"/>
        <v>0</v>
      </c>
      <c r="V632" s="321">
        <f t="shared" si="293"/>
        <v>0</v>
      </c>
      <c r="W632" s="321">
        <f t="shared" si="293"/>
        <v>0</v>
      </c>
      <c r="X632" s="321">
        <f t="shared" si="293"/>
        <v>0</v>
      </c>
      <c r="Y632" s="321">
        <f t="shared" si="293"/>
        <v>0</v>
      </c>
      <c r="Z632" s="321">
        <f t="shared" si="293"/>
        <v>0</v>
      </c>
      <c r="AA632" s="321">
        <f t="shared" si="293"/>
        <v>0</v>
      </c>
      <c r="AB632" s="321">
        <f t="shared" si="293"/>
        <v>0</v>
      </c>
      <c r="AC632" s="321">
        <f t="shared" si="293"/>
        <v>0</v>
      </c>
      <c r="AD632" s="321">
        <f t="shared" si="293"/>
        <v>0</v>
      </c>
      <c r="AE632" s="321">
        <f t="shared" si="293"/>
        <v>0</v>
      </c>
      <c r="AF632" s="321">
        <f t="shared" si="293"/>
        <v>0</v>
      </c>
      <c r="AG632" s="321">
        <f t="shared" si="293"/>
        <v>0</v>
      </c>
      <c r="AH632" s="321">
        <f t="shared" si="293"/>
        <v>0</v>
      </c>
      <c r="AI632" s="321">
        <f t="shared" si="293"/>
        <v>0</v>
      </c>
      <c r="AJ632" s="321">
        <f t="shared" si="293"/>
        <v>0</v>
      </c>
      <c r="AK632" s="321">
        <f t="shared" si="293"/>
        <v>0</v>
      </c>
      <c r="AL632" s="321">
        <f t="shared" si="293"/>
        <v>0</v>
      </c>
      <c r="AM632" s="321">
        <f t="shared" si="293"/>
        <v>0</v>
      </c>
      <c r="AN632" s="321">
        <f t="shared" si="293"/>
        <v>0</v>
      </c>
      <c r="AO632" s="321">
        <f t="shared" si="293"/>
        <v>0</v>
      </c>
      <c r="AP632" s="321">
        <f t="shared" si="293"/>
        <v>0</v>
      </c>
      <c r="AQ632" s="321">
        <f t="shared" si="293"/>
        <v>0</v>
      </c>
      <c r="AR632" s="321">
        <f t="shared" si="293"/>
        <v>0</v>
      </c>
      <c r="AS632" s="321">
        <f t="shared" si="293"/>
        <v>0</v>
      </c>
      <c r="AT632" s="321">
        <f t="shared" si="293"/>
        <v>0</v>
      </c>
    </row>
    <row r="633" spans="1:46" ht="18" x14ac:dyDescent="0.2">
      <c r="B633" s="312" t="s">
        <v>351</v>
      </c>
      <c r="C633" s="150">
        <f>+C352-C632</f>
        <v>0</v>
      </c>
      <c r="D633" s="150">
        <f>+D352-D632</f>
        <v>0</v>
      </c>
      <c r="E633" s="150">
        <f>+E352-E632</f>
        <v>0</v>
      </c>
      <c r="F633" s="421">
        <f t="shared" ref="F633:AT633" si="294">+F352-F632</f>
        <v>0</v>
      </c>
      <c r="G633" s="150">
        <f t="shared" si="294"/>
        <v>0</v>
      </c>
      <c r="H633" s="150">
        <f t="shared" si="294"/>
        <v>0</v>
      </c>
      <c r="I633" s="150">
        <f t="shared" si="294"/>
        <v>0</v>
      </c>
      <c r="J633" s="150">
        <f t="shared" si="294"/>
        <v>0</v>
      </c>
      <c r="K633" s="421">
        <f t="shared" si="294"/>
        <v>0</v>
      </c>
      <c r="L633" s="150">
        <f t="shared" si="294"/>
        <v>-4205.1316756850265</v>
      </c>
      <c r="M633" s="150">
        <f t="shared" si="294"/>
        <v>-228.30966062000152</v>
      </c>
      <c r="N633" s="150">
        <f t="shared" si="294"/>
        <v>0</v>
      </c>
      <c r="O633" s="150">
        <f t="shared" si="294"/>
        <v>0</v>
      </c>
      <c r="P633" s="421">
        <f t="shared" si="294"/>
        <v>0</v>
      </c>
      <c r="Q633" s="150">
        <f t="shared" si="294"/>
        <v>0</v>
      </c>
      <c r="R633" s="150">
        <f t="shared" si="294"/>
        <v>0</v>
      </c>
      <c r="S633" s="150">
        <f t="shared" si="294"/>
        <v>0</v>
      </c>
      <c r="T633" s="150">
        <f t="shared" si="294"/>
        <v>0</v>
      </c>
      <c r="U633" s="421">
        <f t="shared" si="294"/>
        <v>0</v>
      </c>
      <c r="V633" s="150">
        <f t="shared" si="294"/>
        <v>0</v>
      </c>
      <c r="W633" s="150">
        <f t="shared" si="294"/>
        <v>0</v>
      </c>
      <c r="X633" s="150">
        <f t="shared" si="294"/>
        <v>0</v>
      </c>
      <c r="Y633" s="150">
        <f t="shared" si="294"/>
        <v>0</v>
      </c>
      <c r="Z633" s="150">
        <f t="shared" si="294"/>
        <v>0</v>
      </c>
      <c r="AA633" s="150">
        <f t="shared" si="294"/>
        <v>0</v>
      </c>
      <c r="AB633" s="150">
        <f t="shared" si="294"/>
        <v>0</v>
      </c>
      <c r="AC633" s="150">
        <f t="shared" si="294"/>
        <v>0</v>
      </c>
      <c r="AD633" s="150">
        <f t="shared" si="294"/>
        <v>0</v>
      </c>
      <c r="AE633" s="150">
        <f t="shared" si="294"/>
        <v>0</v>
      </c>
      <c r="AF633" s="150">
        <f t="shared" si="294"/>
        <v>0</v>
      </c>
      <c r="AG633" s="150">
        <f t="shared" si="294"/>
        <v>0</v>
      </c>
      <c r="AH633" s="150">
        <f t="shared" si="294"/>
        <v>0</v>
      </c>
      <c r="AI633" s="150">
        <f t="shared" si="294"/>
        <v>0</v>
      </c>
      <c r="AJ633" s="150">
        <f t="shared" si="294"/>
        <v>0</v>
      </c>
      <c r="AK633" s="150">
        <f t="shared" si="294"/>
        <v>0</v>
      </c>
      <c r="AL633" s="150">
        <f t="shared" si="294"/>
        <v>0</v>
      </c>
      <c r="AM633" s="150">
        <f t="shared" si="294"/>
        <v>0</v>
      </c>
      <c r="AN633" s="150">
        <f t="shared" si="294"/>
        <v>0</v>
      </c>
      <c r="AO633" s="150">
        <f t="shared" si="294"/>
        <v>0</v>
      </c>
      <c r="AP633" s="150">
        <f t="shared" si="294"/>
        <v>0</v>
      </c>
      <c r="AQ633" s="150">
        <f t="shared" si="294"/>
        <v>0</v>
      </c>
      <c r="AR633" s="150">
        <f t="shared" si="294"/>
        <v>0</v>
      </c>
      <c r="AS633" s="150">
        <f t="shared" si="294"/>
        <v>0</v>
      </c>
      <c r="AT633" s="150">
        <f t="shared" si="294"/>
        <v>0</v>
      </c>
    </row>
    <row r="634" spans="1:46" ht="14.4" x14ac:dyDescent="0.3">
      <c r="C634" s="307">
        <f>+C605</f>
        <v>2007</v>
      </c>
      <c r="D634" s="307">
        <f>+D605</f>
        <v>2008</v>
      </c>
      <c r="E634" s="307">
        <f>+E605</f>
        <v>2009</v>
      </c>
      <c r="F634" s="314">
        <f t="shared" ref="F634:AT634" si="295">+F605</f>
        <v>2010</v>
      </c>
      <c r="G634" s="307">
        <f t="shared" si="295"/>
        <v>2011</v>
      </c>
      <c r="H634" s="307">
        <f t="shared" si="295"/>
        <v>2012</v>
      </c>
      <c r="I634" s="307">
        <f t="shared" si="295"/>
        <v>2013</v>
      </c>
      <c r="J634" s="307">
        <f t="shared" si="295"/>
        <v>2014</v>
      </c>
      <c r="K634" s="314">
        <f t="shared" si="295"/>
        <v>2015</v>
      </c>
      <c r="L634" s="307">
        <f t="shared" si="295"/>
        <v>2016</v>
      </c>
      <c r="M634" s="307">
        <f t="shared" si="295"/>
        <v>2017</v>
      </c>
      <c r="N634" s="307">
        <f t="shared" si="295"/>
        <v>2018</v>
      </c>
      <c r="O634" s="307">
        <f t="shared" si="295"/>
        <v>2019</v>
      </c>
      <c r="P634" s="314">
        <f t="shared" si="295"/>
        <v>2020</v>
      </c>
      <c r="Q634" s="307">
        <f t="shared" si="295"/>
        <v>2021</v>
      </c>
      <c r="R634" s="307">
        <f t="shared" si="295"/>
        <v>2022</v>
      </c>
      <c r="S634" s="307">
        <f t="shared" si="295"/>
        <v>2023</v>
      </c>
      <c r="T634" s="307">
        <f t="shared" si="295"/>
        <v>2024</v>
      </c>
      <c r="U634" s="314">
        <f t="shared" si="295"/>
        <v>2025</v>
      </c>
      <c r="V634" s="307">
        <f t="shared" si="295"/>
        <v>2026</v>
      </c>
      <c r="W634" s="307">
        <f t="shared" si="295"/>
        <v>2027</v>
      </c>
      <c r="X634" s="307">
        <f t="shared" si="295"/>
        <v>2028</v>
      </c>
      <c r="Y634" s="307">
        <f t="shared" si="295"/>
        <v>2029</v>
      </c>
      <c r="Z634" s="307">
        <f t="shared" si="295"/>
        <v>2030</v>
      </c>
      <c r="AA634" s="307">
        <f t="shared" si="295"/>
        <v>2031</v>
      </c>
      <c r="AB634" s="307">
        <f t="shared" si="295"/>
        <v>2032</v>
      </c>
      <c r="AC634" s="307">
        <f t="shared" si="295"/>
        <v>2033</v>
      </c>
      <c r="AD634" s="307">
        <f t="shared" si="295"/>
        <v>2034</v>
      </c>
      <c r="AE634" s="307">
        <f t="shared" si="295"/>
        <v>2035</v>
      </c>
      <c r="AF634" s="307">
        <f t="shared" si="295"/>
        <v>2036</v>
      </c>
      <c r="AG634" s="307">
        <f t="shared" si="295"/>
        <v>2037</v>
      </c>
      <c r="AH634" s="307">
        <f t="shared" si="295"/>
        <v>2038</v>
      </c>
      <c r="AI634" s="307">
        <f t="shared" si="295"/>
        <v>2039</v>
      </c>
      <c r="AJ634" s="307">
        <f t="shared" si="295"/>
        <v>2040</v>
      </c>
      <c r="AK634" s="307">
        <f t="shared" si="295"/>
        <v>2041</v>
      </c>
      <c r="AL634" s="307">
        <f t="shared" si="295"/>
        <v>2042</v>
      </c>
      <c r="AM634" s="307">
        <f t="shared" si="295"/>
        <v>2043</v>
      </c>
      <c r="AN634" s="307">
        <f t="shared" si="295"/>
        <v>2044</v>
      </c>
      <c r="AO634" s="307">
        <f t="shared" si="295"/>
        <v>2045</v>
      </c>
      <c r="AP634" s="307">
        <f t="shared" si="295"/>
        <v>2046</v>
      </c>
      <c r="AQ634" s="307">
        <f t="shared" si="295"/>
        <v>2047</v>
      </c>
      <c r="AR634" s="307">
        <f t="shared" si="295"/>
        <v>2048</v>
      </c>
      <c r="AS634" s="307">
        <f t="shared" si="295"/>
        <v>2049</v>
      </c>
      <c r="AT634" s="307">
        <f t="shared" si="295"/>
        <v>2050</v>
      </c>
    </row>
    <row r="635" spans="1:46" x14ac:dyDescent="0.2">
      <c r="A635" s="75" t="s">
        <v>322</v>
      </c>
      <c r="B635" s="313" t="s">
        <v>352</v>
      </c>
      <c r="C635" s="308">
        <f>+C451</f>
        <v>0</v>
      </c>
      <c r="D635" s="308">
        <f>+D451</f>
        <v>0</v>
      </c>
      <c r="E635" s="308">
        <f>+E451</f>
        <v>0</v>
      </c>
      <c r="F635" s="309">
        <f>+F451</f>
        <v>0</v>
      </c>
      <c r="G635" s="308">
        <f t="shared" ref="G635:AT635" si="296">+G451</f>
        <v>0</v>
      </c>
      <c r="H635" s="308">
        <f t="shared" si="296"/>
        <v>0</v>
      </c>
      <c r="I635" s="308">
        <f t="shared" si="296"/>
        <v>0</v>
      </c>
      <c r="J635" s="308">
        <f t="shared" si="296"/>
        <v>0</v>
      </c>
      <c r="K635" s="309">
        <f t="shared" si="296"/>
        <v>0</v>
      </c>
      <c r="L635" s="308">
        <f t="shared" si="296"/>
        <v>0</v>
      </c>
      <c r="M635" s="308">
        <f t="shared" si="296"/>
        <v>0</v>
      </c>
      <c r="N635" s="308">
        <f t="shared" si="296"/>
        <v>0</v>
      </c>
      <c r="O635" s="308">
        <f t="shared" si="296"/>
        <v>0</v>
      </c>
      <c r="P635" s="309">
        <f t="shared" si="296"/>
        <v>0</v>
      </c>
      <c r="Q635" s="308">
        <f t="shared" si="296"/>
        <v>0</v>
      </c>
      <c r="R635" s="308">
        <f t="shared" si="296"/>
        <v>0</v>
      </c>
      <c r="S635" s="308">
        <f t="shared" si="296"/>
        <v>0</v>
      </c>
      <c r="T635" s="308">
        <f t="shared" si="296"/>
        <v>0</v>
      </c>
      <c r="U635" s="309">
        <f t="shared" si="296"/>
        <v>0</v>
      </c>
      <c r="V635" s="308">
        <f t="shared" si="296"/>
        <v>0</v>
      </c>
      <c r="W635" s="308">
        <f t="shared" si="296"/>
        <v>0</v>
      </c>
      <c r="X635" s="308">
        <f t="shared" si="296"/>
        <v>0</v>
      </c>
      <c r="Y635" s="308">
        <f t="shared" si="296"/>
        <v>0</v>
      </c>
      <c r="Z635" s="308">
        <f t="shared" si="296"/>
        <v>0</v>
      </c>
      <c r="AA635" s="308">
        <f t="shared" si="296"/>
        <v>0</v>
      </c>
      <c r="AB635" s="308">
        <f t="shared" si="296"/>
        <v>0</v>
      </c>
      <c r="AC635" s="308">
        <f t="shared" si="296"/>
        <v>0</v>
      </c>
      <c r="AD635" s="308">
        <f t="shared" si="296"/>
        <v>0</v>
      </c>
      <c r="AE635" s="308">
        <f t="shared" si="296"/>
        <v>0</v>
      </c>
      <c r="AF635" s="308">
        <f t="shared" si="296"/>
        <v>0</v>
      </c>
      <c r="AG635" s="308">
        <f t="shared" si="296"/>
        <v>0</v>
      </c>
      <c r="AH635" s="308">
        <f t="shared" si="296"/>
        <v>0</v>
      </c>
      <c r="AI635" s="308">
        <f t="shared" si="296"/>
        <v>0</v>
      </c>
      <c r="AJ635" s="308">
        <f t="shared" si="296"/>
        <v>0</v>
      </c>
      <c r="AK635" s="308">
        <f t="shared" si="296"/>
        <v>0</v>
      </c>
      <c r="AL635" s="308">
        <f t="shared" si="296"/>
        <v>0</v>
      </c>
      <c r="AM635" s="308">
        <f t="shared" si="296"/>
        <v>0</v>
      </c>
      <c r="AN635" s="308">
        <f t="shared" si="296"/>
        <v>0</v>
      </c>
      <c r="AO635" s="308">
        <f t="shared" si="296"/>
        <v>0</v>
      </c>
      <c r="AP635" s="308">
        <f t="shared" si="296"/>
        <v>0</v>
      </c>
      <c r="AQ635" s="308">
        <f t="shared" si="296"/>
        <v>0</v>
      </c>
      <c r="AR635" s="308">
        <f t="shared" si="296"/>
        <v>0</v>
      </c>
      <c r="AS635" s="308">
        <f t="shared" si="296"/>
        <v>0</v>
      </c>
      <c r="AT635" s="308">
        <f t="shared" si="296"/>
        <v>0</v>
      </c>
    </row>
    <row r="636" spans="1:46" x14ac:dyDescent="0.2">
      <c r="A636" s="75" t="s">
        <v>354</v>
      </c>
      <c r="B636" s="313" t="str">
        <f>+B454</f>
        <v>Geotermica nueva</v>
      </c>
      <c r="C636" s="308">
        <f>+C453</f>
        <v>0</v>
      </c>
      <c r="D636" s="308">
        <f>+D453</f>
        <v>0</v>
      </c>
      <c r="E636" s="308">
        <f>+E453</f>
        <v>0</v>
      </c>
      <c r="F636" s="309">
        <f>+F453</f>
        <v>0</v>
      </c>
      <c r="G636" s="308">
        <f t="shared" ref="G636:AT636" si="297">+G453</f>
        <v>0</v>
      </c>
      <c r="H636" s="308">
        <f t="shared" si="297"/>
        <v>0</v>
      </c>
      <c r="I636" s="308">
        <f t="shared" si="297"/>
        <v>0</v>
      </c>
      <c r="J636" s="308">
        <f t="shared" si="297"/>
        <v>0</v>
      </c>
      <c r="K636" s="309">
        <f t="shared" si="297"/>
        <v>0</v>
      </c>
      <c r="L636" s="308">
        <f t="shared" si="297"/>
        <v>0</v>
      </c>
      <c r="M636" s="308">
        <f t="shared" si="297"/>
        <v>0</v>
      </c>
      <c r="N636" s="308">
        <f t="shared" si="297"/>
        <v>0</v>
      </c>
      <c r="O636" s="308">
        <f t="shared" si="297"/>
        <v>0</v>
      </c>
      <c r="P636" s="309">
        <f t="shared" si="297"/>
        <v>0</v>
      </c>
      <c r="Q636" s="308">
        <f t="shared" si="297"/>
        <v>0</v>
      </c>
      <c r="R636" s="308">
        <f t="shared" si="297"/>
        <v>0</v>
      </c>
      <c r="S636" s="308">
        <f t="shared" si="297"/>
        <v>0</v>
      </c>
      <c r="T636" s="308">
        <f t="shared" si="297"/>
        <v>0</v>
      </c>
      <c r="U636" s="309">
        <f t="shared" si="297"/>
        <v>0</v>
      </c>
      <c r="V636" s="308">
        <f t="shared" si="297"/>
        <v>0</v>
      </c>
      <c r="W636" s="308">
        <f t="shared" si="297"/>
        <v>0</v>
      </c>
      <c r="X636" s="308">
        <f t="shared" si="297"/>
        <v>0</v>
      </c>
      <c r="Y636" s="308">
        <f t="shared" si="297"/>
        <v>0</v>
      </c>
      <c r="Z636" s="308">
        <f t="shared" si="297"/>
        <v>0</v>
      </c>
      <c r="AA636" s="308">
        <f t="shared" si="297"/>
        <v>0</v>
      </c>
      <c r="AB636" s="308">
        <f t="shared" si="297"/>
        <v>0</v>
      </c>
      <c r="AC636" s="308">
        <f t="shared" si="297"/>
        <v>0</v>
      </c>
      <c r="AD636" s="308">
        <f t="shared" si="297"/>
        <v>0</v>
      </c>
      <c r="AE636" s="308">
        <f t="shared" si="297"/>
        <v>0</v>
      </c>
      <c r="AF636" s="308">
        <f t="shared" si="297"/>
        <v>0</v>
      </c>
      <c r="AG636" s="308">
        <f t="shared" si="297"/>
        <v>0</v>
      </c>
      <c r="AH636" s="308">
        <f t="shared" si="297"/>
        <v>0</v>
      </c>
      <c r="AI636" s="308">
        <f t="shared" si="297"/>
        <v>0</v>
      </c>
      <c r="AJ636" s="308">
        <f t="shared" si="297"/>
        <v>0</v>
      </c>
      <c r="AK636" s="308">
        <f t="shared" si="297"/>
        <v>0</v>
      </c>
      <c r="AL636" s="308">
        <f t="shared" si="297"/>
        <v>0</v>
      </c>
      <c r="AM636" s="308">
        <f t="shared" si="297"/>
        <v>0</v>
      </c>
      <c r="AN636" s="308">
        <f t="shared" si="297"/>
        <v>0</v>
      </c>
      <c r="AO636" s="308">
        <f t="shared" si="297"/>
        <v>0</v>
      </c>
      <c r="AP636" s="308">
        <f t="shared" si="297"/>
        <v>0</v>
      </c>
      <c r="AQ636" s="308">
        <f t="shared" si="297"/>
        <v>0</v>
      </c>
      <c r="AR636" s="308">
        <f t="shared" si="297"/>
        <v>0</v>
      </c>
      <c r="AS636" s="308">
        <f t="shared" si="297"/>
        <v>0</v>
      </c>
      <c r="AT636" s="308">
        <f t="shared" si="297"/>
        <v>0</v>
      </c>
    </row>
    <row r="637" spans="1:46" ht="18" x14ac:dyDescent="0.2">
      <c r="B637" s="312" t="s">
        <v>309</v>
      </c>
      <c r="G637" s="315"/>
      <c r="H637" s="315"/>
      <c r="I637" s="315"/>
      <c r="J637" s="315"/>
      <c r="K637" s="323"/>
      <c r="L637" s="315"/>
      <c r="M637" s="315"/>
      <c r="N637" s="315"/>
      <c r="O637" s="315"/>
      <c r="P637" s="323"/>
      <c r="Q637" s="315"/>
      <c r="R637" s="315"/>
      <c r="S637" s="315"/>
      <c r="T637" s="315"/>
      <c r="U637" s="323"/>
      <c r="V637" s="315"/>
      <c r="W637" s="315"/>
      <c r="X637" s="315"/>
      <c r="Y637" s="315"/>
      <c r="Z637" s="315"/>
      <c r="AA637" s="315"/>
      <c r="AB637" s="315"/>
      <c r="AC637" s="315"/>
      <c r="AD637" s="315"/>
      <c r="AE637" s="315"/>
      <c r="AF637" s="315"/>
      <c r="AG637" s="315"/>
      <c r="AH637" s="315"/>
      <c r="AI637" s="315"/>
      <c r="AJ637" s="315"/>
      <c r="AK637" s="315"/>
      <c r="AL637" s="315"/>
      <c r="AM637" s="315"/>
      <c r="AN637" s="315"/>
      <c r="AO637" s="315"/>
      <c r="AP637" s="315"/>
      <c r="AQ637" s="315"/>
      <c r="AR637" s="315"/>
      <c r="AS637" s="315"/>
      <c r="AT637" s="315"/>
    </row>
    <row r="638" spans="1:46" ht="14.4" x14ac:dyDescent="0.3">
      <c r="C638" s="307">
        <f>+C634</f>
        <v>2007</v>
      </c>
      <c r="D638" s="307">
        <f>+D634</f>
        <v>2008</v>
      </c>
      <c r="E638" s="307">
        <f>+E634</f>
        <v>2009</v>
      </c>
      <c r="F638" s="314">
        <f>+F634</f>
        <v>2010</v>
      </c>
      <c r="G638" s="307">
        <f t="shared" ref="G638:AT638" si="298">+G634</f>
        <v>2011</v>
      </c>
      <c r="H638" s="307">
        <f t="shared" si="298"/>
        <v>2012</v>
      </c>
      <c r="I638" s="307">
        <f t="shared" si="298"/>
        <v>2013</v>
      </c>
      <c r="J638" s="307">
        <f t="shared" si="298"/>
        <v>2014</v>
      </c>
      <c r="K638" s="314">
        <f t="shared" si="298"/>
        <v>2015</v>
      </c>
      <c r="L638" s="307">
        <f t="shared" si="298"/>
        <v>2016</v>
      </c>
      <c r="M638" s="307">
        <f t="shared" si="298"/>
        <v>2017</v>
      </c>
      <c r="N638" s="307">
        <f t="shared" si="298"/>
        <v>2018</v>
      </c>
      <c r="O638" s="307">
        <f t="shared" si="298"/>
        <v>2019</v>
      </c>
      <c r="P638" s="314">
        <f t="shared" si="298"/>
        <v>2020</v>
      </c>
      <c r="Q638" s="307">
        <f t="shared" si="298"/>
        <v>2021</v>
      </c>
      <c r="R638" s="307">
        <f t="shared" si="298"/>
        <v>2022</v>
      </c>
      <c r="S638" s="307">
        <f t="shared" si="298"/>
        <v>2023</v>
      </c>
      <c r="T638" s="307">
        <f t="shared" si="298"/>
        <v>2024</v>
      </c>
      <c r="U638" s="314">
        <f t="shared" si="298"/>
        <v>2025</v>
      </c>
      <c r="V638" s="307">
        <f t="shared" si="298"/>
        <v>2026</v>
      </c>
      <c r="W638" s="307">
        <f t="shared" si="298"/>
        <v>2027</v>
      </c>
      <c r="X638" s="307">
        <f t="shared" si="298"/>
        <v>2028</v>
      </c>
      <c r="Y638" s="307">
        <f t="shared" si="298"/>
        <v>2029</v>
      </c>
      <c r="Z638" s="307">
        <f t="shared" si="298"/>
        <v>2030</v>
      </c>
      <c r="AA638" s="307">
        <f t="shared" si="298"/>
        <v>2031</v>
      </c>
      <c r="AB638" s="307">
        <f t="shared" si="298"/>
        <v>2032</v>
      </c>
      <c r="AC638" s="307">
        <f t="shared" si="298"/>
        <v>2033</v>
      </c>
      <c r="AD638" s="307">
        <f t="shared" si="298"/>
        <v>2034</v>
      </c>
      <c r="AE638" s="307">
        <f t="shared" si="298"/>
        <v>2035</v>
      </c>
      <c r="AF638" s="307">
        <f t="shared" si="298"/>
        <v>2036</v>
      </c>
      <c r="AG638" s="307">
        <f t="shared" si="298"/>
        <v>2037</v>
      </c>
      <c r="AH638" s="307">
        <f t="shared" si="298"/>
        <v>2038</v>
      </c>
      <c r="AI638" s="307">
        <f t="shared" si="298"/>
        <v>2039</v>
      </c>
      <c r="AJ638" s="307">
        <f t="shared" si="298"/>
        <v>2040</v>
      </c>
      <c r="AK638" s="307">
        <f t="shared" si="298"/>
        <v>2041</v>
      </c>
      <c r="AL638" s="307">
        <f t="shared" si="298"/>
        <v>2042</v>
      </c>
      <c r="AM638" s="307">
        <f t="shared" si="298"/>
        <v>2043</v>
      </c>
      <c r="AN638" s="307">
        <f t="shared" si="298"/>
        <v>2044</v>
      </c>
      <c r="AO638" s="307">
        <f t="shared" si="298"/>
        <v>2045</v>
      </c>
      <c r="AP638" s="307">
        <f t="shared" si="298"/>
        <v>2046</v>
      </c>
      <c r="AQ638" s="307">
        <f t="shared" si="298"/>
        <v>2047</v>
      </c>
      <c r="AR638" s="307">
        <f t="shared" si="298"/>
        <v>2048</v>
      </c>
      <c r="AS638" s="307">
        <f t="shared" si="298"/>
        <v>2049</v>
      </c>
      <c r="AT638" s="307">
        <f t="shared" si="298"/>
        <v>2050</v>
      </c>
    </row>
    <row r="639" spans="1:46" x14ac:dyDescent="0.2">
      <c r="A639" s="75" t="s">
        <v>322</v>
      </c>
      <c r="B639" s="313" t="s">
        <v>353</v>
      </c>
      <c r="C639" s="422">
        <f>+C457</f>
        <v>0.96213499999999996</v>
      </c>
      <c r="D639" s="422">
        <f t="shared" ref="D639:S640" si="299">+D457</f>
        <v>2.682461</v>
      </c>
      <c r="E639" s="422">
        <f t="shared" si="299"/>
        <v>3.2044166659999997</v>
      </c>
      <c r="F639" s="423">
        <f t="shared" si="299"/>
        <v>3.4348499999999995</v>
      </c>
      <c r="G639" s="422">
        <f t="shared" si="299"/>
        <v>3.3446700000000003</v>
      </c>
      <c r="H639" s="422">
        <f t="shared" si="299"/>
        <v>2.3983680000000009</v>
      </c>
      <c r="I639" s="422">
        <f t="shared" si="299"/>
        <v>56.702974648000009</v>
      </c>
      <c r="J639" s="422">
        <f t="shared" si="299"/>
        <v>79.704199537999955</v>
      </c>
      <c r="K639" s="423">
        <f t="shared" si="299"/>
        <v>95.859153000000006</v>
      </c>
      <c r="L639" s="308">
        <f t="shared" ref="L639:AT639" si="300">+L456</f>
        <v>0</v>
      </c>
      <c r="M639" s="308">
        <f t="shared" si="300"/>
        <v>0</v>
      </c>
      <c r="N639" s="308">
        <f t="shared" si="300"/>
        <v>0</v>
      </c>
      <c r="O639" s="308">
        <f t="shared" si="300"/>
        <v>0</v>
      </c>
      <c r="P639" s="309">
        <f t="shared" si="300"/>
        <v>0</v>
      </c>
      <c r="Q639" s="308">
        <f t="shared" si="300"/>
        <v>0</v>
      </c>
      <c r="R639" s="308">
        <f t="shared" si="300"/>
        <v>0</v>
      </c>
      <c r="S639" s="308">
        <f t="shared" si="300"/>
        <v>0</v>
      </c>
      <c r="T639" s="308">
        <f t="shared" si="300"/>
        <v>0</v>
      </c>
      <c r="U639" s="309">
        <f t="shared" si="300"/>
        <v>0</v>
      </c>
      <c r="V639" s="308">
        <f t="shared" si="300"/>
        <v>0</v>
      </c>
      <c r="W639" s="308">
        <f t="shared" si="300"/>
        <v>0</v>
      </c>
      <c r="X639" s="308">
        <f t="shared" si="300"/>
        <v>0</v>
      </c>
      <c r="Y639" s="308">
        <f t="shared" si="300"/>
        <v>0</v>
      </c>
      <c r="Z639" s="308">
        <f t="shared" si="300"/>
        <v>0</v>
      </c>
      <c r="AA639" s="308">
        <f t="shared" si="300"/>
        <v>0</v>
      </c>
      <c r="AB639" s="308">
        <f t="shared" si="300"/>
        <v>0</v>
      </c>
      <c r="AC639" s="308">
        <f t="shared" si="300"/>
        <v>0</v>
      </c>
      <c r="AD639" s="308">
        <f t="shared" si="300"/>
        <v>0</v>
      </c>
      <c r="AE639" s="308">
        <f t="shared" si="300"/>
        <v>0</v>
      </c>
      <c r="AF639" s="308">
        <f t="shared" si="300"/>
        <v>0</v>
      </c>
      <c r="AG639" s="308">
        <f t="shared" si="300"/>
        <v>0</v>
      </c>
      <c r="AH639" s="308">
        <f t="shared" si="300"/>
        <v>0</v>
      </c>
      <c r="AI639" s="308">
        <f t="shared" si="300"/>
        <v>0</v>
      </c>
      <c r="AJ639" s="308">
        <f t="shared" si="300"/>
        <v>0</v>
      </c>
      <c r="AK639" s="308">
        <f t="shared" si="300"/>
        <v>0</v>
      </c>
      <c r="AL639" s="308">
        <f t="shared" si="300"/>
        <v>0</v>
      </c>
      <c r="AM639" s="308">
        <f t="shared" si="300"/>
        <v>0</v>
      </c>
      <c r="AN639" s="308">
        <f t="shared" si="300"/>
        <v>0</v>
      </c>
      <c r="AO639" s="308">
        <f t="shared" si="300"/>
        <v>0</v>
      </c>
      <c r="AP639" s="308">
        <f t="shared" si="300"/>
        <v>0</v>
      </c>
      <c r="AQ639" s="308">
        <f t="shared" si="300"/>
        <v>0</v>
      </c>
      <c r="AR639" s="308">
        <f t="shared" si="300"/>
        <v>0</v>
      </c>
      <c r="AS639" s="308">
        <f t="shared" si="300"/>
        <v>0</v>
      </c>
      <c r="AT639" s="308">
        <f t="shared" si="300"/>
        <v>0</v>
      </c>
    </row>
    <row r="640" spans="1:46" x14ac:dyDescent="0.2">
      <c r="A640" s="75" t="s">
        <v>354</v>
      </c>
      <c r="B640" s="313" t="str">
        <f>+B458</f>
        <v>Distribuidora</v>
      </c>
      <c r="C640" s="422">
        <f>+C458</f>
        <v>0</v>
      </c>
      <c r="D640" s="422">
        <f t="shared" si="299"/>
        <v>0</v>
      </c>
      <c r="E640" s="422">
        <f t="shared" si="299"/>
        <v>0</v>
      </c>
      <c r="F640" s="423">
        <f t="shared" si="299"/>
        <v>0</v>
      </c>
      <c r="G640" s="422">
        <f t="shared" si="299"/>
        <v>0</v>
      </c>
      <c r="H640" s="422">
        <f t="shared" si="299"/>
        <v>0</v>
      </c>
      <c r="I640" s="422">
        <f t="shared" si="299"/>
        <v>0</v>
      </c>
      <c r="J640" s="422">
        <f t="shared" si="299"/>
        <v>3.8266999999999995E-2</v>
      </c>
      <c r="K640" s="423">
        <f t="shared" si="299"/>
        <v>2.9471639209999996</v>
      </c>
      <c r="L640" s="308">
        <f t="shared" si="299"/>
        <v>0</v>
      </c>
      <c r="M640" s="308">
        <f t="shared" si="299"/>
        <v>0</v>
      </c>
      <c r="N640" s="308">
        <f t="shared" si="299"/>
        <v>0</v>
      </c>
      <c r="O640" s="308">
        <f t="shared" si="299"/>
        <v>0</v>
      </c>
      <c r="P640" s="309">
        <f t="shared" si="299"/>
        <v>0</v>
      </c>
      <c r="Q640" s="308">
        <f t="shared" si="299"/>
        <v>0</v>
      </c>
      <c r="R640" s="308">
        <f t="shared" si="299"/>
        <v>0</v>
      </c>
      <c r="S640" s="308">
        <f t="shared" si="299"/>
        <v>0</v>
      </c>
      <c r="T640" s="308">
        <f t="shared" ref="T640:AT640" si="301">+T458</f>
        <v>0</v>
      </c>
      <c r="U640" s="309">
        <f t="shared" si="301"/>
        <v>0</v>
      </c>
      <c r="V640" s="308">
        <f t="shared" si="301"/>
        <v>0</v>
      </c>
      <c r="W640" s="308">
        <f t="shared" si="301"/>
        <v>0</v>
      </c>
      <c r="X640" s="308">
        <f t="shared" si="301"/>
        <v>0</v>
      </c>
      <c r="Y640" s="308">
        <f t="shared" si="301"/>
        <v>0</v>
      </c>
      <c r="Z640" s="308">
        <f t="shared" si="301"/>
        <v>0</v>
      </c>
      <c r="AA640" s="308">
        <f t="shared" si="301"/>
        <v>0</v>
      </c>
      <c r="AB640" s="308">
        <f t="shared" si="301"/>
        <v>0</v>
      </c>
      <c r="AC640" s="308">
        <f t="shared" si="301"/>
        <v>0</v>
      </c>
      <c r="AD640" s="308">
        <f t="shared" si="301"/>
        <v>0</v>
      </c>
      <c r="AE640" s="308">
        <f t="shared" si="301"/>
        <v>0</v>
      </c>
      <c r="AF640" s="308">
        <f t="shared" si="301"/>
        <v>0</v>
      </c>
      <c r="AG640" s="308">
        <f t="shared" si="301"/>
        <v>0</v>
      </c>
      <c r="AH640" s="308">
        <f t="shared" si="301"/>
        <v>0</v>
      </c>
      <c r="AI640" s="308">
        <f t="shared" si="301"/>
        <v>0</v>
      </c>
      <c r="AJ640" s="308">
        <f t="shared" si="301"/>
        <v>0</v>
      </c>
      <c r="AK640" s="308">
        <f t="shared" si="301"/>
        <v>0</v>
      </c>
      <c r="AL640" s="308">
        <f t="shared" si="301"/>
        <v>0</v>
      </c>
      <c r="AM640" s="308">
        <f t="shared" si="301"/>
        <v>0</v>
      </c>
      <c r="AN640" s="308">
        <f t="shared" si="301"/>
        <v>0</v>
      </c>
      <c r="AO640" s="308">
        <f t="shared" si="301"/>
        <v>0</v>
      </c>
      <c r="AP640" s="308">
        <f t="shared" si="301"/>
        <v>0</v>
      </c>
      <c r="AQ640" s="308">
        <f t="shared" si="301"/>
        <v>0</v>
      </c>
      <c r="AR640" s="308">
        <f t="shared" si="301"/>
        <v>0</v>
      </c>
      <c r="AS640" s="308">
        <f t="shared" si="301"/>
        <v>0</v>
      </c>
      <c r="AT640" s="308">
        <f t="shared" si="301"/>
        <v>0</v>
      </c>
    </row>
    <row r="641" spans="1:46" x14ac:dyDescent="0.2">
      <c r="F641" s="323"/>
      <c r="G641" s="315"/>
      <c r="H641" s="315"/>
      <c r="I641" s="315"/>
      <c r="J641" s="315"/>
      <c r="K641" s="323"/>
      <c r="L641" s="315"/>
      <c r="M641" s="315"/>
      <c r="N641" s="315"/>
      <c r="O641" s="315"/>
      <c r="P641" s="323"/>
      <c r="Q641" s="315"/>
      <c r="R641" s="315"/>
      <c r="S641" s="315"/>
      <c r="T641" s="315"/>
      <c r="U641" s="323"/>
      <c r="V641" s="315"/>
      <c r="W641" s="315"/>
      <c r="X641" s="315"/>
      <c r="Y641" s="315"/>
      <c r="Z641" s="315"/>
      <c r="AA641" s="315"/>
      <c r="AB641" s="315"/>
      <c r="AC641" s="315"/>
      <c r="AD641" s="315"/>
      <c r="AE641" s="315"/>
      <c r="AF641" s="315"/>
      <c r="AG641" s="315"/>
      <c r="AH641" s="315"/>
      <c r="AI641" s="315"/>
      <c r="AJ641" s="315"/>
      <c r="AK641" s="315"/>
      <c r="AL641" s="315"/>
      <c r="AM641" s="315"/>
      <c r="AN641" s="315"/>
      <c r="AO641" s="315"/>
      <c r="AP641" s="315"/>
      <c r="AQ641" s="315"/>
      <c r="AR641" s="315"/>
      <c r="AS641" s="315"/>
      <c r="AT641" s="315"/>
    </row>
    <row r="642" spans="1:46" ht="18" x14ac:dyDescent="0.2">
      <c r="B642" s="312" t="s">
        <v>316</v>
      </c>
      <c r="G642" s="315"/>
      <c r="H642" s="315"/>
      <c r="I642" s="315"/>
      <c r="J642" s="315"/>
      <c r="K642" s="323"/>
      <c r="L642" s="315"/>
      <c r="M642" s="315"/>
      <c r="N642" s="315"/>
      <c r="O642" s="315"/>
      <c r="P642" s="323"/>
      <c r="Q642" s="315"/>
      <c r="R642" s="315"/>
      <c r="S642" s="315"/>
      <c r="T642" s="315"/>
      <c r="U642" s="323"/>
      <c r="V642" s="315"/>
      <c r="W642" s="315"/>
      <c r="X642" s="315"/>
      <c r="Y642" s="315"/>
      <c r="Z642" s="315"/>
      <c r="AA642" s="315"/>
      <c r="AB642" s="315"/>
      <c r="AC642" s="315"/>
      <c r="AD642" s="315"/>
      <c r="AE642" s="315"/>
      <c r="AF642" s="315"/>
      <c r="AG642" s="315"/>
      <c r="AH642" s="315"/>
      <c r="AI642" s="315"/>
      <c r="AJ642" s="315"/>
      <c r="AK642" s="315"/>
      <c r="AL642" s="315"/>
      <c r="AM642" s="315"/>
      <c r="AN642" s="315"/>
      <c r="AO642" s="315"/>
      <c r="AP642" s="315"/>
      <c r="AQ642" s="315"/>
      <c r="AR642" s="315"/>
      <c r="AS642" s="315"/>
      <c r="AT642" s="315"/>
    </row>
    <row r="643" spans="1:46" ht="14.4" x14ac:dyDescent="0.3">
      <c r="C643" s="307">
        <f>+C638</f>
        <v>2007</v>
      </c>
      <c r="D643" s="307">
        <f>+D638</f>
        <v>2008</v>
      </c>
      <c r="E643" s="307">
        <f>+E638</f>
        <v>2009</v>
      </c>
      <c r="F643" s="314">
        <f>+F638</f>
        <v>2010</v>
      </c>
      <c r="G643" s="307">
        <f t="shared" ref="G643:AT643" si="302">+G638</f>
        <v>2011</v>
      </c>
      <c r="H643" s="307">
        <f t="shared" si="302"/>
        <v>2012</v>
      </c>
      <c r="I643" s="307">
        <f t="shared" si="302"/>
        <v>2013</v>
      </c>
      <c r="J643" s="307">
        <f t="shared" si="302"/>
        <v>2014</v>
      </c>
      <c r="K643" s="314">
        <f t="shared" si="302"/>
        <v>2015</v>
      </c>
      <c r="L643" s="307">
        <f t="shared" si="302"/>
        <v>2016</v>
      </c>
      <c r="M643" s="307">
        <f t="shared" si="302"/>
        <v>2017</v>
      </c>
      <c r="N643" s="307">
        <f t="shared" si="302"/>
        <v>2018</v>
      </c>
      <c r="O643" s="307">
        <f t="shared" si="302"/>
        <v>2019</v>
      </c>
      <c r="P643" s="314">
        <f t="shared" si="302"/>
        <v>2020</v>
      </c>
      <c r="Q643" s="307">
        <f t="shared" si="302"/>
        <v>2021</v>
      </c>
      <c r="R643" s="307">
        <f t="shared" si="302"/>
        <v>2022</v>
      </c>
      <c r="S643" s="307">
        <f t="shared" si="302"/>
        <v>2023</v>
      </c>
      <c r="T643" s="307">
        <f t="shared" si="302"/>
        <v>2024</v>
      </c>
      <c r="U643" s="314">
        <f t="shared" si="302"/>
        <v>2025</v>
      </c>
      <c r="V643" s="307">
        <f t="shared" si="302"/>
        <v>2026</v>
      </c>
      <c r="W643" s="307">
        <f t="shared" si="302"/>
        <v>2027</v>
      </c>
      <c r="X643" s="307">
        <f t="shared" si="302"/>
        <v>2028</v>
      </c>
      <c r="Y643" s="307">
        <f t="shared" si="302"/>
        <v>2029</v>
      </c>
      <c r="Z643" s="307">
        <f t="shared" si="302"/>
        <v>2030</v>
      </c>
      <c r="AA643" s="307">
        <f t="shared" si="302"/>
        <v>2031</v>
      </c>
      <c r="AB643" s="307">
        <f t="shared" si="302"/>
        <v>2032</v>
      </c>
      <c r="AC643" s="307">
        <f t="shared" si="302"/>
        <v>2033</v>
      </c>
      <c r="AD643" s="307">
        <f t="shared" si="302"/>
        <v>2034</v>
      </c>
      <c r="AE643" s="307">
        <f t="shared" si="302"/>
        <v>2035</v>
      </c>
      <c r="AF643" s="307">
        <f t="shared" si="302"/>
        <v>2036</v>
      </c>
      <c r="AG643" s="307">
        <f t="shared" si="302"/>
        <v>2037</v>
      </c>
      <c r="AH643" s="307">
        <f t="shared" si="302"/>
        <v>2038</v>
      </c>
      <c r="AI643" s="307">
        <f t="shared" si="302"/>
        <v>2039</v>
      </c>
      <c r="AJ643" s="307">
        <f t="shared" si="302"/>
        <v>2040</v>
      </c>
      <c r="AK643" s="307">
        <f t="shared" si="302"/>
        <v>2041</v>
      </c>
      <c r="AL643" s="307">
        <f t="shared" si="302"/>
        <v>2042</v>
      </c>
      <c r="AM643" s="307">
        <f t="shared" si="302"/>
        <v>2043</v>
      </c>
      <c r="AN643" s="307">
        <f t="shared" si="302"/>
        <v>2044</v>
      </c>
      <c r="AO643" s="307">
        <f t="shared" si="302"/>
        <v>2045</v>
      </c>
      <c r="AP643" s="307">
        <f t="shared" si="302"/>
        <v>2046</v>
      </c>
      <c r="AQ643" s="307">
        <f t="shared" si="302"/>
        <v>2047</v>
      </c>
      <c r="AR643" s="307">
        <f t="shared" si="302"/>
        <v>2048</v>
      </c>
      <c r="AS643" s="307">
        <f t="shared" si="302"/>
        <v>2049</v>
      </c>
      <c r="AT643" s="307">
        <f t="shared" si="302"/>
        <v>2050</v>
      </c>
    </row>
    <row r="644" spans="1:46" x14ac:dyDescent="0.2">
      <c r="A644" s="75" t="s">
        <v>322</v>
      </c>
      <c r="B644" s="313" t="s">
        <v>208</v>
      </c>
      <c r="C644" s="424">
        <f>+C462</f>
        <v>0</v>
      </c>
      <c r="D644" s="424">
        <f t="shared" ref="D644:S645" si="303">+D462</f>
        <v>0</v>
      </c>
      <c r="E644" s="424">
        <f t="shared" si="303"/>
        <v>0</v>
      </c>
      <c r="F644" s="425">
        <f t="shared" si="303"/>
        <v>0</v>
      </c>
      <c r="G644" s="424">
        <f t="shared" si="303"/>
        <v>0</v>
      </c>
      <c r="H644" s="424">
        <f t="shared" si="303"/>
        <v>0</v>
      </c>
      <c r="I644" s="424">
        <f t="shared" si="303"/>
        <v>3.1020736800000011</v>
      </c>
      <c r="J644" s="424">
        <f t="shared" si="303"/>
        <v>14.710400213</v>
      </c>
      <c r="K644" s="425">
        <f t="shared" si="303"/>
        <v>33.302041337000006</v>
      </c>
      <c r="L644" s="308">
        <f t="shared" ref="L644:AT644" si="304">+L461</f>
        <v>0</v>
      </c>
      <c r="M644" s="308">
        <f t="shared" si="304"/>
        <v>0</v>
      </c>
      <c r="N644" s="308">
        <f t="shared" si="304"/>
        <v>0</v>
      </c>
      <c r="O644" s="308">
        <f t="shared" si="304"/>
        <v>0</v>
      </c>
      <c r="P644" s="309">
        <f t="shared" si="304"/>
        <v>0</v>
      </c>
      <c r="Q644" s="308">
        <f t="shared" si="304"/>
        <v>0</v>
      </c>
      <c r="R644" s="308">
        <f t="shared" si="304"/>
        <v>0</v>
      </c>
      <c r="S644" s="308">
        <f t="shared" si="304"/>
        <v>0</v>
      </c>
      <c r="T644" s="308">
        <f t="shared" si="304"/>
        <v>0</v>
      </c>
      <c r="U644" s="309">
        <f t="shared" si="304"/>
        <v>0</v>
      </c>
      <c r="V644" s="308">
        <f t="shared" si="304"/>
        <v>0</v>
      </c>
      <c r="W644" s="308">
        <f t="shared" si="304"/>
        <v>0</v>
      </c>
      <c r="X644" s="308">
        <f t="shared" si="304"/>
        <v>0</v>
      </c>
      <c r="Y644" s="308">
        <f t="shared" si="304"/>
        <v>0</v>
      </c>
      <c r="Z644" s="308">
        <f t="shared" si="304"/>
        <v>0</v>
      </c>
      <c r="AA644" s="308">
        <f t="shared" si="304"/>
        <v>0</v>
      </c>
      <c r="AB644" s="308">
        <f t="shared" si="304"/>
        <v>0</v>
      </c>
      <c r="AC644" s="308">
        <f t="shared" si="304"/>
        <v>0</v>
      </c>
      <c r="AD644" s="308">
        <f t="shared" si="304"/>
        <v>0</v>
      </c>
      <c r="AE644" s="308">
        <f t="shared" si="304"/>
        <v>0</v>
      </c>
      <c r="AF644" s="308">
        <f t="shared" si="304"/>
        <v>0</v>
      </c>
      <c r="AG644" s="308">
        <f t="shared" si="304"/>
        <v>0</v>
      </c>
      <c r="AH644" s="308">
        <f t="shared" si="304"/>
        <v>0</v>
      </c>
      <c r="AI644" s="308">
        <f t="shared" si="304"/>
        <v>0</v>
      </c>
      <c r="AJ644" s="308">
        <f t="shared" si="304"/>
        <v>0</v>
      </c>
      <c r="AK644" s="308">
        <f t="shared" si="304"/>
        <v>0</v>
      </c>
      <c r="AL644" s="308">
        <f t="shared" si="304"/>
        <v>0</v>
      </c>
      <c r="AM644" s="308">
        <f t="shared" si="304"/>
        <v>0</v>
      </c>
      <c r="AN644" s="308">
        <f t="shared" si="304"/>
        <v>0</v>
      </c>
      <c r="AO644" s="308">
        <f t="shared" si="304"/>
        <v>0</v>
      </c>
      <c r="AP644" s="308">
        <f t="shared" si="304"/>
        <v>0</v>
      </c>
      <c r="AQ644" s="308">
        <f t="shared" si="304"/>
        <v>0</v>
      </c>
      <c r="AR644" s="308">
        <f t="shared" si="304"/>
        <v>0</v>
      </c>
      <c r="AS644" s="308">
        <f t="shared" si="304"/>
        <v>0</v>
      </c>
      <c r="AT644" s="308">
        <f t="shared" si="304"/>
        <v>0</v>
      </c>
    </row>
    <row r="645" spans="1:46" x14ac:dyDescent="0.2">
      <c r="A645" s="75" t="s">
        <v>354</v>
      </c>
      <c r="B645" s="313" t="str">
        <f>+B463</f>
        <v>Distribuidoras</v>
      </c>
      <c r="C645" s="424">
        <f>+C463</f>
        <v>1.8161999999999998E-2</v>
      </c>
      <c r="D645" s="424">
        <f t="shared" si="303"/>
        <v>2.6686999999999999E-2</v>
      </c>
      <c r="E645" s="424">
        <f t="shared" si="303"/>
        <v>7.8785999999999995E-3</v>
      </c>
      <c r="F645" s="425">
        <f t="shared" si="303"/>
        <v>0</v>
      </c>
      <c r="G645" s="424">
        <f t="shared" si="303"/>
        <v>5.8119999999999991E-2</v>
      </c>
      <c r="H645" s="424">
        <f t="shared" si="303"/>
        <v>0.32566000000000012</v>
      </c>
      <c r="I645" s="424">
        <f t="shared" si="303"/>
        <v>0.56153299999999984</v>
      </c>
      <c r="J645" s="424">
        <f t="shared" si="303"/>
        <v>1.7722953770000003</v>
      </c>
      <c r="K645" s="425">
        <f t="shared" si="303"/>
        <v>2.755885849999999</v>
      </c>
      <c r="L645" s="308">
        <f t="shared" si="303"/>
        <v>0</v>
      </c>
      <c r="M645" s="308">
        <f t="shared" si="303"/>
        <v>0</v>
      </c>
      <c r="N645" s="308">
        <f t="shared" si="303"/>
        <v>0</v>
      </c>
      <c r="O645" s="308">
        <f t="shared" si="303"/>
        <v>0</v>
      </c>
      <c r="P645" s="309">
        <f t="shared" si="303"/>
        <v>0</v>
      </c>
      <c r="Q645" s="308">
        <f t="shared" si="303"/>
        <v>0</v>
      </c>
      <c r="R645" s="308">
        <f t="shared" si="303"/>
        <v>0</v>
      </c>
      <c r="S645" s="308">
        <f t="shared" si="303"/>
        <v>0</v>
      </c>
      <c r="T645" s="308">
        <f t="shared" ref="T645:AT645" si="305">+T463</f>
        <v>0</v>
      </c>
      <c r="U645" s="309">
        <f t="shared" si="305"/>
        <v>0</v>
      </c>
      <c r="V645" s="308">
        <f t="shared" si="305"/>
        <v>0</v>
      </c>
      <c r="W645" s="308">
        <f t="shared" si="305"/>
        <v>0</v>
      </c>
      <c r="X645" s="308">
        <f t="shared" si="305"/>
        <v>0</v>
      </c>
      <c r="Y645" s="308">
        <f t="shared" si="305"/>
        <v>0</v>
      </c>
      <c r="Z645" s="308">
        <f t="shared" si="305"/>
        <v>0</v>
      </c>
      <c r="AA645" s="308">
        <f t="shared" si="305"/>
        <v>0</v>
      </c>
      <c r="AB645" s="308">
        <f t="shared" si="305"/>
        <v>0</v>
      </c>
      <c r="AC645" s="308">
        <f t="shared" si="305"/>
        <v>0</v>
      </c>
      <c r="AD645" s="308">
        <f t="shared" si="305"/>
        <v>0</v>
      </c>
      <c r="AE645" s="308">
        <f t="shared" si="305"/>
        <v>0</v>
      </c>
      <c r="AF645" s="308">
        <f t="shared" si="305"/>
        <v>0</v>
      </c>
      <c r="AG645" s="308">
        <f t="shared" si="305"/>
        <v>0</v>
      </c>
      <c r="AH645" s="308">
        <f t="shared" si="305"/>
        <v>0</v>
      </c>
      <c r="AI645" s="308">
        <f t="shared" si="305"/>
        <v>0</v>
      </c>
      <c r="AJ645" s="308">
        <f t="shared" si="305"/>
        <v>0</v>
      </c>
      <c r="AK645" s="308">
        <f t="shared" si="305"/>
        <v>0</v>
      </c>
      <c r="AL645" s="308">
        <f t="shared" si="305"/>
        <v>0</v>
      </c>
      <c r="AM645" s="308">
        <f t="shared" si="305"/>
        <v>0</v>
      </c>
      <c r="AN645" s="308">
        <f t="shared" si="305"/>
        <v>0</v>
      </c>
      <c r="AO645" s="308">
        <f t="shared" si="305"/>
        <v>0</v>
      </c>
      <c r="AP645" s="308">
        <f t="shared" si="305"/>
        <v>0</v>
      </c>
      <c r="AQ645" s="308">
        <f t="shared" si="305"/>
        <v>0</v>
      </c>
      <c r="AR645" s="308">
        <f t="shared" si="305"/>
        <v>0</v>
      </c>
      <c r="AS645" s="308">
        <f t="shared" si="305"/>
        <v>0</v>
      </c>
      <c r="AT645" s="308">
        <f t="shared" si="305"/>
        <v>0</v>
      </c>
    </row>
    <row r="646" spans="1:46" x14ac:dyDescent="0.2">
      <c r="F646" s="323"/>
      <c r="G646" s="315"/>
      <c r="H646" s="315"/>
      <c r="I646" s="315"/>
      <c r="J646" s="315"/>
      <c r="K646" s="323"/>
      <c r="L646" s="315"/>
      <c r="M646" s="315"/>
      <c r="N646" s="315"/>
      <c r="O646" s="315"/>
      <c r="P646" s="323"/>
      <c r="Q646" s="315"/>
      <c r="R646" s="315"/>
      <c r="S646" s="315"/>
      <c r="T646" s="315"/>
      <c r="U646" s="323"/>
      <c r="V646" s="315"/>
      <c r="W646" s="315"/>
      <c r="X646" s="315"/>
      <c r="Y646" s="315"/>
      <c r="Z646" s="315"/>
      <c r="AA646" s="315"/>
      <c r="AB646" s="315"/>
      <c r="AC646" s="315"/>
      <c r="AD646" s="315"/>
      <c r="AE646" s="315"/>
      <c r="AF646" s="315"/>
      <c r="AG646" s="315"/>
      <c r="AH646" s="315"/>
      <c r="AI646" s="315"/>
      <c r="AJ646" s="315"/>
      <c r="AK646" s="315"/>
      <c r="AL646" s="315"/>
      <c r="AM646" s="315"/>
      <c r="AN646" s="315"/>
      <c r="AO646" s="315"/>
      <c r="AP646" s="315"/>
      <c r="AQ646" s="315"/>
      <c r="AR646" s="315"/>
      <c r="AS646" s="315"/>
      <c r="AT646" s="315"/>
    </row>
    <row r="647" spans="1:46" ht="18" x14ac:dyDescent="0.2">
      <c r="B647" s="312" t="s">
        <v>321</v>
      </c>
      <c r="G647" s="315"/>
      <c r="H647" s="315"/>
      <c r="I647" s="315"/>
      <c r="J647" s="315"/>
      <c r="K647" s="323"/>
      <c r="L647" s="315"/>
      <c r="M647" s="315"/>
      <c r="N647" s="315"/>
      <c r="O647" s="315"/>
      <c r="P647" s="323"/>
      <c r="Q647" s="315"/>
      <c r="R647" s="315"/>
      <c r="S647" s="315"/>
      <c r="T647" s="315"/>
      <c r="U647" s="323"/>
      <c r="V647" s="315"/>
      <c r="W647" s="315"/>
      <c r="X647" s="315"/>
      <c r="Y647" s="315"/>
      <c r="Z647" s="315"/>
      <c r="AA647" s="315"/>
      <c r="AB647" s="315"/>
      <c r="AC647" s="315"/>
      <c r="AD647" s="315"/>
      <c r="AE647" s="315"/>
      <c r="AF647" s="315"/>
      <c r="AG647" s="315"/>
      <c r="AH647" s="315"/>
      <c r="AI647" s="315"/>
      <c r="AJ647" s="315"/>
      <c r="AK647" s="315"/>
      <c r="AL647" s="315"/>
      <c r="AM647" s="315"/>
      <c r="AN647" s="315"/>
      <c r="AO647" s="315"/>
      <c r="AP647" s="315"/>
      <c r="AQ647" s="315"/>
      <c r="AR647" s="315"/>
      <c r="AS647" s="315"/>
      <c r="AT647" s="315"/>
    </row>
    <row r="648" spans="1:46" ht="14.4" x14ac:dyDescent="0.3">
      <c r="C648" s="307">
        <f>+C643</f>
        <v>2007</v>
      </c>
      <c r="D648" s="307">
        <f>+D643</f>
        <v>2008</v>
      </c>
      <c r="E648" s="307">
        <f>+E643</f>
        <v>2009</v>
      </c>
      <c r="F648" s="314">
        <f>+F643</f>
        <v>2010</v>
      </c>
      <c r="G648" s="307">
        <f t="shared" ref="G648:AT648" si="306">+G643</f>
        <v>2011</v>
      </c>
      <c r="H648" s="307">
        <f t="shared" si="306"/>
        <v>2012</v>
      </c>
      <c r="I648" s="307">
        <f t="shared" si="306"/>
        <v>2013</v>
      </c>
      <c r="J648" s="307">
        <f t="shared" si="306"/>
        <v>2014</v>
      </c>
      <c r="K648" s="314">
        <f t="shared" si="306"/>
        <v>2015</v>
      </c>
      <c r="L648" s="307">
        <f t="shared" si="306"/>
        <v>2016</v>
      </c>
      <c r="M648" s="307">
        <f t="shared" si="306"/>
        <v>2017</v>
      </c>
      <c r="N648" s="307">
        <f t="shared" si="306"/>
        <v>2018</v>
      </c>
      <c r="O648" s="307">
        <f t="shared" si="306"/>
        <v>2019</v>
      </c>
      <c r="P648" s="314">
        <f t="shared" si="306"/>
        <v>2020</v>
      </c>
      <c r="Q648" s="307">
        <f t="shared" si="306"/>
        <v>2021</v>
      </c>
      <c r="R648" s="307">
        <f t="shared" si="306"/>
        <v>2022</v>
      </c>
      <c r="S648" s="307">
        <f t="shared" si="306"/>
        <v>2023</v>
      </c>
      <c r="T648" s="307">
        <f t="shared" si="306"/>
        <v>2024</v>
      </c>
      <c r="U648" s="314">
        <f t="shared" si="306"/>
        <v>2025</v>
      </c>
      <c r="V648" s="307">
        <f t="shared" si="306"/>
        <v>2026</v>
      </c>
      <c r="W648" s="307">
        <f t="shared" si="306"/>
        <v>2027</v>
      </c>
      <c r="X648" s="307">
        <f t="shared" si="306"/>
        <v>2028</v>
      </c>
      <c r="Y648" s="307">
        <f t="shared" si="306"/>
        <v>2029</v>
      </c>
      <c r="Z648" s="307">
        <f t="shared" si="306"/>
        <v>2030</v>
      </c>
      <c r="AA648" s="307">
        <f t="shared" si="306"/>
        <v>2031</v>
      </c>
      <c r="AB648" s="307">
        <f t="shared" si="306"/>
        <v>2032</v>
      </c>
      <c r="AC648" s="307">
        <f t="shared" si="306"/>
        <v>2033</v>
      </c>
      <c r="AD648" s="307">
        <f t="shared" si="306"/>
        <v>2034</v>
      </c>
      <c r="AE648" s="307">
        <f t="shared" si="306"/>
        <v>2035</v>
      </c>
      <c r="AF648" s="307">
        <f t="shared" si="306"/>
        <v>2036</v>
      </c>
      <c r="AG648" s="307">
        <f t="shared" si="306"/>
        <v>2037</v>
      </c>
      <c r="AH648" s="307">
        <f t="shared" si="306"/>
        <v>2038</v>
      </c>
      <c r="AI648" s="307">
        <f t="shared" si="306"/>
        <v>2039</v>
      </c>
      <c r="AJ648" s="307">
        <f t="shared" si="306"/>
        <v>2040</v>
      </c>
      <c r="AK648" s="307">
        <f t="shared" si="306"/>
        <v>2041</v>
      </c>
      <c r="AL648" s="307">
        <f t="shared" si="306"/>
        <v>2042</v>
      </c>
      <c r="AM648" s="307">
        <f t="shared" si="306"/>
        <v>2043</v>
      </c>
      <c r="AN648" s="307">
        <f t="shared" si="306"/>
        <v>2044</v>
      </c>
      <c r="AO648" s="307">
        <f t="shared" si="306"/>
        <v>2045</v>
      </c>
      <c r="AP648" s="307">
        <f t="shared" si="306"/>
        <v>2046</v>
      </c>
      <c r="AQ648" s="307">
        <f t="shared" si="306"/>
        <v>2047</v>
      </c>
      <c r="AR648" s="307">
        <f t="shared" si="306"/>
        <v>2048</v>
      </c>
      <c r="AS648" s="307">
        <f t="shared" si="306"/>
        <v>2049</v>
      </c>
      <c r="AT648" s="307">
        <f t="shared" si="306"/>
        <v>2050</v>
      </c>
    </row>
    <row r="649" spans="1:46" x14ac:dyDescent="0.2">
      <c r="A649" s="75" t="s">
        <v>322</v>
      </c>
      <c r="B649" s="313" t="s">
        <v>208</v>
      </c>
      <c r="C649" s="313"/>
      <c r="D649" s="313"/>
      <c r="E649" s="313"/>
      <c r="F649" s="309">
        <f t="shared" ref="F649:AT649" si="307">+F466</f>
        <v>0</v>
      </c>
      <c r="G649" s="308">
        <f t="shared" si="307"/>
        <v>0</v>
      </c>
      <c r="H649" s="308">
        <f t="shared" si="307"/>
        <v>0</v>
      </c>
      <c r="I649" s="308">
        <f t="shared" si="307"/>
        <v>0</v>
      </c>
      <c r="J649" s="308">
        <f t="shared" si="307"/>
        <v>0</v>
      </c>
      <c r="K649" s="309">
        <f t="shared" si="307"/>
        <v>0</v>
      </c>
      <c r="L649" s="308">
        <f t="shared" si="307"/>
        <v>0</v>
      </c>
      <c r="M649" s="308">
        <f t="shared" si="307"/>
        <v>0</v>
      </c>
      <c r="N649" s="308">
        <f t="shared" si="307"/>
        <v>0</v>
      </c>
      <c r="O649" s="308">
        <f t="shared" si="307"/>
        <v>0</v>
      </c>
      <c r="P649" s="309">
        <f t="shared" si="307"/>
        <v>0</v>
      </c>
      <c r="Q649" s="308">
        <f t="shared" si="307"/>
        <v>0</v>
      </c>
      <c r="R649" s="308">
        <f t="shared" si="307"/>
        <v>0</v>
      </c>
      <c r="S649" s="308">
        <f t="shared" si="307"/>
        <v>0</v>
      </c>
      <c r="T649" s="308">
        <f t="shared" si="307"/>
        <v>0</v>
      </c>
      <c r="U649" s="309">
        <f t="shared" si="307"/>
        <v>0</v>
      </c>
      <c r="V649" s="308">
        <f t="shared" si="307"/>
        <v>0</v>
      </c>
      <c r="W649" s="308">
        <f t="shared" si="307"/>
        <v>0</v>
      </c>
      <c r="X649" s="308">
        <f t="shared" si="307"/>
        <v>0</v>
      </c>
      <c r="Y649" s="308">
        <f t="shared" si="307"/>
        <v>0</v>
      </c>
      <c r="Z649" s="308">
        <f t="shared" si="307"/>
        <v>0</v>
      </c>
      <c r="AA649" s="308">
        <f t="shared" si="307"/>
        <v>0</v>
      </c>
      <c r="AB649" s="308">
        <f t="shared" si="307"/>
        <v>0</v>
      </c>
      <c r="AC649" s="308">
        <f t="shared" si="307"/>
        <v>0</v>
      </c>
      <c r="AD649" s="308">
        <f t="shared" si="307"/>
        <v>0</v>
      </c>
      <c r="AE649" s="308">
        <f t="shared" si="307"/>
        <v>0</v>
      </c>
      <c r="AF649" s="308">
        <f t="shared" si="307"/>
        <v>0</v>
      </c>
      <c r="AG649" s="308">
        <f t="shared" si="307"/>
        <v>0</v>
      </c>
      <c r="AH649" s="308">
        <f t="shared" si="307"/>
        <v>0</v>
      </c>
      <c r="AI649" s="308">
        <f t="shared" si="307"/>
        <v>0</v>
      </c>
      <c r="AJ649" s="308">
        <f t="shared" si="307"/>
        <v>0</v>
      </c>
      <c r="AK649" s="308">
        <f t="shared" si="307"/>
        <v>0</v>
      </c>
      <c r="AL649" s="308">
        <f t="shared" si="307"/>
        <v>0</v>
      </c>
      <c r="AM649" s="308">
        <f t="shared" si="307"/>
        <v>0</v>
      </c>
      <c r="AN649" s="308">
        <f t="shared" si="307"/>
        <v>0</v>
      </c>
      <c r="AO649" s="308">
        <f t="shared" si="307"/>
        <v>0</v>
      </c>
      <c r="AP649" s="308">
        <f t="shared" si="307"/>
        <v>0</v>
      </c>
      <c r="AQ649" s="308">
        <f t="shared" si="307"/>
        <v>0</v>
      </c>
      <c r="AR649" s="308">
        <f t="shared" si="307"/>
        <v>0</v>
      </c>
      <c r="AS649" s="308">
        <f t="shared" si="307"/>
        <v>0</v>
      </c>
      <c r="AT649" s="308">
        <f t="shared" si="307"/>
        <v>0</v>
      </c>
    </row>
    <row r="650" spans="1:46" x14ac:dyDescent="0.2">
      <c r="A650" s="75" t="s">
        <v>354</v>
      </c>
      <c r="B650" s="313" t="str">
        <f>+B468</f>
        <v>Adiciones</v>
      </c>
      <c r="C650" s="313"/>
      <c r="D650" s="313"/>
      <c r="E650" s="313"/>
      <c r="F650" s="309">
        <f t="shared" ref="F650:AT650" si="308">+F468</f>
        <v>0</v>
      </c>
      <c r="G650" s="308">
        <f t="shared" si="308"/>
        <v>0</v>
      </c>
      <c r="H650" s="308">
        <f t="shared" si="308"/>
        <v>0</v>
      </c>
      <c r="I650" s="308">
        <f t="shared" si="308"/>
        <v>0</v>
      </c>
      <c r="J650" s="308">
        <f t="shared" si="308"/>
        <v>0</v>
      </c>
      <c r="K650" s="309">
        <f t="shared" si="308"/>
        <v>0</v>
      </c>
      <c r="L650" s="308">
        <f t="shared" si="308"/>
        <v>0</v>
      </c>
      <c r="M650" s="308">
        <f t="shared" si="308"/>
        <v>0</v>
      </c>
      <c r="N650" s="308">
        <f t="shared" si="308"/>
        <v>0</v>
      </c>
      <c r="O650" s="308">
        <f t="shared" si="308"/>
        <v>0</v>
      </c>
      <c r="P650" s="309">
        <f t="shared" si="308"/>
        <v>0</v>
      </c>
      <c r="Q650" s="308">
        <f t="shared" si="308"/>
        <v>0</v>
      </c>
      <c r="R650" s="308">
        <f t="shared" si="308"/>
        <v>0</v>
      </c>
      <c r="S650" s="308">
        <f t="shared" si="308"/>
        <v>0</v>
      </c>
      <c r="T650" s="308">
        <f t="shared" si="308"/>
        <v>0</v>
      </c>
      <c r="U650" s="309">
        <f t="shared" si="308"/>
        <v>0</v>
      </c>
      <c r="V650" s="308">
        <f t="shared" si="308"/>
        <v>0</v>
      </c>
      <c r="W650" s="308">
        <f t="shared" si="308"/>
        <v>0</v>
      </c>
      <c r="X650" s="308">
        <f t="shared" si="308"/>
        <v>0</v>
      </c>
      <c r="Y650" s="308">
        <f t="shared" si="308"/>
        <v>0</v>
      </c>
      <c r="Z650" s="308">
        <f t="shared" si="308"/>
        <v>0</v>
      </c>
      <c r="AA650" s="308">
        <f t="shared" si="308"/>
        <v>0</v>
      </c>
      <c r="AB650" s="308">
        <f t="shared" si="308"/>
        <v>0</v>
      </c>
      <c r="AC650" s="308">
        <f t="shared" si="308"/>
        <v>0</v>
      </c>
      <c r="AD650" s="308">
        <f t="shared" si="308"/>
        <v>0</v>
      </c>
      <c r="AE650" s="308">
        <f t="shared" si="308"/>
        <v>0</v>
      </c>
      <c r="AF650" s="308">
        <f t="shared" si="308"/>
        <v>0</v>
      </c>
      <c r="AG650" s="308">
        <f t="shared" si="308"/>
        <v>0</v>
      </c>
      <c r="AH650" s="308">
        <f t="shared" si="308"/>
        <v>0</v>
      </c>
      <c r="AI650" s="308">
        <f t="shared" si="308"/>
        <v>0</v>
      </c>
      <c r="AJ650" s="308">
        <f t="shared" si="308"/>
        <v>0</v>
      </c>
      <c r="AK650" s="308">
        <f t="shared" si="308"/>
        <v>0</v>
      </c>
      <c r="AL650" s="308">
        <f t="shared" si="308"/>
        <v>0</v>
      </c>
      <c r="AM650" s="308">
        <f t="shared" si="308"/>
        <v>0</v>
      </c>
      <c r="AN650" s="308">
        <f t="shared" si="308"/>
        <v>0</v>
      </c>
      <c r="AO650" s="308">
        <f t="shared" si="308"/>
        <v>0</v>
      </c>
      <c r="AP650" s="308">
        <f t="shared" si="308"/>
        <v>0</v>
      </c>
      <c r="AQ650" s="308">
        <f t="shared" si="308"/>
        <v>0</v>
      </c>
      <c r="AR650" s="308">
        <f t="shared" si="308"/>
        <v>0</v>
      </c>
      <c r="AS650" s="308">
        <f t="shared" si="308"/>
        <v>0</v>
      </c>
      <c r="AT650" s="308">
        <f t="shared" si="308"/>
        <v>0</v>
      </c>
    </row>
    <row r="651" spans="1:46" x14ac:dyDescent="0.2">
      <c r="F651" s="323"/>
      <c r="G651" s="315"/>
      <c r="H651" s="315"/>
      <c r="I651" s="315"/>
      <c r="J651" s="315"/>
      <c r="K651" s="323"/>
      <c r="L651" s="315"/>
      <c r="M651" s="315"/>
      <c r="N651" s="315"/>
      <c r="O651" s="315"/>
      <c r="P651" s="323"/>
      <c r="Q651" s="315"/>
      <c r="R651" s="315"/>
      <c r="S651" s="315"/>
      <c r="T651" s="315"/>
      <c r="U651" s="323"/>
      <c r="V651" s="315"/>
      <c r="W651" s="315"/>
      <c r="X651" s="315"/>
      <c r="Y651" s="315"/>
      <c r="Z651" s="315"/>
      <c r="AA651" s="315"/>
      <c r="AB651" s="315"/>
      <c r="AC651" s="315"/>
      <c r="AD651" s="315"/>
      <c r="AE651" s="315"/>
      <c r="AF651" s="315"/>
      <c r="AG651" s="315"/>
      <c r="AH651" s="315"/>
      <c r="AI651" s="315"/>
      <c r="AJ651" s="315"/>
      <c r="AK651" s="315"/>
      <c r="AL651" s="315"/>
      <c r="AM651" s="315"/>
      <c r="AN651" s="315"/>
      <c r="AO651" s="315"/>
      <c r="AP651" s="315"/>
      <c r="AQ651" s="315"/>
      <c r="AR651" s="315"/>
      <c r="AS651" s="315"/>
      <c r="AT651" s="315"/>
    </row>
    <row r="652" spans="1:46" ht="18" x14ac:dyDescent="0.2">
      <c r="B652" s="312" t="str">
        <f>+B470</f>
        <v>Turbovapor fuel oil</v>
      </c>
    </row>
    <row r="653" spans="1:46" ht="14.4" x14ac:dyDescent="0.3">
      <c r="C653" s="307">
        <f>+C648</f>
        <v>2007</v>
      </c>
      <c r="D653" s="307">
        <f>+D648</f>
        <v>2008</v>
      </c>
      <c r="E653" s="307">
        <f>+E648</f>
        <v>2009</v>
      </c>
      <c r="F653" s="314">
        <f>+F648</f>
        <v>2010</v>
      </c>
      <c r="G653" s="307">
        <f t="shared" ref="G653:AT653" si="309">+G648</f>
        <v>2011</v>
      </c>
      <c r="H653" s="307">
        <f t="shared" si="309"/>
        <v>2012</v>
      </c>
      <c r="I653" s="307">
        <f t="shared" si="309"/>
        <v>2013</v>
      </c>
      <c r="J653" s="307">
        <f t="shared" si="309"/>
        <v>2014</v>
      </c>
      <c r="K653" s="314">
        <f t="shared" si="309"/>
        <v>2015</v>
      </c>
      <c r="L653" s="307">
        <f t="shared" si="309"/>
        <v>2016</v>
      </c>
      <c r="M653" s="307">
        <f t="shared" si="309"/>
        <v>2017</v>
      </c>
      <c r="N653" s="307">
        <f t="shared" si="309"/>
        <v>2018</v>
      </c>
      <c r="O653" s="307">
        <f t="shared" si="309"/>
        <v>2019</v>
      </c>
      <c r="P653" s="314">
        <f t="shared" si="309"/>
        <v>2020</v>
      </c>
      <c r="Q653" s="307">
        <f t="shared" si="309"/>
        <v>2021</v>
      </c>
      <c r="R653" s="307">
        <f t="shared" si="309"/>
        <v>2022</v>
      </c>
      <c r="S653" s="307">
        <f t="shared" si="309"/>
        <v>2023</v>
      </c>
      <c r="T653" s="307">
        <f t="shared" si="309"/>
        <v>2024</v>
      </c>
      <c r="U653" s="314">
        <f t="shared" si="309"/>
        <v>2025</v>
      </c>
      <c r="V653" s="307">
        <f t="shared" si="309"/>
        <v>2026</v>
      </c>
      <c r="W653" s="307">
        <f t="shared" si="309"/>
        <v>2027</v>
      </c>
      <c r="X653" s="307">
        <f t="shared" si="309"/>
        <v>2028</v>
      </c>
      <c r="Y653" s="307">
        <f t="shared" si="309"/>
        <v>2029</v>
      </c>
      <c r="Z653" s="307">
        <f t="shared" si="309"/>
        <v>2030</v>
      </c>
      <c r="AA653" s="307">
        <f t="shared" si="309"/>
        <v>2031</v>
      </c>
      <c r="AB653" s="307">
        <f t="shared" si="309"/>
        <v>2032</v>
      </c>
      <c r="AC653" s="307">
        <f t="shared" si="309"/>
        <v>2033</v>
      </c>
      <c r="AD653" s="307">
        <f t="shared" si="309"/>
        <v>2034</v>
      </c>
      <c r="AE653" s="307">
        <f t="shared" si="309"/>
        <v>2035</v>
      </c>
      <c r="AF653" s="307">
        <f t="shared" si="309"/>
        <v>2036</v>
      </c>
      <c r="AG653" s="307">
        <f t="shared" si="309"/>
        <v>2037</v>
      </c>
      <c r="AH653" s="307">
        <f t="shared" si="309"/>
        <v>2038</v>
      </c>
      <c r="AI653" s="307">
        <f t="shared" si="309"/>
        <v>2039</v>
      </c>
      <c r="AJ653" s="307">
        <f t="shared" si="309"/>
        <v>2040</v>
      </c>
      <c r="AK653" s="307">
        <f t="shared" si="309"/>
        <v>2041</v>
      </c>
      <c r="AL653" s="307">
        <f t="shared" si="309"/>
        <v>2042</v>
      </c>
      <c r="AM653" s="307">
        <f t="shared" si="309"/>
        <v>2043</v>
      </c>
      <c r="AN653" s="307">
        <f t="shared" si="309"/>
        <v>2044</v>
      </c>
      <c r="AO653" s="307">
        <f t="shared" si="309"/>
        <v>2045</v>
      </c>
      <c r="AP653" s="307">
        <f t="shared" si="309"/>
        <v>2046</v>
      </c>
      <c r="AQ653" s="307">
        <f t="shared" si="309"/>
        <v>2047</v>
      </c>
      <c r="AR653" s="307">
        <f t="shared" si="309"/>
        <v>2048</v>
      </c>
      <c r="AS653" s="307">
        <f t="shared" si="309"/>
        <v>2049</v>
      </c>
      <c r="AT653" s="307">
        <f t="shared" si="309"/>
        <v>2050</v>
      </c>
    </row>
    <row r="654" spans="1:46" ht="14.4" x14ac:dyDescent="0.3">
      <c r="A654" s="75" t="s">
        <v>322</v>
      </c>
      <c r="B654" s="313" t="str">
        <f t="shared" ref="B654:AT655" si="310">+B472</f>
        <v>GENERADORAS</v>
      </c>
      <c r="C654" s="334">
        <f t="shared" si="310"/>
        <v>2368.3555979648022</v>
      </c>
      <c r="D654" s="334">
        <f t="shared" si="310"/>
        <v>2135.4029668482508</v>
      </c>
      <c r="E654" s="334">
        <f t="shared" si="310"/>
        <v>2574.2487971993787</v>
      </c>
      <c r="F654" s="335">
        <f t="shared" si="310"/>
        <v>2446.9724068959999</v>
      </c>
      <c r="G654" s="334">
        <f t="shared" si="310"/>
        <v>2211.5831775840011</v>
      </c>
      <c r="H654" s="334">
        <f t="shared" si="310"/>
        <v>2222.3845801090001</v>
      </c>
      <c r="I654" s="334">
        <f t="shared" si="310"/>
        <v>2470.4168101999994</v>
      </c>
      <c r="J654" s="334">
        <f t="shared" si="310"/>
        <v>2603.0288147840001</v>
      </c>
      <c r="K654" s="335">
        <f t="shared" si="310"/>
        <v>2300.8172661709996</v>
      </c>
      <c r="L654" s="334">
        <f t="shared" si="310"/>
        <v>1661.1886077090003</v>
      </c>
      <c r="M654" s="334">
        <f t="shared" si="310"/>
        <v>1235.8240153930003</v>
      </c>
      <c r="N654" s="334">
        <f t="shared" si="310"/>
        <v>0</v>
      </c>
      <c r="O654" s="334">
        <f t="shared" si="310"/>
        <v>0</v>
      </c>
      <c r="P654" s="335">
        <f t="shared" si="310"/>
        <v>0</v>
      </c>
      <c r="Q654" s="334">
        <f t="shared" si="310"/>
        <v>0</v>
      </c>
      <c r="R654" s="334">
        <f t="shared" si="310"/>
        <v>0</v>
      </c>
      <c r="S654" s="334">
        <f t="shared" si="310"/>
        <v>0</v>
      </c>
      <c r="T654" s="334">
        <f t="shared" si="310"/>
        <v>0</v>
      </c>
      <c r="U654" s="335">
        <f t="shared" si="310"/>
        <v>0</v>
      </c>
      <c r="V654" s="334">
        <f t="shared" si="310"/>
        <v>0</v>
      </c>
      <c r="W654" s="334">
        <f t="shared" si="310"/>
        <v>0</v>
      </c>
      <c r="X654" s="334">
        <f t="shared" si="310"/>
        <v>0</v>
      </c>
      <c r="Y654" s="334">
        <f t="shared" si="310"/>
        <v>0</v>
      </c>
      <c r="Z654" s="334">
        <f t="shared" si="310"/>
        <v>0</v>
      </c>
      <c r="AA654" s="334">
        <f t="shared" si="310"/>
        <v>0</v>
      </c>
      <c r="AB654" s="334">
        <f t="shared" si="310"/>
        <v>0</v>
      </c>
      <c r="AC654" s="334">
        <f t="shared" si="310"/>
        <v>0</v>
      </c>
      <c r="AD654" s="334">
        <f t="shared" si="310"/>
        <v>0</v>
      </c>
      <c r="AE654" s="334">
        <f t="shared" si="310"/>
        <v>0</v>
      </c>
      <c r="AF654" s="334">
        <f t="shared" si="310"/>
        <v>0</v>
      </c>
      <c r="AG654" s="334">
        <f t="shared" si="310"/>
        <v>0</v>
      </c>
      <c r="AH654" s="334">
        <f t="shared" si="310"/>
        <v>0</v>
      </c>
      <c r="AI654" s="334">
        <f t="shared" si="310"/>
        <v>0</v>
      </c>
      <c r="AJ654" s="334">
        <f t="shared" si="310"/>
        <v>0</v>
      </c>
      <c r="AK654" s="334">
        <f t="shared" si="310"/>
        <v>0</v>
      </c>
      <c r="AL654" s="334">
        <f t="shared" si="310"/>
        <v>0</v>
      </c>
      <c r="AM654" s="334">
        <f t="shared" si="310"/>
        <v>0</v>
      </c>
      <c r="AN654" s="334">
        <f t="shared" si="310"/>
        <v>0</v>
      </c>
      <c r="AO654" s="334">
        <f t="shared" si="310"/>
        <v>0</v>
      </c>
      <c r="AP654" s="334">
        <f t="shared" si="310"/>
        <v>0</v>
      </c>
      <c r="AQ654" s="334">
        <f t="shared" si="310"/>
        <v>0</v>
      </c>
      <c r="AR654" s="334">
        <f t="shared" si="310"/>
        <v>0</v>
      </c>
      <c r="AS654" s="334">
        <f t="shared" si="310"/>
        <v>0</v>
      </c>
      <c r="AT654" s="334">
        <f t="shared" si="310"/>
        <v>0</v>
      </c>
    </row>
    <row r="655" spans="1:46" x14ac:dyDescent="0.2">
      <c r="A655" s="75" t="s">
        <v>322</v>
      </c>
      <c r="B655" s="313" t="str">
        <f t="shared" si="310"/>
        <v>DISTRIBUIDORAS</v>
      </c>
      <c r="C655" s="319">
        <f t="shared" si="310"/>
        <v>291.43337771453486</v>
      </c>
      <c r="D655" s="319">
        <f t="shared" si="310"/>
        <v>224.70226845106899</v>
      </c>
      <c r="E655" s="319">
        <f t="shared" si="310"/>
        <v>323.65193843522201</v>
      </c>
      <c r="F655" s="318">
        <f t="shared" si="310"/>
        <v>214.57647107100001</v>
      </c>
      <c r="G655" s="319">
        <f t="shared" si="310"/>
        <v>194.67322107000004</v>
      </c>
      <c r="H655" s="319">
        <f t="shared" si="310"/>
        <v>211.85190837099998</v>
      </c>
      <c r="I655" s="319">
        <f t="shared" si="310"/>
        <v>161.63216020000002</v>
      </c>
      <c r="J655" s="319">
        <f t="shared" si="310"/>
        <v>118.403689864</v>
      </c>
      <c r="K655" s="318">
        <f t="shared" si="310"/>
        <v>97.433870505999991</v>
      </c>
      <c r="L655" s="313">
        <f t="shared" si="310"/>
        <v>102.67221623900001</v>
      </c>
      <c r="M655" s="313">
        <f t="shared" si="310"/>
        <v>31.044320238999997</v>
      </c>
      <c r="N655" s="313">
        <f t="shared" si="310"/>
        <v>0</v>
      </c>
      <c r="O655" s="313">
        <f t="shared" si="310"/>
        <v>0</v>
      </c>
      <c r="P655" s="328">
        <f t="shared" si="310"/>
        <v>0</v>
      </c>
      <c r="Q655" s="313">
        <f t="shared" si="310"/>
        <v>0</v>
      </c>
      <c r="R655" s="313">
        <f t="shared" si="310"/>
        <v>0</v>
      </c>
      <c r="S655" s="313">
        <f t="shared" si="310"/>
        <v>0</v>
      </c>
      <c r="T655" s="313">
        <f t="shared" si="310"/>
        <v>0</v>
      </c>
      <c r="U655" s="328">
        <f t="shared" si="310"/>
        <v>0</v>
      </c>
      <c r="V655" s="313">
        <f t="shared" si="310"/>
        <v>0</v>
      </c>
      <c r="W655" s="313">
        <f t="shared" si="310"/>
        <v>0</v>
      </c>
      <c r="X655" s="313">
        <f t="shared" si="310"/>
        <v>0</v>
      </c>
      <c r="Y655" s="313">
        <f t="shared" si="310"/>
        <v>0</v>
      </c>
      <c r="Z655" s="313">
        <f t="shared" si="310"/>
        <v>0</v>
      </c>
      <c r="AA655" s="313">
        <f t="shared" si="310"/>
        <v>0</v>
      </c>
      <c r="AB655" s="313">
        <f t="shared" si="310"/>
        <v>0</v>
      </c>
      <c r="AC655" s="313">
        <f t="shared" si="310"/>
        <v>0</v>
      </c>
      <c r="AD655" s="313">
        <f t="shared" si="310"/>
        <v>0</v>
      </c>
      <c r="AE655" s="313">
        <f t="shared" si="310"/>
        <v>0</v>
      </c>
      <c r="AF655" s="313">
        <f t="shared" si="310"/>
        <v>0</v>
      </c>
      <c r="AG655" s="313">
        <f t="shared" si="310"/>
        <v>0</v>
      </c>
      <c r="AH655" s="313">
        <f t="shared" si="310"/>
        <v>0</v>
      </c>
      <c r="AI655" s="313">
        <f t="shared" si="310"/>
        <v>0</v>
      </c>
      <c r="AJ655" s="313">
        <f t="shared" si="310"/>
        <v>0</v>
      </c>
      <c r="AK655" s="313">
        <f t="shared" si="310"/>
        <v>0</v>
      </c>
      <c r="AL655" s="313">
        <f t="shared" si="310"/>
        <v>0</v>
      </c>
      <c r="AM655" s="313">
        <f t="shared" si="310"/>
        <v>0</v>
      </c>
      <c r="AN655" s="313">
        <f t="shared" si="310"/>
        <v>0</v>
      </c>
      <c r="AO655" s="313">
        <f t="shared" si="310"/>
        <v>0</v>
      </c>
      <c r="AP655" s="313">
        <f t="shared" si="310"/>
        <v>0</v>
      </c>
      <c r="AQ655" s="313">
        <f t="shared" si="310"/>
        <v>0</v>
      </c>
      <c r="AR655" s="313">
        <f t="shared" si="310"/>
        <v>0</v>
      </c>
      <c r="AS655" s="313">
        <f t="shared" si="310"/>
        <v>0</v>
      </c>
      <c r="AT655" s="313">
        <f t="shared" si="310"/>
        <v>0</v>
      </c>
    </row>
    <row r="656" spans="1:46" x14ac:dyDescent="0.2">
      <c r="A656" s="75" t="s">
        <v>354</v>
      </c>
      <c r="B656" s="313">
        <f>+B479</f>
        <v>0</v>
      </c>
      <c r="C656" s="313"/>
      <c r="D656" s="313"/>
      <c r="E656" s="313"/>
      <c r="F656" s="318">
        <f t="shared" ref="F656:AT659" si="311">+F479</f>
        <v>0</v>
      </c>
      <c r="G656" s="313">
        <f t="shared" si="311"/>
        <v>0</v>
      </c>
      <c r="H656" s="313">
        <f t="shared" si="311"/>
        <v>0</v>
      </c>
      <c r="I656" s="313">
        <f t="shared" si="311"/>
        <v>0</v>
      </c>
      <c r="J656" s="313">
        <f t="shared" si="311"/>
        <v>0</v>
      </c>
      <c r="K656" s="328">
        <f t="shared" si="311"/>
        <v>0</v>
      </c>
      <c r="L656" s="313">
        <f t="shared" si="311"/>
        <v>0</v>
      </c>
      <c r="M656" s="313">
        <f t="shared" si="311"/>
        <v>0</v>
      </c>
      <c r="N656" s="313">
        <f t="shared" si="311"/>
        <v>0</v>
      </c>
      <c r="O656" s="313">
        <f t="shared" si="311"/>
        <v>0</v>
      </c>
      <c r="P656" s="328">
        <f t="shared" si="311"/>
        <v>0</v>
      </c>
      <c r="Q656" s="313">
        <f t="shared" si="311"/>
        <v>0</v>
      </c>
      <c r="R656" s="313">
        <f t="shared" si="311"/>
        <v>0</v>
      </c>
      <c r="S656" s="313">
        <f t="shared" si="311"/>
        <v>0</v>
      </c>
      <c r="T656" s="313">
        <f t="shared" si="311"/>
        <v>0</v>
      </c>
      <c r="U656" s="328">
        <f t="shared" si="311"/>
        <v>0</v>
      </c>
      <c r="V656" s="313">
        <f t="shared" si="311"/>
        <v>0</v>
      </c>
      <c r="W656" s="313">
        <f t="shared" si="311"/>
        <v>0</v>
      </c>
      <c r="X656" s="313">
        <f t="shared" si="311"/>
        <v>0</v>
      </c>
      <c r="Y656" s="313">
        <f t="shared" si="311"/>
        <v>0</v>
      </c>
      <c r="Z656" s="313">
        <f t="shared" si="311"/>
        <v>0</v>
      </c>
      <c r="AA656" s="313">
        <f t="shared" si="311"/>
        <v>0</v>
      </c>
      <c r="AB656" s="313">
        <f t="shared" si="311"/>
        <v>0</v>
      </c>
      <c r="AC656" s="313">
        <f t="shared" si="311"/>
        <v>0</v>
      </c>
      <c r="AD656" s="313">
        <f t="shared" si="311"/>
        <v>0</v>
      </c>
      <c r="AE656" s="313">
        <f t="shared" si="311"/>
        <v>0</v>
      </c>
      <c r="AF656" s="313">
        <f t="shared" si="311"/>
        <v>0</v>
      </c>
      <c r="AG656" s="313">
        <f t="shared" si="311"/>
        <v>0</v>
      </c>
      <c r="AH656" s="313">
        <f t="shared" si="311"/>
        <v>0</v>
      </c>
      <c r="AI656" s="313">
        <f t="shared" si="311"/>
        <v>0</v>
      </c>
      <c r="AJ656" s="313">
        <f t="shared" si="311"/>
        <v>0</v>
      </c>
      <c r="AK656" s="313">
        <f t="shared" si="311"/>
        <v>0</v>
      </c>
      <c r="AL656" s="313">
        <f t="shared" si="311"/>
        <v>0</v>
      </c>
      <c r="AM656" s="313">
        <f t="shared" si="311"/>
        <v>0</v>
      </c>
      <c r="AN656" s="313">
        <f t="shared" si="311"/>
        <v>0</v>
      </c>
      <c r="AO656" s="313">
        <f t="shared" si="311"/>
        <v>0</v>
      </c>
      <c r="AP656" s="313">
        <f t="shared" si="311"/>
        <v>0</v>
      </c>
      <c r="AQ656" s="313">
        <f t="shared" si="311"/>
        <v>0</v>
      </c>
      <c r="AR656" s="313">
        <f t="shared" si="311"/>
        <v>0</v>
      </c>
      <c r="AS656" s="313">
        <f t="shared" si="311"/>
        <v>0</v>
      </c>
      <c r="AT656" s="313">
        <f t="shared" si="311"/>
        <v>0</v>
      </c>
    </row>
    <row r="657" spans="1:46" x14ac:dyDescent="0.2">
      <c r="A657" s="75" t="s">
        <v>354</v>
      </c>
      <c r="B657" s="313">
        <f>+B480</f>
        <v>0</v>
      </c>
      <c r="C657" s="313"/>
      <c r="D657" s="313"/>
      <c r="E657" s="313"/>
      <c r="F657" s="328">
        <f t="shared" si="311"/>
        <v>0</v>
      </c>
      <c r="G657" s="313">
        <f t="shared" si="311"/>
        <v>0</v>
      </c>
      <c r="H657" s="313">
        <f t="shared" si="311"/>
        <v>0</v>
      </c>
      <c r="I657" s="313">
        <f t="shared" si="311"/>
        <v>0</v>
      </c>
      <c r="J657" s="313">
        <f t="shared" si="311"/>
        <v>0</v>
      </c>
      <c r="K657" s="328">
        <f t="shared" si="311"/>
        <v>0</v>
      </c>
      <c r="L657" s="313">
        <f t="shared" si="311"/>
        <v>0</v>
      </c>
      <c r="M657" s="313">
        <f t="shared" si="311"/>
        <v>0</v>
      </c>
      <c r="N657" s="313">
        <f t="shared" si="311"/>
        <v>0</v>
      </c>
      <c r="O657" s="313">
        <f t="shared" si="311"/>
        <v>0</v>
      </c>
      <c r="P657" s="328">
        <f t="shared" si="311"/>
        <v>0</v>
      </c>
      <c r="Q657" s="313">
        <f t="shared" si="311"/>
        <v>0</v>
      </c>
      <c r="R657" s="313">
        <f t="shared" si="311"/>
        <v>0</v>
      </c>
      <c r="S657" s="313">
        <f t="shared" si="311"/>
        <v>0</v>
      </c>
      <c r="T657" s="313">
        <f t="shared" si="311"/>
        <v>0</v>
      </c>
      <c r="U657" s="328">
        <f t="shared" si="311"/>
        <v>0</v>
      </c>
      <c r="V657" s="313">
        <f t="shared" si="311"/>
        <v>0</v>
      </c>
      <c r="W657" s="313">
        <f t="shared" si="311"/>
        <v>0</v>
      </c>
      <c r="X657" s="313">
        <f t="shared" si="311"/>
        <v>0</v>
      </c>
      <c r="Y657" s="313">
        <f t="shared" si="311"/>
        <v>0</v>
      </c>
      <c r="Z657" s="313">
        <f t="shared" si="311"/>
        <v>0</v>
      </c>
      <c r="AA657" s="313">
        <f t="shared" si="311"/>
        <v>0</v>
      </c>
      <c r="AB657" s="313">
        <f t="shared" si="311"/>
        <v>0</v>
      </c>
      <c r="AC657" s="313">
        <f t="shared" si="311"/>
        <v>0</v>
      </c>
      <c r="AD657" s="313">
        <f t="shared" si="311"/>
        <v>0</v>
      </c>
      <c r="AE657" s="313">
        <f t="shared" si="311"/>
        <v>0</v>
      </c>
      <c r="AF657" s="313">
        <f t="shared" si="311"/>
        <v>0</v>
      </c>
      <c r="AG657" s="313">
        <f t="shared" si="311"/>
        <v>0</v>
      </c>
      <c r="AH657" s="313">
        <f t="shared" si="311"/>
        <v>0</v>
      </c>
      <c r="AI657" s="313">
        <f t="shared" si="311"/>
        <v>0</v>
      </c>
      <c r="AJ657" s="313">
        <f t="shared" si="311"/>
        <v>0</v>
      </c>
      <c r="AK657" s="313">
        <f t="shared" si="311"/>
        <v>0</v>
      </c>
      <c r="AL657" s="313">
        <f t="shared" si="311"/>
        <v>0</v>
      </c>
      <c r="AM657" s="313">
        <f t="shared" si="311"/>
        <v>0</v>
      </c>
      <c r="AN657" s="313">
        <f t="shared" si="311"/>
        <v>0</v>
      </c>
      <c r="AO657" s="313">
        <f t="shared" si="311"/>
        <v>0</v>
      </c>
      <c r="AP657" s="313">
        <f t="shared" si="311"/>
        <v>0</v>
      </c>
      <c r="AQ657" s="313">
        <f t="shared" si="311"/>
        <v>0</v>
      </c>
      <c r="AR657" s="313">
        <f t="shared" si="311"/>
        <v>0</v>
      </c>
      <c r="AS657" s="313">
        <f t="shared" si="311"/>
        <v>0</v>
      </c>
      <c r="AT657" s="313">
        <f t="shared" si="311"/>
        <v>0</v>
      </c>
    </row>
    <row r="658" spans="1:46" x14ac:dyDescent="0.2">
      <c r="A658" s="75" t="s">
        <v>354</v>
      </c>
      <c r="B658" s="313">
        <f>+B481</f>
        <v>0</v>
      </c>
      <c r="C658" s="313"/>
      <c r="D658" s="313"/>
      <c r="E658" s="313"/>
      <c r="F658" s="328">
        <f t="shared" si="311"/>
        <v>0</v>
      </c>
      <c r="G658" s="313">
        <f t="shared" si="311"/>
        <v>0</v>
      </c>
      <c r="H658" s="313">
        <f t="shared" si="311"/>
        <v>0</v>
      </c>
      <c r="I658" s="313">
        <f t="shared" si="311"/>
        <v>0</v>
      </c>
      <c r="J658" s="313">
        <f t="shared" si="311"/>
        <v>0</v>
      </c>
      <c r="K658" s="328">
        <f t="shared" si="311"/>
        <v>0</v>
      </c>
      <c r="L658" s="313">
        <f t="shared" si="311"/>
        <v>0</v>
      </c>
      <c r="M658" s="313">
        <f t="shared" si="311"/>
        <v>0</v>
      </c>
      <c r="N658" s="313">
        <f t="shared" si="311"/>
        <v>0</v>
      </c>
      <c r="O658" s="313">
        <f t="shared" si="311"/>
        <v>0</v>
      </c>
      <c r="P658" s="328">
        <f t="shared" si="311"/>
        <v>0</v>
      </c>
      <c r="Q658" s="313">
        <f t="shared" si="311"/>
        <v>0</v>
      </c>
      <c r="R658" s="313">
        <f t="shared" si="311"/>
        <v>0</v>
      </c>
      <c r="S658" s="313">
        <f t="shared" si="311"/>
        <v>0</v>
      </c>
      <c r="T658" s="313">
        <f t="shared" si="311"/>
        <v>0</v>
      </c>
      <c r="U658" s="328">
        <f t="shared" si="311"/>
        <v>0</v>
      </c>
      <c r="V658" s="313">
        <f t="shared" si="311"/>
        <v>0</v>
      </c>
      <c r="W658" s="313">
        <f t="shared" si="311"/>
        <v>0</v>
      </c>
      <c r="X658" s="313">
        <f t="shared" si="311"/>
        <v>0</v>
      </c>
      <c r="Y658" s="313">
        <f t="shared" si="311"/>
        <v>0</v>
      </c>
      <c r="Z658" s="313">
        <f t="shared" si="311"/>
        <v>0</v>
      </c>
      <c r="AA658" s="313">
        <f t="shared" si="311"/>
        <v>0</v>
      </c>
      <c r="AB658" s="313">
        <f t="shared" si="311"/>
        <v>0</v>
      </c>
      <c r="AC658" s="313">
        <f t="shared" si="311"/>
        <v>0</v>
      </c>
      <c r="AD658" s="313">
        <f t="shared" si="311"/>
        <v>0</v>
      </c>
      <c r="AE658" s="313">
        <f t="shared" si="311"/>
        <v>0</v>
      </c>
      <c r="AF658" s="313">
        <f t="shared" si="311"/>
        <v>0</v>
      </c>
      <c r="AG658" s="313">
        <f t="shared" si="311"/>
        <v>0</v>
      </c>
      <c r="AH658" s="313">
        <f t="shared" si="311"/>
        <v>0</v>
      </c>
      <c r="AI658" s="313">
        <f t="shared" si="311"/>
        <v>0</v>
      </c>
      <c r="AJ658" s="313">
        <f t="shared" si="311"/>
        <v>0</v>
      </c>
      <c r="AK658" s="313">
        <f t="shared" si="311"/>
        <v>0</v>
      </c>
      <c r="AL658" s="313">
        <f t="shared" si="311"/>
        <v>0</v>
      </c>
      <c r="AM658" s="313">
        <f t="shared" si="311"/>
        <v>0</v>
      </c>
      <c r="AN658" s="313">
        <f t="shared" si="311"/>
        <v>0</v>
      </c>
      <c r="AO658" s="313">
        <f t="shared" si="311"/>
        <v>0</v>
      </c>
      <c r="AP658" s="313">
        <f t="shared" si="311"/>
        <v>0</v>
      </c>
      <c r="AQ658" s="313">
        <f t="shared" si="311"/>
        <v>0</v>
      </c>
      <c r="AR658" s="313">
        <f t="shared" si="311"/>
        <v>0</v>
      </c>
      <c r="AS658" s="313">
        <f t="shared" si="311"/>
        <v>0</v>
      </c>
      <c r="AT658" s="313">
        <f t="shared" si="311"/>
        <v>0</v>
      </c>
    </row>
    <row r="659" spans="1:46" x14ac:dyDescent="0.2">
      <c r="A659" s="75" t="s">
        <v>354</v>
      </c>
      <c r="B659" s="313">
        <f>+B482</f>
        <v>0</v>
      </c>
      <c r="C659" s="313"/>
      <c r="D659" s="313"/>
      <c r="E659" s="313"/>
      <c r="F659" s="328">
        <f t="shared" si="311"/>
        <v>0</v>
      </c>
      <c r="G659" s="313">
        <f t="shared" si="311"/>
        <v>0</v>
      </c>
      <c r="H659" s="313">
        <f t="shared" si="311"/>
        <v>0</v>
      </c>
      <c r="I659" s="313">
        <f t="shared" si="311"/>
        <v>0</v>
      </c>
      <c r="J659" s="313">
        <f t="shared" si="311"/>
        <v>0</v>
      </c>
      <c r="K659" s="328">
        <f t="shared" si="311"/>
        <v>0</v>
      </c>
      <c r="L659" s="313">
        <f t="shared" si="311"/>
        <v>0</v>
      </c>
      <c r="M659" s="313">
        <f t="shared" si="311"/>
        <v>0</v>
      </c>
      <c r="N659" s="313">
        <f t="shared" si="311"/>
        <v>0</v>
      </c>
      <c r="O659" s="313">
        <f t="shared" si="311"/>
        <v>0</v>
      </c>
      <c r="P659" s="328">
        <f t="shared" si="311"/>
        <v>0</v>
      </c>
      <c r="Q659" s="313">
        <f t="shared" si="311"/>
        <v>0</v>
      </c>
      <c r="R659" s="313">
        <f t="shared" si="311"/>
        <v>0</v>
      </c>
      <c r="S659" s="313">
        <f t="shared" si="311"/>
        <v>0</v>
      </c>
      <c r="T659" s="313">
        <f t="shared" si="311"/>
        <v>0</v>
      </c>
      <c r="U659" s="328">
        <f t="shared" si="311"/>
        <v>0</v>
      </c>
      <c r="V659" s="313">
        <f t="shared" si="311"/>
        <v>0</v>
      </c>
      <c r="W659" s="313">
        <f t="shared" si="311"/>
        <v>0</v>
      </c>
      <c r="X659" s="313">
        <f t="shared" si="311"/>
        <v>0</v>
      </c>
      <c r="Y659" s="313">
        <f t="shared" si="311"/>
        <v>0</v>
      </c>
      <c r="Z659" s="313">
        <f t="shared" si="311"/>
        <v>0</v>
      </c>
      <c r="AA659" s="313">
        <f t="shared" si="311"/>
        <v>0</v>
      </c>
      <c r="AB659" s="313">
        <f t="shared" si="311"/>
        <v>0</v>
      </c>
      <c r="AC659" s="313">
        <f t="shared" si="311"/>
        <v>0</v>
      </c>
      <c r="AD659" s="313">
        <f t="shared" si="311"/>
        <v>0</v>
      </c>
      <c r="AE659" s="313">
        <f t="shared" si="311"/>
        <v>0</v>
      </c>
      <c r="AF659" s="313">
        <f t="shared" si="311"/>
        <v>0</v>
      </c>
      <c r="AG659" s="313">
        <f t="shared" si="311"/>
        <v>0</v>
      </c>
      <c r="AH659" s="313">
        <f t="shared" si="311"/>
        <v>0</v>
      </c>
      <c r="AI659" s="313">
        <f t="shared" si="311"/>
        <v>0</v>
      </c>
      <c r="AJ659" s="313">
        <f t="shared" si="311"/>
        <v>0</v>
      </c>
      <c r="AK659" s="313">
        <f t="shared" si="311"/>
        <v>0</v>
      </c>
      <c r="AL659" s="313">
        <f t="shared" si="311"/>
        <v>0</v>
      </c>
      <c r="AM659" s="313">
        <f t="shared" si="311"/>
        <v>0</v>
      </c>
      <c r="AN659" s="313">
        <f t="shared" si="311"/>
        <v>0</v>
      </c>
      <c r="AO659" s="313">
        <f t="shared" si="311"/>
        <v>0</v>
      </c>
      <c r="AP659" s="313">
        <f t="shared" si="311"/>
        <v>0</v>
      </c>
      <c r="AQ659" s="313">
        <f t="shared" si="311"/>
        <v>0</v>
      </c>
      <c r="AR659" s="313">
        <f t="shared" si="311"/>
        <v>0</v>
      </c>
      <c r="AS659" s="313">
        <f t="shared" si="311"/>
        <v>0</v>
      </c>
      <c r="AT659" s="313">
        <f t="shared" si="311"/>
        <v>0</v>
      </c>
    </row>
    <row r="660" spans="1:46" ht="14.4" x14ac:dyDescent="0.3">
      <c r="B660" s="307" t="s">
        <v>203</v>
      </c>
      <c r="C660" s="321">
        <f>SUM(C654:C659)</f>
        <v>2659.788975679337</v>
      </c>
      <c r="D660" s="321">
        <f>SUM(D654:D659)</f>
        <v>2360.1052352993197</v>
      </c>
      <c r="E660" s="321">
        <f>SUM(E654:E659)</f>
        <v>2897.9007356346006</v>
      </c>
      <c r="F660" s="322">
        <f t="shared" ref="F660:AT660" si="312">SUM(F654:F659)</f>
        <v>2661.548877967</v>
      </c>
      <c r="G660" s="321">
        <f t="shared" si="312"/>
        <v>2406.2563986540013</v>
      </c>
      <c r="H660" s="321">
        <f t="shared" si="312"/>
        <v>2434.2364884799999</v>
      </c>
      <c r="I660" s="321">
        <f t="shared" si="312"/>
        <v>2632.0489703999992</v>
      </c>
      <c r="J660" s="321">
        <f t="shared" si="312"/>
        <v>2721.4325046480003</v>
      </c>
      <c r="K660" s="322">
        <f t="shared" si="312"/>
        <v>2398.2511366769995</v>
      </c>
      <c r="L660" s="321">
        <f t="shared" si="312"/>
        <v>1763.8608239480002</v>
      </c>
      <c r="M660" s="321">
        <f t="shared" si="312"/>
        <v>1266.8683356320003</v>
      </c>
      <c r="N660" s="321">
        <f t="shared" si="312"/>
        <v>0</v>
      </c>
      <c r="O660" s="321">
        <f t="shared" si="312"/>
        <v>0</v>
      </c>
      <c r="P660" s="322">
        <f t="shared" si="312"/>
        <v>0</v>
      </c>
      <c r="Q660" s="321">
        <f t="shared" si="312"/>
        <v>0</v>
      </c>
      <c r="R660" s="321">
        <f t="shared" si="312"/>
        <v>0</v>
      </c>
      <c r="S660" s="321">
        <f t="shared" si="312"/>
        <v>0</v>
      </c>
      <c r="T660" s="321">
        <f t="shared" si="312"/>
        <v>0</v>
      </c>
      <c r="U660" s="322">
        <f t="shared" si="312"/>
        <v>0</v>
      </c>
      <c r="V660" s="321">
        <f t="shared" si="312"/>
        <v>0</v>
      </c>
      <c r="W660" s="321">
        <f t="shared" si="312"/>
        <v>0</v>
      </c>
      <c r="X660" s="321">
        <f t="shared" si="312"/>
        <v>0</v>
      </c>
      <c r="Y660" s="321">
        <f t="shared" si="312"/>
        <v>0</v>
      </c>
      <c r="Z660" s="321">
        <f t="shared" si="312"/>
        <v>0</v>
      </c>
      <c r="AA660" s="321">
        <f t="shared" si="312"/>
        <v>0</v>
      </c>
      <c r="AB660" s="321">
        <f t="shared" si="312"/>
        <v>0</v>
      </c>
      <c r="AC660" s="321">
        <f t="shared" si="312"/>
        <v>0</v>
      </c>
      <c r="AD660" s="321">
        <f t="shared" si="312"/>
        <v>0</v>
      </c>
      <c r="AE660" s="321">
        <f t="shared" si="312"/>
        <v>0</v>
      </c>
      <c r="AF660" s="321">
        <f t="shared" si="312"/>
        <v>0</v>
      </c>
      <c r="AG660" s="321">
        <f t="shared" si="312"/>
        <v>0</v>
      </c>
      <c r="AH660" s="321">
        <f t="shared" si="312"/>
        <v>0</v>
      </c>
      <c r="AI660" s="321">
        <f t="shared" si="312"/>
        <v>0</v>
      </c>
      <c r="AJ660" s="321">
        <f t="shared" si="312"/>
        <v>0</v>
      </c>
      <c r="AK660" s="321">
        <f t="shared" si="312"/>
        <v>0</v>
      </c>
      <c r="AL660" s="321">
        <f t="shared" si="312"/>
        <v>0</v>
      </c>
      <c r="AM660" s="321">
        <f t="shared" si="312"/>
        <v>0</v>
      </c>
      <c r="AN660" s="321">
        <f t="shared" si="312"/>
        <v>0</v>
      </c>
      <c r="AO660" s="321">
        <f t="shared" si="312"/>
        <v>0</v>
      </c>
      <c r="AP660" s="321">
        <f t="shared" si="312"/>
        <v>0</v>
      </c>
      <c r="AQ660" s="321">
        <f t="shared" si="312"/>
        <v>0</v>
      </c>
      <c r="AR660" s="321">
        <f t="shared" si="312"/>
        <v>0</v>
      </c>
      <c r="AS660" s="321">
        <f t="shared" si="312"/>
        <v>0</v>
      </c>
      <c r="AT660" s="321">
        <f t="shared" si="312"/>
        <v>0</v>
      </c>
    </row>
    <row r="661" spans="1:46" x14ac:dyDescent="0.2">
      <c r="F661" s="323"/>
      <c r="G661" s="315"/>
      <c r="H661" s="315"/>
      <c r="I661" s="315"/>
      <c r="J661" s="315"/>
      <c r="K661" s="323"/>
      <c r="L661" s="315"/>
      <c r="M661" s="315"/>
      <c r="N661" s="315"/>
      <c r="O661" s="315"/>
      <c r="P661" s="323"/>
      <c r="Q661" s="315"/>
      <c r="R661" s="315"/>
      <c r="S661" s="315"/>
      <c r="T661" s="315"/>
      <c r="U661" s="323"/>
      <c r="V661" s="315"/>
      <c r="W661" s="315"/>
      <c r="X661" s="315"/>
      <c r="Y661" s="315"/>
      <c r="Z661" s="315"/>
      <c r="AA661" s="315"/>
      <c r="AB661" s="315"/>
      <c r="AC661" s="315"/>
      <c r="AD661" s="315"/>
      <c r="AE661" s="315"/>
      <c r="AF661" s="315"/>
      <c r="AG661" s="315"/>
      <c r="AH661" s="315"/>
      <c r="AI661" s="315"/>
      <c r="AJ661" s="315"/>
      <c r="AK661" s="315"/>
      <c r="AL661" s="315"/>
      <c r="AM661" s="315"/>
      <c r="AN661" s="315"/>
      <c r="AO661" s="315"/>
      <c r="AP661" s="315"/>
      <c r="AQ661" s="315"/>
      <c r="AR661" s="315"/>
      <c r="AS661" s="315"/>
      <c r="AT661" s="315"/>
    </row>
    <row r="662" spans="1:46" ht="18" x14ac:dyDescent="0.2">
      <c r="B662" s="312" t="str">
        <f>+B483</f>
        <v>Ciclo Combinado</v>
      </c>
    </row>
    <row r="663" spans="1:46" ht="14.4" x14ac:dyDescent="0.3">
      <c r="C663" s="307">
        <f>+C653</f>
        <v>2007</v>
      </c>
      <c r="D663" s="307">
        <f>+D653</f>
        <v>2008</v>
      </c>
      <c r="E663" s="307">
        <f>+E653</f>
        <v>2009</v>
      </c>
      <c r="F663" s="314">
        <f t="shared" ref="F663:AT663" si="313">+F681</f>
        <v>2010</v>
      </c>
      <c r="G663" s="307">
        <f t="shared" si="313"/>
        <v>2011</v>
      </c>
      <c r="H663" s="307">
        <f t="shared" si="313"/>
        <v>2012</v>
      </c>
      <c r="I663" s="307">
        <f t="shared" si="313"/>
        <v>2013</v>
      </c>
      <c r="J663" s="307">
        <f t="shared" si="313"/>
        <v>2014</v>
      </c>
      <c r="K663" s="314">
        <f t="shared" si="313"/>
        <v>2015</v>
      </c>
      <c r="L663" s="307">
        <f t="shared" si="313"/>
        <v>2016</v>
      </c>
      <c r="M663" s="307">
        <f t="shared" si="313"/>
        <v>2017</v>
      </c>
      <c r="N663" s="307">
        <f t="shared" si="313"/>
        <v>2018</v>
      </c>
      <c r="O663" s="307">
        <f t="shared" si="313"/>
        <v>2019</v>
      </c>
      <c r="P663" s="314">
        <f t="shared" si="313"/>
        <v>2020</v>
      </c>
      <c r="Q663" s="307">
        <f t="shared" si="313"/>
        <v>2021</v>
      </c>
      <c r="R663" s="307">
        <f t="shared" si="313"/>
        <v>2022</v>
      </c>
      <c r="S663" s="307">
        <f t="shared" si="313"/>
        <v>2023</v>
      </c>
      <c r="T663" s="307">
        <f t="shared" si="313"/>
        <v>2024</v>
      </c>
      <c r="U663" s="314">
        <f t="shared" si="313"/>
        <v>2025</v>
      </c>
      <c r="V663" s="307">
        <f t="shared" si="313"/>
        <v>2026</v>
      </c>
      <c r="W663" s="307">
        <f t="shared" si="313"/>
        <v>2027</v>
      </c>
      <c r="X663" s="307">
        <f t="shared" si="313"/>
        <v>2028</v>
      </c>
      <c r="Y663" s="307">
        <f t="shared" si="313"/>
        <v>2029</v>
      </c>
      <c r="Z663" s="307">
        <f t="shared" si="313"/>
        <v>2030</v>
      </c>
      <c r="AA663" s="307">
        <f t="shared" si="313"/>
        <v>2031</v>
      </c>
      <c r="AB663" s="307">
        <f t="shared" si="313"/>
        <v>2032</v>
      </c>
      <c r="AC663" s="307">
        <f t="shared" si="313"/>
        <v>2033</v>
      </c>
      <c r="AD663" s="307">
        <f t="shared" si="313"/>
        <v>2034</v>
      </c>
      <c r="AE663" s="307">
        <f t="shared" si="313"/>
        <v>2035</v>
      </c>
      <c r="AF663" s="307">
        <f t="shared" si="313"/>
        <v>2036</v>
      </c>
      <c r="AG663" s="307">
        <f t="shared" si="313"/>
        <v>2037</v>
      </c>
      <c r="AH663" s="307">
        <f t="shared" si="313"/>
        <v>2038</v>
      </c>
      <c r="AI663" s="307">
        <f t="shared" si="313"/>
        <v>2039</v>
      </c>
      <c r="AJ663" s="307">
        <f t="shared" si="313"/>
        <v>2040</v>
      </c>
      <c r="AK663" s="307">
        <f t="shared" si="313"/>
        <v>2041</v>
      </c>
      <c r="AL663" s="307">
        <f t="shared" si="313"/>
        <v>2042</v>
      </c>
      <c r="AM663" s="307">
        <f t="shared" si="313"/>
        <v>2043</v>
      </c>
      <c r="AN663" s="307">
        <f t="shared" si="313"/>
        <v>2044</v>
      </c>
      <c r="AO663" s="307">
        <f t="shared" si="313"/>
        <v>2045</v>
      </c>
      <c r="AP663" s="307">
        <f t="shared" si="313"/>
        <v>2046</v>
      </c>
      <c r="AQ663" s="307">
        <f t="shared" si="313"/>
        <v>2047</v>
      </c>
      <c r="AR663" s="307">
        <f t="shared" si="313"/>
        <v>2048</v>
      </c>
      <c r="AS663" s="307">
        <f t="shared" si="313"/>
        <v>2049</v>
      </c>
      <c r="AT663" s="307">
        <f t="shared" si="313"/>
        <v>2050</v>
      </c>
    </row>
    <row r="664" spans="1:46" ht="14.4" x14ac:dyDescent="0.3">
      <c r="A664" s="75" t="s">
        <v>322</v>
      </c>
      <c r="B664" s="313" t="s">
        <v>208</v>
      </c>
      <c r="C664" s="330">
        <f>+C484</f>
        <v>0</v>
      </c>
      <c r="D664" s="330">
        <f>+D484</f>
        <v>0</v>
      </c>
      <c r="E664" s="330">
        <f>+E484</f>
        <v>0</v>
      </c>
      <c r="F664" s="329">
        <f t="shared" ref="F664:AT664" si="314">+F484</f>
        <v>0</v>
      </c>
      <c r="G664" s="330">
        <f t="shared" si="314"/>
        <v>0</v>
      </c>
      <c r="H664" s="330">
        <f t="shared" si="314"/>
        <v>0</v>
      </c>
      <c r="I664" s="330">
        <f t="shared" si="314"/>
        <v>0</v>
      </c>
      <c r="J664" s="330">
        <f t="shared" si="314"/>
        <v>0</v>
      </c>
      <c r="K664" s="329">
        <f t="shared" si="314"/>
        <v>0</v>
      </c>
      <c r="L664" s="330">
        <f t="shared" si="314"/>
        <v>0</v>
      </c>
      <c r="M664" s="330">
        <f t="shared" si="314"/>
        <v>0</v>
      </c>
      <c r="N664" s="330">
        <f t="shared" si="314"/>
        <v>0</v>
      </c>
      <c r="O664" s="330">
        <f t="shared" si="314"/>
        <v>0</v>
      </c>
      <c r="P664" s="329">
        <f t="shared" si="314"/>
        <v>0</v>
      </c>
      <c r="Q664" s="330">
        <f t="shared" si="314"/>
        <v>0</v>
      </c>
      <c r="R664" s="330">
        <f t="shared" si="314"/>
        <v>0</v>
      </c>
      <c r="S664" s="330">
        <f t="shared" si="314"/>
        <v>0</v>
      </c>
      <c r="T664" s="330">
        <f t="shared" si="314"/>
        <v>0</v>
      </c>
      <c r="U664" s="329">
        <f t="shared" si="314"/>
        <v>0</v>
      </c>
      <c r="V664" s="330">
        <f t="shared" si="314"/>
        <v>0</v>
      </c>
      <c r="W664" s="330">
        <f t="shared" si="314"/>
        <v>0</v>
      </c>
      <c r="X664" s="330">
        <f t="shared" si="314"/>
        <v>0</v>
      </c>
      <c r="Y664" s="330">
        <f t="shared" si="314"/>
        <v>0</v>
      </c>
      <c r="Z664" s="330">
        <f t="shared" si="314"/>
        <v>0</v>
      </c>
      <c r="AA664" s="330">
        <f t="shared" si="314"/>
        <v>0</v>
      </c>
      <c r="AB664" s="330">
        <f t="shared" si="314"/>
        <v>0</v>
      </c>
      <c r="AC664" s="330">
        <f t="shared" si="314"/>
        <v>0</v>
      </c>
      <c r="AD664" s="330">
        <f t="shared" si="314"/>
        <v>0</v>
      </c>
      <c r="AE664" s="330">
        <f t="shared" si="314"/>
        <v>0</v>
      </c>
      <c r="AF664" s="330">
        <f t="shared" si="314"/>
        <v>0</v>
      </c>
      <c r="AG664" s="330">
        <f t="shared" si="314"/>
        <v>0</v>
      </c>
      <c r="AH664" s="330">
        <f t="shared" si="314"/>
        <v>0</v>
      </c>
      <c r="AI664" s="330">
        <f t="shared" si="314"/>
        <v>0</v>
      </c>
      <c r="AJ664" s="330">
        <f t="shared" si="314"/>
        <v>0</v>
      </c>
      <c r="AK664" s="330">
        <f t="shared" si="314"/>
        <v>0</v>
      </c>
      <c r="AL664" s="330">
        <f t="shared" si="314"/>
        <v>0</v>
      </c>
      <c r="AM664" s="330">
        <f t="shared" si="314"/>
        <v>0</v>
      </c>
      <c r="AN664" s="330">
        <f t="shared" si="314"/>
        <v>0</v>
      </c>
      <c r="AO664" s="330">
        <f t="shared" si="314"/>
        <v>0</v>
      </c>
      <c r="AP664" s="330">
        <f t="shared" si="314"/>
        <v>0</v>
      </c>
      <c r="AQ664" s="330">
        <f t="shared" si="314"/>
        <v>0</v>
      </c>
      <c r="AR664" s="330">
        <f t="shared" si="314"/>
        <v>0</v>
      </c>
      <c r="AS664" s="330">
        <f t="shared" si="314"/>
        <v>0</v>
      </c>
      <c r="AT664" s="330">
        <f t="shared" si="314"/>
        <v>0</v>
      </c>
    </row>
    <row r="665" spans="1:46" x14ac:dyDescent="0.2">
      <c r="A665" s="75" t="s">
        <v>354</v>
      </c>
      <c r="B665" s="313" t="str">
        <f t="shared" ref="B665:AT666" si="315">+B487</f>
        <v>CC Gas Campo Amistad</v>
      </c>
      <c r="C665" s="319">
        <f t="shared" si="315"/>
        <v>0</v>
      </c>
      <c r="D665" s="319">
        <f t="shared" si="315"/>
        <v>0</v>
      </c>
      <c r="E665" s="319">
        <f t="shared" si="315"/>
        <v>0</v>
      </c>
      <c r="F665" s="318">
        <f t="shared" si="315"/>
        <v>0</v>
      </c>
      <c r="G665" s="313">
        <f t="shared" si="315"/>
        <v>0</v>
      </c>
      <c r="H665" s="313">
        <f t="shared" si="315"/>
        <v>0</v>
      </c>
      <c r="I665" s="313">
        <f t="shared" si="315"/>
        <v>0</v>
      </c>
      <c r="J665" s="313">
        <f t="shared" si="315"/>
        <v>0</v>
      </c>
      <c r="K665" s="328">
        <f t="shared" si="315"/>
        <v>0</v>
      </c>
      <c r="L665" s="308">
        <f t="shared" si="315"/>
        <v>0</v>
      </c>
      <c r="M665" s="308">
        <f t="shared" si="315"/>
        <v>0</v>
      </c>
      <c r="N665" s="308">
        <f t="shared" si="315"/>
        <v>0</v>
      </c>
      <c r="O665" s="308">
        <f t="shared" si="315"/>
        <v>0</v>
      </c>
      <c r="P665" s="309">
        <f t="shared" si="315"/>
        <v>0</v>
      </c>
      <c r="Q665" s="308">
        <f t="shared" si="315"/>
        <v>0</v>
      </c>
      <c r="R665" s="308">
        <f t="shared" si="315"/>
        <v>0</v>
      </c>
      <c r="S665" s="308">
        <f t="shared" si="315"/>
        <v>0</v>
      </c>
      <c r="T665" s="308">
        <f t="shared" si="315"/>
        <v>0</v>
      </c>
      <c r="U665" s="309">
        <f t="shared" si="315"/>
        <v>0</v>
      </c>
      <c r="V665" s="308">
        <f t="shared" si="315"/>
        <v>0</v>
      </c>
      <c r="W665" s="308">
        <f t="shared" si="315"/>
        <v>0</v>
      </c>
      <c r="X665" s="308">
        <f t="shared" si="315"/>
        <v>0</v>
      </c>
      <c r="Y665" s="308">
        <f t="shared" si="315"/>
        <v>0</v>
      </c>
      <c r="Z665" s="308">
        <f t="shared" si="315"/>
        <v>0</v>
      </c>
      <c r="AA665" s="308">
        <f t="shared" si="315"/>
        <v>0</v>
      </c>
      <c r="AB665" s="308">
        <f t="shared" si="315"/>
        <v>0</v>
      </c>
      <c r="AC665" s="308">
        <f t="shared" si="315"/>
        <v>0</v>
      </c>
      <c r="AD665" s="308">
        <f t="shared" si="315"/>
        <v>0</v>
      </c>
      <c r="AE665" s="308">
        <f t="shared" si="315"/>
        <v>0</v>
      </c>
      <c r="AF665" s="308">
        <f t="shared" si="315"/>
        <v>0</v>
      </c>
      <c r="AG665" s="308">
        <f t="shared" si="315"/>
        <v>0</v>
      </c>
      <c r="AH665" s="308">
        <f t="shared" si="315"/>
        <v>0</v>
      </c>
      <c r="AI665" s="308">
        <f t="shared" si="315"/>
        <v>0</v>
      </c>
      <c r="AJ665" s="308">
        <f t="shared" si="315"/>
        <v>0</v>
      </c>
      <c r="AK665" s="308">
        <f t="shared" si="315"/>
        <v>0</v>
      </c>
      <c r="AL665" s="308">
        <f t="shared" si="315"/>
        <v>0</v>
      </c>
      <c r="AM665" s="308">
        <f t="shared" si="315"/>
        <v>0</v>
      </c>
      <c r="AN665" s="308">
        <f t="shared" si="315"/>
        <v>0</v>
      </c>
      <c r="AO665" s="308">
        <f t="shared" si="315"/>
        <v>0</v>
      </c>
      <c r="AP665" s="308">
        <f t="shared" si="315"/>
        <v>0</v>
      </c>
      <c r="AQ665" s="308">
        <f t="shared" si="315"/>
        <v>0</v>
      </c>
      <c r="AR665" s="308">
        <f t="shared" si="315"/>
        <v>0</v>
      </c>
      <c r="AS665" s="308">
        <f t="shared" si="315"/>
        <v>0</v>
      </c>
      <c r="AT665" s="308">
        <f t="shared" si="315"/>
        <v>0</v>
      </c>
    </row>
    <row r="666" spans="1:46" x14ac:dyDescent="0.2">
      <c r="A666" s="75" t="s">
        <v>354</v>
      </c>
      <c r="B666" s="313" t="str">
        <f t="shared" si="315"/>
        <v>CC nuevo GNL</v>
      </c>
      <c r="C666" s="319">
        <f t="shared" si="315"/>
        <v>0</v>
      </c>
      <c r="D666" s="319">
        <f t="shared" si="315"/>
        <v>0</v>
      </c>
      <c r="E666" s="319">
        <f t="shared" si="315"/>
        <v>0</v>
      </c>
      <c r="F666" s="318">
        <f t="shared" si="315"/>
        <v>0</v>
      </c>
      <c r="G666" s="313">
        <f t="shared" si="315"/>
        <v>0</v>
      </c>
      <c r="H666" s="313">
        <f t="shared" si="315"/>
        <v>0</v>
      </c>
      <c r="I666" s="313">
        <f t="shared" si="315"/>
        <v>0</v>
      </c>
      <c r="J666" s="313">
        <f t="shared" si="315"/>
        <v>0</v>
      </c>
      <c r="K666" s="328">
        <f t="shared" si="315"/>
        <v>0</v>
      </c>
      <c r="L666" s="313">
        <f t="shared" si="315"/>
        <v>0</v>
      </c>
      <c r="M666" s="313">
        <f t="shared" si="315"/>
        <v>0</v>
      </c>
      <c r="N666" s="313">
        <f t="shared" si="315"/>
        <v>0</v>
      </c>
      <c r="O666" s="313">
        <f t="shared" si="315"/>
        <v>0</v>
      </c>
      <c r="P666" s="328">
        <f t="shared" si="315"/>
        <v>0</v>
      </c>
      <c r="Q666" s="313">
        <f t="shared" si="315"/>
        <v>0</v>
      </c>
      <c r="R666" s="313">
        <f t="shared" si="315"/>
        <v>0</v>
      </c>
      <c r="S666" s="313">
        <f t="shared" si="315"/>
        <v>0</v>
      </c>
      <c r="T666" s="313">
        <f t="shared" si="315"/>
        <v>0</v>
      </c>
      <c r="U666" s="328">
        <f t="shared" si="315"/>
        <v>0</v>
      </c>
      <c r="V666" s="313">
        <f t="shared" si="315"/>
        <v>0</v>
      </c>
      <c r="W666" s="313">
        <f t="shared" si="315"/>
        <v>0</v>
      </c>
      <c r="X666" s="313">
        <f t="shared" si="315"/>
        <v>0</v>
      </c>
      <c r="Y666" s="313">
        <f t="shared" si="315"/>
        <v>0</v>
      </c>
      <c r="Z666" s="313">
        <f t="shared" si="315"/>
        <v>0</v>
      </c>
      <c r="AA666" s="313">
        <f t="shared" si="315"/>
        <v>0</v>
      </c>
      <c r="AB666" s="313">
        <f t="shared" si="315"/>
        <v>0</v>
      </c>
      <c r="AC666" s="313">
        <f t="shared" si="315"/>
        <v>0</v>
      </c>
      <c r="AD666" s="313">
        <f t="shared" si="315"/>
        <v>0</v>
      </c>
      <c r="AE666" s="313">
        <f t="shared" si="315"/>
        <v>0</v>
      </c>
      <c r="AF666" s="313">
        <f t="shared" si="315"/>
        <v>0</v>
      </c>
      <c r="AG666" s="313">
        <f t="shared" si="315"/>
        <v>0</v>
      </c>
      <c r="AH666" s="313">
        <f t="shared" si="315"/>
        <v>0</v>
      </c>
      <c r="AI666" s="313">
        <f t="shared" si="315"/>
        <v>0</v>
      </c>
      <c r="AJ666" s="313">
        <f t="shared" si="315"/>
        <v>0</v>
      </c>
      <c r="AK666" s="313">
        <f t="shared" si="315"/>
        <v>0</v>
      </c>
      <c r="AL666" s="313">
        <f t="shared" si="315"/>
        <v>0</v>
      </c>
      <c r="AM666" s="313">
        <f t="shared" si="315"/>
        <v>0</v>
      </c>
      <c r="AN666" s="313">
        <f t="shared" si="315"/>
        <v>0</v>
      </c>
      <c r="AO666" s="313">
        <f t="shared" si="315"/>
        <v>0</v>
      </c>
      <c r="AP666" s="313">
        <f t="shared" si="315"/>
        <v>0</v>
      </c>
      <c r="AQ666" s="313">
        <f t="shared" si="315"/>
        <v>0</v>
      </c>
      <c r="AR666" s="313">
        <f t="shared" si="315"/>
        <v>0</v>
      </c>
      <c r="AS666" s="313">
        <f t="shared" si="315"/>
        <v>0</v>
      </c>
      <c r="AT666" s="313">
        <f t="shared" si="315"/>
        <v>0</v>
      </c>
    </row>
    <row r="667" spans="1:46" ht="14.4" x14ac:dyDescent="0.3">
      <c r="B667" s="307" t="s">
        <v>203</v>
      </c>
      <c r="C667" s="321">
        <f>+C665+C666</f>
        <v>0</v>
      </c>
      <c r="D667" s="321">
        <f>+D665+D666</f>
        <v>0</v>
      </c>
      <c r="E667" s="321">
        <f>+E665+E666</f>
        <v>0</v>
      </c>
      <c r="F667" s="322">
        <f t="shared" ref="F667:AT667" si="316">+F665+F666</f>
        <v>0</v>
      </c>
      <c r="G667" s="321">
        <f t="shared" si="316"/>
        <v>0</v>
      </c>
      <c r="H667" s="321">
        <f t="shared" si="316"/>
        <v>0</v>
      </c>
      <c r="I667" s="321">
        <f t="shared" si="316"/>
        <v>0</v>
      </c>
      <c r="J667" s="321">
        <f t="shared" si="316"/>
        <v>0</v>
      </c>
      <c r="K667" s="322">
        <f t="shared" si="316"/>
        <v>0</v>
      </c>
      <c r="L667" s="321">
        <f t="shared" si="316"/>
        <v>0</v>
      </c>
      <c r="M667" s="321">
        <f t="shared" si="316"/>
        <v>0</v>
      </c>
      <c r="N667" s="321">
        <f t="shared" si="316"/>
        <v>0</v>
      </c>
      <c r="O667" s="321">
        <f t="shared" si="316"/>
        <v>0</v>
      </c>
      <c r="P667" s="322">
        <f t="shared" si="316"/>
        <v>0</v>
      </c>
      <c r="Q667" s="321">
        <f t="shared" si="316"/>
        <v>0</v>
      </c>
      <c r="R667" s="321">
        <f t="shared" si="316"/>
        <v>0</v>
      </c>
      <c r="S667" s="321">
        <f t="shared" si="316"/>
        <v>0</v>
      </c>
      <c r="T667" s="321">
        <f t="shared" si="316"/>
        <v>0</v>
      </c>
      <c r="U667" s="322">
        <f t="shared" si="316"/>
        <v>0</v>
      </c>
      <c r="V667" s="321">
        <f t="shared" si="316"/>
        <v>0</v>
      </c>
      <c r="W667" s="321">
        <f t="shared" si="316"/>
        <v>0</v>
      </c>
      <c r="X667" s="321">
        <f t="shared" si="316"/>
        <v>0</v>
      </c>
      <c r="Y667" s="321">
        <f t="shared" si="316"/>
        <v>0</v>
      </c>
      <c r="Z667" s="321">
        <f t="shared" si="316"/>
        <v>0</v>
      </c>
      <c r="AA667" s="321">
        <f t="shared" si="316"/>
        <v>0</v>
      </c>
      <c r="AB667" s="321">
        <f t="shared" si="316"/>
        <v>0</v>
      </c>
      <c r="AC667" s="321">
        <f t="shared" si="316"/>
        <v>0</v>
      </c>
      <c r="AD667" s="321">
        <f t="shared" si="316"/>
        <v>0</v>
      </c>
      <c r="AE667" s="321">
        <f t="shared" si="316"/>
        <v>0</v>
      </c>
      <c r="AF667" s="321">
        <f t="shared" si="316"/>
        <v>0</v>
      </c>
      <c r="AG667" s="321">
        <f t="shared" si="316"/>
        <v>0</v>
      </c>
      <c r="AH667" s="321">
        <f t="shared" si="316"/>
        <v>0</v>
      </c>
      <c r="AI667" s="321">
        <f t="shared" si="316"/>
        <v>0</v>
      </c>
      <c r="AJ667" s="321">
        <f t="shared" si="316"/>
        <v>0</v>
      </c>
      <c r="AK667" s="321">
        <f t="shared" si="316"/>
        <v>0</v>
      </c>
      <c r="AL667" s="321">
        <f t="shared" si="316"/>
        <v>0</v>
      </c>
      <c r="AM667" s="321">
        <f t="shared" si="316"/>
        <v>0</v>
      </c>
      <c r="AN667" s="321">
        <f t="shared" si="316"/>
        <v>0</v>
      </c>
      <c r="AO667" s="321">
        <f t="shared" si="316"/>
        <v>0</v>
      </c>
      <c r="AP667" s="321">
        <f t="shared" si="316"/>
        <v>0</v>
      </c>
      <c r="AQ667" s="321">
        <f t="shared" si="316"/>
        <v>0</v>
      </c>
      <c r="AR667" s="321">
        <f t="shared" si="316"/>
        <v>0</v>
      </c>
      <c r="AS667" s="321">
        <f t="shared" si="316"/>
        <v>0</v>
      </c>
      <c r="AT667" s="321">
        <f t="shared" si="316"/>
        <v>0</v>
      </c>
    </row>
    <row r="669" spans="1:46" ht="18" x14ac:dyDescent="0.2">
      <c r="B669" s="312" t="str">
        <f>+B489</f>
        <v>Turbovapor carbón</v>
      </c>
    </row>
    <row r="670" spans="1:46" ht="14.4" x14ac:dyDescent="0.3">
      <c r="C670" s="307">
        <f>+C653</f>
        <v>2007</v>
      </c>
      <c r="D670" s="307">
        <f>+D653</f>
        <v>2008</v>
      </c>
      <c r="E670" s="307">
        <f>+E653</f>
        <v>2009</v>
      </c>
      <c r="F670" s="314">
        <f t="shared" ref="F670:AT670" si="317">+F653</f>
        <v>2010</v>
      </c>
      <c r="G670" s="307">
        <f t="shared" si="317"/>
        <v>2011</v>
      </c>
      <c r="H670" s="307">
        <f t="shared" si="317"/>
        <v>2012</v>
      </c>
      <c r="I670" s="307">
        <f t="shared" si="317"/>
        <v>2013</v>
      </c>
      <c r="J670" s="307">
        <f t="shared" si="317"/>
        <v>2014</v>
      </c>
      <c r="K670" s="314">
        <f t="shared" si="317"/>
        <v>2015</v>
      </c>
      <c r="L670" s="307">
        <f t="shared" si="317"/>
        <v>2016</v>
      </c>
      <c r="M670" s="307">
        <f t="shared" si="317"/>
        <v>2017</v>
      </c>
      <c r="N670" s="307">
        <f t="shared" si="317"/>
        <v>2018</v>
      </c>
      <c r="O670" s="307">
        <f t="shared" si="317"/>
        <v>2019</v>
      </c>
      <c r="P670" s="314">
        <f t="shared" si="317"/>
        <v>2020</v>
      </c>
      <c r="Q670" s="307">
        <f t="shared" si="317"/>
        <v>2021</v>
      </c>
      <c r="R670" s="307">
        <f t="shared" si="317"/>
        <v>2022</v>
      </c>
      <c r="S670" s="307">
        <f t="shared" si="317"/>
        <v>2023</v>
      </c>
      <c r="T670" s="307">
        <f t="shared" si="317"/>
        <v>2024</v>
      </c>
      <c r="U670" s="314">
        <f t="shared" si="317"/>
        <v>2025</v>
      </c>
      <c r="V670" s="307">
        <f t="shared" si="317"/>
        <v>2026</v>
      </c>
      <c r="W670" s="307">
        <f t="shared" si="317"/>
        <v>2027</v>
      </c>
      <c r="X670" s="307">
        <f t="shared" si="317"/>
        <v>2028</v>
      </c>
      <c r="Y670" s="307">
        <f t="shared" si="317"/>
        <v>2029</v>
      </c>
      <c r="Z670" s="307">
        <f t="shared" si="317"/>
        <v>2030</v>
      </c>
      <c r="AA670" s="307">
        <f t="shared" si="317"/>
        <v>2031</v>
      </c>
      <c r="AB670" s="307">
        <f t="shared" si="317"/>
        <v>2032</v>
      </c>
      <c r="AC670" s="307">
        <f t="shared" si="317"/>
        <v>2033</v>
      </c>
      <c r="AD670" s="307">
        <f t="shared" si="317"/>
        <v>2034</v>
      </c>
      <c r="AE670" s="307">
        <f t="shared" si="317"/>
        <v>2035</v>
      </c>
      <c r="AF670" s="307">
        <f t="shared" si="317"/>
        <v>2036</v>
      </c>
      <c r="AG670" s="307">
        <f t="shared" si="317"/>
        <v>2037</v>
      </c>
      <c r="AH670" s="307">
        <f t="shared" si="317"/>
        <v>2038</v>
      </c>
      <c r="AI670" s="307">
        <f t="shared" si="317"/>
        <v>2039</v>
      </c>
      <c r="AJ670" s="307">
        <f t="shared" si="317"/>
        <v>2040</v>
      </c>
      <c r="AK670" s="307">
        <f t="shared" si="317"/>
        <v>2041</v>
      </c>
      <c r="AL670" s="307">
        <f t="shared" si="317"/>
        <v>2042</v>
      </c>
      <c r="AM670" s="307">
        <f t="shared" si="317"/>
        <v>2043</v>
      </c>
      <c r="AN670" s="307">
        <f t="shared" si="317"/>
        <v>2044</v>
      </c>
      <c r="AO670" s="307">
        <f t="shared" si="317"/>
        <v>2045</v>
      </c>
      <c r="AP670" s="307">
        <f t="shared" si="317"/>
        <v>2046</v>
      </c>
      <c r="AQ670" s="307">
        <f t="shared" si="317"/>
        <v>2047</v>
      </c>
      <c r="AR670" s="307">
        <f t="shared" si="317"/>
        <v>2048</v>
      </c>
      <c r="AS670" s="307">
        <f t="shared" si="317"/>
        <v>2049</v>
      </c>
      <c r="AT670" s="307">
        <f t="shared" si="317"/>
        <v>2050</v>
      </c>
    </row>
    <row r="671" spans="1:46" x14ac:dyDescent="0.2">
      <c r="A671" s="75" t="s">
        <v>354</v>
      </c>
      <c r="B671" s="313" t="str">
        <f>+B489</f>
        <v>Turbovapor carbón</v>
      </c>
      <c r="C671" s="313"/>
      <c r="D671" s="313"/>
      <c r="E671" s="313"/>
      <c r="F671" s="318">
        <f t="shared" ref="F671:AT671" si="318">+F489</f>
        <v>0</v>
      </c>
      <c r="G671" s="319">
        <f t="shared" si="318"/>
        <v>0</v>
      </c>
      <c r="H671" s="319">
        <f t="shared" si="318"/>
        <v>0</v>
      </c>
      <c r="I671" s="319">
        <f t="shared" si="318"/>
        <v>0</v>
      </c>
      <c r="J671" s="319">
        <f t="shared" si="318"/>
        <v>0</v>
      </c>
      <c r="K671" s="318">
        <f t="shared" si="318"/>
        <v>0</v>
      </c>
      <c r="L671" s="319">
        <f t="shared" si="318"/>
        <v>0</v>
      </c>
      <c r="M671" s="319">
        <f t="shared" si="318"/>
        <v>0</v>
      </c>
      <c r="N671" s="319">
        <f t="shared" si="318"/>
        <v>0</v>
      </c>
      <c r="O671" s="319">
        <f t="shared" si="318"/>
        <v>0</v>
      </c>
      <c r="P671" s="318">
        <f t="shared" si="318"/>
        <v>0</v>
      </c>
      <c r="Q671" s="319">
        <f t="shared" si="318"/>
        <v>0</v>
      </c>
      <c r="R671" s="319">
        <f t="shared" si="318"/>
        <v>0</v>
      </c>
      <c r="S671" s="319">
        <f t="shared" si="318"/>
        <v>0</v>
      </c>
      <c r="T671" s="319">
        <f t="shared" si="318"/>
        <v>0</v>
      </c>
      <c r="U671" s="318">
        <f t="shared" si="318"/>
        <v>0</v>
      </c>
      <c r="V671" s="319">
        <f t="shared" si="318"/>
        <v>0</v>
      </c>
      <c r="W671" s="319">
        <f t="shared" si="318"/>
        <v>0</v>
      </c>
      <c r="X671" s="319">
        <f t="shared" si="318"/>
        <v>0</v>
      </c>
      <c r="Y671" s="319">
        <f t="shared" si="318"/>
        <v>0</v>
      </c>
      <c r="Z671" s="319">
        <f t="shared" si="318"/>
        <v>0</v>
      </c>
      <c r="AA671" s="319">
        <f t="shared" si="318"/>
        <v>0</v>
      </c>
      <c r="AB671" s="319">
        <f t="shared" si="318"/>
        <v>0</v>
      </c>
      <c r="AC671" s="319">
        <f t="shared" si="318"/>
        <v>0</v>
      </c>
      <c r="AD671" s="319">
        <f t="shared" si="318"/>
        <v>0</v>
      </c>
      <c r="AE671" s="319">
        <f t="shared" si="318"/>
        <v>0</v>
      </c>
      <c r="AF671" s="319">
        <f t="shared" si="318"/>
        <v>0</v>
      </c>
      <c r="AG671" s="319">
        <f t="shared" si="318"/>
        <v>0</v>
      </c>
      <c r="AH671" s="319">
        <f t="shared" si="318"/>
        <v>0</v>
      </c>
      <c r="AI671" s="319">
        <f t="shared" si="318"/>
        <v>0</v>
      </c>
      <c r="AJ671" s="319">
        <f t="shared" si="318"/>
        <v>0</v>
      </c>
      <c r="AK671" s="319">
        <f t="shared" si="318"/>
        <v>0</v>
      </c>
      <c r="AL671" s="319">
        <f t="shared" si="318"/>
        <v>0</v>
      </c>
      <c r="AM671" s="319">
        <f t="shared" si="318"/>
        <v>0</v>
      </c>
      <c r="AN671" s="319">
        <f t="shared" si="318"/>
        <v>0</v>
      </c>
      <c r="AO671" s="319">
        <f t="shared" si="318"/>
        <v>0</v>
      </c>
      <c r="AP671" s="319">
        <f t="shared" si="318"/>
        <v>0</v>
      </c>
      <c r="AQ671" s="319">
        <f t="shared" si="318"/>
        <v>0</v>
      </c>
      <c r="AR671" s="319">
        <f t="shared" si="318"/>
        <v>0</v>
      </c>
      <c r="AS671" s="319">
        <f t="shared" si="318"/>
        <v>0</v>
      </c>
      <c r="AT671" s="319">
        <f t="shared" si="318"/>
        <v>0</v>
      </c>
    </row>
    <row r="673" spans="1:46" ht="18" x14ac:dyDescent="0.2">
      <c r="B673" s="312" t="str">
        <f>+B496</f>
        <v>Motores diesel</v>
      </c>
    </row>
    <row r="674" spans="1:46" ht="14.4" x14ac:dyDescent="0.3">
      <c r="C674" s="307">
        <f>+C670</f>
        <v>2007</v>
      </c>
      <c r="D674" s="307">
        <f>+D670</f>
        <v>2008</v>
      </c>
      <c r="E674" s="307">
        <f>+E670</f>
        <v>2009</v>
      </c>
      <c r="F674" s="314">
        <f t="shared" ref="F674:AT674" si="319">+F670</f>
        <v>2010</v>
      </c>
      <c r="G674" s="307">
        <f t="shared" si="319"/>
        <v>2011</v>
      </c>
      <c r="H674" s="307">
        <f t="shared" si="319"/>
        <v>2012</v>
      </c>
      <c r="I674" s="307">
        <f t="shared" si="319"/>
        <v>2013</v>
      </c>
      <c r="J674" s="307">
        <f t="shared" si="319"/>
        <v>2014</v>
      </c>
      <c r="K674" s="314">
        <f t="shared" si="319"/>
        <v>2015</v>
      </c>
      <c r="L674" s="307">
        <f t="shared" si="319"/>
        <v>2016</v>
      </c>
      <c r="M674" s="307">
        <f t="shared" si="319"/>
        <v>2017</v>
      </c>
      <c r="N674" s="307">
        <f t="shared" si="319"/>
        <v>2018</v>
      </c>
      <c r="O674" s="307">
        <f t="shared" si="319"/>
        <v>2019</v>
      </c>
      <c r="P674" s="314">
        <f t="shared" si="319"/>
        <v>2020</v>
      </c>
      <c r="Q674" s="307">
        <f t="shared" si="319"/>
        <v>2021</v>
      </c>
      <c r="R674" s="307">
        <f t="shared" si="319"/>
        <v>2022</v>
      </c>
      <c r="S674" s="307">
        <f t="shared" si="319"/>
        <v>2023</v>
      </c>
      <c r="T674" s="307">
        <f t="shared" si="319"/>
        <v>2024</v>
      </c>
      <c r="U674" s="314">
        <f t="shared" si="319"/>
        <v>2025</v>
      </c>
      <c r="V674" s="307">
        <f t="shared" si="319"/>
        <v>2026</v>
      </c>
      <c r="W674" s="307">
        <f t="shared" si="319"/>
        <v>2027</v>
      </c>
      <c r="X674" s="307">
        <f t="shared" si="319"/>
        <v>2028</v>
      </c>
      <c r="Y674" s="307">
        <f t="shared" si="319"/>
        <v>2029</v>
      </c>
      <c r="Z674" s="307">
        <f t="shared" si="319"/>
        <v>2030</v>
      </c>
      <c r="AA674" s="307">
        <f t="shared" si="319"/>
        <v>2031</v>
      </c>
      <c r="AB674" s="307">
        <f t="shared" si="319"/>
        <v>2032</v>
      </c>
      <c r="AC674" s="307">
        <f t="shared" si="319"/>
        <v>2033</v>
      </c>
      <c r="AD674" s="307">
        <f t="shared" si="319"/>
        <v>2034</v>
      </c>
      <c r="AE674" s="307">
        <f t="shared" si="319"/>
        <v>2035</v>
      </c>
      <c r="AF674" s="307">
        <f t="shared" si="319"/>
        <v>2036</v>
      </c>
      <c r="AG674" s="307">
        <f t="shared" si="319"/>
        <v>2037</v>
      </c>
      <c r="AH674" s="307">
        <f t="shared" si="319"/>
        <v>2038</v>
      </c>
      <c r="AI674" s="307">
        <f t="shared" si="319"/>
        <v>2039</v>
      </c>
      <c r="AJ674" s="307">
        <f t="shared" si="319"/>
        <v>2040</v>
      </c>
      <c r="AK674" s="307">
        <f t="shared" si="319"/>
        <v>2041</v>
      </c>
      <c r="AL674" s="307">
        <f t="shared" si="319"/>
        <v>2042</v>
      </c>
      <c r="AM674" s="307">
        <f t="shared" si="319"/>
        <v>2043</v>
      </c>
      <c r="AN674" s="307">
        <f t="shared" si="319"/>
        <v>2044</v>
      </c>
      <c r="AO674" s="307">
        <f t="shared" si="319"/>
        <v>2045</v>
      </c>
      <c r="AP674" s="307">
        <f t="shared" si="319"/>
        <v>2046</v>
      </c>
      <c r="AQ674" s="307">
        <f t="shared" si="319"/>
        <v>2047</v>
      </c>
      <c r="AR674" s="307">
        <f t="shared" si="319"/>
        <v>2048</v>
      </c>
      <c r="AS674" s="307">
        <f t="shared" si="319"/>
        <v>2049</v>
      </c>
      <c r="AT674" s="307">
        <f t="shared" si="319"/>
        <v>2050</v>
      </c>
    </row>
    <row r="675" spans="1:46" x14ac:dyDescent="0.2">
      <c r="A675" s="75" t="s">
        <v>322</v>
      </c>
      <c r="B675" s="313" t="str">
        <f t="shared" ref="B675:AT676" si="320">+B498</f>
        <v>GENERADORAS</v>
      </c>
      <c r="C675" s="308">
        <f t="shared" si="320"/>
        <v>1051.7023105121261</v>
      </c>
      <c r="D675" s="308">
        <f t="shared" si="320"/>
        <v>917.96546533919604</v>
      </c>
      <c r="E675" s="308">
        <f t="shared" si="320"/>
        <v>1203.93680661244</v>
      </c>
      <c r="F675" s="309">
        <f t="shared" si="320"/>
        <v>1744.4740546920013</v>
      </c>
      <c r="G675" s="308">
        <f t="shared" si="320"/>
        <v>1984.0151941660001</v>
      </c>
      <c r="H675" s="308">
        <f t="shared" si="320"/>
        <v>2721.3294440900008</v>
      </c>
      <c r="I675" s="308">
        <f t="shared" si="320"/>
        <v>3411.8880727800019</v>
      </c>
      <c r="J675" s="308">
        <f t="shared" si="320"/>
        <v>3729.8658439480027</v>
      </c>
      <c r="K675" s="309">
        <f t="shared" si="320"/>
        <v>3787.4182540859993</v>
      </c>
      <c r="L675" s="308">
        <f t="shared" si="320"/>
        <v>0</v>
      </c>
      <c r="M675" s="308">
        <f t="shared" si="320"/>
        <v>0</v>
      </c>
      <c r="N675" s="308">
        <f t="shared" si="320"/>
        <v>0</v>
      </c>
      <c r="O675" s="308">
        <f t="shared" si="320"/>
        <v>0</v>
      </c>
      <c r="P675" s="309">
        <f t="shared" si="320"/>
        <v>0</v>
      </c>
      <c r="Q675" s="308">
        <f t="shared" si="320"/>
        <v>0</v>
      </c>
      <c r="R675" s="308">
        <f t="shared" si="320"/>
        <v>0</v>
      </c>
      <c r="S675" s="308">
        <f t="shared" si="320"/>
        <v>0</v>
      </c>
      <c r="T675" s="308">
        <f t="shared" si="320"/>
        <v>0</v>
      </c>
      <c r="U675" s="309">
        <f>+U498</f>
        <v>0</v>
      </c>
      <c r="V675" s="308">
        <f t="shared" si="320"/>
        <v>0</v>
      </c>
      <c r="W675" s="308">
        <f t="shared" si="320"/>
        <v>0</v>
      </c>
      <c r="X675" s="308">
        <f t="shared" si="320"/>
        <v>0</v>
      </c>
      <c r="Y675" s="308">
        <f t="shared" si="320"/>
        <v>0</v>
      </c>
      <c r="Z675" s="308">
        <f t="shared" si="320"/>
        <v>0</v>
      </c>
      <c r="AA675" s="308">
        <f t="shared" si="320"/>
        <v>0</v>
      </c>
      <c r="AB675" s="308">
        <f t="shared" si="320"/>
        <v>0</v>
      </c>
      <c r="AC675" s="308">
        <f t="shared" si="320"/>
        <v>0</v>
      </c>
      <c r="AD675" s="308">
        <f t="shared" si="320"/>
        <v>0</v>
      </c>
      <c r="AE675" s="308">
        <f t="shared" si="320"/>
        <v>0</v>
      </c>
      <c r="AF675" s="308">
        <f t="shared" si="320"/>
        <v>0</v>
      </c>
      <c r="AG675" s="308">
        <f t="shared" si="320"/>
        <v>0</v>
      </c>
      <c r="AH675" s="308">
        <f t="shared" si="320"/>
        <v>0</v>
      </c>
      <c r="AI675" s="308">
        <f t="shared" si="320"/>
        <v>0</v>
      </c>
      <c r="AJ675" s="308">
        <f t="shared" si="320"/>
        <v>0</v>
      </c>
      <c r="AK675" s="308">
        <f t="shared" si="320"/>
        <v>0</v>
      </c>
      <c r="AL675" s="308">
        <f t="shared" si="320"/>
        <v>0</v>
      </c>
      <c r="AM675" s="308">
        <f t="shared" si="320"/>
        <v>0</v>
      </c>
      <c r="AN675" s="308">
        <f t="shared" si="320"/>
        <v>0</v>
      </c>
      <c r="AO675" s="308">
        <f t="shared" si="320"/>
        <v>0</v>
      </c>
      <c r="AP675" s="308">
        <f t="shared" si="320"/>
        <v>0</v>
      </c>
      <c r="AQ675" s="308">
        <f t="shared" si="320"/>
        <v>0</v>
      </c>
      <c r="AR675" s="308">
        <f t="shared" si="320"/>
        <v>0</v>
      </c>
      <c r="AS675" s="308">
        <f t="shared" si="320"/>
        <v>0</v>
      </c>
      <c r="AT675" s="308">
        <f t="shared" si="320"/>
        <v>0</v>
      </c>
    </row>
    <row r="676" spans="1:46" x14ac:dyDescent="0.2">
      <c r="A676" s="75" t="s">
        <v>322</v>
      </c>
      <c r="B676" s="313" t="str">
        <f t="shared" si="320"/>
        <v>DISTRIBUIDORAS</v>
      </c>
      <c r="C676" s="308">
        <f t="shared" si="320"/>
        <v>129.41517606820315</v>
      </c>
      <c r="D676" s="308">
        <f t="shared" si="320"/>
        <v>96.594846791798361</v>
      </c>
      <c r="E676" s="308">
        <f t="shared" si="320"/>
        <v>151.36706352453155</v>
      </c>
      <c r="F676" s="309">
        <f t="shared" si="320"/>
        <v>317.76499552599995</v>
      </c>
      <c r="G676" s="308">
        <f t="shared" si="320"/>
        <v>249.48983842499999</v>
      </c>
      <c r="H676" s="308">
        <f t="shared" si="320"/>
        <v>209.11812917300011</v>
      </c>
      <c r="I676" s="308">
        <f t="shared" si="320"/>
        <v>230.40055574500016</v>
      </c>
      <c r="J676" s="308">
        <f t="shared" si="320"/>
        <v>224.01030117600007</v>
      </c>
      <c r="K676" s="309">
        <f t="shared" si="320"/>
        <v>234.07296019000003</v>
      </c>
      <c r="L676" s="308">
        <f t="shared" si="320"/>
        <v>0</v>
      </c>
      <c r="M676" s="308">
        <f t="shared" si="320"/>
        <v>0</v>
      </c>
      <c r="N676" s="308">
        <f t="shared" si="320"/>
        <v>0</v>
      </c>
      <c r="O676" s="308">
        <f t="shared" si="320"/>
        <v>0</v>
      </c>
      <c r="P676" s="309">
        <f t="shared" si="320"/>
        <v>0</v>
      </c>
      <c r="Q676" s="308">
        <f t="shared" si="320"/>
        <v>0</v>
      </c>
      <c r="R676" s="308">
        <f t="shared" si="320"/>
        <v>0</v>
      </c>
      <c r="S676" s="308">
        <f t="shared" si="320"/>
        <v>0</v>
      </c>
      <c r="T676" s="308">
        <f t="shared" si="320"/>
        <v>0</v>
      </c>
      <c r="U676" s="309">
        <f t="shared" si="320"/>
        <v>0</v>
      </c>
      <c r="V676" s="308">
        <f t="shared" si="320"/>
        <v>0</v>
      </c>
      <c r="W676" s="308">
        <f t="shared" si="320"/>
        <v>0</v>
      </c>
      <c r="X676" s="308">
        <f t="shared" si="320"/>
        <v>0</v>
      </c>
      <c r="Y676" s="308">
        <f t="shared" si="320"/>
        <v>0</v>
      </c>
      <c r="Z676" s="308">
        <f t="shared" si="320"/>
        <v>0</v>
      </c>
      <c r="AA676" s="308">
        <f t="shared" si="320"/>
        <v>0</v>
      </c>
      <c r="AB676" s="308">
        <f t="shared" si="320"/>
        <v>0</v>
      </c>
      <c r="AC676" s="308">
        <f t="shared" si="320"/>
        <v>0</v>
      </c>
      <c r="AD676" s="308">
        <f t="shared" si="320"/>
        <v>0</v>
      </c>
      <c r="AE676" s="308">
        <f t="shared" si="320"/>
        <v>0</v>
      </c>
      <c r="AF676" s="308">
        <f t="shared" si="320"/>
        <v>0</v>
      </c>
      <c r="AG676" s="308">
        <f t="shared" si="320"/>
        <v>0</v>
      </c>
      <c r="AH676" s="308">
        <f t="shared" si="320"/>
        <v>0</v>
      </c>
      <c r="AI676" s="308">
        <f t="shared" si="320"/>
        <v>0</v>
      </c>
      <c r="AJ676" s="308">
        <f t="shared" si="320"/>
        <v>0</v>
      </c>
      <c r="AK676" s="308">
        <f t="shared" si="320"/>
        <v>0</v>
      </c>
      <c r="AL676" s="308">
        <f t="shared" si="320"/>
        <v>0</v>
      </c>
      <c r="AM676" s="308">
        <f t="shared" si="320"/>
        <v>0</v>
      </c>
      <c r="AN676" s="308">
        <f t="shared" si="320"/>
        <v>0</v>
      </c>
      <c r="AO676" s="308">
        <f t="shared" si="320"/>
        <v>0</v>
      </c>
      <c r="AP676" s="308">
        <f t="shared" si="320"/>
        <v>0</v>
      </c>
      <c r="AQ676" s="308">
        <f t="shared" si="320"/>
        <v>0</v>
      </c>
      <c r="AR676" s="308">
        <f t="shared" si="320"/>
        <v>0</v>
      </c>
      <c r="AS676" s="308">
        <f t="shared" si="320"/>
        <v>0</v>
      </c>
      <c r="AT676" s="308">
        <f t="shared" si="320"/>
        <v>0</v>
      </c>
    </row>
    <row r="677" spans="1:46" x14ac:dyDescent="0.2">
      <c r="A677" s="75" t="s">
        <v>354</v>
      </c>
      <c r="B677" s="313" t="s">
        <v>355</v>
      </c>
      <c r="C677" s="313"/>
      <c r="D677" s="313"/>
      <c r="E677" s="313"/>
      <c r="F677" s="309">
        <f>+F504</f>
        <v>0</v>
      </c>
      <c r="G677" s="308">
        <f t="shared" ref="G677:AT677" si="321">+G504</f>
        <v>0</v>
      </c>
      <c r="H677" s="308">
        <f t="shared" si="321"/>
        <v>0</v>
      </c>
      <c r="I677" s="308">
        <f t="shared" si="321"/>
        <v>0</v>
      </c>
      <c r="J677" s="308">
        <f t="shared" si="321"/>
        <v>0</v>
      </c>
      <c r="K677" s="309">
        <f t="shared" si="321"/>
        <v>0</v>
      </c>
      <c r="L677" s="308">
        <f t="shared" si="321"/>
        <v>0</v>
      </c>
      <c r="M677" s="308">
        <f t="shared" si="321"/>
        <v>0</v>
      </c>
      <c r="N677" s="308">
        <f t="shared" si="321"/>
        <v>0</v>
      </c>
      <c r="O677" s="308">
        <f t="shared" si="321"/>
        <v>0</v>
      </c>
      <c r="P677" s="309">
        <f t="shared" si="321"/>
        <v>0</v>
      </c>
      <c r="Q677" s="308">
        <f t="shared" si="321"/>
        <v>0</v>
      </c>
      <c r="R677" s="308">
        <f t="shared" si="321"/>
        <v>0</v>
      </c>
      <c r="S677" s="308">
        <f t="shared" si="321"/>
        <v>0</v>
      </c>
      <c r="T677" s="308">
        <f t="shared" si="321"/>
        <v>0</v>
      </c>
      <c r="U677" s="309">
        <f t="shared" si="321"/>
        <v>0</v>
      </c>
      <c r="V677" s="308">
        <f t="shared" si="321"/>
        <v>0</v>
      </c>
      <c r="W677" s="308">
        <f t="shared" si="321"/>
        <v>0</v>
      </c>
      <c r="X677" s="308">
        <f t="shared" si="321"/>
        <v>0</v>
      </c>
      <c r="Y677" s="308">
        <f t="shared" si="321"/>
        <v>0</v>
      </c>
      <c r="Z677" s="308">
        <f t="shared" si="321"/>
        <v>0</v>
      </c>
      <c r="AA677" s="308">
        <f t="shared" si="321"/>
        <v>0</v>
      </c>
      <c r="AB677" s="308">
        <f t="shared" si="321"/>
        <v>0</v>
      </c>
      <c r="AC677" s="308">
        <f t="shared" si="321"/>
        <v>0</v>
      </c>
      <c r="AD677" s="308">
        <f t="shared" si="321"/>
        <v>0</v>
      </c>
      <c r="AE677" s="308">
        <f t="shared" si="321"/>
        <v>0</v>
      </c>
      <c r="AF677" s="308">
        <f t="shared" si="321"/>
        <v>0</v>
      </c>
      <c r="AG677" s="308">
        <f t="shared" si="321"/>
        <v>0</v>
      </c>
      <c r="AH677" s="308">
        <f t="shared" si="321"/>
        <v>0</v>
      </c>
      <c r="AI677" s="308">
        <f t="shared" si="321"/>
        <v>0</v>
      </c>
      <c r="AJ677" s="308">
        <f t="shared" si="321"/>
        <v>0</v>
      </c>
      <c r="AK677" s="308">
        <f t="shared" si="321"/>
        <v>0</v>
      </c>
      <c r="AL677" s="308">
        <f t="shared" si="321"/>
        <v>0</v>
      </c>
      <c r="AM677" s="308">
        <f t="shared" si="321"/>
        <v>0</v>
      </c>
      <c r="AN677" s="308">
        <f t="shared" si="321"/>
        <v>0</v>
      </c>
      <c r="AO677" s="308">
        <f t="shared" si="321"/>
        <v>0</v>
      </c>
      <c r="AP677" s="308">
        <f t="shared" si="321"/>
        <v>0</v>
      </c>
      <c r="AQ677" s="308">
        <f t="shared" si="321"/>
        <v>0</v>
      </c>
      <c r="AR677" s="308">
        <f t="shared" si="321"/>
        <v>0</v>
      </c>
      <c r="AS677" s="308">
        <f t="shared" si="321"/>
        <v>0</v>
      </c>
      <c r="AT677" s="308">
        <f t="shared" si="321"/>
        <v>0</v>
      </c>
    </row>
    <row r="678" spans="1:46" ht="14.4" x14ac:dyDescent="0.3">
      <c r="B678" s="307" t="s">
        <v>203</v>
      </c>
      <c r="C678" s="321">
        <f>SUM(C675:C677)</f>
        <v>1181.1174865803293</v>
      </c>
      <c r="D678" s="321">
        <f>SUM(D675:D677)</f>
        <v>1014.5603121309944</v>
      </c>
      <c r="E678" s="321">
        <f>SUM(E675:E677)</f>
        <v>1355.3038701369715</v>
      </c>
      <c r="F678" s="322">
        <f t="shared" ref="F678:AT678" si="322">SUM(F675:F677)</f>
        <v>2062.2390502180015</v>
      </c>
      <c r="G678" s="321">
        <f t="shared" si="322"/>
        <v>2233.5050325910001</v>
      </c>
      <c r="H678" s="321">
        <f t="shared" si="322"/>
        <v>2930.4475732630008</v>
      </c>
      <c r="I678" s="321">
        <f t="shared" si="322"/>
        <v>3642.288628525002</v>
      </c>
      <c r="J678" s="321">
        <f t="shared" si="322"/>
        <v>3953.876145124003</v>
      </c>
      <c r="K678" s="322">
        <f t="shared" si="322"/>
        <v>4021.4912142759995</v>
      </c>
      <c r="L678" s="321">
        <f t="shared" si="322"/>
        <v>0</v>
      </c>
      <c r="M678" s="321">
        <f t="shared" si="322"/>
        <v>0</v>
      </c>
      <c r="N678" s="321">
        <f t="shared" si="322"/>
        <v>0</v>
      </c>
      <c r="O678" s="321">
        <f t="shared" si="322"/>
        <v>0</v>
      </c>
      <c r="P678" s="322">
        <f t="shared" si="322"/>
        <v>0</v>
      </c>
      <c r="Q678" s="321">
        <f t="shared" si="322"/>
        <v>0</v>
      </c>
      <c r="R678" s="321">
        <f t="shared" si="322"/>
        <v>0</v>
      </c>
      <c r="S678" s="321">
        <f t="shared" si="322"/>
        <v>0</v>
      </c>
      <c r="T678" s="321">
        <f t="shared" si="322"/>
        <v>0</v>
      </c>
      <c r="U678" s="322">
        <f t="shared" si="322"/>
        <v>0</v>
      </c>
      <c r="V678" s="321">
        <f t="shared" si="322"/>
        <v>0</v>
      </c>
      <c r="W678" s="321">
        <f t="shared" si="322"/>
        <v>0</v>
      </c>
      <c r="X678" s="321">
        <f t="shared" si="322"/>
        <v>0</v>
      </c>
      <c r="Y678" s="321">
        <f t="shared" si="322"/>
        <v>0</v>
      </c>
      <c r="Z678" s="321">
        <f t="shared" si="322"/>
        <v>0</v>
      </c>
      <c r="AA678" s="321">
        <f t="shared" si="322"/>
        <v>0</v>
      </c>
      <c r="AB678" s="321">
        <f t="shared" si="322"/>
        <v>0</v>
      </c>
      <c r="AC678" s="321">
        <f t="shared" si="322"/>
        <v>0</v>
      </c>
      <c r="AD678" s="321">
        <f t="shared" si="322"/>
        <v>0</v>
      </c>
      <c r="AE678" s="321">
        <f t="shared" si="322"/>
        <v>0</v>
      </c>
      <c r="AF678" s="321">
        <f t="shared" si="322"/>
        <v>0</v>
      </c>
      <c r="AG678" s="321">
        <f t="shared" si="322"/>
        <v>0</v>
      </c>
      <c r="AH678" s="321">
        <f t="shared" si="322"/>
        <v>0</v>
      </c>
      <c r="AI678" s="321">
        <f t="shared" si="322"/>
        <v>0</v>
      </c>
      <c r="AJ678" s="321">
        <f t="shared" si="322"/>
        <v>0</v>
      </c>
      <c r="AK678" s="321">
        <f t="shared" si="322"/>
        <v>0</v>
      </c>
      <c r="AL678" s="321">
        <f t="shared" si="322"/>
        <v>0</v>
      </c>
      <c r="AM678" s="321">
        <f t="shared" si="322"/>
        <v>0</v>
      </c>
      <c r="AN678" s="321">
        <f t="shared" si="322"/>
        <v>0</v>
      </c>
      <c r="AO678" s="321">
        <f t="shared" si="322"/>
        <v>0</v>
      </c>
      <c r="AP678" s="321">
        <f t="shared" si="322"/>
        <v>0</v>
      </c>
      <c r="AQ678" s="321">
        <f t="shared" si="322"/>
        <v>0</v>
      </c>
      <c r="AR678" s="321">
        <f t="shared" si="322"/>
        <v>0</v>
      </c>
      <c r="AS678" s="321">
        <f t="shared" si="322"/>
        <v>0</v>
      </c>
      <c r="AT678" s="321">
        <f t="shared" si="322"/>
        <v>0</v>
      </c>
    </row>
    <row r="679" spans="1:46" ht="14.4" x14ac:dyDescent="0.3">
      <c r="B679" s="331"/>
      <c r="F679" s="332"/>
      <c r="G679" s="333"/>
      <c r="H679" s="333"/>
      <c r="I679" s="333"/>
      <c r="J679" s="333"/>
      <c r="K679" s="332"/>
      <c r="L679" s="333"/>
      <c r="M679" s="333"/>
      <c r="N679" s="333"/>
      <c r="O679" s="333"/>
      <c r="P679" s="332"/>
      <c r="Q679" s="333"/>
      <c r="R679" s="333"/>
      <c r="S679" s="333"/>
      <c r="T679" s="333"/>
      <c r="U679" s="332"/>
      <c r="V679" s="333"/>
      <c r="W679" s="333"/>
      <c r="X679" s="333"/>
      <c r="Y679" s="333"/>
      <c r="Z679" s="333"/>
      <c r="AA679" s="333"/>
      <c r="AB679" s="333"/>
      <c r="AC679" s="333"/>
      <c r="AD679" s="333"/>
      <c r="AE679" s="333"/>
      <c r="AF679" s="333"/>
      <c r="AG679" s="333"/>
      <c r="AH679" s="333"/>
      <c r="AI679" s="333"/>
      <c r="AJ679" s="333"/>
      <c r="AK679" s="333"/>
      <c r="AL679" s="333"/>
      <c r="AM679" s="333"/>
      <c r="AN679" s="333"/>
      <c r="AO679" s="333"/>
      <c r="AP679" s="333"/>
      <c r="AQ679" s="333"/>
      <c r="AR679" s="333"/>
      <c r="AS679" s="333"/>
      <c r="AT679" s="333"/>
    </row>
    <row r="680" spans="1:46" ht="18" x14ac:dyDescent="0.2">
      <c r="B680" s="312" t="str">
        <f>+B507</f>
        <v>Turbina de gas Diesel</v>
      </c>
    </row>
    <row r="681" spans="1:46" ht="14.4" x14ac:dyDescent="0.3">
      <c r="C681" s="307">
        <f>+C674</f>
        <v>2007</v>
      </c>
      <c r="D681" s="307">
        <f>+D674</f>
        <v>2008</v>
      </c>
      <c r="E681" s="307">
        <f>+E674</f>
        <v>2009</v>
      </c>
      <c r="F681" s="314">
        <f t="shared" ref="F681:AT681" si="323">+F674</f>
        <v>2010</v>
      </c>
      <c r="G681" s="307">
        <f t="shared" si="323"/>
        <v>2011</v>
      </c>
      <c r="H681" s="307">
        <f t="shared" si="323"/>
        <v>2012</v>
      </c>
      <c r="I681" s="307">
        <f t="shared" si="323"/>
        <v>2013</v>
      </c>
      <c r="J681" s="307">
        <f t="shared" si="323"/>
        <v>2014</v>
      </c>
      <c r="K681" s="314">
        <f t="shared" si="323"/>
        <v>2015</v>
      </c>
      <c r="L681" s="307">
        <f t="shared" si="323"/>
        <v>2016</v>
      </c>
      <c r="M681" s="307">
        <f t="shared" si="323"/>
        <v>2017</v>
      </c>
      <c r="N681" s="307">
        <f t="shared" si="323"/>
        <v>2018</v>
      </c>
      <c r="O681" s="307">
        <f t="shared" si="323"/>
        <v>2019</v>
      </c>
      <c r="P681" s="314">
        <f t="shared" si="323"/>
        <v>2020</v>
      </c>
      <c r="Q681" s="307">
        <f t="shared" si="323"/>
        <v>2021</v>
      </c>
      <c r="R681" s="307">
        <f t="shared" si="323"/>
        <v>2022</v>
      </c>
      <c r="S681" s="307">
        <f t="shared" si="323"/>
        <v>2023</v>
      </c>
      <c r="T681" s="307">
        <f t="shared" si="323"/>
        <v>2024</v>
      </c>
      <c r="U681" s="314">
        <f t="shared" si="323"/>
        <v>2025</v>
      </c>
      <c r="V681" s="307">
        <f t="shared" si="323"/>
        <v>2026</v>
      </c>
      <c r="W681" s="307">
        <f t="shared" si="323"/>
        <v>2027</v>
      </c>
      <c r="X681" s="307">
        <f t="shared" si="323"/>
        <v>2028</v>
      </c>
      <c r="Y681" s="307">
        <f t="shared" si="323"/>
        <v>2029</v>
      </c>
      <c r="Z681" s="307">
        <f t="shared" si="323"/>
        <v>2030</v>
      </c>
      <c r="AA681" s="307">
        <f t="shared" si="323"/>
        <v>2031</v>
      </c>
      <c r="AB681" s="307">
        <f t="shared" si="323"/>
        <v>2032</v>
      </c>
      <c r="AC681" s="307">
        <f t="shared" si="323"/>
        <v>2033</v>
      </c>
      <c r="AD681" s="307">
        <f t="shared" si="323"/>
        <v>2034</v>
      </c>
      <c r="AE681" s="307">
        <f t="shared" si="323"/>
        <v>2035</v>
      </c>
      <c r="AF681" s="307">
        <f t="shared" si="323"/>
        <v>2036</v>
      </c>
      <c r="AG681" s="307">
        <f t="shared" si="323"/>
        <v>2037</v>
      </c>
      <c r="AH681" s="307">
        <f t="shared" si="323"/>
        <v>2038</v>
      </c>
      <c r="AI681" s="307">
        <f t="shared" si="323"/>
        <v>2039</v>
      </c>
      <c r="AJ681" s="307">
        <f t="shared" si="323"/>
        <v>2040</v>
      </c>
      <c r="AK681" s="307">
        <f t="shared" si="323"/>
        <v>2041</v>
      </c>
      <c r="AL681" s="307">
        <f t="shared" si="323"/>
        <v>2042</v>
      </c>
      <c r="AM681" s="307">
        <f t="shared" si="323"/>
        <v>2043</v>
      </c>
      <c r="AN681" s="307">
        <f t="shared" si="323"/>
        <v>2044</v>
      </c>
      <c r="AO681" s="307">
        <f t="shared" si="323"/>
        <v>2045</v>
      </c>
      <c r="AP681" s="307">
        <f t="shared" si="323"/>
        <v>2046</v>
      </c>
      <c r="AQ681" s="307">
        <f t="shared" si="323"/>
        <v>2047</v>
      </c>
      <c r="AR681" s="307">
        <f t="shared" si="323"/>
        <v>2048</v>
      </c>
      <c r="AS681" s="307">
        <f t="shared" si="323"/>
        <v>2049</v>
      </c>
      <c r="AT681" s="307">
        <f t="shared" si="323"/>
        <v>2050</v>
      </c>
    </row>
    <row r="682" spans="1:46" ht="14.4" x14ac:dyDescent="0.3">
      <c r="A682" s="75" t="s">
        <v>322</v>
      </c>
      <c r="B682" s="313" t="str">
        <f t="shared" ref="B682:AT683" si="324">+B509</f>
        <v>GENERADORAS</v>
      </c>
      <c r="C682" s="319">
        <f t="shared" si="324"/>
        <v>755.9404358730709</v>
      </c>
      <c r="D682" s="319">
        <f t="shared" si="324"/>
        <v>391.55935228255214</v>
      </c>
      <c r="E682" s="319">
        <f t="shared" si="324"/>
        <v>1056.0267862791811</v>
      </c>
      <c r="F682" s="318">
        <f t="shared" si="324"/>
        <v>1930.1693075070018</v>
      </c>
      <c r="G682" s="334">
        <f t="shared" si="324"/>
        <v>972.87296436199995</v>
      </c>
      <c r="H682" s="334">
        <f t="shared" si="324"/>
        <v>479.35163171800014</v>
      </c>
      <c r="I682" s="334">
        <f t="shared" si="324"/>
        <v>831.93585304600037</v>
      </c>
      <c r="J682" s="334">
        <f t="shared" si="324"/>
        <v>840.24402448800015</v>
      </c>
      <c r="K682" s="335">
        <f t="shared" si="324"/>
        <v>987.85493641499829</v>
      </c>
      <c r="L682" s="334">
        <f t="shared" si="324"/>
        <v>0</v>
      </c>
      <c r="M682" s="334">
        <f t="shared" si="324"/>
        <v>0</v>
      </c>
      <c r="N682" s="334">
        <f t="shared" si="324"/>
        <v>0</v>
      </c>
      <c r="O682" s="334">
        <f t="shared" si="324"/>
        <v>0</v>
      </c>
      <c r="P682" s="335">
        <f t="shared" si="324"/>
        <v>0</v>
      </c>
      <c r="Q682" s="334">
        <f t="shared" si="324"/>
        <v>0</v>
      </c>
      <c r="R682" s="334">
        <f t="shared" si="324"/>
        <v>0</v>
      </c>
      <c r="S682" s="334">
        <f t="shared" si="324"/>
        <v>0</v>
      </c>
      <c r="T682" s="334">
        <f t="shared" si="324"/>
        <v>0</v>
      </c>
      <c r="U682" s="335">
        <f t="shared" si="324"/>
        <v>0</v>
      </c>
      <c r="V682" s="334">
        <f t="shared" si="324"/>
        <v>0</v>
      </c>
      <c r="W682" s="334">
        <f t="shared" si="324"/>
        <v>0</v>
      </c>
      <c r="X682" s="334">
        <f t="shared" si="324"/>
        <v>0</v>
      </c>
      <c r="Y682" s="334">
        <f t="shared" si="324"/>
        <v>0</v>
      </c>
      <c r="Z682" s="334">
        <f t="shared" si="324"/>
        <v>0</v>
      </c>
      <c r="AA682" s="334">
        <f t="shared" si="324"/>
        <v>0</v>
      </c>
      <c r="AB682" s="334">
        <f t="shared" si="324"/>
        <v>0</v>
      </c>
      <c r="AC682" s="334">
        <f t="shared" si="324"/>
        <v>0</v>
      </c>
      <c r="AD682" s="334">
        <f t="shared" si="324"/>
        <v>0</v>
      </c>
      <c r="AE682" s="334">
        <f t="shared" si="324"/>
        <v>0</v>
      </c>
      <c r="AF682" s="334">
        <f t="shared" si="324"/>
        <v>0</v>
      </c>
      <c r="AG682" s="334">
        <f t="shared" si="324"/>
        <v>0</v>
      </c>
      <c r="AH682" s="334">
        <f t="shared" si="324"/>
        <v>0</v>
      </c>
      <c r="AI682" s="334">
        <f t="shared" si="324"/>
        <v>0</v>
      </c>
      <c r="AJ682" s="334">
        <f t="shared" si="324"/>
        <v>0</v>
      </c>
      <c r="AK682" s="334">
        <f t="shared" si="324"/>
        <v>0</v>
      </c>
      <c r="AL682" s="334">
        <f t="shared" si="324"/>
        <v>0</v>
      </c>
      <c r="AM682" s="334">
        <f t="shared" si="324"/>
        <v>0</v>
      </c>
      <c r="AN682" s="334">
        <f t="shared" si="324"/>
        <v>0</v>
      </c>
      <c r="AO682" s="334">
        <f t="shared" si="324"/>
        <v>0</v>
      </c>
      <c r="AP682" s="334">
        <f t="shared" si="324"/>
        <v>0</v>
      </c>
      <c r="AQ682" s="334">
        <f t="shared" si="324"/>
        <v>0</v>
      </c>
      <c r="AR682" s="334">
        <f t="shared" si="324"/>
        <v>0</v>
      </c>
      <c r="AS682" s="334">
        <f t="shared" si="324"/>
        <v>0</v>
      </c>
      <c r="AT682" s="334">
        <f t="shared" si="324"/>
        <v>0</v>
      </c>
    </row>
    <row r="683" spans="1:46" ht="14.4" x14ac:dyDescent="0.3">
      <c r="A683" s="75" t="s">
        <v>322</v>
      </c>
      <c r="B683" s="313" t="str">
        <f t="shared" si="324"/>
        <v>DISTRIBUIDORAS</v>
      </c>
      <c r="C683" s="308">
        <f t="shared" si="324"/>
        <v>207.8216042002621</v>
      </c>
      <c r="D683" s="308">
        <f t="shared" si="324"/>
        <v>121.87177409113265</v>
      </c>
      <c r="E683" s="308">
        <f t="shared" si="324"/>
        <v>248.5671542232464</v>
      </c>
      <c r="F683" s="309">
        <f t="shared" si="324"/>
        <v>388.77631650599977</v>
      </c>
      <c r="G683" s="334">
        <f t="shared" si="324"/>
        <v>141.90042326599996</v>
      </c>
      <c r="H683" s="334">
        <f t="shared" si="324"/>
        <v>163.69489735300002</v>
      </c>
      <c r="I683" s="334">
        <f t="shared" si="324"/>
        <v>216.728780196</v>
      </c>
      <c r="J683" s="334">
        <f t="shared" si="324"/>
        <v>298.07937274900002</v>
      </c>
      <c r="K683" s="335">
        <f t="shared" si="324"/>
        <v>308.49215637500015</v>
      </c>
      <c r="L683" s="334">
        <f t="shared" si="324"/>
        <v>0</v>
      </c>
      <c r="M683" s="334">
        <f t="shared" si="324"/>
        <v>0</v>
      </c>
      <c r="N683" s="334">
        <f t="shared" si="324"/>
        <v>0</v>
      </c>
      <c r="O683" s="334">
        <f t="shared" si="324"/>
        <v>0</v>
      </c>
      <c r="P683" s="335">
        <f t="shared" si="324"/>
        <v>0</v>
      </c>
      <c r="Q683" s="334">
        <f t="shared" si="324"/>
        <v>0</v>
      </c>
      <c r="R683" s="334">
        <f t="shared" si="324"/>
        <v>0</v>
      </c>
      <c r="S683" s="334">
        <f t="shared" si="324"/>
        <v>0</v>
      </c>
      <c r="T683" s="334">
        <f t="shared" si="324"/>
        <v>0</v>
      </c>
      <c r="U683" s="335">
        <f t="shared" si="324"/>
        <v>0</v>
      </c>
      <c r="V683" s="334">
        <f t="shared" si="324"/>
        <v>0</v>
      </c>
      <c r="W683" s="334">
        <f t="shared" si="324"/>
        <v>0</v>
      </c>
      <c r="X683" s="334">
        <f t="shared" si="324"/>
        <v>0</v>
      </c>
      <c r="Y683" s="334">
        <f t="shared" si="324"/>
        <v>0</v>
      </c>
      <c r="Z683" s="334">
        <f t="shared" si="324"/>
        <v>0</v>
      </c>
      <c r="AA683" s="334">
        <f t="shared" si="324"/>
        <v>0</v>
      </c>
      <c r="AB683" s="334">
        <f t="shared" si="324"/>
        <v>0</v>
      </c>
      <c r="AC683" s="334">
        <f t="shared" si="324"/>
        <v>0</v>
      </c>
      <c r="AD683" s="334">
        <f t="shared" si="324"/>
        <v>0</v>
      </c>
      <c r="AE683" s="334">
        <f t="shared" si="324"/>
        <v>0</v>
      </c>
      <c r="AF683" s="334">
        <f t="shared" si="324"/>
        <v>0</v>
      </c>
      <c r="AG683" s="334">
        <f t="shared" si="324"/>
        <v>0</v>
      </c>
      <c r="AH683" s="334">
        <f t="shared" si="324"/>
        <v>0</v>
      </c>
      <c r="AI683" s="334">
        <f t="shared" si="324"/>
        <v>0</v>
      </c>
      <c r="AJ683" s="334">
        <f t="shared" si="324"/>
        <v>0</v>
      </c>
      <c r="AK683" s="334">
        <f t="shared" si="324"/>
        <v>0</v>
      </c>
      <c r="AL683" s="334">
        <f t="shared" si="324"/>
        <v>0</v>
      </c>
      <c r="AM683" s="334">
        <f t="shared" si="324"/>
        <v>0</v>
      </c>
      <c r="AN683" s="334">
        <f t="shared" si="324"/>
        <v>0</v>
      </c>
      <c r="AO683" s="334">
        <f t="shared" si="324"/>
        <v>0</v>
      </c>
      <c r="AP683" s="334">
        <f t="shared" si="324"/>
        <v>0</v>
      </c>
      <c r="AQ683" s="334">
        <f t="shared" si="324"/>
        <v>0</v>
      </c>
      <c r="AR683" s="334">
        <f t="shared" si="324"/>
        <v>0</v>
      </c>
      <c r="AS683" s="334">
        <f t="shared" si="324"/>
        <v>0</v>
      </c>
      <c r="AT683" s="334">
        <f t="shared" si="324"/>
        <v>0</v>
      </c>
    </row>
    <row r="684" spans="1:46" ht="14.4" x14ac:dyDescent="0.3">
      <c r="B684" s="307" t="s">
        <v>203</v>
      </c>
      <c r="C684" s="321">
        <f>+C682+C683</f>
        <v>963.76204007333297</v>
      </c>
      <c r="D684" s="321">
        <f>+D682+D683</f>
        <v>513.43112637368483</v>
      </c>
      <c r="E684" s="321">
        <f>+E682+E683</f>
        <v>1304.5939405024276</v>
      </c>
      <c r="F684" s="322">
        <f>+F682+F683</f>
        <v>2318.9456240130016</v>
      </c>
      <c r="G684" s="338">
        <f t="shared" ref="G684:AT684" si="325">+G682+G683</f>
        <v>1114.7733876279999</v>
      </c>
      <c r="H684" s="338">
        <f t="shared" si="325"/>
        <v>643.04652907100012</v>
      </c>
      <c r="I684" s="338">
        <f t="shared" si="325"/>
        <v>1048.6646332420005</v>
      </c>
      <c r="J684" s="338">
        <f t="shared" si="325"/>
        <v>1138.3233972370001</v>
      </c>
      <c r="K684" s="339">
        <f t="shared" si="325"/>
        <v>1296.3470927899984</v>
      </c>
      <c r="L684" s="338">
        <f t="shared" si="325"/>
        <v>0</v>
      </c>
      <c r="M684" s="338">
        <f t="shared" si="325"/>
        <v>0</v>
      </c>
      <c r="N684" s="338">
        <f t="shared" si="325"/>
        <v>0</v>
      </c>
      <c r="O684" s="338">
        <f t="shared" si="325"/>
        <v>0</v>
      </c>
      <c r="P684" s="339">
        <f t="shared" si="325"/>
        <v>0</v>
      </c>
      <c r="Q684" s="338">
        <f t="shared" si="325"/>
        <v>0</v>
      </c>
      <c r="R684" s="338">
        <f t="shared" si="325"/>
        <v>0</v>
      </c>
      <c r="S684" s="338">
        <f t="shared" si="325"/>
        <v>0</v>
      </c>
      <c r="T684" s="338">
        <f t="shared" si="325"/>
        <v>0</v>
      </c>
      <c r="U684" s="339">
        <f t="shared" si="325"/>
        <v>0</v>
      </c>
      <c r="V684" s="338">
        <f t="shared" si="325"/>
        <v>0</v>
      </c>
      <c r="W684" s="338">
        <f t="shared" si="325"/>
        <v>0</v>
      </c>
      <c r="X684" s="338">
        <f t="shared" si="325"/>
        <v>0</v>
      </c>
      <c r="Y684" s="338">
        <f t="shared" si="325"/>
        <v>0</v>
      </c>
      <c r="Z684" s="338">
        <f t="shared" si="325"/>
        <v>0</v>
      </c>
      <c r="AA684" s="338">
        <f t="shared" si="325"/>
        <v>0</v>
      </c>
      <c r="AB684" s="338">
        <f t="shared" si="325"/>
        <v>0</v>
      </c>
      <c r="AC684" s="338">
        <f t="shared" si="325"/>
        <v>0</v>
      </c>
      <c r="AD684" s="338">
        <f t="shared" si="325"/>
        <v>0</v>
      </c>
      <c r="AE684" s="338">
        <f t="shared" si="325"/>
        <v>0</v>
      </c>
      <c r="AF684" s="338">
        <f t="shared" si="325"/>
        <v>0</v>
      </c>
      <c r="AG684" s="338">
        <f t="shared" si="325"/>
        <v>0</v>
      </c>
      <c r="AH684" s="338">
        <f t="shared" si="325"/>
        <v>0</v>
      </c>
      <c r="AI684" s="338">
        <f t="shared" si="325"/>
        <v>0</v>
      </c>
      <c r="AJ684" s="338">
        <f t="shared" si="325"/>
        <v>0</v>
      </c>
      <c r="AK684" s="338">
        <f t="shared" si="325"/>
        <v>0</v>
      </c>
      <c r="AL684" s="338">
        <f t="shared" si="325"/>
        <v>0</v>
      </c>
      <c r="AM684" s="338">
        <f t="shared" si="325"/>
        <v>0</v>
      </c>
      <c r="AN684" s="338">
        <f t="shared" si="325"/>
        <v>0</v>
      </c>
      <c r="AO684" s="338">
        <f t="shared" si="325"/>
        <v>0</v>
      </c>
      <c r="AP684" s="338">
        <f t="shared" si="325"/>
        <v>0</v>
      </c>
      <c r="AQ684" s="338">
        <f t="shared" si="325"/>
        <v>0</v>
      </c>
      <c r="AR684" s="338">
        <f t="shared" si="325"/>
        <v>0</v>
      </c>
      <c r="AS684" s="338">
        <f t="shared" si="325"/>
        <v>0</v>
      </c>
      <c r="AT684" s="338">
        <f t="shared" si="325"/>
        <v>0</v>
      </c>
    </row>
    <row r="686" spans="1:46" ht="18" x14ac:dyDescent="0.2">
      <c r="B686" s="312" t="str">
        <f>+B523</f>
        <v>Turbina de gas  Gas Natural</v>
      </c>
    </row>
    <row r="687" spans="1:46" ht="14.4" x14ac:dyDescent="0.3">
      <c r="C687" s="307">
        <f>+C634</f>
        <v>2007</v>
      </c>
      <c r="D687" s="307">
        <f>+D634</f>
        <v>2008</v>
      </c>
      <c r="E687" s="307">
        <f>+E634</f>
        <v>2009</v>
      </c>
      <c r="F687" s="314">
        <f t="shared" ref="F687:AT687" si="326">+F634</f>
        <v>2010</v>
      </c>
      <c r="G687" s="307">
        <f t="shared" si="326"/>
        <v>2011</v>
      </c>
      <c r="H687" s="307">
        <f t="shared" si="326"/>
        <v>2012</v>
      </c>
      <c r="I687" s="307">
        <f t="shared" si="326"/>
        <v>2013</v>
      </c>
      <c r="J687" s="307">
        <f t="shared" si="326"/>
        <v>2014</v>
      </c>
      <c r="K687" s="314">
        <f t="shared" si="326"/>
        <v>2015</v>
      </c>
      <c r="L687" s="307">
        <f t="shared" si="326"/>
        <v>2016</v>
      </c>
      <c r="M687" s="307">
        <f t="shared" si="326"/>
        <v>2017</v>
      </c>
      <c r="N687" s="307">
        <f t="shared" si="326"/>
        <v>2018</v>
      </c>
      <c r="O687" s="307">
        <f t="shared" si="326"/>
        <v>2019</v>
      </c>
      <c r="P687" s="314">
        <f t="shared" si="326"/>
        <v>2020</v>
      </c>
      <c r="Q687" s="307">
        <f t="shared" si="326"/>
        <v>2021</v>
      </c>
      <c r="R687" s="307">
        <f t="shared" si="326"/>
        <v>2022</v>
      </c>
      <c r="S687" s="307">
        <f t="shared" si="326"/>
        <v>2023</v>
      </c>
      <c r="T687" s="307">
        <f t="shared" si="326"/>
        <v>2024</v>
      </c>
      <c r="U687" s="314">
        <f t="shared" si="326"/>
        <v>2025</v>
      </c>
      <c r="V687" s="307">
        <f t="shared" si="326"/>
        <v>2026</v>
      </c>
      <c r="W687" s="307">
        <f t="shared" si="326"/>
        <v>2027</v>
      </c>
      <c r="X687" s="307">
        <f t="shared" si="326"/>
        <v>2028</v>
      </c>
      <c r="Y687" s="307">
        <f t="shared" si="326"/>
        <v>2029</v>
      </c>
      <c r="Z687" s="307">
        <f t="shared" si="326"/>
        <v>2030</v>
      </c>
      <c r="AA687" s="307">
        <f t="shared" si="326"/>
        <v>2031</v>
      </c>
      <c r="AB687" s="307">
        <f t="shared" si="326"/>
        <v>2032</v>
      </c>
      <c r="AC687" s="307">
        <f t="shared" si="326"/>
        <v>2033</v>
      </c>
      <c r="AD687" s="307">
        <f t="shared" si="326"/>
        <v>2034</v>
      </c>
      <c r="AE687" s="307">
        <f t="shared" si="326"/>
        <v>2035</v>
      </c>
      <c r="AF687" s="307">
        <f t="shared" si="326"/>
        <v>2036</v>
      </c>
      <c r="AG687" s="307">
        <f t="shared" si="326"/>
        <v>2037</v>
      </c>
      <c r="AH687" s="307">
        <f t="shared" si="326"/>
        <v>2038</v>
      </c>
      <c r="AI687" s="307">
        <f t="shared" si="326"/>
        <v>2039</v>
      </c>
      <c r="AJ687" s="307">
        <f t="shared" si="326"/>
        <v>2040</v>
      </c>
      <c r="AK687" s="307">
        <f t="shared" si="326"/>
        <v>2041</v>
      </c>
      <c r="AL687" s="307">
        <f t="shared" si="326"/>
        <v>2042</v>
      </c>
      <c r="AM687" s="307">
        <f t="shared" si="326"/>
        <v>2043</v>
      </c>
      <c r="AN687" s="307">
        <f t="shared" si="326"/>
        <v>2044</v>
      </c>
      <c r="AO687" s="307">
        <f t="shared" si="326"/>
        <v>2045</v>
      </c>
      <c r="AP687" s="307">
        <f t="shared" si="326"/>
        <v>2046</v>
      </c>
      <c r="AQ687" s="307">
        <f t="shared" si="326"/>
        <v>2047</v>
      </c>
      <c r="AR687" s="307">
        <f t="shared" si="326"/>
        <v>2048</v>
      </c>
      <c r="AS687" s="307">
        <f t="shared" si="326"/>
        <v>2049</v>
      </c>
      <c r="AT687" s="307">
        <f t="shared" si="326"/>
        <v>2050</v>
      </c>
    </row>
    <row r="688" spans="1:46" x14ac:dyDescent="0.2">
      <c r="A688" s="75" t="s">
        <v>322</v>
      </c>
      <c r="B688" s="313" t="str">
        <f t="shared" ref="B688:AT689" si="327">+B525</f>
        <v xml:space="preserve">MACHALA POWER </v>
      </c>
      <c r="C688" s="308">
        <f t="shared" si="327"/>
        <v>932.93770000000006</v>
      </c>
      <c r="D688" s="308">
        <f t="shared" si="327"/>
        <v>766.61919999999998</v>
      </c>
      <c r="E688" s="308">
        <f t="shared" si="327"/>
        <v>921.01589999699991</v>
      </c>
      <c r="F688" s="309">
        <f t="shared" si="327"/>
        <v>1030.250099997</v>
      </c>
      <c r="G688" s="308">
        <f t="shared" si="327"/>
        <v>717.58011830999999</v>
      </c>
      <c r="H688" s="308">
        <f t="shared" si="327"/>
        <v>1244.2269394289999</v>
      </c>
      <c r="I688" s="308">
        <f t="shared" si="327"/>
        <v>1460.3614690519998</v>
      </c>
      <c r="J688" s="308">
        <f t="shared" si="327"/>
        <v>1631.1697299009995</v>
      </c>
      <c r="K688" s="309">
        <f t="shared" si="327"/>
        <v>1506.7042333840002</v>
      </c>
      <c r="L688" s="308">
        <f t="shared" si="327"/>
        <v>0</v>
      </c>
      <c r="M688" s="308">
        <f t="shared" si="327"/>
        <v>0</v>
      </c>
      <c r="N688" s="308">
        <f t="shared" si="327"/>
        <v>0</v>
      </c>
      <c r="O688" s="308">
        <f t="shared" si="327"/>
        <v>0</v>
      </c>
      <c r="P688" s="309">
        <f t="shared" si="327"/>
        <v>0</v>
      </c>
      <c r="Q688" s="308">
        <f t="shared" si="327"/>
        <v>0</v>
      </c>
      <c r="R688" s="308">
        <f t="shared" si="327"/>
        <v>0</v>
      </c>
      <c r="S688" s="308">
        <f t="shared" si="327"/>
        <v>0</v>
      </c>
      <c r="T688" s="308">
        <f t="shared" si="327"/>
        <v>0</v>
      </c>
      <c r="U688" s="309">
        <f t="shared" si="327"/>
        <v>0</v>
      </c>
      <c r="V688" s="308">
        <f t="shared" si="327"/>
        <v>0</v>
      </c>
      <c r="W688" s="308">
        <f t="shared" si="327"/>
        <v>0</v>
      </c>
      <c r="X688" s="308">
        <f t="shared" si="327"/>
        <v>0</v>
      </c>
      <c r="Y688" s="308">
        <f t="shared" si="327"/>
        <v>0</v>
      </c>
      <c r="Z688" s="308">
        <f t="shared" si="327"/>
        <v>0</v>
      </c>
      <c r="AA688" s="308">
        <f t="shared" si="327"/>
        <v>0</v>
      </c>
      <c r="AB688" s="308">
        <f t="shared" si="327"/>
        <v>0</v>
      </c>
      <c r="AC688" s="308">
        <f t="shared" si="327"/>
        <v>0</v>
      </c>
      <c r="AD688" s="308">
        <f t="shared" si="327"/>
        <v>0</v>
      </c>
      <c r="AE688" s="308">
        <f t="shared" si="327"/>
        <v>0</v>
      </c>
      <c r="AF688" s="308">
        <f t="shared" si="327"/>
        <v>0</v>
      </c>
      <c r="AG688" s="308">
        <f t="shared" si="327"/>
        <v>0</v>
      </c>
      <c r="AH688" s="308">
        <f t="shared" si="327"/>
        <v>0</v>
      </c>
      <c r="AI688" s="308">
        <f t="shared" si="327"/>
        <v>0</v>
      </c>
      <c r="AJ688" s="308">
        <f t="shared" si="327"/>
        <v>0</v>
      </c>
      <c r="AK688" s="308">
        <f t="shared" si="327"/>
        <v>0</v>
      </c>
      <c r="AL688" s="308">
        <f t="shared" si="327"/>
        <v>0</v>
      </c>
      <c r="AM688" s="308">
        <f t="shared" si="327"/>
        <v>0</v>
      </c>
      <c r="AN688" s="308">
        <f t="shared" si="327"/>
        <v>0</v>
      </c>
      <c r="AO688" s="308">
        <f t="shared" si="327"/>
        <v>0</v>
      </c>
      <c r="AP688" s="308">
        <f t="shared" si="327"/>
        <v>0</v>
      </c>
      <c r="AQ688" s="308">
        <f t="shared" si="327"/>
        <v>0</v>
      </c>
      <c r="AR688" s="308">
        <f t="shared" si="327"/>
        <v>0</v>
      </c>
      <c r="AS688" s="308">
        <f t="shared" si="327"/>
        <v>0</v>
      </c>
      <c r="AT688" s="308">
        <f t="shared" si="327"/>
        <v>0</v>
      </c>
    </row>
    <row r="689" spans="1:46" x14ac:dyDescent="0.2">
      <c r="A689" s="75" t="s">
        <v>322</v>
      </c>
      <c r="B689" s="313">
        <f t="shared" si="327"/>
        <v>0</v>
      </c>
      <c r="C689" s="308">
        <f t="shared" si="327"/>
        <v>0</v>
      </c>
      <c r="D689" s="308">
        <f t="shared" si="327"/>
        <v>0</v>
      </c>
      <c r="E689" s="308">
        <f t="shared" si="327"/>
        <v>0</v>
      </c>
      <c r="F689" s="309">
        <f t="shared" si="327"/>
        <v>0</v>
      </c>
      <c r="G689" s="308">
        <f t="shared" si="327"/>
        <v>0</v>
      </c>
      <c r="H689" s="308">
        <f t="shared" si="327"/>
        <v>0</v>
      </c>
      <c r="I689" s="308">
        <f t="shared" si="327"/>
        <v>0</v>
      </c>
      <c r="J689" s="308">
        <f t="shared" si="327"/>
        <v>0</v>
      </c>
      <c r="K689" s="309">
        <f t="shared" si="327"/>
        <v>0</v>
      </c>
      <c r="L689" s="308">
        <f t="shared" si="327"/>
        <v>0</v>
      </c>
      <c r="M689" s="308">
        <f t="shared" si="327"/>
        <v>0</v>
      </c>
      <c r="N689" s="308">
        <f t="shared" si="327"/>
        <v>0</v>
      </c>
      <c r="O689" s="308">
        <f t="shared" si="327"/>
        <v>0</v>
      </c>
      <c r="P689" s="309">
        <f t="shared" si="327"/>
        <v>0</v>
      </c>
      <c r="Q689" s="308">
        <f t="shared" si="327"/>
        <v>0</v>
      </c>
      <c r="R689" s="308">
        <f t="shared" si="327"/>
        <v>0</v>
      </c>
      <c r="S689" s="308">
        <f t="shared" si="327"/>
        <v>0</v>
      </c>
      <c r="T689" s="308">
        <f t="shared" si="327"/>
        <v>0</v>
      </c>
      <c r="U689" s="309">
        <f t="shared" si="327"/>
        <v>0</v>
      </c>
      <c r="V689" s="308">
        <f t="shared" si="327"/>
        <v>0</v>
      </c>
      <c r="W689" s="308">
        <f t="shared" si="327"/>
        <v>0</v>
      </c>
      <c r="X689" s="308">
        <f t="shared" si="327"/>
        <v>0</v>
      </c>
      <c r="Y689" s="308">
        <f t="shared" si="327"/>
        <v>0</v>
      </c>
      <c r="Z689" s="308">
        <f t="shared" si="327"/>
        <v>0</v>
      </c>
      <c r="AA689" s="308">
        <f t="shared" si="327"/>
        <v>0</v>
      </c>
      <c r="AB689" s="308">
        <f t="shared" si="327"/>
        <v>0</v>
      </c>
      <c r="AC689" s="308">
        <f t="shared" si="327"/>
        <v>0</v>
      </c>
      <c r="AD689" s="308">
        <f t="shared" si="327"/>
        <v>0</v>
      </c>
      <c r="AE689" s="308">
        <f t="shared" si="327"/>
        <v>0</v>
      </c>
      <c r="AF689" s="308">
        <f t="shared" si="327"/>
        <v>0</v>
      </c>
      <c r="AG689" s="308">
        <f t="shared" si="327"/>
        <v>0</v>
      </c>
      <c r="AH689" s="308">
        <f t="shared" si="327"/>
        <v>0</v>
      </c>
      <c r="AI689" s="308">
        <f t="shared" si="327"/>
        <v>0</v>
      </c>
      <c r="AJ689" s="308">
        <f t="shared" si="327"/>
        <v>0</v>
      </c>
      <c r="AK689" s="308">
        <f t="shared" si="327"/>
        <v>0</v>
      </c>
      <c r="AL689" s="308">
        <f t="shared" si="327"/>
        <v>0</v>
      </c>
      <c r="AM689" s="308">
        <f t="shared" si="327"/>
        <v>0</v>
      </c>
      <c r="AN689" s="308">
        <f t="shared" si="327"/>
        <v>0</v>
      </c>
      <c r="AO689" s="308">
        <f t="shared" si="327"/>
        <v>0</v>
      </c>
      <c r="AP689" s="308">
        <f t="shared" si="327"/>
        <v>0</v>
      </c>
      <c r="AQ689" s="308">
        <f t="shared" si="327"/>
        <v>0</v>
      </c>
      <c r="AR689" s="308">
        <f t="shared" si="327"/>
        <v>0</v>
      </c>
      <c r="AS689" s="308">
        <f t="shared" si="327"/>
        <v>0</v>
      </c>
      <c r="AT689" s="308">
        <f t="shared" si="327"/>
        <v>0</v>
      </c>
    </row>
    <row r="690" spans="1:46" x14ac:dyDescent="0.2">
      <c r="A690" s="75" t="s">
        <v>354</v>
      </c>
      <c r="B690" s="313" t="str">
        <f>+B528</f>
        <v>MACHALA 3A UNIDAD</v>
      </c>
      <c r="C690" s="308">
        <f>+C528</f>
        <v>0</v>
      </c>
      <c r="D690" s="308">
        <f>+D528</f>
        <v>0</v>
      </c>
      <c r="E690" s="308">
        <f>+E528</f>
        <v>0</v>
      </c>
      <c r="F690" s="309">
        <f t="shared" ref="F690:AT690" si="328">+F528</f>
        <v>0</v>
      </c>
      <c r="G690" s="308">
        <f t="shared" si="328"/>
        <v>0</v>
      </c>
      <c r="H690" s="308">
        <f t="shared" si="328"/>
        <v>0</v>
      </c>
      <c r="I690" s="308">
        <f t="shared" si="328"/>
        <v>0</v>
      </c>
      <c r="J690" s="308">
        <f t="shared" si="328"/>
        <v>0</v>
      </c>
      <c r="K690" s="309">
        <f t="shared" si="328"/>
        <v>0</v>
      </c>
      <c r="L690" s="308">
        <f t="shared" si="328"/>
        <v>0</v>
      </c>
      <c r="M690" s="308">
        <f t="shared" si="328"/>
        <v>0</v>
      </c>
      <c r="N690" s="308">
        <f t="shared" si="328"/>
        <v>0</v>
      </c>
      <c r="O690" s="308">
        <f t="shared" si="328"/>
        <v>0</v>
      </c>
      <c r="P690" s="309">
        <f t="shared" si="328"/>
        <v>0</v>
      </c>
      <c r="Q690" s="308">
        <f t="shared" si="328"/>
        <v>0</v>
      </c>
      <c r="R690" s="308">
        <f t="shared" si="328"/>
        <v>0</v>
      </c>
      <c r="S690" s="308">
        <f t="shared" si="328"/>
        <v>0</v>
      </c>
      <c r="T690" s="308">
        <f t="shared" si="328"/>
        <v>0</v>
      </c>
      <c r="U690" s="309">
        <f t="shared" si="328"/>
        <v>0</v>
      </c>
      <c r="V690" s="308">
        <f t="shared" si="328"/>
        <v>0</v>
      </c>
      <c r="W690" s="308">
        <f t="shared" si="328"/>
        <v>0</v>
      </c>
      <c r="X690" s="308">
        <f t="shared" si="328"/>
        <v>0</v>
      </c>
      <c r="Y690" s="308">
        <f t="shared" si="328"/>
        <v>0</v>
      </c>
      <c r="Z690" s="308">
        <f t="shared" si="328"/>
        <v>0</v>
      </c>
      <c r="AA690" s="308">
        <f t="shared" si="328"/>
        <v>0</v>
      </c>
      <c r="AB690" s="308">
        <f t="shared" si="328"/>
        <v>0</v>
      </c>
      <c r="AC690" s="308">
        <f t="shared" si="328"/>
        <v>0</v>
      </c>
      <c r="AD690" s="308">
        <f t="shared" si="328"/>
        <v>0</v>
      </c>
      <c r="AE690" s="308">
        <f t="shared" si="328"/>
        <v>0</v>
      </c>
      <c r="AF690" s="308">
        <f t="shared" si="328"/>
        <v>0</v>
      </c>
      <c r="AG690" s="308">
        <f t="shared" si="328"/>
        <v>0</v>
      </c>
      <c r="AH690" s="308">
        <f t="shared" si="328"/>
        <v>0</v>
      </c>
      <c r="AI690" s="308">
        <f t="shared" si="328"/>
        <v>0</v>
      </c>
      <c r="AJ690" s="308">
        <f t="shared" si="328"/>
        <v>0</v>
      </c>
      <c r="AK690" s="308">
        <f t="shared" si="328"/>
        <v>0</v>
      </c>
      <c r="AL690" s="308">
        <f t="shared" si="328"/>
        <v>0</v>
      </c>
      <c r="AM690" s="308">
        <f t="shared" si="328"/>
        <v>0</v>
      </c>
      <c r="AN690" s="308">
        <f t="shared" si="328"/>
        <v>0</v>
      </c>
      <c r="AO690" s="308">
        <f t="shared" si="328"/>
        <v>0</v>
      </c>
      <c r="AP690" s="308">
        <f t="shared" si="328"/>
        <v>0</v>
      </c>
      <c r="AQ690" s="308">
        <f t="shared" si="328"/>
        <v>0</v>
      </c>
      <c r="AR690" s="308">
        <f t="shared" si="328"/>
        <v>0</v>
      </c>
      <c r="AS690" s="308">
        <f t="shared" si="328"/>
        <v>0</v>
      </c>
      <c r="AT690" s="308">
        <f t="shared" si="328"/>
        <v>0</v>
      </c>
    </row>
    <row r="691" spans="1:46" ht="14.4" x14ac:dyDescent="0.3">
      <c r="B691" s="307" t="s">
        <v>203</v>
      </c>
      <c r="C691" s="321">
        <f>SUM(C688:C690)</f>
        <v>932.93770000000006</v>
      </c>
      <c r="D691" s="321">
        <f>SUM(D688:D690)</f>
        <v>766.61919999999998</v>
      </c>
      <c r="E691" s="321">
        <f>SUM(E688:E690)</f>
        <v>921.01589999699991</v>
      </c>
      <c r="F691" s="322">
        <f>SUM(F688:F690)</f>
        <v>1030.250099997</v>
      </c>
      <c r="G691" s="321">
        <f t="shared" ref="G691:AT691" si="329">SUM(G688:G690)</f>
        <v>717.58011830999999</v>
      </c>
      <c r="H691" s="321">
        <f t="shared" si="329"/>
        <v>1244.2269394289999</v>
      </c>
      <c r="I691" s="321">
        <f t="shared" si="329"/>
        <v>1460.3614690519998</v>
      </c>
      <c r="J691" s="321">
        <f t="shared" si="329"/>
        <v>1631.1697299009995</v>
      </c>
      <c r="K691" s="322">
        <f t="shared" si="329"/>
        <v>1506.7042333840002</v>
      </c>
      <c r="L691" s="321">
        <f t="shared" si="329"/>
        <v>0</v>
      </c>
      <c r="M691" s="321">
        <f t="shared" si="329"/>
        <v>0</v>
      </c>
      <c r="N691" s="321">
        <f t="shared" si="329"/>
        <v>0</v>
      </c>
      <c r="O691" s="321">
        <f t="shared" si="329"/>
        <v>0</v>
      </c>
      <c r="P691" s="322">
        <f t="shared" si="329"/>
        <v>0</v>
      </c>
      <c r="Q691" s="321">
        <f t="shared" si="329"/>
        <v>0</v>
      </c>
      <c r="R691" s="321">
        <f t="shared" si="329"/>
        <v>0</v>
      </c>
      <c r="S691" s="321">
        <f t="shared" si="329"/>
        <v>0</v>
      </c>
      <c r="T691" s="321">
        <f t="shared" si="329"/>
        <v>0</v>
      </c>
      <c r="U691" s="322">
        <f t="shared" si="329"/>
        <v>0</v>
      </c>
      <c r="V691" s="321">
        <f t="shared" si="329"/>
        <v>0</v>
      </c>
      <c r="W691" s="321">
        <f t="shared" si="329"/>
        <v>0</v>
      </c>
      <c r="X691" s="321">
        <f t="shared" si="329"/>
        <v>0</v>
      </c>
      <c r="Y691" s="321">
        <f t="shared" si="329"/>
        <v>0</v>
      </c>
      <c r="Z691" s="321">
        <f t="shared" si="329"/>
        <v>0</v>
      </c>
      <c r="AA691" s="321">
        <f t="shared" si="329"/>
        <v>0</v>
      </c>
      <c r="AB691" s="321">
        <f t="shared" si="329"/>
        <v>0</v>
      </c>
      <c r="AC691" s="321">
        <f t="shared" si="329"/>
        <v>0</v>
      </c>
      <c r="AD691" s="321">
        <f t="shared" si="329"/>
        <v>0</v>
      </c>
      <c r="AE691" s="321">
        <f t="shared" si="329"/>
        <v>0</v>
      </c>
      <c r="AF691" s="321">
        <f t="shared" si="329"/>
        <v>0</v>
      </c>
      <c r="AG691" s="321">
        <f t="shared" si="329"/>
        <v>0</v>
      </c>
      <c r="AH691" s="321">
        <f t="shared" si="329"/>
        <v>0</v>
      </c>
      <c r="AI691" s="321">
        <f t="shared" si="329"/>
        <v>0</v>
      </c>
      <c r="AJ691" s="321">
        <f t="shared" si="329"/>
        <v>0</v>
      </c>
      <c r="AK691" s="321">
        <f t="shared" si="329"/>
        <v>0</v>
      </c>
      <c r="AL691" s="321">
        <f t="shared" si="329"/>
        <v>0</v>
      </c>
      <c r="AM691" s="321">
        <f t="shared" si="329"/>
        <v>0</v>
      </c>
      <c r="AN691" s="321">
        <f t="shared" si="329"/>
        <v>0</v>
      </c>
      <c r="AO691" s="321">
        <f t="shared" si="329"/>
        <v>0</v>
      </c>
      <c r="AP691" s="321">
        <f t="shared" si="329"/>
        <v>0</v>
      </c>
      <c r="AQ691" s="321">
        <f t="shared" si="329"/>
        <v>0</v>
      </c>
      <c r="AR691" s="321">
        <f t="shared" si="329"/>
        <v>0</v>
      </c>
      <c r="AS691" s="321">
        <f t="shared" si="329"/>
        <v>0</v>
      </c>
      <c r="AT691" s="321">
        <f t="shared" si="329"/>
        <v>0</v>
      </c>
    </row>
    <row r="693" spans="1:46" ht="17.399999999999999" x14ac:dyDescent="0.3">
      <c r="B693" s="426" t="s">
        <v>382</v>
      </c>
      <c r="H693" s="75" t="s">
        <v>383</v>
      </c>
    </row>
    <row r="694" spans="1:46" x14ac:dyDescent="0.2">
      <c r="C694" s="75">
        <f>+C687</f>
        <v>2007</v>
      </c>
      <c r="D694" s="75">
        <f>+D687</f>
        <v>2008</v>
      </c>
      <c r="E694" s="75">
        <f>+E687</f>
        <v>2009</v>
      </c>
      <c r="F694" s="77">
        <f t="shared" ref="F694:AT694" si="330">+F195</f>
        <v>2010</v>
      </c>
      <c r="G694" s="75">
        <f t="shared" si="330"/>
        <v>2011</v>
      </c>
      <c r="H694" s="75">
        <f t="shared" si="330"/>
        <v>2012</v>
      </c>
      <c r="I694" s="75">
        <f t="shared" si="330"/>
        <v>2013</v>
      </c>
      <c r="J694" s="75">
        <f t="shared" si="330"/>
        <v>2014</v>
      </c>
      <c r="K694" s="77">
        <f t="shared" si="330"/>
        <v>2015</v>
      </c>
      <c r="L694" s="75">
        <f t="shared" si="330"/>
        <v>2016</v>
      </c>
      <c r="M694" s="75">
        <f t="shared" si="330"/>
        <v>2017</v>
      </c>
      <c r="N694" s="75">
        <f t="shared" si="330"/>
        <v>2018</v>
      </c>
      <c r="O694" s="75">
        <f t="shared" si="330"/>
        <v>2019</v>
      </c>
      <c r="P694" s="77">
        <f t="shared" si="330"/>
        <v>2020</v>
      </c>
      <c r="Q694" s="75">
        <f t="shared" si="330"/>
        <v>2021</v>
      </c>
      <c r="R694" s="75">
        <f t="shared" si="330"/>
        <v>2022</v>
      </c>
      <c r="S694" s="75">
        <f t="shared" si="330"/>
        <v>2023</v>
      </c>
      <c r="T694" s="75">
        <f t="shared" si="330"/>
        <v>2024</v>
      </c>
      <c r="U694" s="77">
        <f t="shared" si="330"/>
        <v>2025</v>
      </c>
      <c r="V694" s="75">
        <f t="shared" si="330"/>
        <v>2026</v>
      </c>
      <c r="W694" s="75">
        <f t="shared" si="330"/>
        <v>2027</v>
      </c>
      <c r="X694" s="75">
        <f t="shared" si="330"/>
        <v>2028</v>
      </c>
      <c r="Y694" s="75">
        <f t="shared" si="330"/>
        <v>2029</v>
      </c>
      <c r="Z694" s="75">
        <f t="shared" si="330"/>
        <v>2030</v>
      </c>
      <c r="AA694" s="75">
        <f t="shared" si="330"/>
        <v>2031</v>
      </c>
      <c r="AB694" s="75">
        <f t="shared" si="330"/>
        <v>2032</v>
      </c>
      <c r="AC694" s="75">
        <f t="shared" si="330"/>
        <v>2033</v>
      </c>
      <c r="AD694" s="75">
        <f t="shared" si="330"/>
        <v>2034</v>
      </c>
      <c r="AE694" s="75">
        <f t="shared" si="330"/>
        <v>2035</v>
      </c>
      <c r="AF694" s="75">
        <f t="shared" si="330"/>
        <v>2036</v>
      </c>
      <c r="AG694" s="75">
        <f t="shared" si="330"/>
        <v>2037</v>
      </c>
      <c r="AH694" s="75">
        <f t="shared" si="330"/>
        <v>2038</v>
      </c>
      <c r="AI694" s="75">
        <f t="shared" si="330"/>
        <v>2039</v>
      </c>
      <c r="AJ694" s="75">
        <f t="shared" si="330"/>
        <v>2040</v>
      </c>
      <c r="AK694" s="75">
        <f t="shared" si="330"/>
        <v>2041</v>
      </c>
      <c r="AL694" s="75">
        <f t="shared" si="330"/>
        <v>2042</v>
      </c>
      <c r="AM694" s="75">
        <f t="shared" si="330"/>
        <v>2043</v>
      </c>
      <c r="AN694" s="75">
        <f t="shared" si="330"/>
        <v>2044</v>
      </c>
      <c r="AO694" s="75">
        <f t="shared" si="330"/>
        <v>2045</v>
      </c>
      <c r="AP694" s="75">
        <f t="shared" si="330"/>
        <v>2046</v>
      </c>
      <c r="AQ694" s="75">
        <f t="shared" si="330"/>
        <v>2047</v>
      </c>
      <c r="AR694" s="75">
        <f t="shared" si="330"/>
        <v>2048</v>
      </c>
      <c r="AS694" s="75">
        <f t="shared" si="330"/>
        <v>2049</v>
      </c>
      <c r="AT694" s="75">
        <f t="shared" si="330"/>
        <v>2050</v>
      </c>
    </row>
    <row r="695" spans="1:46" ht="17.399999999999999" x14ac:dyDescent="0.3">
      <c r="A695" s="427" t="s">
        <v>384</v>
      </c>
      <c r="B695" s="75" t="s">
        <v>385</v>
      </c>
      <c r="C695" s="150">
        <f>+C208</f>
        <v>2030.44875</v>
      </c>
      <c r="D695" s="150">
        <f>+D208</f>
        <v>2032.5209499999999</v>
      </c>
      <c r="E695" s="150">
        <f>+E208</f>
        <v>2032.1606999999999</v>
      </c>
      <c r="F695" s="421">
        <f t="shared" ref="F695:AT695" si="331">+F208</f>
        <v>2215.19</v>
      </c>
      <c r="G695" s="150">
        <f t="shared" si="331"/>
        <v>2207.17</v>
      </c>
      <c r="H695" s="150">
        <f t="shared" si="331"/>
        <v>2236.6239999999998</v>
      </c>
      <c r="I695" s="150">
        <f t="shared" si="331"/>
        <v>2236.6249800000001</v>
      </c>
      <c r="J695" s="150">
        <f t="shared" si="331"/>
        <v>2240.7719799999995</v>
      </c>
      <c r="K695" s="421">
        <f t="shared" si="331"/>
        <v>2401.5239799999999</v>
      </c>
      <c r="L695" s="150">
        <f t="shared" si="331"/>
        <v>2401.5239799999999</v>
      </c>
      <c r="M695" s="150">
        <f t="shared" si="331"/>
        <v>2401.5239799999999</v>
      </c>
      <c r="N695" s="150">
        <f t="shared" si="331"/>
        <v>2401.5239799999999</v>
      </c>
      <c r="O695" s="150">
        <f t="shared" si="331"/>
        <v>2401.5239799999999</v>
      </c>
      <c r="P695" s="421">
        <f t="shared" si="331"/>
        <v>2401.5239799999999</v>
      </c>
      <c r="Q695" s="150">
        <f t="shared" si="331"/>
        <v>2401.5239799999999</v>
      </c>
      <c r="R695" s="150">
        <f t="shared" si="331"/>
        <v>2401.5239799999999</v>
      </c>
      <c r="S695" s="150">
        <f t="shared" si="331"/>
        <v>2401.5239799999999</v>
      </c>
      <c r="T695" s="150">
        <f t="shared" si="331"/>
        <v>2401.5239799999999</v>
      </c>
      <c r="U695" s="421">
        <f t="shared" si="331"/>
        <v>2401.5239799999999</v>
      </c>
      <c r="V695" s="150">
        <f t="shared" si="331"/>
        <v>2401.5239799999999</v>
      </c>
      <c r="W695" s="150">
        <f t="shared" si="331"/>
        <v>2401.5239799999999</v>
      </c>
      <c r="X695" s="150">
        <f t="shared" si="331"/>
        <v>2401.5239799999999</v>
      </c>
      <c r="Y695" s="150">
        <f t="shared" si="331"/>
        <v>2401.5239799999999</v>
      </c>
      <c r="Z695" s="150">
        <f t="shared" si="331"/>
        <v>2401.5239799999999</v>
      </c>
      <c r="AA695" s="150">
        <f t="shared" si="331"/>
        <v>2401.5239799999999</v>
      </c>
      <c r="AB695" s="150">
        <f t="shared" si="331"/>
        <v>2401.5239799999999</v>
      </c>
      <c r="AC695" s="150">
        <f t="shared" si="331"/>
        <v>2401.5239799999999</v>
      </c>
      <c r="AD695" s="150">
        <f t="shared" si="331"/>
        <v>2401.5239799999999</v>
      </c>
      <c r="AE695" s="150">
        <f t="shared" si="331"/>
        <v>2401.5239799999999</v>
      </c>
      <c r="AF695" s="150">
        <f t="shared" si="331"/>
        <v>2401.5239799999999</v>
      </c>
      <c r="AG695" s="150">
        <f t="shared" si="331"/>
        <v>2401.5239799999999</v>
      </c>
      <c r="AH695" s="150">
        <f t="shared" si="331"/>
        <v>2401.5239799999999</v>
      </c>
      <c r="AI695" s="150">
        <f t="shared" si="331"/>
        <v>2401.5239799999999</v>
      </c>
      <c r="AJ695" s="150">
        <f t="shared" si="331"/>
        <v>2401.5239799999999</v>
      </c>
      <c r="AK695" s="150">
        <f t="shared" si="331"/>
        <v>2401.5239799999999</v>
      </c>
      <c r="AL695" s="150">
        <f t="shared" si="331"/>
        <v>2401.5239799999999</v>
      </c>
      <c r="AM695" s="150">
        <f t="shared" si="331"/>
        <v>2401.5239799999999</v>
      </c>
      <c r="AN695" s="150">
        <f t="shared" si="331"/>
        <v>2401.5239799999999</v>
      </c>
      <c r="AO695" s="150">
        <f t="shared" si="331"/>
        <v>2401.5239799999999</v>
      </c>
      <c r="AP695" s="150">
        <f t="shared" si="331"/>
        <v>2401.5239799999999</v>
      </c>
      <c r="AQ695" s="150">
        <f t="shared" si="331"/>
        <v>2401.5239799999999</v>
      </c>
      <c r="AR695" s="150">
        <f t="shared" si="331"/>
        <v>2401.5239799999999</v>
      </c>
      <c r="AS695" s="150">
        <f t="shared" si="331"/>
        <v>2401.5239799999999</v>
      </c>
      <c r="AT695" s="150">
        <f t="shared" si="331"/>
        <v>2621.8342799999996</v>
      </c>
    </row>
    <row r="696" spans="1:46" ht="17.399999999999999" x14ac:dyDescent="0.3">
      <c r="A696" s="427"/>
      <c r="B696" s="75" t="s">
        <v>386</v>
      </c>
      <c r="C696" s="315">
        <v>0</v>
      </c>
      <c r="D696" s="315">
        <f>+C696</f>
        <v>0</v>
      </c>
      <c r="E696" s="315">
        <f t="shared" ref="E696:AT697" si="332">+D696</f>
        <v>0</v>
      </c>
      <c r="F696" s="323">
        <f t="shared" si="332"/>
        <v>0</v>
      </c>
      <c r="G696" s="315">
        <f t="shared" si="332"/>
        <v>0</v>
      </c>
      <c r="H696" s="315">
        <f t="shared" si="332"/>
        <v>0</v>
      </c>
      <c r="I696" s="315">
        <f t="shared" si="332"/>
        <v>0</v>
      </c>
      <c r="J696" s="315">
        <f t="shared" si="332"/>
        <v>0</v>
      </c>
      <c r="K696" s="323">
        <f t="shared" si="332"/>
        <v>0</v>
      </c>
      <c r="L696" s="315">
        <f>+[1]ARCONEL!M569-L695</f>
        <v>2016.6550000000007</v>
      </c>
      <c r="M696" s="315">
        <f t="shared" si="332"/>
        <v>2016.6550000000007</v>
      </c>
      <c r="N696" s="315">
        <f t="shared" si="332"/>
        <v>2016.6550000000007</v>
      </c>
      <c r="O696" s="315">
        <f t="shared" si="332"/>
        <v>2016.6550000000007</v>
      </c>
      <c r="P696" s="323">
        <f t="shared" si="332"/>
        <v>2016.6550000000007</v>
      </c>
      <c r="Q696" s="315">
        <f t="shared" si="332"/>
        <v>2016.6550000000007</v>
      </c>
      <c r="R696" s="315">
        <f t="shared" si="332"/>
        <v>2016.6550000000007</v>
      </c>
      <c r="S696" s="315">
        <f t="shared" si="332"/>
        <v>2016.6550000000007</v>
      </c>
      <c r="T696" s="315">
        <f t="shared" si="332"/>
        <v>2016.6550000000007</v>
      </c>
      <c r="U696" s="323">
        <f t="shared" si="332"/>
        <v>2016.6550000000007</v>
      </c>
      <c r="V696" s="315">
        <f t="shared" si="332"/>
        <v>2016.6550000000007</v>
      </c>
      <c r="W696" s="315">
        <f t="shared" si="332"/>
        <v>2016.6550000000007</v>
      </c>
      <c r="X696" s="315">
        <f t="shared" si="332"/>
        <v>2016.6550000000007</v>
      </c>
      <c r="Y696" s="315">
        <f t="shared" si="332"/>
        <v>2016.6550000000007</v>
      </c>
      <c r="Z696" s="315">
        <f t="shared" si="332"/>
        <v>2016.6550000000007</v>
      </c>
      <c r="AA696" s="315">
        <f t="shared" si="332"/>
        <v>2016.6550000000007</v>
      </c>
      <c r="AB696" s="315">
        <f t="shared" si="332"/>
        <v>2016.6550000000007</v>
      </c>
      <c r="AC696" s="315">
        <f t="shared" si="332"/>
        <v>2016.6550000000007</v>
      </c>
      <c r="AD696" s="315">
        <f t="shared" si="332"/>
        <v>2016.6550000000007</v>
      </c>
      <c r="AE696" s="315">
        <f t="shared" si="332"/>
        <v>2016.6550000000007</v>
      </c>
      <c r="AF696" s="315">
        <f t="shared" si="332"/>
        <v>2016.6550000000007</v>
      </c>
      <c r="AG696" s="315">
        <f t="shared" si="332"/>
        <v>2016.6550000000007</v>
      </c>
      <c r="AH696" s="315">
        <f t="shared" si="332"/>
        <v>2016.6550000000007</v>
      </c>
      <c r="AI696" s="315">
        <f t="shared" si="332"/>
        <v>2016.6550000000007</v>
      </c>
      <c r="AJ696" s="315">
        <f t="shared" si="332"/>
        <v>2016.6550000000007</v>
      </c>
      <c r="AK696" s="315">
        <f t="shared" si="332"/>
        <v>2016.6550000000007</v>
      </c>
      <c r="AL696" s="315">
        <f t="shared" si="332"/>
        <v>2016.6550000000007</v>
      </c>
      <c r="AM696" s="315">
        <f t="shared" si="332"/>
        <v>2016.6550000000007</v>
      </c>
      <c r="AN696" s="315">
        <f t="shared" si="332"/>
        <v>2016.6550000000007</v>
      </c>
      <c r="AO696" s="315">
        <f t="shared" si="332"/>
        <v>2016.6550000000007</v>
      </c>
      <c r="AP696" s="315">
        <f t="shared" si="332"/>
        <v>2016.6550000000007</v>
      </c>
      <c r="AQ696" s="315">
        <f t="shared" si="332"/>
        <v>2016.6550000000007</v>
      </c>
      <c r="AR696" s="315">
        <f t="shared" si="332"/>
        <v>2016.6550000000007</v>
      </c>
      <c r="AS696" s="315">
        <f t="shared" si="332"/>
        <v>2016.6550000000007</v>
      </c>
      <c r="AT696" s="315">
        <f t="shared" si="332"/>
        <v>2016.6550000000007</v>
      </c>
    </row>
    <row r="697" spans="1:46" x14ac:dyDescent="0.2">
      <c r="B697" s="75" t="s">
        <v>387</v>
      </c>
      <c r="C697" s="315">
        <v>0</v>
      </c>
      <c r="D697" s="315">
        <f>+C697</f>
        <v>0</v>
      </c>
      <c r="E697" s="315">
        <f t="shared" si="332"/>
        <v>0</v>
      </c>
      <c r="F697" s="323">
        <f t="shared" si="332"/>
        <v>0</v>
      </c>
      <c r="G697" s="315">
        <f t="shared" si="332"/>
        <v>0</v>
      </c>
      <c r="H697" s="315">
        <f t="shared" si="332"/>
        <v>0</v>
      </c>
      <c r="I697" s="315">
        <f t="shared" si="332"/>
        <v>0</v>
      </c>
      <c r="J697" s="315">
        <f t="shared" si="332"/>
        <v>0</v>
      </c>
      <c r="K697" s="323">
        <f t="shared" si="332"/>
        <v>0</v>
      </c>
      <c r="L697" s="315">
        <f t="shared" si="332"/>
        <v>0</v>
      </c>
      <c r="M697" s="315">
        <f t="shared" si="332"/>
        <v>0</v>
      </c>
      <c r="N697" s="315">
        <f t="shared" si="332"/>
        <v>0</v>
      </c>
      <c r="O697" s="315">
        <f t="shared" si="332"/>
        <v>0</v>
      </c>
      <c r="P697" s="323">
        <f t="shared" si="332"/>
        <v>0</v>
      </c>
      <c r="Q697" s="315">
        <f t="shared" si="332"/>
        <v>0</v>
      </c>
      <c r="R697" s="315">
        <f t="shared" si="332"/>
        <v>0</v>
      </c>
      <c r="S697" s="315">
        <f t="shared" si="332"/>
        <v>0</v>
      </c>
      <c r="T697" s="315">
        <f t="shared" si="332"/>
        <v>0</v>
      </c>
      <c r="U697" s="323">
        <f t="shared" si="332"/>
        <v>0</v>
      </c>
      <c r="V697" s="315">
        <f t="shared" si="332"/>
        <v>0</v>
      </c>
      <c r="W697" s="315">
        <f t="shared" si="332"/>
        <v>0</v>
      </c>
      <c r="X697" s="315">
        <f t="shared" si="332"/>
        <v>0</v>
      </c>
      <c r="Y697" s="315">
        <f t="shared" si="332"/>
        <v>0</v>
      </c>
      <c r="Z697" s="315">
        <f t="shared" si="332"/>
        <v>0</v>
      </c>
      <c r="AA697" s="315">
        <f t="shared" si="332"/>
        <v>0</v>
      </c>
      <c r="AB697" s="315">
        <f t="shared" si="332"/>
        <v>0</v>
      </c>
      <c r="AC697" s="315">
        <f t="shared" si="332"/>
        <v>0</v>
      </c>
      <c r="AD697" s="315">
        <f t="shared" si="332"/>
        <v>0</v>
      </c>
      <c r="AE697" s="315">
        <f t="shared" si="332"/>
        <v>0</v>
      </c>
      <c r="AF697" s="315">
        <f t="shared" si="332"/>
        <v>0</v>
      </c>
      <c r="AG697" s="315">
        <f t="shared" si="332"/>
        <v>0</v>
      </c>
      <c r="AH697" s="315">
        <f t="shared" si="332"/>
        <v>0</v>
      </c>
      <c r="AI697" s="315">
        <f t="shared" si="332"/>
        <v>0</v>
      </c>
      <c r="AJ697" s="315">
        <f t="shared" si="332"/>
        <v>0</v>
      </c>
      <c r="AK697" s="315">
        <f t="shared" si="332"/>
        <v>0</v>
      </c>
      <c r="AL697" s="315">
        <f t="shared" si="332"/>
        <v>0</v>
      </c>
      <c r="AM697" s="315">
        <f t="shared" si="332"/>
        <v>0</v>
      </c>
      <c r="AN697" s="315">
        <f t="shared" si="332"/>
        <v>0</v>
      </c>
      <c r="AO697" s="315">
        <f t="shared" si="332"/>
        <v>0</v>
      </c>
      <c r="AP697" s="315">
        <f t="shared" si="332"/>
        <v>0</v>
      </c>
      <c r="AQ697" s="315">
        <f t="shared" si="332"/>
        <v>0</v>
      </c>
      <c r="AR697" s="315">
        <f t="shared" si="332"/>
        <v>0</v>
      </c>
      <c r="AS697" s="315">
        <f t="shared" si="332"/>
        <v>0</v>
      </c>
      <c r="AT697" s="315">
        <f t="shared" si="332"/>
        <v>0</v>
      </c>
    </row>
    <row r="698" spans="1:46" x14ac:dyDescent="0.2">
      <c r="B698" s="75" t="s">
        <v>388</v>
      </c>
      <c r="C698" s="315">
        <f>+C258</f>
        <v>0</v>
      </c>
      <c r="D698" s="315">
        <f>+D258</f>
        <v>0</v>
      </c>
      <c r="E698" s="315">
        <f>+E258</f>
        <v>0</v>
      </c>
      <c r="F698" s="323">
        <f t="shared" ref="F698:AT698" si="333">+F258</f>
        <v>0</v>
      </c>
      <c r="G698" s="315">
        <f t="shared" si="333"/>
        <v>0</v>
      </c>
      <c r="H698" s="315">
        <f t="shared" si="333"/>
        <v>0</v>
      </c>
      <c r="I698" s="315">
        <f t="shared" si="333"/>
        <v>0</v>
      </c>
      <c r="J698" s="315">
        <f t="shared" si="333"/>
        <v>0</v>
      </c>
      <c r="K698" s="323">
        <f t="shared" si="333"/>
        <v>0</v>
      </c>
      <c r="L698" s="315">
        <f t="shared" si="333"/>
        <v>0</v>
      </c>
      <c r="M698" s="315">
        <f t="shared" si="333"/>
        <v>4.1416666666666666</v>
      </c>
      <c r="N698" s="315">
        <f t="shared" si="333"/>
        <v>84.95</v>
      </c>
      <c r="O698" s="315">
        <f t="shared" si="333"/>
        <v>96.7</v>
      </c>
      <c r="P698" s="323">
        <f t="shared" si="333"/>
        <v>96.7</v>
      </c>
      <c r="Q698" s="315">
        <f t="shared" si="333"/>
        <v>96.7</v>
      </c>
      <c r="R698" s="315">
        <f t="shared" si="333"/>
        <v>96.7</v>
      </c>
      <c r="S698" s="315">
        <f t="shared" si="333"/>
        <v>96.7</v>
      </c>
      <c r="T698" s="315">
        <f t="shared" si="333"/>
        <v>96.7</v>
      </c>
      <c r="U698" s="323">
        <f t="shared" si="333"/>
        <v>96.7</v>
      </c>
      <c r="V698" s="315">
        <f t="shared" si="333"/>
        <v>96.7</v>
      </c>
      <c r="W698" s="315">
        <f t="shared" si="333"/>
        <v>336.7</v>
      </c>
      <c r="X698" s="315">
        <f t="shared" si="333"/>
        <v>426.2</v>
      </c>
      <c r="Y698" s="315">
        <f t="shared" si="333"/>
        <v>473.8</v>
      </c>
      <c r="Z698" s="315">
        <f t="shared" si="333"/>
        <v>473.8</v>
      </c>
      <c r="AA698" s="315">
        <f t="shared" si="333"/>
        <v>519.79999999999995</v>
      </c>
      <c r="AB698" s="315">
        <f t="shared" si="333"/>
        <v>555.79999999999995</v>
      </c>
      <c r="AC698" s="315">
        <f t="shared" si="333"/>
        <v>588.79999999999995</v>
      </c>
      <c r="AD698" s="315">
        <f t="shared" si="333"/>
        <v>588.79999999999995</v>
      </c>
      <c r="AE698" s="315">
        <f t="shared" si="333"/>
        <v>588.79999999999995</v>
      </c>
      <c r="AF698" s="315">
        <f t="shared" si="333"/>
        <v>588.79999999999995</v>
      </c>
      <c r="AG698" s="315">
        <f t="shared" si="333"/>
        <v>588.79999999999995</v>
      </c>
      <c r="AH698" s="315">
        <f t="shared" si="333"/>
        <v>588.79999999999995</v>
      </c>
      <c r="AI698" s="315">
        <f t="shared" si="333"/>
        <v>588.79999999999995</v>
      </c>
      <c r="AJ698" s="315">
        <f t="shared" si="333"/>
        <v>588.79999999999995</v>
      </c>
      <c r="AK698" s="315">
        <f t="shared" si="333"/>
        <v>588.79999999999995</v>
      </c>
      <c r="AL698" s="315">
        <f t="shared" si="333"/>
        <v>588.79999999999995</v>
      </c>
      <c r="AM698" s="315">
        <f t="shared" si="333"/>
        <v>588.79999999999995</v>
      </c>
      <c r="AN698" s="315">
        <f t="shared" si="333"/>
        <v>588.79999999999995</v>
      </c>
      <c r="AO698" s="315">
        <f t="shared" si="333"/>
        <v>588.79999999999995</v>
      </c>
      <c r="AP698" s="315">
        <f t="shared" si="333"/>
        <v>588.79999999999995</v>
      </c>
      <c r="AQ698" s="315">
        <f t="shared" si="333"/>
        <v>588.79999999999995</v>
      </c>
      <c r="AR698" s="315">
        <f t="shared" si="333"/>
        <v>588.79999999999995</v>
      </c>
      <c r="AS698" s="315">
        <f t="shared" si="333"/>
        <v>588.79999999999995</v>
      </c>
      <c r="AT698" s="315">
        <f t="shared" si="333"/>
        <v>588.79999999999995</v>
      </c>
    </row>
    <row r="699" spans="1:46" x14ac:dyDescent="0.2">
      <c r="B699" s="75" t="s">
        <v>389</v>
      </c>
      <c r="C699" s="315">
        <f>+C286</f>
        <v>0</v>
      </c>
      <c r="D699" s="315">
        <f>+D286</f>
        <v>0</v>
      </c>
      <c r="E699" s="315">
        <f>+E286</f>
        <v>0</v>
      </c>
      <c r="F699" s="323">
        <f t="shared" ref="F699:AT699" si="334">+F286</f>
        <v>0</v>
      </c>
      <c r="G699" s="315">
        <f t="shared" si="334"/>
        <v>0</v>
      </c>
      <c r="H699" s="315">
        <f t="shared" si="334"/>
        <v>0</v>
      </c>
      <c r="I699" s="315">
        <f t="shared" si="334"/>
        <v>0</v>
      </c>
      <c r="J699" s="315">
        <f t="shared" si="334"/>
        <v>0</v>
      </c>
      <c r="K699" s="323">
        <f t="shared" si="334"/>
        <v>0</v>
      </c>
      <c r="L699" s="315">
        <f t="shared" si="334"/>
        <v>44</v>
      </c>
      <c r="M699" s="315">
        <f t="shared" si="334"/>
        <v>87.3</v>
      </c>
      <c r="N699" s="315">
        <f t="shared" si="334"/>
        <v>104.14</v>
      </c>
      <c r="O699" s="315">
        <f t="shared" si="334"/>
        <v>104.14</v>
      </c>
      <c r="P699" s="323">
        <f t="shared" si="334"/>
        <v>104.14</v>
      </c>
      <c r="Q699" s="315">
        <f t="shared" si="334"/>
        <v>104.14</v>
      </c>
      <c r="R699" s="315">
        <f t="shared" si="334"/>
        <v>104.14</v>
      </c>
      <c r="S699" s="315">
        <f t="shared" si="334"/>
        <v>104.14</v>
      </c>
      <c r="T699" s="315">
        <f t="shared" si="334"/>
        <v>104.14</v>
      </c>
      <c r="U699" s="323">
        <f t="shared" si="334"/>
        <v>104.14</v>
      </c>
      <c r="V699" s="315">
        <f t="shared" si="334"/>
        <v>104.14</v>
      </c>
      <c r="W699" s="315">
        <f t="shared" si="334"/>
        <v>104.14</v>
      </c>
      <c r="X699" s="315">
        <f t="shared" si="334"/>
        <v>104.14</v>
      </c>
      <c r="Y699" s="315">
        <f t="shared" si="334"/>
        <v>104.14</v>
      </c>
      <c r="Z699" s="315">
        <f t="shared" si="334"/>
        <v>104.14</v>
      </c>
      <c r="AA699" s="315">
        <f t="shared" si="334"/>
        <v>104.14</v>
      </c>
      <c r="AB699" s="315">
        <f t="shared" si="334"/>
        <v>104.14</v>
      </c>
      <c r="AC699" s="315">
        <f t="shared" si="334"/>
        <v>104.14</v>
      </c>
      <c r="AD699" s="315">
        <f t="shared" si="334"/>
        <v>128.13999999999999</v>
      </c>
      <c r="AE699" s="315">
        <f t="shared" si="334"/>
        <v>152.13999999999999</v>
      </c>
      <c r="AF699" s="315">
        <f t="shared" si="334"/>
        <v>167.14</v>
      </c>
      <c r="AG699" s="315">
        <f t="shared" si="334"/>
        <v>177.14</v>
      </c>
      <c r="AH699" s="315">
        <f t="shared" si="334"/>
        <v>177.14</v>
      </c>
      <c r="AI699" s="315">
        <f t="shared" si="334"/>
        <v>177.14</v>
      </c>
      <c r="AJ699" s="315">
        <f t="shared" si="334"/>
        <v>177.14</v>
      </c>
      <c r="AK699" s="315">
        <f t="shared" si="334"/>
        <v>177.14</v>
      </c>
      <c r="AL699" s="315">
        <f t="shared" si="334"/>
        <v>177.14</v>
      </c>
      <c r="AM699" s="315">
        <f t="shared" si="334"/>
        <v>177.14</v>
      </c>
      <c r="AN699" s="315">
        <f t="shared" si="334"/>
        <v>177.14</v>
      </c>
      <c r="AO699" s="315">
        <f t="shared" si="334"/>
        <v>177.14</v>
      </c>
      <c r="AP699" s="315">
        <f t="shared" si="334"/>
        <v>177.14</v>
      </c>
      <c r="AQ699" s="315">
        <f t="shared" si="334"/>
        <v>177.14</v>
      </c>
      <c r="AR699" s="315">
        <f t="shared" si="334"/>
        <v>177.14</v>
      </c>
      <c r="AS699" s="315">
        <f t="shared" si="334"/>
        <v>177.14</v>
      </c>
      <c r="AT699" s="315">
        <f t="shared" si="334"/>
        <v>177.14</v>
      </c>
    </row>
    <row r="700" spans="1:46" x14ac:dyDescent="0.2">
      <c r="B700" s="75" t="s">
        <v>351</v>
      </c>
      <c r="C700" s="315">
        <f>+C289+C290</f>
        <v>0</v>
      </c>
      <c r="D700" s="315">
        <f t="shared" ref="D700:AT700" si="335">+D289+D290</f>
        <v>0</v>
      </c>
      <c r="E700" s="315">
        <f t="shared" si="335"/>
        <v>0</v>
      </c>
      <c r="F700" s="323">
        <f t="shared" si="335"/>
        <v>0</v>
      </c>
      <c r="G700" s="315">
        <f t="shared" si="335"/>
        <v>0</v>
      </c>
      <c r="H700" s="315">
        <f t="shared" si="335"/>
        <v>0</v>
      </c>
      <c r="I700" s="315">
        <f t="shared" si="335"/>
        <v>0</v>
      </c>
      <c r="J700" s="315">
        <f t="shared" si="335"/>
        <v>0</v>
      </c>
      <c r="K700" s="323">
        <f t="shared" si="335"/>
        <v>0</v>
      </c>
      <c r="L700" s="315">
        <f t="shared" si="335"/>
        <v>0</v>
      </c>
      <c r="M700" s="315">
        <f t="shared" si="335"/>
        <v>0</v>
      </c>
      <c r="N700" s="315">
        <f t="shared" si="335"/>
        <v>0</v>
      </c>
      <c r="O700" s="315">
        <f t="shared" si="335"/>
        <v>0</v>
      </c>
      <c r="P700" s="323">
        <f t="shared" si="335"/>
        <v>0</v>
      </c>
      <c r="Q700" s="315">
        <f t="shared" si="335"/>
        <v>0</v>
      </c>
      <c r="R700" s="315">
        <f t="shared" si="335"/>
        <v>0</v>
      </c>
      <c r="S700" s="315">
        <f t="shared" si="335"/>
        <v>0</v>
      </c>
      <c r="T700" s="315">
        <f t="shared" si="335"/>
        <v>0</v>
      </c>
      <c r="U700" s="323">
        <f t="shared" si="335"/>
        <v>0</v>
      </c>
      <c r="V700" s="315">
        <f t="shared" si="335"/>
        <v>0</v>
      </c>
      <c r="W700" s="315">
        <f t="shared" si="335"/>
        <v>0</v>
      </c>
      <c r="X700" s="315">
        <f t="shared" si="335"/>
        <v>0</v>
      </c>
      <c r="Y700" s="315">
        <f t="shared" si="335"/>
        <v>0</v>
      </c>
      <c r="Z700" s="315">
        <f t="shared" si="335"/>
        <v>0</v>
      </c>
      <c r="AA700" s="315">
        <f t="shared" si="335"/>
        <v>0</v>
      </c>
      <c r="AB700" s="315">
        <f t="shared" si="335"/>
        <v>0</v>
      </c>
      <c r="AC700" s="315">
        <f t="shared" si="335"/>
        <v>0</v>
      </c>
      <c r="AD700" s="315">
        <f t="shared" si="335"/>
        <v>0</v>
      </c>
      <c r="AE700" s="315">
        <f t="shared" si="335"/>
        <v>0</v>
      </c>
      <c r="AF700" s="315">
        <f t="shared" si="335"/>
        <v>0</v>
      </c>
      <c r="AG700" s="315">
        <f t="shared" si="335"/>
        <v>0</v>
      </c>
      <c r="AH700" s="315">
        <f t="shared" si="335"/>
        <v>0</v>
      </c>
      <c r="AI700" s="315">
        <f t="shared" si="335"/>
        <v>0</v>
      </c>
      <c r="AJ700" s="315">
        <f t="shared" si="335"/>
        <v>0</v>
      </c>
      <c r="AK700" s="315">
        <f t="shared" si="335"/>
        <v>0</v>
      </c>
      <c r="AL700" s="315">
        <f t="shared" si="335"/>
        <v>0</v>
      </c>
      <c r="AM700" s="315">
        <f t="shared" si="335"/>
        <v>0</v>
      </c>
      <c r="AN700" s="315">
        <f t="shared" si="335"/>
        <v>0</v>
      </c>
      <c r="AO700" s="315">
        <f t="shared" si="335"/>
        <v>0</v>
      </c>
      <c r="AP700" s="315">
        <f t="shared" si="335"/>
        <v>0</v>
      </c>
      <c r="AQ700" s="315">
        <f t="shared" si="335"/>
        <v>0</v>
      </c>
      <c r="AR700" s="315">
        <f t="shared" si="335"/>
        <v>0</v>
      </c>
      <c r="AS700" s="315">
        <f t="shared" si="335"/>
        <v>0</v>
      </c>
      <c r="AT700" s="315">
        <f t="shared" si="335"/>
        <v>0</v>
      </c>
    </row>
    <row r="701" spans="1:46" x14ac:dyDescent="0.2">
      <c r="B701" s="75" t="s">
        <v>390</v>
      </c>
      <c r="C701" s="428">
        <f>+C293+C294</f>
        <v>0</v>
      </c>
      <c r="D701" s="428">
        <f t="shared" ref="D701:AT701" si="336">+D293+D294</f>
        <v>0</v>
      </c>
      <c r="E701" s="428">
        <f t="shared" si="336"/>
        <v>0</v>
      </c>
      <c r="F701" s="429">
        <f t="shared" si="336"/>
        <v>0</v>
      </c>
      <c r="G701" s="428">
        <f t="shared" si="336"/>
        <v>0</v>
      </c>
      <c r="H701" s="428">
        <f t="shared" si="336"/>
        <v>0</v>
      </c>
      <c r="I701" s="428">
        <f t="shared" si="336"/>
        <v>16.5</v>
      </c>
      <c r="J701" s="428">
        <f t="shared" si="336"/>
        <v>16.5</v>
      </c>
      <c r="K701" s="429">
        <f t="shared" si="336"/>
        <v>16.5</v>
      </c>
      <c r="L701" s="428">
        <f t="shared" si="336"/>
        <v>16.5</v>
      </c>
      <c r="M701" s="428">
        <f t="shared" si="336"/>
        <v>16.5</v>
      </c>
      <c r="N701" s="428">
        <f t="shared" si="336"/>
        <v>16.5</v>
      </c>
      <c r="O701" s="428">
        <f t="shared" si="336"/>
        <v>16.5</v>
      </c>
      <c r="P701" s="429">
        <f t="shared" si="336"/>
        <v>33</v>
      </c>
      <c r="Q701" s="428">
        <f t="shared" si="336"/>
        <v>33</v>
      </c>
      <c r="R701" s="428">
        <f t="shared" si="336"/>
        <v>33</v>
      </c>
      <c r="S701" s="428">
        <f t="shared" si="336"/>
        <v>33</v>
      </c>
      <c r="T701" s="428">
        <f t="shared" si="336"/>
        <v>33</v>
      </c>
      <c r="U701" s="429">
        <f t="shared" si="336"/>
        <v>33</v>
      </c>
      <c r="V701" s="428">
        <f t="shared" si="336"/>
        <v>91.5</v>
      </c>
      <c r="W701" s="428">
        <f t="shared" si="336"/>
        <v>91.5</v>
      </c>
      <c r="X701" s="428">
        <f t="shared" si="336"/>
        <v>91.5</v>
      </c>
      <c r="Y701" s="428">
        <f t="shared" si="336"/>
        <v>91.5</v>
      </c>
      <c r="Z701" s="428">
        <f t="shared" si="336"/>
        <v>91.5</v>
      </c>
      <c r="AA701" s="428">
        <f t="shared" si="336"/>
        <v>91.5</v>
      </c>
      <c r="AB701" s="428">
        <f t="shared" si="336"/>
        <v>91.5</v>
      </c>
      <c r="AC701" s="428">
        <f t="shared" si="336"/>
        <v>91.5</v>
      </c>
      <c r="AD701" s="428">
        <f t="shared" si="336"/>
        <v>91.5</v>
      </c>
      <c r="AE701" s="428">
        <f t="shared" si="336"/>
        <v>91.5</v>
      </c>
      <c r="AF701" s="428">
        <f t="shared" si="336"/>
        <v>91.5</v>
      </c>
      <c r="AG701" s="428">
        <f t="shared" si="336"/>
        <v>91.5</v>
      </c>
      <c r="AH701" s="428">
        <f t="shared" si="336"/>
        <v>91.5</v>
      </c>
      <c r="AI701" s="428">
        <f t="shared" si="336"/>
        <v>91.5</v>
      </c>
      <c r="AJ701" s="428">
        <f t="shared" si="336"/>
        <v>91.5</v>
      </c>
      <c r="AK701" s="428">
        <f t="shared" si="336"/>
        <v>91.5</v>
      </c>
      <c r="AL701" s="428">
        <f t="shared" si="336"/>
        <v>91.5</v>
      </c>
      <c r="AM701" s="428">
        <f t="shared" si="336"/>
        <v>91.5</v>
      </c>
      <c r="AN701" s="428">
        <f t="shared" si="336"/>
        <v>91.5</v>
      </c>
      <c r="AO701" s="428">
        <f t="shared" si="336"/>
        <v>91.5</v>
      </c>
      <c r="AP701" s="428">
        <f t="shared" si="336"/>
        <v>91.5</v>
      </c>
      <c r="AQ701" s="428">
        <f t="shared" si="336"/>
        <v>91.5</v>
      </c>
      <c r="AR701" s="428">
        <f t="shared" si="336"/>
        <v>91.5</v>
      </c>
      <c r="AS701" s="428">
        <f t="shared" si="336"/>
        <v>91.5</v>
      </c>
      <c r="AT701" s="428">
        <f t="shared" si="336"/>
        <v>91.5</v>
      </c>
    </row>
    <row r="702" spans="1:46" x14ac:dyDescent="0.2">
      <c r="B702" s="75" t="s">
        <v>316</v>
      </c>
      <c r="C702" s="428">
        <f>+C298+C299</f>
        <v>1.7999999999999999E-2</v>
      </c>
      <c r="D702" s="428">
        <f t="shared" ref="D702:AT702" si="337">+D298+D299</f>
        <v>1.7999999999999999E-2</v>
      </c>
      <c r="E702" s="428">
        <f t="shared" si="337"/>
        <v>1.7999999999999999E-2</v>
      </c>
      <c r="F702" s="429">
        <f t="shared" si="337"/>
        <v>1.7999999999999999E-2</v>
      </c>
      <c r="G702" s="428">
        <f t="shared" si="337"/>
        <v>4.1500000000000009E-2</v>
      </c>
      <c r="H702" s="428">
        <f t="shared" si="337"/>
        <v>7.8E-2</v>
      </c>
      <c r="I702" s="428">
        <f t="shared" si="337"/>
        <v>3.8683299999999998</v>
      </c>
      <c r="J702" s="428">
        <f t="shared" si="337"/>
        <v>26.371109999999998</v>
      </c>
      <c r="K702" s="429">
        <f t="shared" si="337"/>
        <v>25.500509999999998</v>
      </c>
      <c r="L702" s="428">
        <f t="shared" si="337"/>
        <v>25.585419999999992</v>
      </c>
      <c r="M702" s="428">
        <f t="shared" si="337"/>
        <v>25.585419999999992</v>
      </c>
      <c r="N702" s="428">
        <f t="shared" si="337"/>
        <v>25.585419999999992</v>
      </c>
      <c r="O702" s="428">
        <f t="shared" si="337"/>
        <v>25.585419999999992</v>
      </c>
      <c r="P702" s="429">
        <f t="shared" si="337"/>
        <v>25.585419999999992</v>
      </c>
      <c r="Q702" s="428">
        <f t="shared" si="337"/>
        <v>25.585419999999992</v>
      </c>
      <c r="R702" s="428">
        <f t="shared" si="337"/>
        <v>25.585419999999992</v>
      </c>
      <c r="S702" s="428">
        <f t="shared" si="337"/>
        <v>25.585419999999992</v>
      </c>
      <c r="T702" s="428">
        <f t="shared" si="337"/>
        <v>25.585419999999992</v>
      </c>
      <c r="U702" s="429">
        <f t="shared" si="337"/>
        <v>25.585419999999992</v>
      </c>
      <c r="V702" s="428">
        <f t="shared" si="337"/>
        <v>25.585419999999992</v>
      </c>
      <c r="W702" s="428">
        <f t="shared" si="337"/>
        <v>25.585419999999992</v>
      </c>
      <c r="X702" s="428">
        <f t="shared" si="337"/>
        <v>25.585419999999992</v>
      </c>
      <c r="Y702" s="428">
        <f t="shared" si="337"/>
        <v>25.585419999999992</v>
      </c>
      <c r="Z702" s="428">
        <f t="shared" si="337"/>
        <v>25.585419999999992</v>
      </c>
      <c r="AA702" s="428">
        <f t="shared" si="337"/>
        <v>25.585419999999992</v>
      </c>
      <c r="AB702" s="428">
        <f t="shared" si="337"/>
        <v>25.585419999999992</v>
      </c>
      <c r="AC702" s="428">
        <f t="shared" si="337"/>
        <v>25.585419999999992</v>
      </c>
      <c r="AD702" s="428">
        <f t="shared" si="337"/>
        <v>25.585419999999992</v>
      </c>
      <c r="AE702" s="428">
        <f t="shared" si="337"/>
        <v>25.585419999999992</v>
      </c>
      <c r="AF702" s="428">
        <f t="shared" si="337"/>
        <v>25.585419999999992</v>
      </c>
      <c r="AG702" s="428">
        <f t="shared" si="337"/>
        <v>25.585419999999992</v>
      </c>
      <c r="AH702" s="428">
        <f t="shared" si="337"/>
        <v>25.585419999999992</v>
      </c>
      <c r="AI702" s="428">
        <f t="shared" si="337"/>
        <v>25.585419999999992</v>
      </c>
      <c r="AJ702" s="428">
        <f t="shared" si="337"/>
        <v>25.585419999999992</v>
      </c>
      <c r="AK702" s="428">
        <f t="shared" si="337"/>
        <v>25.585419999999992</v>
      </c>
      <c r="AL702" s="428">
        <f t="shared" si="337"/>
        <v>25.585419999999992</v>
      </c>
      <c r="AM702" s="428">
        <f t="shared" si="337"/>
        <v>25.585419999999992</v>
      </c>
      <c r="AN702" s="428">
        <f t="shared" si="337"/>
        <v>25.585419999999992</v>
      </c>
      <c r="AO702" s="428">
        <f t="shared" si="337"/>
        <v>25.585419999999992</v>
      </c>
      <c r="AP702" s="428">
        <f t="shared" si="337"/>
        <v>25.585419999999992</v>
      </c>
      <c r="AQ702" s="428">
        <f t="shared" si="337"/>
        <v>25.585419999999992</v>
      </c>
      <c r="AR702" s="428">
        <f t="shared" si="337"/>
        <v>25.585419999999992</v>
      </c>
      <c r="AS702" s="428">
        <f t="shared" si="337"/>
        <v>25.585419999999992</v>
      </c>
      <c r="AT702" s="428">
        <f t="shared" si="337"/>
        <v>25.585419999999992</v>
      </c>
    </row>
    <row r="703" spans="1:46" x14ac:dyDescent="0.2">
      <c r="B703" s="75" t="s">
        <v>391</v>
      </c>
      <c r="C703" s="428">
        <f>+C314</f>
        <v>506.3</v>
      </c>
      <c r="D703" s="150">
        <f>+D314</f>
        <v>537.5</v>
      </c>
      <c r="E703" s="150">
        <f>+E314</f>
        <v>537.5</v>
      </c>
      <c r="F703" s="421">
        <f t="shared" ref="F703:AT703" si="338">+F314</f>
        <v>547.4</v>
      </c>
      <c r="G703" s="150">
        <f t="shared" si="338"/>
        <v>547.4</v>
      </c>
      <c r="H703" s="150">
        <f t="shared" si="338"/>
        <v>547.64</v>
      </c>
      <c r="I703" s="150">
        <f t="shared" si="338"/>
        <v>547.64</v>
      </c>
      <c r="J703" s="150">
        <f t="shared" si="338"/>
        <v>584.64</v>
      </c>
      <c r="K703" s="421">
        <f t="shared" si="338"/>
        <v>584.64</v>
      </c>
      <c r="L703" s="150">
        <f t="shared" si="338"/>
        <v>568.14</v>
      </c>
      <c r="M703" s="150">
        <f t="shared" si="338"/>
        <v>568.14</v>
      </c>
      <c r="N703" s="150">
        <f t="shared" si="338"/>
        <v>568.14</v>
      </c>
      <c r="O703" s="150">
        <f t="shared" si="338"/>
        <v>568.14</v>
      </c>
      <c r="P703" s="421">
        <f t="shared" si="338"/>
        <v>568.14</v>
      </c>
      <c r="Q703" s="150">
        <f t="shared" si="338"/>
        <v>568.14</v>
      </c>
      <c r="R703" s="150">
        <f t="shared" si="338"/>
        <v>568.14</v>
      </c>
      <c r="S703" s="150">
        <f t="shared" si="338"/>
        <v>568.14</v>
      </c>
      <c r="T703" s="150">
        <f t="shared" si="338"/>
        <v>568.14</v>
      </c>
      <c r="U703" s="421">
        <f t="shared" si="338"/>
        <v>568.14</v>
      </c>
      <c r="V703" s="150">
        <f t="shared" si="338"/>
        <v>568.14</v>
      </c>
      <c r="W703" s="150">
        <f t="shared" si="338"/>
        <v>568.14</v>
      </c>
      <c r="X703" s="150">
        <f t="shared" si="338"/>
        <v>568.14</v>
      </c>
      <c r="Y703" s="150">
        <f t="shared" si="338"/>
        <v>568.14</v>
      </c>
      <c r="Z703" s="150">
        <f t="shared" si="338"/>
        <v>568.14</v>
      </c>
      <c r="AA703" s="150">
        <f t="shared" si="338"/>
        <v>568.14</v>
      </c>
      <c r="AB703" s="150">
        <f t="shared" si="338"/>
        <v>568.14</v>
      </c>
      <c r="AC703" s="150">
        <f t="shared" si="338"/>
        <v>568.14</v>
      </c>
      <c r="AD703" s="150">
        <f t="shared" si="338"/>
        <v>568.14</v>
      </c>
      <c r="AE703" s="150">
        <f t="shared" si="338"/>
        <v>568.14</v>
      </c>
      <c r="AF703" s="150">
        <f t="shared" si="338"/>
        <v>568.14</v>
      </c>
      <c r="AG703" s="150">
        <f t="shared" si="338"/>
        <v>568.14</v>
      </c>
      <c r="AH703" s="150">
        <f t="shared" si="338"/>
        <v>568.14</v>
      </c>
      <c r="AI703" s="150">
        <f t="shared" si="338"/>
        <v>568.14</v>
      </c>
      <c r="AJ703" s="150">
        <f t="shared" si="338"/>
        <v>568.14</v>
      </c>
      <c r="AK703" s="150">
        <f t="shared" si="338"/>
        <v>568.14</v>
      </c>
      <c r="AL703" s="150">
        <f t="shared" si="338"/>
        <v>568.14</v>
      </c>
      <c r="AM703" s="150">
        <f t="shared" si="338"/>
        <v>568.14</v>
      </c>
      <c r="AN703" s="150">
        <f t="shared" si="338"/>
        <v>568.14</v>
      </c>
      <c r="AO703" s="150">
        <f t="shared" si="338"/>
        <v>568.14</v>
      </c>
      <c r="AP703" s="150">
        <f t="shared" si="338"/>
        <v>568.14</v>
      </c>
      <c r="AQ703" s="150">
        <f t="shared" si="338"/>
        <v>568.14</v>
      </c>
      <c r="AR703" s="150">
        <f t="shared" si="338"/>
        <v>568.14</v>
      </c>
      <c r="AS703" s="150">
        <f t="shared" si="338"/>
        <v>568.14</v>
      </c>
      <c r="AT703" s="150">
        <f t="shared" si="338"/>
        <v>568.14</v>
      </c>
    </row>
    <row r="704" spans="1:46" x14ac:dyDescent="0.2">
      <c r="B704" s="75" t="s">
        <v>334</v>
      </c>
      <c r="C704" s="428">
        <f>+C329+C330</f>
        <v>849.83484999999996</v>
      </c>
      <c r="D704" s="150">
        <f>+D329+D330</f>
        <v>851.57204999999976</v>
      </c>
      <c r="E704" s="150">
        <f>+E329+E330</f>
        <v>927.45064999999977</v>
      </c>
      <c r="F704" s="421">
        <f>+F329+F330</f>
        <v>1094.8839799999998</v>
      </c>
      <c r="G704" s="150">
        <f t="shared" ref="G704:AT704" si="339">+G329+G330</f>
        <v>1141.1743799999999</v>
      </c>
      <c r="H704" s="150">
        <f t="shared" si="339"/>
        <v>1302.3033599999997</v>
      </c>
      <c r="I704" s="150">
        <f t="shared" si="339"/>
        <v>1321.8218999999995</v>
      </c>
      <c r="J704" s="150">
        <f t="shared" si="339"/>
        <v>1448.8535399999998</v>
      </c>
      <c r="K704" s="421">
        <f t="shared" si="339"/>
        <v>1546.1713399999999</v>
      </c>
      <c r="L704" s="150">
        <f t="shared" si="339"/>
        <v>1605.8563399999998</v>
      </c>
      <c r="M704" s="150">
        <f t="shared" si="339"/>
        <v>1605.8563399999998</v>
      </c>
      <c r="N704" s="150">
        <f t="shared" si="339"/>
        <v>1605.8563399999998</v>
      </c>
      <c r="O704" s="150">
        <f t="shared" si="339"/>
        <v>1605.8563399999998</v>
      </c>
      <c r="P704" s="421">
        <f t="shared" si="339"/>
        <v>1605.8563399999998</v>
      </c>
      <c r="Q704" s="150">
        <f t="shared" si="339"/>
        <v>1605.8563399999998</v>
      </c>
      <c r="R704" s="150">
        <f t="shared" si="339"/>
        <v>1605.8563399999998</v>
      </c>
      <c r="S704" s="150">
        <f t="shared" si="339"/>
        <v>1605.8563399999998</v>
      </c>
      <c r="T704" s="150">
        <f t="shared" si="339"/>
        <v>1605.8563399999998</v>
      </c>
      <c r="U704" s="421">
        <f t="shared" si="339"/>
        <v>1605.8563399999998</v>
      </c>
      <c r="V704" s="150">
        <f t="shared" si="339"/>
        <v>1605.8563399999998</v>
      </c>
      <c r="W704" s="150">
        <f t="shared" si="339"/>
        <v>1605.8563399999998</v>
      </c>
      <c r="X704" s="150">
        <f t="shared" si="339"/>
        <v>1605.8563399999998</v>
      </c>
      <c r="Y704" s="150">
        <f t="shared" si="339"/>
        <v>1605.8563399999998</v>
      </c>
      <c r="Z704" s="150">
        <f t="shared" si="339"/>
        <v>1605.8563399999998</v>
      </c>
      <c r="AA704" s="150">
        <f t="shared" si="339"/>
        <v>1605.8563399999998</v>
      </c>
      <c r="AB704" s="150">
        <f t="shared" si="339"/>
        <v>1605.8563399999998</v>
      </c>
      <c r="AC704" s="150">
        <f t="shared" si="339"/>
        <v>1605.8563399999998</v>
      </c>
      <c r="AD704" s="150">
        <f t="shared" si="339"/>
        <v>1605.8563399999998</v>
      </c>
      <c r="AE704" s="150">
        <f t="shared" si="339"/>
        <v>1605.8563399999998</v>
      </c>
      <c r="AF704" s="150">
        <f t="shared" si="339"/>
        <v>1605.8563399999998</v>
      </c>
      <c r="AG704" s="150">
        <f t="shared" si="339"/>
        <v>1605.8563399999998</v>
      </c>
      <c r="AH704" s="150">
        <f t="shared" si="339"/>
        <v>1605.8563399999998</v>
      </c>
      <c r="AI704" s="150">
        <f t="shared" si="339"/>
        <v>1605.8563399999998</v>
      </c>
      <c r="AJ704" s="150">
        <f t="shared" si="339"/>
        <v>1605.8563399999998</v>
      </c>
      <c r="AK704" s="150">
        <f t="shared" si="339"/>
        <v>1605.8563399999998</v>
      </c>
      <c r="AL704" s="150">
        <f t="shared" si="339"/>
        <v>1605.8563399999998</v>
      </c>
      <c r="AM704" s="150">
        <f t="shared" si="339"/>
        <v>1605.8563399999998</v>
      </c>
      <c r="AN704" s="150">
        <f t="shared" si="339"/>
        <v>1605.8563399999998</v>
      </c>
      <c r="AO704" s="150">
        <f t="shared" si="339"/>
        <v>1605.8563399999998</v>
      </c>
      <c r="AP704" s="150">
        <f t="shared" si="339"/>
        <v>1605.8563399999998</v>
      </c>
      <c r="AQ704" s="150">
        <f t="shared" si="339"/>
        <v>1605.8563399999998</v>
      </c>
      <c r="AR704" s="150">
        <f t="shared" si="339"/>
        <v>1605.8563399999998</v>
      </c>
      <c r="AS704" s="150">
        <f t="shared" si="339"/>
        <v>1605.8563399999998</v>
      </c>
      <c r="AT704" s="150">
        <f t="shared" si="339"/>
        <v>1605.8563399999998</v>
      </c>
    </row>
    <row r="705" spans="1:46" x14ac:dyDescent="0.2">
      <c r="B705" s="75" t="s">
        <v>392</v>
      </c>
      <c r="C705" s="428">
        <f>+C336+C337</f>
        <v>624</v>
      </c>
      <c r="D705" s="315">
        <f>+D336+D337</f>
        <v>627.70000000000005</v>
      </c>
      <c r="E705" s="315">
        <f>+E336+E337</f>
        <v>767.7</v>
      </c>
      <c r="F705" s="323">
        <f t="shared" ref="F705:AT705" si="340">+F336+F337</f>
        <v>769</v>
      </c>
      <c r="G705" s="315">
        <f t="shared" si="340"/>
        <v>769</v>
      </c>
      <c r="H705" s="315">
        <f t="shared" si="340"/>
        <v>721.4</v>
      </c>
      <c r="I705" s="315">
        <f t="shared" si="340"/>
        <v>721.4</v>
      </c>
      <c r="J705" s="315">
        <f t="shared" si="340"/>
        <v>724.8</v>
      </c>
      <c r="K705" s="323">
        <f t="shared" si="340"/>
        <v>725.5</v>
      </c>
      <c r="L705" s="315">
        <f t="shared" si="340"/>
        <v>712.93</v>
      </c>
      <c r="M705" s="315">
        <f t="shared" si="340"/>
        <v>712.93</v>
      </c>
      <c r="N705" s="315">
        <f t="shared" si="340"/>
        <v>712.93</v>
      </c>
      <c r="O705" s="315">
        <f t="shared" si="340"/>
        <v>712.93</v>
      </c>
      <c r="P705" s="323">
        <f t="shared" si="340"/>
        <v>712.93</v>
      </c>
      <c r="Q705" s="315">
        <f t="shared" si="340"/>
        <v>712.93</v>
      </c>
      <c r="R705" s="315">
        <f t="shared" si="340"/>
        <v>712.93</v>
      </c>
      <c r="S705" s="315">
        <f t="shared" si="340"/>
        <v>712.93</v>
      </c>
      <c r="T705" s="315">
        <f t="shared" si="340"/>
        <v>712.93</v>
      </c>
      <c r="U705" s="323">
        <f t="shared" si="340"/>
        <v>712.93</v>
      </c>
      <c r="V705" s="315">
        <f t="shared" si="340"/>
        <v>712.93</v>
      </c>
      <c r="W705" s="315">
        <f t="shared" si="340"/>
        <v>712.93</v>
      </c>
      <c r="X705" s="315">
        <f t="shared" si="340"/>
        <v>712.93</v>
      </c>
      <c r="Y705" s="315">
        <f t="shared" si="340"/>
        <v>712.93</v>
      </c>
      <c r="Z705" s="315">
        <f t="shared" si="340"/>
        <v>712.93</v>
      </c>
      <c r="AA705" s="315">
        <f t="shared" si="340"/>
        <v>712.93</v>
      </c>
      <c r="AB705" s="315">
        <f t="shared" si="340"/>
        <v>712.93</v>
      </c>
      <c r="AC705" s="315">
        <f t="shared" si="340"/>
        <v>712.93</v>
      </c>
      <c r="AD705" s="315">
        <f t="shared" si="340"/>
        <v>712.93</v>
      </c>
      <c r="AE705" s="315">
        <f t="shared" si="340"/>
        <v>712.93</v>
      </c>
      <c r="AF705" s="315">
        <f t="shared" si="340"/>
        <v>712.93</v>
      </c>
      <c r="AG705" s="315">
        <f t="shared" si="340"/>
        <v>712.93</v>
      </c>
      <c r="AH705" s="315">
        <f t="shared" si="340"/>
        <v>712.93</v>
      </c>
      <c r="AI705" s="315">
        <f t="shared" si="340"/>
        <v>712.93</v>
      </c>
      <c r="AJ705" s="315">
        <f t="shared" si="340"/>
        <v>712.93</v>
      </c>
      <c r="AK705" s="315">
        <f t="shared" si="340"/>
        <v>712.93</v>
      </c>
      <c r="AL705" s="315">
        <f t="shared" si="340"/>
        <v>712.93</v>
      </c>
      <c r="AM705" s="315">
        <f t="shared" si="340"/>
        <v>712.93</v>
      </c>
      <c r="AN705" s="315">
        <f t="shared" si="340"/>
        <v>712.93</v>
      </c>
      <c r="AO705" s="315">
        <f t="shared" si="340"/>
        <v>712.93</v>
      </c>
      <c r="AP705" s="315">
        <f t="shared" si="340"/>
        <v>712.93</v>
      </c>
      <c r="AQ705" s="315">
        <f t="shared" si="340"/>
        <v>712.93</v>
      </c>
      <c r="AR705" s="315">
        <f t="shared" si="340"/>
        <v>712.93</v>
      </c>
      <c r="AS705" s="315">
        <f t="shared" si="340"/>
        <v>712.93</v>
      </c>
      <c r="AT705" s="315">
        <f t="shared" si="340"/>
        <v>712.93</v>
      </c>
    </row>
    <row r="706" spans="1:46" x14ac:dyDescent="0.2">
      <c r="B706" s="75" t="s">
        <v>393</v>
      </c>
      <c r="C706" s="428">
        <f>+C345</f>
        <v>128.5</v>
      </c>
      <c r="D706" s="315">
        <f>+D345</f>
        <v>128.5</v>
      </c>
      <c r="E706" s="315">
        <f>+E345</f>
        <v>128.5</v>
      </c>
      <c r="F706" s="323">
        <f>+F345</f>
        <v>128.5</v>
      </c>
      <c r="G706" s="315">
        <f t="shared" ref="G706:AT706" si="341">+G345</f>
        <v>128.5</v>
      </c>
      <c r="H706" s="315">
        <f t="shared" si="341"/>
        <v>252.5</v>
      </c>
      <c r="I706" s="315">
        <f t="shared" si="341"/>
        <v>252.5</v>
      </c>
      <c r="J706" s="315">
        <f t="shared" si="341"/>
        <v>252.5</v>
      </c>
      <c r="K706" s="323">
        <f t="shared" si="341"/>
        <v>252.5</v>
      </c>
      <c r="L706" s="315">
        <f t="shared" si="341"/>
        <v>265.33333333333331</v>
      </c>
      <c r="M706" s="315">
        <f t="shared" si="341"/>
        <v>329.5</v>
      </c>
      <c r="N706" s="315">
        <f t="shared" si="341"/>
        <v>329.5</v>
      </c>
      <c r="O706" s="315">
        <f t="shared" si="341"/>
        <v>329.5</v>
      </c>
      <c r="P706" s="323">
        <f t="shared" si="341"/>
        <v>329.5</v>
      </c>
      <c r="Q706" s="315">
        <f t="shared" si="341"/>
        <v>329.5</v>
      </c>
      <c r="R706" s="315">
        <f t="shared" si="341"/>
        <v>329.5</v>
      </c>
      <c r="S706" s="315">
        <f t="shared" si="341"/>
        <v>329.5</v>
      </c>
      <c r="T706" s="315">
        <f t="shared" si="341"/>
        <v>329.5</v>
      </c>
      <c r="U706" s="323">
        <f t="shared" si="341"/>
        <v>329.5</v>
      </c>
      <c r="V706" s="315">
        <f t="shared" si="341"/>
        <v>329.5</v>
      </c>
      <c r="W706" s="315">
        <f t="shared" si="341"/>
        <v>329.5</v>
      </c>
      <c r="X706" s="315">
        <f t="shared" si="341"/>
        <v>329.5</v>
      </c>
      <c r="Y706" s="315">
        <f t="shared" si="341"/>
        <v>329.5</v>
      </c>
      <c r="Z706" s="315">
        <f t="shared" si="341"/>
        <v>329.5</v>
      </c>
      <c r="AA706" s="315">
        <f t="shared" si="341"/>
        <v>329.5</v>
      </c>
      <c r="AB706" s="315">
        <f t="shared" si="341"/>
        <v>329.5</v>
      </c>
      <c r="AC706" s="315">
        <f t="shared" si="341"/>
        <v>329.5</v>
      </c>
      <c r="AD706" s="315">
        <f t="shared" si="341"/>
        <v>329.5</v>
      </c>
      <c r="AE706" s="315">
        <f t="shared" si="341"/>
        <v>329.5</v>
      </c>
      <c r="AF706" s="315">
        <f t="shared" si="341"/>
        <v>329.5</v>
      </c>
      <c r="AG706" s="315">
        <f t="shared" si="341"/>
        <v>329.5</v>
      </c>
      <c r="AH706" s="315">
        <f t="shared" si="341"/>
        <v>329.5</v>
      </c>
      <c r="AI706" s="315">
        <f t="shared" si="341"/>
        <v>329.5</v>
      </c>
      <c r="AJ706" s="315">
        <f t="shared" si="341"/>
        <v>329.5</v>
      </c>
      <c r="AK706" s="315">
        <f t="shared" si="341"/>
        <v>329.5</v>
      </c>
      <c r="AL706" s="315">
        <f t="shared" si="341"/>
        <v>329.5</v>
      </c>
      <c r="AM706" s="315">
        <f t="shared" si="341"/>
        <v>329.5</v>
      </c>
      <c r="AN706" s="315">
        <f t="shared" si="341"/>
        <v>329.5</v>
      </c>
      <c r="AO706" s="315">
        <f t="shared" si="341"/>
        <v>329.5</v>
      </c>
      <c r="AP706" s="315">
        <f t="shared" si="341"/>
        <v>329.5</v>
      </c>
      <c r="AQ706" s="315">
        <f t="shared" si="341"/>
        <v>329.5</v>
      </c>
      <c r="AR706" s="315">
        <f t="shared" si="341"/>
        <v>329.5</v>
      </c>
      <c r="AS706" s="315">
        <f t="shared" si="341"/>
        <v>329.5</v>
      </c>
      <c r="AT706" s="315">
        <f t="shared" si="341"/>
        <v>329.5</v>
      </c>
    </row>
    <row r="707" spans="1:46" ht="14.4" x14ac:dyDescent="0.3">
      <c r="B707" s="75" t="s">
        <v>394</v>
      </c>
      <c r="C707" s="430">
        <f>+SUM(C703:C706)</f>
        <v>2108.6348499999999</v>
      </c>
      <c r="D707" s="431">
        <f>+SUM(D703:D706)</f>
        <v>2145.2720499999996</v>
      </c>
      <c r="E707" s="431">
        <f>+SUM(E703:E706)</f>
        <v>2361.1506499999996</v>
      </c>
      <c r="F707" s="432">
        <f>+SUM(F703:F706)</f>
        <v>2539.7839799999997</v>
      </c>
      <c r="G707" s="431">
        <f t="shared" ref="G707:AT707" si="342">+SUM(G703:G706)</f>
        <v>2586.07438</v>
      </c>
      <c r="H707" s="431">
        <f t="shared" si="342"/>
        <v>2823.8433599999998</v>
      </c>
      <c r="I707" s="431">
        <f t="shared" si="342"/>
        <v>2843.3618999999994</v>
      </c>
      <c r="J707" s="431">
        <f t="shared" si="342"/>
        <v>3010.7935399999997</v>
      </c>
      <c r="K707" s="432">
        <f t="shared" si="342"/>
        <v>3108.8113399999997</v>
      </c>
      <c r="L707" s="431">
        <f t="shared" si="342"/>
        <v>3152.259673333333</v>
      </c>
      <c r="M707" s="431">
        <f t="shared" si="342"/>
        <v>3216.4263399999995</v>
      </c>
      <c r="N707" s="431">
        <f t="shared" si="342"/>
        <v>3216.4263399999995</v>
      </c>
      <c r="O707" s="431">
        <f t="shared" si="342"/>
        <v>3216.4263399999995</v>
      </c>
      <c r="P707" s="432">
        <f t="shared" si="342"/>
        <v>3216.4263399999995</v>
      </c>
      <c r="Q707" s="431">
        <f t="shared" si="342"/>
        <v>3216.4263399999995</v>
      </c>
      <c r="R707" s="431">
        <f t="shared" si="342"/>
        <v>3216.4263399999995</v>
      </c>
      <c r="S707" s="431">
        <f t="shared" si="342"/>
        <v>3216.4263399999995</v>
      </c>
      <c r="T707" s="431">
        <f t="shared" si="342"/>
        <v>3216.4263399999995</v>
      </c>
      <c r="U707" s="432">
        <f t="shared" si="342"/>
        <v>3216.4263399999995</v>
      </c>
      <c r="V707" s="431">
        <f t="shared" si="342"/>
        <v>3216.4263399999995</v>
      </c>
      <c r="W707" s="431">
        <f t="shared" si="342"/>
        <v>3216.4263399999995</v>
      </c>
      <c r="X707" s="431">
        <f t="shared" si="342"/>
        <v>3216.4263399999995</v>
      </c>
      <c r="Y707" s="431">
        <f t="shared" si="342"/>
        <v>3216.4263399999995</v>
      </c>
      <c r="Z707" s="431">
        <f t="shared" si="342"/>
        <v>3216.4263399999995</v>
      </c>
      <c r="AA707" s="431">
        <f t="shared" si="342"/>
        <v>3216.4263399999995</v>
      </c>
      <c r="AB707" s="431">
        <f t="shared" si="342"/>
        <v>3216.4263399999995</v>
      </c>
      <c r="AC707" s="431">
        <f t="shared" si="342"/>
        <v>3216.4263399999995</v>
      </c>
      <c r="AD707" s="431">
        <f t="shared" si="342"/>
        <v>3216.4263399999995</v>
      </c>
      <c r="AE707" s="431">
        <f t="shared" si="342"/>
        <v>3216.4263399999995</v>
      </c>
      <c r="AF707" s="431">
        <f t="shared" si="342"/>
        <v>3216.4263399999995</v>
      </c>
      <c r="AG707" s="431">
        <f t="shared" si="342"/>
        <v>3216.4263399999995</v>
      </c>
      <c r="AH707" s="431">
        <f t="shared" si="342"/>
        <v>3216.4263399999995</v>
      </c>
      <c r="AI707" s="431">
        <f t="shared" si="342"/>
        <v>3216.4263399999995</v>
      </c>
      <c r="AJ707" s="431">
        <f t="shared" si="342"/>
        <v>3216.4263399999995</v>
      </c>
      <c r="AK707" s="431">
        <f t="shared" si="342"/>
        <v>3216.4263399999995</v>
      </c>
      <c r="AL707" s="431">
        <f t="shared" si="342"/>
        <v>3216.4263399999995</v>
      </c>
      <c r="AM707" s="431">
        <f t="shared" si="342"/>
        <v>3216.4263399999995</v>
      </c>
      <c r="AN707" s="431">
        <f t="shared" si="342"/>
        <v>3216.4263399999995</v>
      </c>
      <c r="AO707" s="431">
        <f t="shared" si="342"/>
        <v>3216.4263399999995</v>
      </c>
      <c r="AP707" s="431">
        <f t="shared" si="342"/>
        <v>3216.4263399999995</v>
      </c>
      <c r="AQ707" s="431">
        <f t="shared" si="342"/>
        <v>3216.4263399999995</v>
      </c>
      <c r="AR707" s="431">
        <f t="shared" si="342"/>
        <v>3216.4263399999995</v>
      </c>
      <c r="AS707" s="431">
        <f t="shared" si="342"/>
        <v>3216.4263399999995</v>
      </c>
      <c r="AT707" s="431">
        <f t="shared" si="342"/>
        <v>3216.4263399999995</v>
      </c>
    </row>
    <row r="708" spans="1:46" ht="12" x14ac:dyDescent="0.25">
      <c r="B708" s="313" t="s">
        <v>203</v>
      </c>
      <c r="C708" s="433">
        <f>SUM(C695:C706)</f>
        <v>4139.1016</v>
      </c>
      <c r="D708" s="336">
        <f>SUM(D695:D706)</f>
        <v>4177.8109999999997</v>
      </c>
      <c r="E708" s="336">
        <f>SUM(E695:E706)</f>
        <v>4393.32935</v>
      </c>
      <c r="F708" s="337">
        <f>SUM(F695:F706)</f>
        <v>4754.9919799999998</v>
      </c>
      <c r="G708" s="336">
        <f t="shared" ref="G708:AT708" si="343">SUM(G695:G706)</f>
        <v>4793.2858799999995</v>
      </c>
      <c r="H708" s="336">
        <f t="shared" si="343"/>
        <v>5060.5453599999992</v>
      </c>
      <c r="I708" s="336">
        <f t="shared" si="343"/>
        <v>5100.3552099999988</v>
      </c>
      <c r="J708" s="336">
        <f t="shared" si="343"/>
        <v>5294.4366299999992</v>
      </c>
      <c r="K708" s="337">
        <f t="shared" si="343"/>
        <v>5552.33583</v>
      </c>
      <c r="L708" s="336">
        <f t="shared" si="343"/>
        <v>7656.5240733333349</v>
      </c>
      <c r="M708" s="336">
        <f t="shared" si="343"/>
        <v>7768.1324066666675</v>
      </c>
      <c r="N708" s="336">
        <f t="shared" si="343"/>
        <v>7865.780740000002</v>
      </c>
      <c r="O708" s="336">
        <f t="shared" si="343"/>
        <v>7877.530740000002</v>
      </c>
      <c r="P708" s="337">
        <f t="shared" si="343"/>
        <v>7894.030740000002</v>
      </c>
      <c r="Q708" s="336">
        <f t="shared" si="343"/>
        <v>7894.030740000002</v>
      </c>
      <c r="R708" s="336">
        <f t="shared" si="343"/>
        <v>7894.030740000002</v>
      </c>
      <c r="S708" s="336">
        <f t="shared" si="343"/>
        <v>7894.030740000002</v>
      </c>
      <c r="T708" s="336">
        <f t="shared" si="343"/>
        <v>7894.030740000002</v>
      </c>
      <c r="U708" s="337">
        <f t="shared" si="343"/>
        <v>7894.030740000002</v>
      </c>
      <c r="V708" s="336">
        <f t="shared" si="343"/>
        <v>7952.530740000002</v>
      </c>
      <c r="W708" s="336">
        <f t="shared" si="343"/>
        <v>8192.530740000002</v>
      </c>
      <c r="X708" s="336">
        <f t="shared" si="343"/>
        <v>8282.030740000002</v>
      </c>
      <c r="Y708" s="336">
        <f t="shared" si="343"/>
        <v>8329.6307400000023</v>
      </c>
      <c r="Z708" s="336">
        <f t="shared" si="343"/>
        <v>8329.6307400000023</v>
      </c>
      <c r="AA708" s="336">
        <f t="shared" si="343"/>
        <v>8375.6307400000023</v>
      </c>
      <c r="AB708" s="336">
        <f t="shared" si="343"/>
        <v>8411.6307400000023</v>
      </c>
      <c r="AC708" s="336">
        <f t="shared" si="343"/>
        <v>8444.6307400000023</v>
      </c>
      <c r="AD708" s="336">
        <f t="shared" si="343"/>
        <v>8468.6307400000023</v>
      </c>
      <c r="AE708" s="336">
        <f t="shared" si="343"/>
        <v>8492.6307400000023</v>
      </c>
      <c r="AF708" s="336">
        <f t="shared" si="343"/>
        <v>8507.6307400000023</v>
      </c>
      <c r="AG708" s="336">
        <f t="shared" si="343"/>
        <v>8517.6307400000023</v>
      </c>
      <c r="AH708" s="336">
        <f t="shared" si="343"/>
        <v>8517.6307400000023</v>
      </c>
      <c r="AI708" s="336">
        <f t="shared" si="343"/>
        <v>8517.6307400000023</v>
      </c>
      <c r="AJ708" s="336">
        <f t="shared" si="343"/>
        <v>8517.6307400000023</v>
      </c>
      <c r="AK708" s="336">
        <f t="shared" si="343"/>
        <v>8517.6307400000023</v>
      </c>
      <c r="AL708" s="336">
        <f t="shared" si="343"/>
        <v>8517.6307400000023</v>
      </c>
      <c r="AM708" s="336">
        <f t="shared" si="343"/>
        <v>8517.6307400000023</v>
      </c>
      <c r="AN708" s="336">
        <f t="shared" si="343"/>
        <v>8517.6307400000023</v>
      </c>
      <c r="AO708" s="336">
        <f t="shared" si="343"/>
        <v>8517.6307400000023</v>
      </c>
      <c r="AP708" s="336">
        <f t="shared" si="343"/>
        <v>8517.6307400000023</v>
      </c>
      <c r="AQ708" s="336">
        <f t="shared" si="343"/>
        <v>8517.6307400000023</v>
      </c>
      <c r="AR708" s="336">
        <f t="shared" si="343"/>
        <v>8517.6307400000023</v>
      </c>
      <c r="AS708" s="336">
        <f t="shared" si="343"/>
        <v>8517.6307400000023</v>
      </c>
      <c r="AT708" s="336">
        <f t="shared" si="343"/>
        <v>8737.9410400000015</v>
      </c>
    </row>
    <row r="709" spans="1:46" ht="12" x14ac:dyDescent="0.25">
      <c r="F709" s="434"/>
      <c r="G709" s="435"/>
      <c r="H709" s="435"/>
      <c r="I709" s="435"/>
      <c r="J709" s="435"/>
    </row>
    <row r="711" spans="1:46" ht="17.399999999999999" x14ac:dyDescent="0.3">
      <c r="A711" s="427" t="s">
        <v>395</v>
      </c>
      <c r="B711" s="426" t="s">
        <v>382</v>
      </c>
      <c r="H711" s="75" t="s">
        <v>396</v>
      </c>
    </row>
    <row r="712" spans="1:46" x14ac:dyDescent="0.2">
      <c r="C712" s="75">
        <f>+C687</f>
        <v>2007</v>
      </c>
      <c r="D712" s="75">
        <f>+D687</f>
        <v>2008</v>
      </c>
      <c r="E712" s="75">
        <f>+E687</f>
        <v>2009</v>
      </c>
      <c r="F712" s="77">
        <f t="shared" ref="F712:AT712" si="344">+F687</f>
        <v>2010</v>
      </c>
      <c r="G712" s="75">
        <f t="shared" si="344"/>
        <v>2011</v>
      </c>
      <c r="H712" s="75">
        <f t="shared" si="344"/>
        <v>2012</v>
      </c>
      <c r="I712" s="75">
        <f t="shared" si="344"/>
        <v>2013</v>
      </c>
      <c r="J712" s="75">
        <f t="shared" si="344"/>
        <v>2014</v>
      </c>
      <c r="K712" s="77">
        <f t="shared" si="344"/>
        <v>2015</v>
      </c>
      <c r="L712" s="75">
        <f t="shared" si="344"/>
        <v>2016</v>
      </c>
      <c r="M712" s="75">
        <f t="shared" si="344"/>
        <v>2017</v>
      </c>
      <c r="N712" s="75">
        <f t="shared" si="344"/>
        <v>2018</v>
      </c>
      <c r="O712" s="75">
        <f t="shared" si="344"/>
        <v>2019</v>
      </c>
      <c r="P712" s="77">
        <f t="shared" si="344"/>
        <v>2020</v>
      </c>
      <c r="Q712" s="75">
        <f t="shared" si="344"/>
        <v>2021</v>
      </c>
      <c r="R712" s="75">
        <f t="shared" si="344"/>
        <v>2022</v>
      </c>
      <c r="S712" s="75">
        <f t="shared" si="344"/>
        <v>2023</v>
      </c>
      <c r="T712" s="75">
        <f t="shared" si="344"/>
        <v>2024</v>
      </c>
      <c r="U712" s="77">
        <f t="shared" si="344"/>
        <v>2025</v>
      </c>
      <c r="V712" s="75">
        <f t="shared" si="344"/>
        <v>2026</v>
      </c>
      <c r="W712" s="75">
        <f t="shared" si="344"/>
        <v>2027</v>
      </c>
      <c r="X712" s="75">
        <f t="shared" si="344"/>
        <v>2028</v>
      </c>
      <c r="Y712" s="75">
        <f t="shared" si="344"/>
        <v>2029</v>
      </c>
      <c r="Z712" s="75">
        <f t="shared" si="344"/>
        <v>2030</v>
      </c>
      <c r="AA712" s="75">
        <f t="shared" si="344"/>
        <v>2031</v>
      </c>
      <c r="AB712" s="75">
        <f t="shared" si="344"/>
        <v>2032</v>
      </c>
      <c r="AC712" s="75">
        <f t="shared" si="344"/>
        <v>2033</v>
      </c>
      <c r="AD712" s="75">
        <f t="shared" si="344"/>
        <v>2034</v>
      </c>
      <c r="AE712" s="75">
        <f t="shared" si="344"/>
        <v>2035</v>
      </c>
      <c r="AF712" s="75">
        <f t="shared" si="344"/>
        <v>2036</v>
      </c>
      <c r="AG712" s="75">
        <f t="shared" si="344"/>
        <v>2037</v>
      </c>
      <c r="AH712" s="75">
        <f t="shared" si="344"/>
        <v>2038</v>
      </c>
      <c r="AI712" s="75">
        <f t="shared" si="344"/>
        <v>2039</v>
      </c>
      <c r="AJ712" s="75">
        <f t="shared" si="344"/>
        <v>2040</v>
      </c>
      <c r="AK712" s="75">
        <f t="shared" si="344"/>
        <v>2041</v>
      </c>
      <c r="AL712" s="75">
        <f t="shared" si="344"/>
        <v>2042</v>
      </c>
      <c r="AM712" s="75">
        <f t="shared" si="344"/>
        <v>2043</v>
      </c>
      <c r="AN712" s="75">
        <f t="shared" si="344"/>
        <v>2044</v>
      </c>
      <c r="AO712" s="75">
        <f t="shared" si="344"/>
        <v>2045</v>
      </c>
      <c r="AP712" s="75">
        <f t="shared" si="344"/>
        <v>2046</v>
      </c>
      <c r="AQ712" s="75">
        <f t="shared" si="344"/>
        <v>2047</v>
      </c>
      <c r="AR712" s="75">
        <f t="shared" si="344"/>
        <v>2048</v>
      </c>
      <c r="AS712" s="75">
        <f t="shared" si="344"/>
        <v>2049</v>
      </c>
      <c r="AT712" s="75">
        <f t="shared" si="344"/>
        <v>2050</v>
      </c>
    </row>
    <row r="713" spans="1:46" x14ac:dyDescent="0.2">
      <c r="B713" s="75" t="s">
        <v>385</v>
      </c>
      <c r="C713" s="150">
        <f t="shared" ref="C713:L713" si="345">+C533</f>
        <v>8617.3501037829992</v>
      </c>
      <c r="D713" s="150">
        <f t="shared" si="345"/>
        <v>10746.467002505999</v>
      </c>
      <c r="E713" s="150">
        <f t="shared" si="345"/>
        <v>8737.1715032880002</v>
      </c>
      <c r="F713" s="421">
        <f t="shared" si="345"/>
        <v>8179.2495543520035</v>
      </c>
      <c r="G713" s="150">
        <f t="shared" si="345"/>
        <v>10627.906081361001</v>
      </c>
      <c r="H713" s="150">
        <f t="shared" si="345"/>
        <v>11727.032459935999</v>
      </c>
      <c r="I713" s="150">
        <f t="shared" si="345"/>
        <v>10525.101438629001</v>
      </c>
      <c r="J713" s="150">
        <f t="shared" si="345"/>
        <v>10935.455724944999</v>
      </c>
      <c r="K713" s="421">
        <f t="shared" si="345"/>
        <v>12398.82986936099</v>
      </c>
      <c r="L713" s="150">
        <f t="shared" si="345"/>
        <v>15103.460777197984</v>
      </c>
      <c r="M713" s="150"/>
      <c r="N713" s="150"/>
      <c r="O713" s="150"/>
      <c r="P713" s="421"/>
      <c r="Q713" s="150"/>
      <c r="R713" s="150"/>
      <c r="S713" s="150"/>
      <c r="T713" s="150"/>
      <c r="U713" s="421"/>
      <c r="V713" s="150"/>
      <c r="W713" s="150"/>
      <c r="X713" s="150"/>
      <c r="Y713" s="150"/>
      <c r="Z713" s="150"/>
      <c r="AA713" s="150"/>
      <c r="AB713" s="150"/>
      <c r="AC713" s="150"/>
      <c r="AD713" s="150"/>
      <c r="AE713" s="150"/>
      <c r="AF713" s="150"/>
      <c r="AG713" s="150"/>
      <c r="AH713" s="150"/>
      <c r="AI713" s="150"/>
      <c r="AJ713" s="150"/>
      <c r="AK713" s="150"/>
      <c r="AL713" s="150"/>
      <c r="AM713" s="150"/>
      <c r="AN713" s="150"/>
      <c r="AO713" s="150"/>
      <c r="AP713" s="150"/>
      <c r="AQ713" s="150"/>
      <c r="AR713" s="150"/>
      <c r="AS713" s="150"/>
      <c r="AT713" s="150"/>
    </row>
    <row r="714" spans="1:46" x14ac:dyDescent="0.2">
      <c r="B714" s="75" t="s">
        <v>386</v>
      </c>
      <c r="C714" s="315">
        <v>0</v>
      </c>
      <c r="D714" s="315">
        <v>0</v>
      </c>
      <c r="E714" s="315">
        <v>0</v>
      </c>
      <c r="F714" s="323">
        <v>0</v>
      </c>
      <c r="G714" s="315">
        <f t="shared" ref="G714:L715" si="346">+F714</f>
        <v>0</v>
      </c>
      <c r="H714" s="315">
        <f t="shared" si="346"/>
        <v>0</v>
      </c>
      <c r="I714" s="315">
        <f t="shared" si="346"/>
        <v>0</v>
      </c>
      <c r="J714" s="315">
        <f t="shared" si="346"/>
        <v>0</v>
      </c>
      <c r="K714" s="323">
        <f t="shared" si="346"/>
        <v>0</v>
      </c>
      <c r="L714" s="315">
        <f t="shared" si="346"/>
        <v>0</v>
      </c>
      <c r="M714" s="315"/>
      <c r="N714" s="315"/>
      <c r="O714" s="315"/>
      <c r="P714" s="323"/>
      <c r="Q714" s="315"/>
      <c r="R714" s="315"/>
      <c r="S714" s="315"/>
      <c r="T714" s="315"/>
      <c r="U714" s="323"/>
      <c r="V714" s="315"/>
      <c r="W714" s="315"/>
      <c r="X714" s="315"/>
      <c r="Y714" s="315"/>
      <c r="Z714" s="315"/>
      <c r="AA714" s="315"/>
      <c r="AB714" s="315"/>
      <c r="AC714" s="315"/>
      <c r="AD714" s="315"/>
      <c r="AE714" s="315"/>
      <c r="AF714" s="315"/>
      <c r="AG714" s="315"/>
      <c r="AH714" s="315"/>
      <c r="AI714" s="315"/>
      <c r="AJ714" s="315"/>
      <c r="AK714" s="315"/>
      <c r="AL714" s="315"/>
      <c r="AM714" s="315"/>
      <c r="AN714" s="315"/>
      <c r="AO714" s="315"/>
      <c r="AP714" s="315"/>
      <c r="AQ714" s="315"/>
      <c r="AR714" s="315"/>
      <c r="AS714" s="315"/>
      <c r="AT714" s="315"/>
    </row>
    <row r="715" spans="1:46" x14ac:dyDescent="0.2">
      <c r="B715" s="75" t="s">
        <v>387</v>
      </c>
      <c r="C715" s="315">
        <v>0</v>
      </c>
      <c r="D715" s="315">
        <v>0</v>
      </c>
      <c r="E715" s="315">
        <v>0</v>
      </c>
      <c r="F715" s="323">
        <v>0</v>
      </c>
      <c r="G715" s="315">
        <f t="shared" si="346"/>
        <v>0</v>
      </c>
      <c r="H715" s="315">
        <f t="shared" si="346"/>
        <v>0</v>
      </c>
      <c r="I715" s="315">
        <f t="shared" si="346"/>
        <v>0</v>
      </c>
      <c r="J715" s="315">
        <f t="shared" si="346"/>
        <v>0</v>
      </c>
      <c r="K715" s="323">
        <f t="shared" si="346"/>
        <v>0</v>
      </c>
      <c r="L715" s="315">
        <f t="shared" si="346"/>
        <v>0</v>
      </c>
      <c r="M715" s="315"/>
      <c r="N715" s="315"/>
      <c r="O715" s="315"/>
      <c r="P715" s="323"/>
      <c r="Q715" s="315"/>
      <c r="R715" s="315"/>
      <c r="S715" s="315"/>
      <c r="T715" s="315"/>
      <c r="U715" s="323"/>
      <c r="V715" s="315"/>
      <c r="W715" s="315"/>
      <c r="X715" s="315"/>
      <c r="Y715" s="315"/>
      <c r="Z715" s="315"/>
      <c r="AA715" s="315"/>
      <c r="AB715" s="315"/>
      <c r="AC715" s="315"/>
      <c r="AD715" s="315"/>
      <c r="AE715" s="315"/>
      <c r="AF715" s="315"/>
      <c r="AG715" s="315"/>
      <c r="AH715" s="315"/>
      <c r="AI715" s="315"/>
      <c r="AJ715" s="315"/>
      <c r="AK715" s="315"/>
      <c r="AL715" s="315"/>
      <c r="AM715" s="315"/>
      <c r="AN715" s="315"/>
      <c r="AO715" s="315"/>
      <c r="AP715" s="315"/>
      <c r="AQ715" s="315"/>
      <c r="AR715" s="315"/>
      <c r="AS715" s="315"/>
      <c r="AT715" s="315"/>
    </row>
    <row r="716" spans="1:46" x14ac:dyDescent="0.2">
      <c r="B716" s="75" t="s">
        <v>388</v>
      </c>
      <c r="C716" s="315">
        <f t="shared" ref="C716:J717" si="347">+C536</f>
        <v>0</v>
      </c>
      <c r="D716" s="315">
        <f t="shared" si="347"/>
        <v>0</v>
      </c>
      <c r="E716" s="315">
        <f t="shared" si="347"/>
        <v>0</v>
      </c>
      <c r="F716" s="429">
        <f t="shared" si="347"/>
        <v>0</v>
      </c>
      <c r="G716" s="428">
        <f t="shared" si="347"/>
        <v>0</v>
      </c>
      <c r="H716" s="428">
        <f t="shared" si="347"/>
        <v>0</v>
      </c>
      <c r="I716" s="428">
        <f t="shared" si="347"/>
        <v>0</v>
      </c>
      <c r="J716" s="428">
        <f t="shared" si="347"/>
        <v>0</v>
      </c>
      <c r="K716" s="429">
        <f>+J716</f>
        <v>0</v>
      </c>
      <c r="L716" s="428">
        <f>+K716</f>
        <v>0</v>
      </c>
      <c r="M716" s="315"/>
      <c r="N716" s="315"/>
      <c r="O716" s="315"/>
      <c r="P716" s="323"/>
      <c r="Q716" s="315"/>
      <c r="R716" s="315"/>
      <c r="S716" s="315"/>
      <c r="T716" s="315"/>
      <c r="U716" s="323"/>
      <c r="V716" s="315"/>
      <c r="W716" s="315"/>
      <c r="X716" s="315"/>
      <c r="Y716" s="315"/>
      <c r="Z716" s="315"/>
      <c r="AA716" s="315"/>
      <c r="AB716" s="315"/>
      <c r="AC716" s="315"/>
      <c r="AD716" s="315"/>
      <c r="AE716" s="315"/>
      <c r="AF716" s="315"/>
      <c r="AG716" s="315"/>
      <c r="AH716" s="315"/>
      <c r="AI716" s="315"/>
      <c r="AJ716" s="315"/>
      <c r="AK716" s="315"/>
      <c r="AL716" s="315"/>
      <c r="AM716" s="315"/>
      <c r="AN716" s="315"/>
      <c r="AO716" s="315"/>
      <c r="AP716" s="315"/>
      <c r="AQ716" s="315"/>
      <c r="AR716" s="315"/>
      <c r="AS716" s="315"/>
      <c r="AT716" s="315"/>
    </row>
    <row r="717" spans="1:46" x14ac:dyDescent="0.2">
      <c r="B717" s="75" t="s">
        <v>389</v>
      </c>
      <c r="C717" s="315">
        <f t="shared" si="347"/>
        <v>0</v>
      </c>
      <c r="D717" s="315">
        <f t="shared" si="347"/>
        <v>0</v>
      </c>
      <c r="E717" s="315">
        <f t="shared" si="347"/>
        <v>0</v>
      </c>
      <c r="F717" s="429">
        <f t="shared" si="347"/>
        <v>0</v>
      </c>
      <c r="G717" s="428">
        <f t="shared" si="347"/>
        <v>0</v>
      </c>
      <c r="H717" s="428">
        <f t="shared" si="347"/>
        <v>0</v>
      </c>
      <c r="I717" s="428">
        <f t="shared" si="347"/>
        <v>0</v>
      </c>
      <c r="J717" s="428">
        <f t="shared" si="347"/>
        <v>0</v>
      </c>
      <c r="K717" s="429">
        <f>+K537</f>
        <v>0</v>
      </c>
      <c r="L717" s="428">
        <f>+L537</f>
        <v>0</v>
      </c>
      <c r="M717" s="315"/>
      <c r="N717" s="315"/>
      <c r="O717" s="315"/>
      <c r="P717" s="323"/>
      <c r="Q717" s="315"/>
      <c r="R717" s="315"/>
      <c r="S717" s="315"/>
      <c r="T717" s="315"/>
      <c r="U717" s="323"/>
      <c r="V717" s="315"/>
      <c r="W717" s="315"/>
      <c r="X717" s="315"/>
      <c r="Y717" s="315"/>
      <c r="Z717" s="315"/>
      <c r="AA717" s="315"/>
      <c r="AB717" s="315"/>
      <c r="AC717" s="315"/>
      <c r="AD717" s="315"/>
      <c r="AE717" s="315"/>
      <c r="AF717" s="315"/>
      <c r="AG717" s="315"/>
      <c r="AH717" s="315"/>
      <c r="AI717" s="315"/>
      <c r="AJ717" s="315"/>
      <c r="AK717" s="315"/>
      <c r="AL717" s="315"/>
      <c r="AM717" s="315"/>
      <c r="AN717" s="315"/>
      <c r="AO717" s="315"/>
      <c r="AP717" s="315"/>
      <c r="AQ717" s="315"/>
      <c r="AR717" s="315"/>
      <c r="AS717" s="315"/>
      <c r="AT717" s="315"/>
    </row>
    <row r="718" spans="1:46" x14ac:dyDescent="0.2">
      <c r="B718" s="75" t="s">
        <v>351</v>
      </c>
      <c r="C718" s="315">
        <f>+C635</f>
        <v>0</v>
      </c>
      <c r="D718" s="315">
        <f>+D635</f>
        <v>0</v>
      </c>
      <c r="E718" s="315">
        <f>+E635</f>
        <v>0</v>
      </c>
      <c r="F718" s="323">
        <f t="shared" ref="F718:K718" si="348">+F635</f>
        <v>0</v>
      </c>
      <c r="G718" s="315">
        <f t="shared" si="348"/>
        <v>0</v>
      </c>
      <c r="H718" s="315">
        <f t="shared" si="348"/>
        <v>0</v>
      </c>
      <c r="I718" s="315">
        <f t="shared" si="348"/>
        <v>0</v>
      </c>
      <c r="J718" s="315">
        <f t="shared" si="348"/>
        <v>0</v>
      </c>
      <c r="K718" s="323">
        <f t="shared" si="348"/>
        <v>0</v>
      </c>
      <c r="L718" s="315">
        <f>+L635</f>
        <v>0</v>
      </c>
      <c r="M718" s="315"/>
      <c r="N718" s="315"/>
      <c r="O718" s="315"/>
      <c r="P718" s="323"/>
      <c r="Q718" s="315"/>
      <c r="R718" s="315"/>
      <c r="S718" s="315"/>
      <c r="T718" s="315"/>
      <c r="U718" s="323"/>
      <c r="V718" s="315"/>
      <c r="W718" s="315"/>
      <c r="X718" s="315"/>
      <c r="Y718" s="315"/>
      <c r="Z718" s="315"/>
      <c r="AA718" s="315"/>
      <c r="AB718" s="315"/>
      <c r="AC718" s="315"/>
      <c r="AD718" s="315"/>
      <c r="AE718" s="315"/>
      <c r="AF718" s="315"/>
      <c r="AG718" s="315"/>
      <c r="AH718" s="315"/>
      <c r="AI718" s="315"/>
      <c r="AJ718" s="315"/>
      <c r="AK718" s="315"/>
      <c r="AL718" s="315"/>
      <c r="AM718" s="315"/>
      <c r="AN718" s="315"/>
      <c r="AO718" s="315"/>
      <c r="AP718" s="315"/>
      <c r="AQ718" s="315"/>
      <c r="AR718" s="315"/>
      <c r="AS718" s="315"/>
      <c r="AT718" s="315"/>
    </row>
    <row r="719" spans="1:46" x14ac:dyDescent="0.2">
      <c r="B719" s="75" t="s">
        <v>390</v>
      </c>
      <c r="C719" s="315">
        <f>+C639+C640</f>
        <v>0.96213499999999996</v>
      </c>
      <c r="D719" s="315">
        <f t="shared" ref="D719:J719" si="349">+D639+D640</f>
        <v>2.682461</v>
      </c>
      <c r="E719" s="315">
        <f t="shared" si="349"/>
        <v>3.2044166659999997</v>
      </c>
      <c r="F719" s="323">
        <f t="shared" si="349"/>
        <v>3.4348499999999995</v>
      </c>
      <c r="G719" s="428">
        <f t="shared" si="349"/>
        <v>3.3446700000000003</v>
      </c>
      <c r="H719" s="428">
        <f t="shared" si="349"/>
        <v>2.3983680000000009</v>
      </c>
      <c r="I719" s="428">
        <f t="shared" si="349"/>
        <v>56.702974648000009</v>
      </c>
      <c r="J719" s="428">
        <f t="shared" si="349"/>
        <v>79.74246653799996</v>
      </c>
      <c r="K719" s="429">
        <f>+K639+K640</f>
        <v>98.806316921000004</v>
      </c>
      <c r="L719" s="428">
        <f>+L639+L640</f>
        <v>0</v>
      </c>
      <c r="M719" s="315"/>
      <c r="N719" s="315"/>
      <c r="O719" s="315"/>
      <c r="P719" s="323"/>
      <c r="Q719" s="315"/>
      <c r="R719" s="315"/>
      <c r="S719" s="315"/>
      <c r="T719" s="315"/>
      <c r="U719" s="323"/>
      <c r="V719" s="315"/>
      <c r="W719" s="315"/>
      <c r="X719" s="315"/>
      <c r="Y719" s="315"/>
      <c r="Z719" s="315"/>
      <c r="AA719" s="315"/>
      <c r="AB719" s="315"/>
      <c r="AC719" s="315"/>
      <c r="AD719" s="315"/>
      <c r="AE719" s="315"/>
      <c r="AF719" s="315"/>
      <c r="AG719" s="315"/>
      <c r="AH719" s="315"/>
      <c r="AI719" s="315"/>
      <c r="AJ719" s="315"/>
      <c r="AK719" s="315"/>
      <c r="AL719" s="315"/>
      <c r="AM719" s="315"/>
      <c r="AN719" s="315"/>
      <c r="AO719" s="315"/>
      <c r="AP719" s="315"/>
      <c r="AQ719" s="315"/>
      <c r="AR719" s="315"/>
      <c r="AS719" s="315"/>
      <c r="AT719" s="315"/>
    </row>
    <row r="720" spans="1:46" x14ac:dyDescent="0.2">
      <c r="B720" s="75" t="s">
        <v>316</v>
      </c>
      <c r="C720" s="315">
        <f>+C644+C645</f>
        <v>1.8161999999999998E-2</v>
      </c>
      <c r="D720" s="315">
        <f t="shared" ref="D720:J720" si="350">+D644+D645</f>
        <v>2.6686999999999999E-2</v>
      </c>
      <c r="E720" s="315">
        <f t="shared" si="350"/>
        <v>7.8785999999999995E-3</v>
      </c>
      <c r="F720" s="323">
        <f t="shared" si="350"/>
        <v>0</v>
      </c>
      <c r="G720" s="436">
        <f t="shared" si="350"/>
        <v>5.8119999999999991E-2</v>
      </c>
      <c r="H720" s="436">
        <f t="shared" si="350"/>
        <v>0.32566000000000012</v>
      </c>
      <c r="I720" s="436">
        <f t="shared" si="350"/>
        <v>3.6636066800000009</v>
      </c>
      <c r="J720" s="436">
        <f t="shared" si="350"/>
        <v>16.482695589999999</v>
      </c>
      <c r="K720" s="437">
        <f>+K644+K645</f>
        <v>36.057927187000004</v>
      </c>
      <c r="L720" s="436">
        <f>+L644+L645</f>
        <v>0</v>
      </c>
      <c r="M720" s="315"/>
      <c r="N720" s="315"/>
      <c r="O720" s="315"/>
      <c r="P720" s="323"/>
      <c r="Q720" s="315"/>
      <c r="R720" s="315"/>
      <c r="S720" s="315"/>
      <c r="T720" s="315"/>
      <c r="U720" s="323"/>
      <c r="V720" s="315"/>
      <c r="W720" s="315"/>
      <c r="X720" s="315"/>
      <c r="Y720" s="315"/>
      <c r="Z720" s="315"/>
      <c r="AA720" s="315"/>
      <c r="AB720" s="315"/>
      <c r="AC720" s="315"/>
      <c r="AD720" s="315"/>
      <c r="AE720" s="315"/>
      <c r="AF720" s="315"/>
      <c r="AG720" s="315"/>
      <c r="AH720" s="315"/>
      <c r="AI720" s="315"/>
      <c r="AJ720" s="315"/>
      <c r="AK720" s="315"/>
      <c r="AL720" s="315"/>
      <c r="AM720" s="315"/>
      <c r="AN720" s="315"/>
      <c r="AO720" s="315"/>
      <c r="AP720" s="315"/>
      <c r="AQ720" s="315"/>
      <c r="AR720" s="315"/>
      <c r="AS720" s="315"/>
      <c r="AT720" s="315"/>
    </row>
    <row r="721" spans="2:46" x14ac:dyDescent="0.2">
      <c r="B721" s="75" t="s">
        <v>391</v>
      </c>
      <c r="C721" s="150">
        <f>+C660</f>
        <v>2659.788975679337</v>
      </c>
      <c r="D721" s="150">
        <f t="shared" ref="D721:K721" si="351">+D660</f>
        <v>2360.1052352993197</v>
      </c>
      <c r="E721" s="150">
        <f t="shared" si="351"/>
        <v>2897.9007356346006</v>
      </c>
      <c r="F721" s="421">
        <f t="shared" si="351"/>
        <v>2661.548877967</v>
      </c>
      <c r="G721" s="150">
        <f t="shared" si="351"/>
        <v>2406.2563986540013</v>
      </c>
      <c r="H721" s="150">
        <f t="shared" si="351"/>
        <v>2434.2364884799999</v>
      </c>
      <c r="I721" s="150">
        <f t="shared" si="351"/>
        <v>2632.0489703999992</v>
      </c>
      <c r="J721" s="150">
        <f t="shared" si="351"/>
        <v>2721.4325046480003</v>
      </c>
      <c r="K721" s="421">
        <f t="shared" si="351"/>
        <v>2398.2511366769995</v>
      </c>
      <c r="L721" s="150">
        <f>+L660</f>
        <v>1763.8608239480002</v>
      </c>
      <c r="M721" s="150"/>
      <c r="N721" s="150"/>
      <c r="O721" s="150"/>
      <c r="P721" s="421"/>
      <c r="Q721" s="150"/>
      <c r="R721" s="150"/>
      <c r="S721" s="150"/>
      <c r="T721" s="150"/>
      <c r="U721" s="421"/>
      <c r="V721" s="150"/>
      <c r="W721" s="150"/>
      <c r="X721" s="150"/>
      <c r="Y721" s="150"/>
      <c r="Z721" s="150"/>
      <c r="AA721" s="150"/>
      <c r="AB721" s="150"/>
      <c r="AC721" s="150"/>
      <c r="AD721" s="150"/>
      <c r="AE721" s="150"/>
      <c r="AF721" s="150"/>
      <c r="AG721" s="150"/>
      <c r="AH721" s="150"/>
      <c r="AI721" s="150"/>
      <c r="AJ721" s="150"/>
      <c r="AK721" s="150"/>
      <c r="AL721" s="150"/>
      <c r="AM721" s="150"/>
      <c r="AN721" s="150"/>
      <c r="AO721" s="150"/>
      <c r="AP721" s="150"/>
      <c r="AQ721" s="150"/>
      <c r="AR721" s="150"/>
      <c r="AS721" s="150"/>
      <c r="AT721" s="150"/>
    </row>
    <row r="722" spans="2:46" x14ac:dyDescent="0.2">
      <c r="B722" s="75" t="s">
        <v>334</v>
      </c>
      <c r="C722" s="150">
        <f>+C675+C676</f>
        <v>1181.1174865803293</v>
      </c>
      <c r="D722" s="150">
        <f t="shared" ref="D722:K722" si="352">+D675+D676</f>
        <v>1014.5603121309944</v>
      </c>
      <c r="E722" s="150">
        <f t="shared" si="352"/>
        <v>1355.3038701369715</v>
      </c>
      <c r="F722" s="421">
        <f t="shared" si="352"/>
        <v>2062.2390502180015</v>
      </c>
      <c r="G722" s="150">
        <f t="shared" si="352"/>
        <v>2233.5050325910001</v>
      </c>
      <c r="H722" s="150">
        <f t="shared" si="352"/>
        <v>2930.4475732630008</v>
      </c>
      <c r="I722" s="150">
        <f t="shared" si="352"/>
        <v>3642.288628525002</v>
      </c>
      <c r="J722" s="150">
        <f t="shared" si="352"/>
        <v>3953.876145124003</v>
      </c>
      <c r="K722" s="421">
        <f t="shared" si="352"/>
        <v>4021.4912142759995</v>
      </c>
      <c r="L722" s="150">
        <f>+L675+L676</f>
        <v>0</v>
      </c>
      <c r="M722" s="150"/>
      <c r="N722" s="150"/>
      <c r="O722" s="150"/>
      <c r="P722" s="421"/>
      <c r="Q722" s="150"/>
      <c r="R722" s="150"/>
      <c r="S722" s="150"/>
      <c r="T722" s="150"/>
      <c r="U722" s="421"/>
      <c r="V722" s="150"/>
      <c r="W722" s="150"/>
      <c r="X722" s="150"/>
      <c r="Y722" s="150"/>
      <c r="Z722" s="150"/>
      <c r="AA722" s="150"/>
      <c r="AB722" s="150"/>
      <c r="AC722" s="150"/>
      <c r="AD722" s="150"/>
      <c r="AE722" s="150"/>
      <c r="AF722" s="150"/>
      <c r="AG722" s="150"/>
      <c r="AH722" s="150"/>
      <c r="AI722" s="150"/>
      <c r="AJ722" s="150"/>
      <c r="AK722" s="150"/>
      <c r="AL722" s="150"/>
      <c r="AM722" s="150"/>
      <c r="AN722" s="150"/>
      <c r="AO722" s="150"/>
      <c r="AP722" s="150"/>
      <c r="AQ722" s="150"/>
      <c r="AR722" s="150"/>
      <c r="AS722" s="150"/>
      <c r="AT722" s="150"/>
    </row>
    <row r="723" spans="2:46" x14ac:dyDescent="0.2">
      <c r="B723" s="75" t="s">
        <v>392</v>
      </c>
      <c r="C723" s="315">
        <f>+C682+C683</f>
        <v>963.76204007333297</v>
      </c>
      <c r="D723" s="315">
        <f t="shared" ref="D723:K723" si="353">+D682+D683</f>
        <v>513.43112637368483</v>
      </c>
      <c r="E723" s="315">
        <f t="shared" si="353"/>
        <v>1304.5939405024276</v>
      </c>
      <c r="F723" s="323">
        <f t="shared" si="353"/>
        <v>2318.9456240130016</v>
      </c>
      <c r="G723" s="315">
        <f t="shared" si="353"/>
        <v>1114.7733876279999</v>
      </c>
      <c r="H723" s="315">
        <f t="shared" si="353"/>
        <v>643.04652907100012</v>
      </c>
      <c r="I723" s="315">
        <f t="shared" si="353"/>
        <v>1048.6646332420005</v>
      </c>
      <c r="J723" s="315">
        <f t="shared" si="353"/>
        <v>1138.3233972370001</v>
      </c>
      <c r="K723" s="323">
        <f t="shared" si="353"/>
        <v>1296.3470927899984</v>
      </c>
      <c r="L723" s="315">
        <f>+L682+L683</f>
        <v>0</v>
      </c>
      <c r="M723" s="315"/>
      <c r="N723" s="315"/>
      <c r="O723" s="315"/>
      <c r="P723" s="323"/>
      <c r="Q723" s="315"/>
      <c r="R723" s="315"/>
      <c r="S723" s="315"/>
      <c r="T723" s="315"/>
      <c r="U723" s="323"/>
      <c r="V723" s="315"/>
      <c r="W723" s="315"/>
      <c r="X723" s="315"/>
      <c r="Y723" s="315"/>
      <c r="Z723" s="315"/>
      <c r="AA723" s="315"/>
      <c r="AB723" s="315"/>
      <c r="AC723" s="315"/>
      <c r="AD723" s="315"/>
      <c r="AE723" s="315"/>
      <c r="AF723" s="315"/>
      <c r="AG723" s="315"/>
      <c r="AH723" s="315"/>
      <c r="AI723" s="315"/>
      <c r="AJ723" s="315"/>
      <c r="AK723" s="315"/>
      <c r="AL723" s="315"/>
      <c r="AM723" s="315"/>
      <c r="AN723" s="315"/>
      <c r="AO723" s="315"/>
      <c r="AP723" s="315"/>
      <c r="AQ723" s="315"/>
      <c r="AR723" s="315"/>
      <c r="AS723" s="315"/>
      <c r="AT723" s="315"/>
    </row>
    <row r="724" spans="2:46" x14ac:dyDescent="0.2">
      <c r="B724" s="75" t="s">
        <v>393</v>
      </c>
      <c r="C724" s="315">
        <f>+C691</f>
        <v>932.93770000000006</v>
      </c>
      <c r="D724" s="315">
        <f t="shared" ref="D724:K724" si="354">+D691</f>
        <v>766.61919999999998</v>
      </c>
      <c r="E724" s="315">
        <f t="shared" si="354"/>
        <v>921.01589999699991</v>
      </c>
      <c r="F724" s="323">
        <f t="shared" si="354"/>
        <v>1030.250099997</v>
      </c>
      <c r="G724" s="315">
        <f t="shared" si="354"/>
        <v>717.58011830999999</v>
      </c>
      <c r="H724" s="315">
        <f t="shared" si="354"/>
        <v>1244.2269394289999</v>
      </c>
      <c r="I724" s="315">
        <f t="shared" si="354"/>
        <v>1460.3614690519998</v>
      </c>
      <c r="J724" s="315">
        <f t="shared" si="354"/>
        <v>1631.1697299009995</v>
      </c>
      <c r="K724" s="323">
        <f t="shared" si="354"/>
        <v>1506.7042333840002</v>
      </c>
      <c r="L724" s="315">
        <f>+L691</f>
        <v>0</v>
      </c>
      <c r="M724" s="315"/>
      <c r="N724" s="315"/>
      <c r="O724" s="315"/>
      <c r="P724" s="323"/>
      <c r="Q724" s="315"/>
      <c r="R724" s="315"/>
      <c r="S724" s="315"/>
      <c r="T724" s="315"/>
      <c r="U724" s="323"/>
      <c r="V724" s="315"/>
      <c r="W724" s="315"/>
      <c r="X724" s="315"/>
      <c r="Y724" s="315"/>
      <c r="Z724" s="315"/>
      <c r="AA724" s="315"/>
      <c r="AB724" s="315"/>
      <c r="AC724" s="315"/>
      <c r="AD724" s="315"/>
      <c r="AE724" s="315"/>
      <c r="AF724" s="315"/>
      <c r="AG724" s="315"/>
      <c r="AH724" s="315"/>
      <c r="AI724" s="315"/>
      <c r="AJ724" s="315"/>
      <c r="AK724" s="315"/>
      <c r="AL724" s="315"/>
      <c r="AM724" s="315"/>
      <c r="AN724" s="315"/>
      <c r="AO724" s="315"/>
      <c r="AP724" s="315"/>
      <c r="AQ724" s="315"/>
      <c r="AR724" s="315"/>
      <c r="AS724" s="315"/>
      <c r="AT724" s="315"/>
    </row>
    <row r="725" spans="2:46" ht="14.4" x14ac:dyDescent="0.3">
      <c r="B725" s="75" t="s">
        <v>394</v>
      </c>
      <c r="C725" s="431">
        <f>+SUM(C721:C724)</f>
        <v>5737.6062023329996</v>
      </c>
      <c r="D725" s="431">
        <f>+SUM(D721:D724)</f>
        <v>4654.7158738039989</v>
      </c>
      <c r="E725" s="431">
        <f>+SUM(E721:E724)</f>
        <v>6478.8144462709997</v>
      </c>
      <c r="F725" s="432">
        <f t="shared" ref="F725:K725" si="355">+SUM(F721:F724)</f>
        <v>8072.9836521950037</v>
      </c>
      <c r="G725" s="431">
        <f t="shared" si="355"/>
        <v>6472.1149371830015</v>
      </c>
      <c r="H725" s="431">
        <f t="shared" si="355"/>
        <v>7251.9575302430003</v>
      </c>
      <c r="I725" s="431">
        <f t="shared" si="355"/>
        <v>8783.3637012190011</v>
      </c>
      <c r="J725" s="431">
        <f t="shared" si="355"/>
        <v>9444.8017769100024</v>
      </c>
      <c r="K725" s="432">
        <f t="shared" si="355"/>
        <v>9222.7936771269979</v>
      </c>
      <c r="L725" s="431">
        <f>+SUM(L721:L724)</f>
        <v>1763.8608239480002</v>
      </c>
      <c r="M725" s="431"/>
      <c r="N725" s="431"/>
      <c r="O725" s="431"/>
      <c r="P725" s="432"/>
      <c r="Q725" s="431"/>
      <c r="R725" s="431"/>
      <c r="S725" s="431"/>
      <c r="T725" s="431"/>
      <c r="U725" s="432"/>
      <c r="V725" s="431"/>
      <c r="W725" s="431"/>
      <c r="X725" s="431"/>
      <c r="Y725" s="431"/>
      <c r="Z725" s="431"/>
      <c r="AA725" s="431"/>
      <c r="AB725" s="431"/>
      <c r="AC725" s="431"/>
      <c r="AD725" s="431"/>
      <c r="AE725" s="431"/>
      <c r="AF725" s="431"/>
      <c r="AG725" s="431"/>
      <c r="AH725" s="431"/>
      <c r="AI725" s="431"/>
      <c r="AJ725" s="431"/>
      <c r="AK725" s="431"/>
      <c r="AL725" s="431"/>
      <c r="AM725" s="431"/>
      <c r="AN725" s="431"/>
      <c r="AO725" s="431"/>
      <c r="AP725" s="431"/>
      <c r="AQ725" s="431"/>
      <c r="AR725" s="431"/>
      <c r="AS725" s="431"/>
      <c r="AT725" s="431"/>
    </row>
    <row r="726" spans="2:46" ht="12" x14ac:dyDescent="0.25">
      <c r="B726" s="313" t="s">
        <v>203</v>
      </c>
      <c r="C726" s="336">
        <f>SUM(C713:C724)</f>
        <v>14355.936603115999</v>
      </c>
      <c r="D726" s="336">
        <f>SUM(D713:D724)</f>
        <v>15403.892024309996</v>
      </c>
      <c r="E726" s="336">
        <f>SUM(E713:E724)</f>
        <v>15219.198244824998</v>
      </c>
      <c r="F726" s="337">
        <f t="shared" ref="F726:K726" si="356">SUM(F713:F724)</f>
        <v>16255.668056547005</v>
      </c>
      <c r="G726" s="336">
        <f t="shared" si="356"/>
        <v>17103.423808544005</v>
      </c>
      <c r="H726" s="336">
        <f t="shared" si="356"/>
        <v>18981.714018179006</v>
      </c>
      <c r="I726" s="336">
        <f t="shared" si="356"/>
        <v>19368.831721176004</v>
      </c>
      <c r="J726" s="336">
        <f>SUM(J713:J724)</f>
        <v>20476.482663983006</v>
      </c>
      <c r="K726" s="337">
        <f t="shared" si="356"/>
        <v>21756.487790595987</v>
      </c>
      <c r="L726" s="336">
        <f>SUM(L713:L724)</f>
        <v>16867.321601145984</v>
      </c>
      <c r="M726" s="336">
        <f t="shared" ref="M726:AT726" si="357">SUM(M713:M724)</f>
        <v>0</v>
      </c>
      <c r="N726" s="336">
        <f t="shared" si="357"/>
        <v>0</v>
      </c>
      <c r="O726" s="336">
        <f t="shared" si="357"/>
        <v>0</v>
      </c>
      <c r="P726" s="337">
        <f t="shared" si="357"/>
        <v>0</v>
      </c>
      <c r="Q726" s="336">
        <f t="shared" si="357"/>
        <v>0</v>
      </c>
      <c r="R726" s="336">
        <f t="shared" si="357"/>
        <v>0</v>
      </c>
      <c r="S726" s="336">
        <f t="shared" si="357"/>
        <v>0</v>
      </c>
      <c r="T726" s="336">
        <f t="shared" si="357"/>
        <v>0</v>
      </c>
      <c r="U726" s="337">
        <f t="shared" si="357"/>
        <v>0</v>
      </c>
      <c r="V726" s="336">
        <f t="shared" si="357"/>
        <v>0</v>
      </c>
      <c r="W726" s="336">
        <f t="shared" si="357"/>
        <v>0</v>
      </c>
      <c r="X726" s="336">
        <f t="shared" si="357"/>
        <v>0</v>
      </c>
      <c r="Y726" s="336">
        <f t="shared" si="357"/>
        <v>0</v>
      </c>
      <c r="Z726" s="336">
        <f t="shared" si="357"/>
        <v>0</v>
      </c>
      <c r="AA726" s="336">
        <f t="shared" si="357"/>
        <v>0</v>
      </c>
      <c r="AB726" s="336">
        <f t="shared" si="357"/>
        <v>0</v>
      </c>
      <c r="AC726" s="336">
        <f t="shared" si="357"/>
        <v>0</v>
      </c>
      <c r="AD726" s="336">
        <f t="shared" si="357"/>
        <v>0</v>
      </c>
      <c r="AE726" s="336">
        <f t="shared" si="357"/>
        <v>0</v>
      </c>
      <c r="AF726" s="336">
        <f t="shared" si="357"/>
        <v>0</v>
      </c>
      <c r="AG726" s="336">
        <f t="shared" si="357"/>
        <v>0</v>
      </c>
      <c r="AH726" s="336">
        <f t="shared" si="357"/>
        <v>0</v>
      </c>
      <c r="AI726" s="336">
        <f t="shared" si="357"/>
        <v>0</v>
      </c>
      <c r="AJ726" s="336">
        <f t="shared" si="357"/>
        <v>0</v>
      </c>
      <c r="AK726" s="336">
        <f t="shared" si="357"/>
        <v>0</v>
      </c>
      <c r="AL726" s="336">
        <f t="shared" si="357"/>
        <v>0</v>
      </c>
      <c r="AM726" s="336">
        <f t="shared" si="357"/>
        <v>0</v>
      </c>
      <c r="AN726" s="336">
        <f t="shared" si="357"/>
        <v>0</v>
      </c>
      <c r="AO726" s="336">
        <f t="shared" si="357"/>
        <v>0</v>
      </c>
      <c r="AP726" s="336">
        <f t="shared" si="357"/>
        <v>0</v>
      </c>
      <c r="AQ726" s="336">
        <f t="shared" si="357"/>
        <v>0</v>
      </c>
      <c r="AR726" s="336">
        <f t="shared" si="357"/>
        <v>0</v>
      </c>
      <c r="AS726" s="336">
        <f t="shared" si="357"/>
        <v>0</v>
      </c>
      <c r="AT726" s="336">
        <f t="shared" si="357"/>
        <v>0</v>
      </c>
    </row>
    <row r="727" spans="2:46" x14ac:dyDescent="0.2">
      <c r="C727" s="315"/>
      <c r="F727" s="438">
        <f>+F726-[1]ARCONEL!G506</f>
        <v>-4.3000909499824047E-8</v>
      </c>
      <c r="G727" s="439">
        <f>+G726-[1]ARCONEL!H506</f>
        <v>-4.3997715692967176E-8</v>
      </c>
      <c r="H727" s="439">
        <f>+H726-[1]ARCONEL!I506</f>
        <v>-4.3994077714160085E-8</v>
      </c>
      <c r="I727" s="439">
        <f>+I726-[1]ARCONEL!J506</f>
        <v>-3.59978002961725E-8</v>
      </c>
      <c r="J727" s="439">
        <f>+J726-[1]ARCONEL!K506</f>
        <v>-3.5994162317365408E-8</v>
      </c>
      <c r="K727" s="438">
        <f>+K726-[1]ARCONEL!L506</f>
        <v>-5.3001713240519166E-8</v>
      </c>
      <c r="L727" s="439">
        <f>+L726-[1]ARCONEL!M506</f>
        <v>16867.321601145984</v>
      </c>
    </row>
    <row r="729" spans="2:46" ht="12" x14ac:dyDescent="0.25">
      <c r="F729" s="440"/>
      <c r="G729" s="441"/>
      <c r="H729" s="441"/>
      <c r="I729" s="441"/>
      <c r="J729" s="441"/>
      <c r="K729" s="440"/>
      <c r="L729" s="441"/>
      <c r="M729" s="441"/>
      <c r="N729" s="441"/>
      <c r="O729" s="441"/>
      <c r="P729" s="440"/>
      <c r="Q729" s="441"/>
      <c r="R729" s="441"/>
      <c r="S729" s="441"/>
      <c r="T729" s="441"/>
      <c r="U729" s="440"/>
      <c r="V729" s="441"/>
      <c r="W729" s="441"/>
      <c r="X729" s="441"/>
      <c r="Y729" s="441"/>
      <c r="Z729" s="441"/>
      <c r="AA729" s="441"/>
      <c r="AB729" s="441"/>
      <c r="AC729" s="441"/>
      <c r="AD729" s="441"/>
      <c r="AE729" s="441"/>
      <c r="AF729" s="441"/>
      <c r="AG729" s="441"/>
      <c r="AH729" s="441"/>
      <c r="AI729" s="441"/>
      <c r="AJ729" s="441"/>
      <c r="AK729" s="441"/>
      <c r="AL729" s="441"/>
      <c r="AM729" s="441"/>
      <c r="AN729" s="441"/>
      <c r="AO729" s="441"/>
      <c r="AP729" s="441"/>
      <c r="AQ729" s="441"/>
      <c r="AR729" s="441"/>
      <c r="AS729" s="441"/>
      <c r="AT729" s="441"/>
    </row>
    <row r="730" spans="2:46" ht="15.6" x14ac:dyDescent="0.3">
      <c r="B730" s="442" t="s">
        <v>397</v>
      </c>
      <c r="F730" s="440"/>
      <c r="G730" s="441"/>
      <c r="H730" s="441"/>
      <c r="I730" s="441"/>
      <c r="J730" s="441"/>
      <c r="K730" s="440"/>
      <c r="L730" s="441"/>
      <c r="M730" s="441"/>
      <c r="N730" s="441"/>
      <c r="O730" s="441"/>
      <c r="P730" s="440"/>
      <c r="Q730" s="441"/>
      <c r="R730" s="441"/>
      <c r="S730" s="441"/>
      <c r="T730" s="441"/>
      <c r="U730" s="440"/>
      <c r="V730" s="441"/>
      <c r="W730" s="441"/>
      <c r="X730" s="441"/>
      <c r="Y730" s="441"/>
      <c r="Z730" s="441"/>
      <c r="AA730" s="441"/>
      <c r="AB730" s="441"/>
      <c r="AC730" s="441"/>
      <c r="AD730" s="441"/>
      <c r="AE730" s="441"/>
      <c r="AF730" s="441"/>
      <c r="AG730" s="441"/>
      <c r="AH730" s="441"/>
      <c r="AI730" s="441"/>
      <c r="AJ730" s="441"/>
      <c r="AK730" s="441"/>
      <c r="AL730" s="441"/>
      <c r="AM730" s="441"/>
      <c r="AN730" s="441"/>
      <c r="AO730" s="441"/>
      <c r="AP730" s="441"/>
      <c r="AQ730" s="441"/>
      <c r="AR730" s="441"/>
      <c r="AS730" s="441"/>
      <c r="AT730" s="441"/>
    </row>
    <row r="731" spans="2:46" ht="14.4" x14ac:dyDescent="0.3">
      <c r="B731" s="443" t="s">
        <v>398</v>
      </c>
      <c r="C731" s="443">
        <v>2007</v>
      </c>
      <c r="D731" s="443">
        <v>2008</v>
      </c>
      <c r="E731" s="443">
        <v>2009</v>
      </c>
      <c r="F731" s="77">
        <v>2010</v>
      </c>
      <c r="G731" s="443">
        <v>2011</v>
      </c>
      <c r="H731" s="443">
        <v>2012</v>
      </c>
      <c r="I731" s="443">
        <v>2013</v>
      </c>
      <c r="J731" s="443">
        <v>2014</v>
      </c>
      <c r="K731" s="77">
        <v>2015</v>
      </c>
      <c r="L731" s="443">
        <v>2016</v>
      </c>
      <c r="M731" s="443">
        <v>2017</v>
      </c>
      <c r="N731" s="443">
        <v>2018</v>
      </c>
      <c r="O731" s="443">
        <v>2019</v>
      </c>
      <c r="P731" s="77">
        <v>2020</v>
      </c>
      <c r="Q731" s="443">
        <v>2021</v>
      </c>
      <c r="R731" s="443">
        <v>2022</v>
      </c>
      <c r="S731" s="443">
        <v>2023</v>
      </c>
      <c r="T731" s="443">
        <v>2024</v>
      </c>
      <c r="U731" s="77">
        <v>2025</v>
      </c>
      <c r="V731" s="443">
        <v>2026</v>
      </c>
      <c r="W731" s="443">
        <v>2027</v>
      </c>
      <c r="X731" s="443">
        <v>2028</v>
      </c>
      <c r="Y731" s="443">
        <v>2029</v>
      </c>
      <c r="Z731" s="443">
        <v>2030</v>
      </c>
      <c r="AA731" s="443">
        <v>2031</v>
      </c>
      <c r="AB731" s="443">
        <v>2032</v>
      </c>
      <c r="AC731" s="443">
        <v>2033</v>
      </c>
      <c r="AD731" s="443">
        <v>2034</v>
      </c>
      <c r="AE731" s="443">
        <v>2035</v>
      </c>
      <c r="AF731" s="444">
        <v>2036</v>
      </c>
      <c r="AG731" s="444">
        <v>2037</v>
      </c>
      <c r="AH731" s="444">
        <v>2038</v>
      </c>
      <c r="AI731" s="444">
        <v>2039</v>
      </c>
      <c r="AJ731" s="444">
        <v>2040</v>
      </c>
      <c r="AK731" s="444">
        <v>2041</v>
      </c>
      <c r="AL731" s="444">
        <v>2042</v>
      </c>
      <c r="AM731" s="444">
        <v>2043</v>
      </c>
      <c r="AN731" s="444">
        <v>2044</v>
      </c>
      <c r="AO731" s="444">
        <v>2045</v>
      </c>
      <c r="AP731" s="444">
        <v>2046</v>
      </c>
      <c r="AQ731" s="444">
        <v>2047</v>
      </c>
      <c r="AR731" s="444">
        <v>2048</v>
      </c>
      <c r="AS731" s="444">
        <v>2049</v>
      </c>
      <c r="AT731" s="444">
        <v>2050</v>
      </c>
    </row>
    <row r="732" spans="2:46" ht="14.4" x14ac:dyDescent="0.3">
      <c r="B732" s="75" t="s">
        <v>399</v>
      </c>
      <c r="C732" s="445">
        <v>0</v>
      </c>
      <c r="D732" s="445">
        <v>0</v>
      </c>
      <c r="E732" s="445">
        <v>0</v>
      </c>
      <c r="F732" s="446">
        <v>0</v>
      </c>
      <c r="G732" s="445">
        <v>0</v>
      </c>
      <c r="H732" s="445">
        <v>0</v>
      </c>
      <c r="I732" s="445">
        <v>0</v>
      </c>
      <c r="J732" s="445">
        <v>0</v>
      </c>
      <c r="K732" s="446">
        <v>0</v>
      </c>
      <c r="L732" s="445">
        <v>250</v>
      </c>
      <c r="M732" s="445">
        <v>250</v>
      </c>
      <c r="N732" s="445">
        <v>250</v>
      </c>
      <c r="O732" s="445">
        <v>250</v>
      </c>
      <c r="P732" s="446">
        <v>250</v>
      </c>
      <c r="Q732" s="445">
        <v>250</v>
      </c>
      <c r="R732" s="445">
        <v>250</v>
      </c>
      <c r="S732" s="445">
        <v>250</v>
      </c>
      <c r="T732" s="445">
        <v>250</v>
      </c>
      <c r="U732" s="446">
        <v>250</v>
      </c>
      <c r="V732" s="445">
        <v>250</v>
      </c>
      <c r="W732" s="445">
        <v>250</v>
      </c>
      <c r="X732" s="445">
        <v>250</v>
      </c>
      <c r="Y732" s="445">
        <v>250</v>
      </c>
      <c r="Z732" s="445">
        <v>250</v>
      </c>
      <c r="AA732" s="445">
        <v>250</v>
      </c>
      <c r="AB732" s="445">
        <v>250</v>
      </c>
      <c r="AC732" s="445">
        <v>250</v>
      </c>
      <c r="AD732" s="445">
        <v>250</v>
      </c>
      <c r="AE732" s="445">
        <v>250</v>
      </c>
      <c r="AF732" s="447">
        <v>250</v>
      </c>
      <c r="AG732" s="447">
        <v>250</v>
      </c>
      <c r="AH732" s="447">
        <v>250</v>
      </c>
      <c r="AI732" s="447">
        <v>250</v>
      </c>
      <c r="AJ732" s="447">
        <v>250</v>
      </c>
      <c r="AK732" s="447">
        <v>250</v>
      </c>
      <c r="AL732" s="447">
        <v>250</v>
      </c>
      <c r="AM732" s="447">
        <v>250</v>
      </c>
      <c r="AN732" s="447">
        <v>250</v>
      </c>
      <c r="AO732" s="447">
        <v>250</v>
      </c>
      <c r="AP732" s="447">
        <v>250</v>
      </c>
      <c r="AQ732" s="447">
        <v>250</v>
      </c>
      <c r="AR732" s="447">
        <v>250</v>
      </c>
      <c r="AS732" s="447">
        <v>250</v>
      </c>
      <c r="AT732" s="447">
        <v>250</v>
      </c>
    </row>
    <row r="733" spans="2:46" ht="14.4" x14ac:dyDescent="0.3">
      <c r="B733" s="75" t="s">
        <v>400</v>
      </c>
      <c r="C733" s="445">
        <v>0</v>
      </c>
      <c r="D733" s="445">
        <v>0</v>
      </c>
      <c r="E733" s="445">
        <v>0</v>
      </c>
      <c r="F733" s="446">
        <v>0</v>
      </c>
      <c r="G733" s="445">
        <v>0</v>
      </c>
      <c r="H733" s="445">
        <v>0</v>
      </c>
      <c r="I733" s="445">
        <v>0</v>
      </c>
      <c r="J733" s="445">
        <v>0</v>
      </c>
      <c r="K733" s="446">
        <v>0</v>
      </c>
      <c r="L733" s="445">
        <v>600</v>
      </c>
      <c r="M733" s="445">
        <v>600</v>
      </c>
      <c r="N733" s="445">
        <v>600</v>
      </c>
      <c r="O733" s="445">
        <v>600</v>
      </c>
      <c r="P733" s="446">
        <v>600</v>
      </c>
      <c r="Q733" s="445">
        <v>600</v>
      </c>
      <c r="R733" s="445">
        <v>600</v>
      </c>
      <c r="S733" s="445">
        <v>600</v>
      </c>
      <c r="T733" s="445">
        <v>600</v>
      </c>
      <c r="U733" s="446">
        <v>600</v>
      </c>
      <c r="V733" s="445">
        <v>600</v>
      </c>
      <c r="W733" s="445">
        <v>600</v>
      </c>
      <c r="X733" s="445">
        <v>600</v>
      </c>
      <c r="Y733" s="445">
        <v>600</v>
      </c>
      <c r="Z733" s="445">
        <v>600</v>
      </c>
      <c r="AA733" s="445">
        <v>600</v>
      </c>
      <c r="AB733" s="445">
        <v>600</v>
      </c>
      <c r="AC733" s="445">
        <v>600</v>
      </c>
      <c r="AD733" s="445">
        <v>600</v>
      </c>
      <c r="AE733" s="445">
        <v>600</v>
      </c>
      <c r="AF733" s="447">
        <v>600</v>
      </c>
      <c r="AG733" s="447">
        <v>600</v>
      </c>
      <c r="AH733" s="447">
        <v>600</v>
      </c>
      <c r="AI733" s="447">
        <v>600</v>
      </c>
      <c r="AJ733" s="447">
        <v>600</v>
      </c>
      <c r="AK733" s="447">
        <v>600</v>
      </c>
      <c r="AL733" s="447">
        <v>600</v>
      </c>
      <c r="AM733" s="447">
        <v>600</v>
      </c>
      <c r="AN733" s="447">
        <v>600</v>
      </c>
      <c r="AO733" s="447">
        <v>600</v>
      </c>
      <c r="AP733" s="447">
        <v>600</v>
      </c>
      <c r="AQ733" s="447">
        <v>600</v>
      </c>
      <c r="AR733" s="447">
        <v>600</v>
      </c>
      <c r="AS733" s="447">
        <v>600</v>
      </c>
      <c r="AT733" s="447">
        <v>600</v>
      </c>
    </row>
    <row r="734" spans="2:46" ht="14.4" x14ac:dyDescent="0.3">
      <c r="B734" s="75" t="s">
        <v>401</v>
      </c>
      <c r="C734" s="445">
        <v>849.83484999999996</v>
      </c>
      <c r="D734" s="445">
        <v>851.5720500000001</v>
      </c>
      <c r="E734" s="445">
        <v>927.45065</v>
      </c>
      <c r="F734" s="446">
        <v>1094.8839800000001</v>
      </c>
      <c r="G734" s="445">
        <v>1141.1743799999999</v>
      </c>
      <c r="H734" s="445">
        <v>1302.3033600000001</v>
      </c>
      <c r="I734" s="445">
        <v>1321.8218999999999</v>
      </c>
      <c r="J734" s="445">
        <v>1448.8535400000001</v>
      </c>
      <c r="K734" s="446">
        <v>1546.1713400000001</v>
      </c>
      <c r="L734" s="445">
        <v>1546.1713400000001</v>
      </c>
      <c r="M734" s="445">
        <v>1546.1713400000001</v>
      </c>
      <c r="N734" s="445">
        <v>1546.1713400000001</v>
      </c>
      <c r="O734" s="445">
        <v>1546.1713400000001</v>
      </c>
      <c r="P734" s="446">
        <v>1546.1713400000001</v>
      </c>
      <c r="Q734" s="445">
        <v>1546.1713400000001</v>
      </c>
      <c r="R734" s="445">
        <v>1546.1713400000001</v>
      </c>
      <c r="S734" s="445">
        <v>1546.1713400000001</v>
      </c>
      <c r="T734" s="445">
        <v>1546.1713400000001</v>
      </c>
      <c r="U734" s="446">
        <v>1546.1713400000001</v>
      </c>
      <c r="V734" s="445">
        <v>1546.1713400000001</v>
      </c>
      <c r="W734" s="445">
        <v>1546.1713400000001</v>
      </c>
      <c r="X734" s="445">
        <v>1546.1713400000001</v>
      </c>
      <c r="Y734" s="445">
        <v>1546.1713400000001</v>
      </c>
      <c r="Z734" s="445">
        <v>1546.1713400000001</v>
      </c>
      <c r="AA734" s="445">
        <v>1546.1713400000001</v>
      </c>
      <c r="AB734" s="445">
        <v>1546.1713400000001</v>
      </c>
      <c r="AC734" s="445">
        <v>1546.1713400000001</v>
      </c>
      <c r="AD734" s="445">
        <v>1546.1713400000001</v>
      </c>
      <c r="AE734" s="445">
        <v>1546.1713400000001</v>
      </c>
      <c r="AF734" s="447">
        <v>745.23825999999997</v>
      </c>
      <c r="AG734" s="447">
        <v>745.23825999999997</v>
      </c>
      <c r="AH734" s="447">
        <v>745.23825999999997</v>
      </c>
      <c r="AI734" s="447">
        <v>745.23825999999997</v>
      </c>
      <c r="AJ734" s="447">
        <v>745.23825999999997</v>
      </c>
      <c r="AK734" s="447">
        <v>745.23825999999997</v>
      </c>
      <c r="AL734" s="447">
        <v>745.23825999999997</v>
      </c>
      <c r="AM734" s="447">
        <v>745.23825999999997</v>
      </c>
      <c r="AN734" s="447">
        <v>745.23825999999997</v>
      </c>
      <c r="AO734" s="447">
        <v>745.23825999999997</v>
      </c>
      <c r="AP734" s="447">
        <v>745.23825999999997</v>
      </c>
      <c r="AQ734" s="447">
        <v>745.23825999999997</v>
      </c>
      <c r="AR734" s="447">
        <v>745.23825999999997</v>
      </c>
      <c r="AS734" s="447">
        <v>745.23825999999997</v>
      </c>
      <c r="AT734" s="447">
        <v>745.23825999999997</v>
      </c>
    </row>
    <row r="735" spans="2:46" ht="14.4" x14ac:dyDescent="0.3">
      <c r="B735" s="75" t="s">
        <v>402</v>
      </c>
      <c r="C735" s="445">
        <v>624</v>
      </c>
      <c r="D735" s="445">
        <v>627.70000000000005</v>
      </c>
      <c r="E735" s="445">
        <v>767.7</v>
      </c>
      <c r="F735" s="446">
        <v>769</v>
      </c>
      <c r="G735" s="445">
        <v>769</v>
      </c>
      <c r="H735" s="445">
        <v>721.4</v>
      </c>
      <c r="I735" s="445">
        <v>721.4</v>
      </c>
      <c r="J735" s="445">
        <v>724.80000000000007</v>
      </c>
      <c r="K735" s="446">
        <v>725.5</v>
      </c>
      <c r="L735" s="445">
        <v>725.5</v>
      </c>
      <c r="M735" s="445">
        <v>725.5</v>
      </c>
      <c r="N735" s="445">
        <v>725.5</v>
      </c>
      <c r="O735" s="445">
        <v>725.5</v>
      </c>
      <c r="P735" s="446">
        <v>725.5</v>
      </c>
      <c r="Q735" s="445">
        <v>725.5</v>
      </c>
      <c r="R735" s="445">
        <v>825.5</v>
      </c>
      <c r="S735" s="445">
        <v>825.5</v>
      </c>
      <c r="T735" s="445">
        <v>825.5</v>
      </c>
      <c r="U735" s="446">
        <v>925.5</v>
      </c>
      <c r="V735" s="445">
        <v>1225.5</v>
      </c>
      <c r="W735" s="445">
        <v>1225.5</v>
      </c>
      <c r="X735" s="445">
        <v>1225.5</v>
      </c>
      <c r="Y735" s="445">
        <v>1225.5</v>
      </c>
      <c r="Z735" s="445">
        <v>1325.5</v>
      </c>
      <c r="AA735" s="445">
        <v>1325.5</v>
      </c>
      <c r="AB735" s="445">
        <v>1325.5</v>
      </c>
      <c r="AC735" s="445">
        <v>1325.5</v>
      </c>
      <c r="AD735" s="445">
        <v>1325.5</v>
      </c>
      <c r="AE735" s="445">
        <v>1425.5</v>
      </c>
      <c r="AF735" s="447">
        <v>1249.4000000000001</v>
      </c>
      <c r="AG735" s="447">
        <v>1249.4000000000001</v>
      </c>
      <c r="AH735" s="447">
        <v>1249.4000000000001</v>
      </c>
      <c r="AI735" s="447">
        <v>1349.4</v>
      </c>
      <c r="AJ735" s="447">
        <v>1349.4</v>
      </c>
      <c r="AK735" s="447">
        <v>1149.4000000000001</v>
      </c>
      <c r="AL735" s="447">
        <v>1149.4000000000001</v>
      </c>
      <c r="AM735" s="447">
        <v>1149.4000000000001</v>
      </c>
      <c r="AN735" s="447">
        <v>1249.4000000000001</v>
      </c>
      <c r="AO735" s="447">
        <v>1149.4000000000001</v>
      </c>
      <c r="AP735" s="447">
        <v>1249.4000000000001</v>
      </c>
      <c r="AQ735" s="447">
        <v>1349.4</v>
      </c>
      <c r="AR735" s="447">
        <v>1349.4</v>
      </c>
      <c r="AS735" s="447">
        <v>1349.4</v>
      </c>
      <c r="AT735" s="447">
        <v>1349.4</v>
      </c>
    </row>
    <row r="736" spans="2:46" ht="14.4" x14ac:dyDescent="0.3">
      <c r="B736" s="75" t="s">
        <v>403</v>
      </c>
      <c r="C736" s="445">
        <v>0</v>
      </c>
      <c r="D736" s="445">
        <v>0</v>
      </c>
      <c r="E736" s="445">
        <v>0</v>
      </c>
      <c r="F736" s="446">
        <v>0</v>
      </c>
      <c r="G736" s="445">
        <v>0</v>
      </c>
      <c r="H736" s="445">
        <v>0</v>
      </c>
      <c r="I736" s="445">
        <v>0</v>
      </c>
      <c r="J736" s="445">
        <v>0</v>
      </c>
      <c r="K736" s="446">
        <v>0</v>
      </c>
      <c r="L736" s="445">
        <v>0</v>
      </c>
      <c r="M736" s="445">
        <v>0</v>
      </c>
      <c r="N736" s="445">
        <v>0</v>
      </c>
      <c r="O736" s="445">
        <v>100</v>
      </c>
      <c r="P736" s="446">
        <v>100</v>
      </c>
      <c r="Q736" s="445">
        <v>100</v>
      </c>
      <c r="R736" s="445">
        <v>100</v>
      </c>
      <c r="S736" s="445">
        <v>100</v>
      </c>
      <c r="T736" s="445">
        <v>200</v>
      </c>
      <c r="U736" s="446">
        <v>200</v>
      </c>
      <c r="V736" s="445">
        <v>500</v>
      </c>
      <c r="W736" s="445">
        <v>600</v>
      </c>
      <c r="X736" s="445">
        <v>600</v>
      </c>
      <c r="Y736" s="445">
        <v>600</v>
      </c>
      <c r="Z736" s="445">
        <v>600</v>
      </c>
      <c r="AA736" s="445">
        <v>600</v>
      </c>
      <c r="AB736" s="445">
        <v>600</v>
      </c>
      <c r="AC736" s="445">
        <v>700</v>
      </c>
      <c r="AD736" s="445">
        <v>700</v>
      </c>
      <c r="AE736" s="445">
        <v>700</v>
      </c>
      <c r="AF736" s="447">
        <v>800</v>
      </c>
      <c r="AG736" s="447">
        <v>800</v>
      </c>
      <c r="AH736" s="447">
        <v>900</v>
      </c>
      <c r="AI736" s="447">
        <v>900</v>
      </c>
      <c r="AJ736" s="447">
        <v>1000</v>
      </c>
      <c r="AK736" s="447">
        <v>1100</v>
      </c>
      <c r="AL736" s="447">
        <v>1100</v>
      </c>
      <c r="AM736" s="447">
        <v>1200</v>
      </c>
      <c r="AN736" s="447">
        <v>1100</v>
      </c>
      <c r="AO736" s="447">
        <v>1200</v>
      </c>
      <c r="AP736" s="447">
        <v>1000</v>
      </c>
      <c r="AQ736" s="447">
        <v>1000</v>
      </c>
      <c r="AR736" s="447">
        <v>1000</v>
      </c>
      <c r="AS736" s="447">
        <v>1000</v>
      </c>
      <c r="AT736" s="447">
        <v>1100</v>
      </c>
    </row>
    <row r="737" spans="2:47" ht="14.4" x14ac:dyDescent="0.3">
      <c r="B737" s="75" t="s">
        <v>404</v>
      </c>
      <c r="C737" s="445">
        <v>128.5</v>
      </c>
      <c r="D737" s="445">
        <v>128.5</v>
      </c>
      <c r="E737" s="445">
        <v>128.5</v>
      </c>
      <c r="F737" s="446">
        <v>128.5</v>
      </c>
      <c r="G737" s="445">
        <v>128.5</v>
      </c>
      <c r="H737" s="445">
        <v>252.5</v>
      </c>
      <c r="I737" s="445">
        <v>252.5</v>
      </c>
      <c r="J737" s="445">
        <v>252.5</v>
      </c>
      <c r="K737" s="446">
        <v>252.5</v>
      </c>
      <c r="L737" s="445">
        <v>252.5</v>
      </c>
      <c r="M737" s="445">
        <v>252.5</v>
      </c>
      <c r="N737" s="445">
        <v>252.5</v>
      </c>
      <c r="O737" s="445">
        <v>252.5</v>
      </c>
      <c r="P737" s="446">
        <v>252.5</v>
      </c>
      <c r="Q737" s="445">
        <v>352.5</v>
      </c>
      <c r="R737" s="445">
        <v>352.5</v>
      </c>
      <c r="S737" s="445">
        <v>352.5</v>
      </c>
      <c r="T737" s="445">
        <v>452.5</v>
      </c>
      <c r="U737" s="446">
        <v>452.5</v>
      </c>
      <c r="V737" s="445">
        <v>752.5</v>
      </c>
      <c r="W737" s="445">
        <v>752.5</v>
      </c>
      <c r="X737" s="445">
        <v>752.5</v>
      </c>
      <c r="Y737" s="445">
        <v>852.5</v>
      </c>
      <c r="Z737" s="445">
        <v>852.5</v>
      </c>
      <c r="AA737" s="445">
        <v>852.5</v>
      </c>
      <c r="AB737" s="445">
        <v>852.5</v>
      </c>
      <c r="AC737" s="445">
        <v>852.5</v>
      </c>
      <c r="AD737" s="445">
        <v>952.5</v>
      </c>
      <c r="AE737" s="445">
        <v>952.5</v>
      </c>
      <c r="AF737" s="447">
        <v>1052.5</v>
      </c>
      <c r="AG737" s="447">
        <v>1052.5</v>
      </c>
      <c r="AH737" s="447">
        <v>1052.5</v>
      </c>
      <c r="AI737" s="447">
        <v>1152.5</v>
      </c>
      <c r="AJ737" s="447">
        <v>1052.5</v>
      </c>
      <c r="AK737" s="447">
        <v>952.5</v>
      </c>
      <c r="AL737" s="447">
        <v>952.5</v>
      </c>
      <c r="AM737" s="447">
        <v>952.5</v>
      </c>
      <c r="AN737" s="447">
        <v>952.5</v>
      </c>
      <c r="AO737" s="447">
        <v>1052.5</v>
      </c>
      <c r="AP737" s="447">
        <v>1052.5</v>
      </c>
      <c r="AQ737" s="447">
        <v>1152.5</v>
      </c>
      <c r="AR737" s="447">
        <v>1052.5</v>
      </c>
      <c r="AS737" s="447">
        <v>1152.5</v>
      </c>
      <c r="AT737" s="447">
        <v>1152.5</v>
      </c>
    </row>
    <row r="738" spans="2:47" ht="14.4" x14ac:dyDescent="0.3">
      <c r="B738" s="75" t="s">
        <v>405</v>
      </c>
      <c r="C738" s="445">
        <v>506.3</v>
      </c>
      <c r="D738" s="445">
        <v>537.5</v>
      </c>
      <c r="E738" s="445">
        <v>537.5</v>
      </c>
      <c r="F738" s="446">
        <v>547.4</v>
      </c>
      <c r="G738" s="445">
        <v>547.4</v>
      </c>
      <c r="H738" s="445">
        <v>547.64</v>
      </c>
      <c r="I738" s="445">
        <v>547.64</v>
      </c>
      <c r="J738" s="445">
        <v>584.64</v>
      </c>
      <c r="K738" s="446">
        <v>584.64</v>
      </c>
      <c r="L738" s="445">
        <v>584.64</v>
      </c>
      <c r="M738" s="445">
        <v>584.64</v>
      </c>
      <c r="N738" s="445">
        <v>584.64</v>
      </c>
      <c r="O738" s="445">
        <v>584.64</v>
      </c>
      <c r="P738" s="446">
        <v>684.64</v>
      </c>
      <c r="Q738" s="445">
        <v>684.64</v>
      </c>
      <c r="R738" s="445">
        <v>684.64</v>
      </c>
      <c r="S738" s="445">
        <v>684.64</v>
      </c>
      <c r="T738" s="445">
        <v>784.64</v>
      </c>
      <c r="U738" s="446">
        <v>784.64</v>
      </c>
      <c r="V738" s="445">
        <v>1084.6400000000001</v>
      </c>
      <c r="W738" s="445">
        <v>1084.6400000000001</v>
      </c>
      <c r="X738" s="445">
        <v>1184.6400000000001</v>
      </c>
      <c r="Y738" s="445">
        <v>1184.6400000000001</v>
      </c>
      <c r="Z738" s="445">
        <v>1184.6400000000001</v>
      </c>
      <c r="AA738" s="445">
        <v>1184.6400000000001</v>
      </c>
      <c r="AB738" s="445">
        <v>1184.6400000000001</v>
      </c>
      <c r="AC738" s="445">
        <v>1284.6400000000001</v>
      </c>
      <c r="AD738" s="445">
        <v>1284.6400000000001</v>
      </c>
      <c r="AE738" s="445">
        <v>1284.6400000000001</v>
      </c>
      <c r="AF738" s="447">
        <v>1517.98</v>
      </c>
      <c r="AG738" s="447">
        <v>1517.98</v>
      </c>
      <c r="AH738" s="447">
        <v>1617.98</v>
      </c>
      <c r="AI738" s="447">
        <v>1617.98</v>
      </c>
      <c r="AJ738" s="447">
        <v>1617.98</v>
      </c>
      <c r="AK738" s="447">
        <v>1817.98</v>
      </c>
      <c r="AL738" s="447">
        <v>1817.98</v>
      </c>
      <c r="AM738" s="447">
        <v>1917.98</v>
      </c>
      <c r="AN738" s="447">
        <v>1917.98</v>
      </c>
      <c r="AO738" s="447">
        <v>2017.98</v>
      </c>
      <c r="AP738" s="447">
        <v>2117.98</v>
      </c>
      <c r="AQ738" s="447">
        <v>2117.98</v>
      </c>
      <c r="AR738" s="447">
        <v>2217.98</v>
      </c>
      <c r="AS738" s="447">
        <v>2217.98</v>
      </c>
      <c r="AT738" s="447">
        <v>2217.98</v>
      </c>
    </row>
    <row r="739" spans="2:47" ht="14.4" x14ac:dyDescent="0.3">
      <c r="B739" s="75" t="s">
        <v>406</v>
      </c>
      <c r="C739" s="445">
        <v>0</v>
      </c>
      <c r="D739" s="445">
        <v>0</v>
      </c>
      <c r="E739" s="445">
        <v>0</v>
      </c>
      <c r="F739" s="446">
        <v>0</v>
      </c>
      <c r="G739" s="445">
        <v>0</v>
      </c>
      <c r="H739" s="445">
        <v>0</v>
      </c>
      <c r="I739" s="445">
        <v>16.5</v>
      </c>
      <c r="J739" s="445">
        <v>16.5</v>
      </c>
      <c r="K739" s="446">
        <v>16.5</v>
      </c>
      <c r="L739" s="445">
        <v>16.5</v>
      </c>
      <c r="M739" s="445">
        <v>16.5</v>
      </c>
      <c r="N739" s="445">
        <v>16.5</v>
      </c>
      <c r="O739" s="445">
        <v>16.5</v>
      </c>
      <c r="P739" s="446">
        <v>16.5</v>
      </c>
      <c r="Q739" s="445">
        <v>16.5</v>
      </c>
      <c r="R739" s="445">
        <v>16.5</v>
      </c>
      <c r="S739" s="445">
        <v>16.5</v>
      </c>
      <c r="T739" s="445">
        <v>16.5</v>
      </c>
      <c r="U739" s="446">
        <v>16.5</v>
      </c>
      <c r="V739" s="445">
        <v>16.5</v>
      </c>
      <c r="W739" s="445">
        <v>16.5</v>
      </c>
      <c r="X739" s="445">
        <v>16.5</v>
      </c>
      <c r="Y739" s="445">
        <v>16.5</v>
      </c>
      <c r="Z739" s="445">
        <v>16.5</v>
      </c>
      <c r="AA739" s="445">
        <v>16.5</v>
      </c>
      <c r="AB739" s="445">
        <v>16.5</v>
      </c>
      <c r="AC739" s="445">
        <v>16.5</v>
      </c>
      <c r="AD739" s="445">
        <v>16.5</v>
      </c>
      <c r="AE739" s="445">
        <v>16.5</v>
      </c>
      <c r="AF739" s="447">
        <v>22</v>
      </c>
      <c r="AG739" s="447">
        <v>22</v>
      </c>
      <c r="AH739" s="447">
        <v>22</v>
      </c>
      <c r="AI739" s="447">
        <v>22</v>
      </c>
      <c r="AJ739" s="447">
        <v>22</v>
      </c>
      <c r="AK739" s="447">
        <v>22</v>
      </c>
      <c r="AL739" s="447">
        <v>22</v>
      </c>
      <c r="AM739" s="447">
        <v>22</v>
      </c>
      <c r="AN739" s="447">
        <v>22</v>
      </c>
      <c r="AO739" s="447">
        <v>22</v>
      </c>
      <c r="AP739" s="447">
        <v>22</v>
      </c>
      <c r="AQ739" s="447">
        <v>22</v>
      </c>
      <c r="AR739" s="447">
        <v>22</v>
      </c>
      <c r="AS739" s="447">
        <v>22</v>
      </c>
      <c r="AT739" s="447">
        <v>22</v>
      </c>
    </row>
    <row r="740" spans="2:47" ht="14.4" x14ac:dyDescent="0.3">
      <c r="B740" s="75" t="s">
        <v>407</v>
      </c>
      <c r="C740" s="445">
        <v>1.8000000000000002E-2</v>
      </c>
      <c r="D740" s="445">
        <v>1.8000000000000002E-2</v>
      </c>
      <c r="E740" s="445">
        <v>1.8000000000000002E-2</v>
      </c>
      <c r="F740" s="446">
        <v>1.8000000000000002E-2</v>
      </c>
      <c r="G740" s="445">
        <v>4.1500000000000002E-2</v>
      </c>
      <c r="H740" s="445">
        <v>7.8E-2</v>
      </c>
      <c r="I740" s="445">
        <v>3.8683299999999998</v>
      </c>
      <c r="J740" s="445">
        <v>26.371110000000002</v>
      </c>
      <c r="K740" s="446">
        <v>25.500509999999998</v>
      </c>
      <c r="L740" s="445">
        <v>25.500509999999998</v>
      </c>
      <c r="M740" s="445">
        <v>25.500509999999998</v>
      </c>
      <c r="N740" s="445">
        <v>25.500509999999998</v>
      </c>
      <c r="O740" s="445">
        <v>25.500509999999998</v>
      </c>
      <c r="P740" s="446">
        <v>25.500509999999998</v>
      </c>
      <c r="Q740" s="445">
        <v>25.500509999999998</v>
      </c>
      <c r="R740" s="445">
        <v>25.500509999999998</v>
      </c>
      <c r="S740" s="445">
        <v>25.500509999999998</v>
      </c>
      <c r="T740" s="445">
        <v>25.500509999999998</v>
      </c>
      <c r="U740" s="446">
        <v>25.500509999999998</v>
      </c>
      <c r="V740" s="445">
        <v>25.500509999999998</v>
      </c>
      <c r="W740" s="445">
        <v>25.500509999999998</v>
      </c>
      <c r="X740" s="445">
        <v>25.500509999999998</v>
      </c>
      <c r="Y740" s="445">
        <v>25.500509999999998</v>
      </c>
      <c r="Z740" s="445">
        <v>25.500509999999998</v>
      </c>
      <c r="AA740" s="445">
        <v>25.500509999999998</v>
      </c>
      <c r="AB740" s="445">
        <v>25.500509999999998</v>
      </c>
      <c r="AC740" s="445">
        <v>25.500509999999998</v>
      </c>
      <c r="AD740" s="445">
        <v>25.500509999999998</v>
      </c>
      <c r="AE740" s="445">
        <v>25.500509999999998</v>
      </c>
      <c r="AF740" s="447">
        <v>0.04</v>
      </c>
      <c r="AG740" s="447">
        <v>0.04</v>
      </c>
      <c r="AH740" s="447">
        <v>0.04</v>
      </c>
      <c r="AI740" s="447">
        <v>0.04</v>
      </c>
      <c r="AJ740" s="447">
        <v>0.04</v>
      </c>
      <c r="AK740" s="447">
        <v>0.04</v>
      </c>
      <c r="AL740" s="447">
        <v>0.04</v>
      </c>
      <c r="AM740" s="447">
        <v>0.04</v>
      </c>
      <c r="AN740" s="447">
        <v>0.04</v>
      </c>
      <c r="AO740" s="447">
        <v>0.04</v>
      </c>
      <c r="AP740" s="447">
        <v>0.04</v>
      </c>
      <c r="AQ740" s="447">
        <v>0.04</v>
      </c>
      <c r="AR740" s="447">
        <v>0.04</v>
      </c>
      <c r="AS740" s="447">
        <v>0.04</v>
      </c>
      <c r="AT740" s="447">
        <v>0.04</v>
      </c>
    </row>
    <row r="741" spans="2:47" ht="14.4" x14ac:dyDescent="0.3">
      <c r="B741" s="75" t="s">
        <v>351</v>
      </c>
      <c r="C741" s="445">
        <v>0</v>
      </c>
      <c r="D741" s="445">
        <v>0</v>
      </c>
      <c r="E741" s="445">
        <v>0</v>
      </c>
      <c r="F741" s="446">
        <v>0</v>
      </c>
      <c r="G741" s="445">
        <v>0</v>
      </c>
      <c r="H741" s="445">
        <v>0</v>
      </c>
      <c r="I741" s="445">
        <v>0</v>
      </c>
      <c r="J741" s="445">
        <v>0</v>
      </c>
      <c r="K741" s="446">
        <v>0</v>
      </c>
      <c r="L741" s="445">
        <v>0</v>
      </c>
      <c r="M741" s="445">
        <v>0</v>
      </c>
      <c r="N741" s="445">
        <v>0</v>
      </c>
      <c r="O741" s="445">
        <v>0</v>
      </c>
      <c r="P741" s="446">
        <v>0</v>
      </c>
      <c r="Q741" s="445">
        <v>0</v>
      </c>
      <c r="R741" s="445">
        <v>0</v>
      </c>
      <c r="S741" s="445">
        <v>0</v>
      </c>
      <c r="T741" s="445">
        <v>0</v>
      </c>
      <c r="U741" s="446">
        <v>0</v>
      </c>
      <c r="V741" s="445">
        <v>0</v>
      </c>
      <c r="W741" s="445">
        <v>0</v>
      </c>
      <c r="X741" s="445">
        <v>0</v>
      </c>
      <c r="Y741" s="445">
        <v>0</v>
      </c>
      <c r="Z741" s="445">
        <v>0</v>
      </c>
      <c r="AA741" s="445">
        <v>0</v>
      </c>
      <c r="AB741" s="445">
        <v>0</v>
      </c>
      <c r="AC741" s="445">
        <v>0</v>
      </c>
      <c r="AD741" s="445">
        <v>0</v>
      </c>
      <c r="AE741" s="445">
        <v>0</v>
      </c>
      <c r="AF741" s="447">
        <v>0</v>
      </c>
      <c r="AG741" s="447">
        <v>0</v>
      </c>
      <c r="AH741" s="447">
        <v>0</v>
      </c>
      <c r="AI741" s="447">
        <v>0</v>
      </c>
      <c r="AJ741" s="447">
        <v>0</v>
      </c>
      <c r="AK741" s="447">
        <v>0</v>
      </c>
      <c r="AL741" s="447">
        <v>0</v>
      </c>
      <c r="AM741" s="447">
        <v>0</v>
      </c>
      <c r="AN741" s="447">
        <v>0</v>
      </c>
      <c r="AO741" s="447">
        <v>0</v>
      </c>
      <c r="AP741" s="447">
        <v>0</v>
      </c>
      <c r="AQ741" s="447">
        <v>0</v>
      </c>
      <c r="AR741" s="447">
        <v>0</v>
      </c>
      <c r="AS741" s="447">
        <v>0</v>
      </c>
      <c r="AT741" s="447">
        <v>0</v>
      </c>
    </row>
    <row r="742" spans="2:47" ht="14.4" x14ac:dyDescent="0.3">
      <c r="B742" s="75" t="s">
        <v>408</v>
      </c>
      <c r="C742" s="445">
        <v>0</v>
      </c>
      <c r="D742" s="445">
        <v>0</v>
      </c>
      <c r="E742" s="445">
        <v>0</v>
      </c>
      <c r="F742" s="446">
        <v>0</v>
      </c>
      <c r="G742" s="445">
        <v>0</v>
      </c>
      <c r="H742" s="445">
        <v>0</v>
      </c>
      <c r="I742" s="445">
        <v>0</v>
      </c>
      <c r="J742" s="445">
        <v>0</v>
      </c>
      <c r="K742" s="446">
        <v>0</v>
      </c>
      <c r="L742" s="445">
        <v>0</v>
      </c>
      <c r="M742" s="445">
        <v>0</v>
      </c>
      <c r="N742" s="445">
        <v>0</v>
      </c>
      <c r="O742" s="445">
        <v>0</v>
      </c>
      <c r="P742" s="446">
        <v>0</v>
      </c>
      <c r="Q742" s="445">
        <v>0</v>
      </c>
      <c r="R742" s="445">
        <v>0</v>
      </c>
      <c r="S742" s="445">
        <v>0</v>
      </c>
      <c r="T742" s="445">
        <v>0</v>
      </c>
      <c r="U742" s="446">
        <v>0</v>
      </c>
      <c r="V742" s="445">
        <v>0</v>
      </c>
      <c r="W742" s="445">
        <v>0</v>
      </c>
      <c r="X742" s="445">
        <v>0</v>
      </c>
      <c r="Y742" s="445">
        <v>0</v>
      </c>
      <c r="Z742" s="445">
        <v>0</v>
      </c>
      <c r="AA742" s="445">
        <v>0</v>
      </c>
      <c r="AB742" s="445">
        <v>0</v>
      </c>
      <c r="AC742" s="445">
        <v>0</v>
      </c>
      <c r="AD742" s="445">
        <v>0</v>
      </c>
      <c r="AE742" s="445">
        <v>0</v>
      </c>
      <c r="AF742" s="447"/>
      <c r="AG742" s="447"/>
      <c r="AH742" s="447"/>
      <c r="AI742" s="447"/>
      <c r="AJ742" s="447"/>
      <c r="AK742" s="447"/>
      <c r="AL742" s="447"/>
      <c r="AM742" s="447"/>
      <c r="AN742" s="447">
        <v>0</v>
      </c>
      <c r="AO742" s="447">
        <v>0</v>
      </c>
      <c r="AP742" s="447">
        <v>0</v>
      </c>
      <c r="AQ742" s="447">
        <v>0</v>
      </c>
      <c r="AR742" s="447">
        <v>0</v>
      </c>
      <c r="AS742" s="447">
        <v>0</v>
      </c>
      <c r="AT742" s="447">
        <v>0</v>
      </c>
    </row>
    <row r="743" spans="2:47" ht="14.4" x14ac:dyDescent="0.3">
      <c r="B743" s="75" t="s">
        <v>409</v>
      </c>
      <c r="C743" s="445">
        <v>0</v>
      </c>
      <c r="D743" s="445">
        <v>0</v>
      </c>
      <c r="E743" s="445">
        <v>0</v>
      </c>
      <c r="F743" s="446">
        <v>0</v>
      </c>
      <c r="G743" s="445">
        <v>0</v>
      </c>
      <c r="H743" s="445">
        <v>0</v>
      </c>
      <c r="I743" s="445">
        <v>0</v>
      </c>
      <c r="J743" s="445">
        <v>0</v>
      </c>
      <c r="K743" s="446">
        <v>0</v>
      </c>
      <c r="L743" s="445">
        <v>0</v>
      </c>
      <c r="M743" s="445">
        <v>0</v>
      </c>
      <c r="N743" s="445">
        <v>0</v>
      </c>
      <c r="O743" s="445">
        <v>0</v>
      </c>
      <c r="P743" s="446">
        <v>0</v>
      </c>
      <c r="Q743" s="445">
        <v>0</v>
      </c>
      <c r="R743" s="445">
        <v>0</v>
      </c>
      <c r="S743" s="445">
        <v>0</v>
      </c>
      <c r="T743" s="445">
        <v>0</v>
      </c>
      <c r="U743" s="446">
        <v>0</v>
      </c>
      <c r="V743" s="445">
        <v>0</v>
      </c>
      <c r="W743" s="445">
        <v>0</v>
      </c>
      <c r="X743" s="445">
        <v>0</v>
      </c>
      <c r="Y743" s="445">
        <v>0</v>
      </c>
      <c r="Z743" s="445">
        <v>0</v>
      </c>
      <c r="AA743" s="445">
        <v>0</v>
      </c>
      <c r="AB743" s="445">
        <v>0</v>
      </c>
      <c r="AC743" s="445">
        <v>0</v>
      </c>
      <c r="AD743" s="445">
        <v>0</v>
      </c>
      <c r="AE743" s="445">
        <v>0</v>
      </c>
      <c r="AF743" s="447"/>
      <c r="AG743" s="447"/>
      <c r="AH743" s="447"/>
      <c r="AI743" s="447"/>
      <c r="AJ743" s="447"/>
      <c r="AK743" s="447"/>
      <c r="AL743" s="447"/>
      <c r="AM743" s="447"/>
      <c r="AN743" s="447">
        <v>0</v>
      </c>
      <c r="AO743" s="447">
        <v>0</v>
      </c>
      <c r="AP743" s="447">
        <v>0</v>
      </c>
      <c r="AQ743" s="447">
        <v>0</v>
      </c>
      <c r="AR743" s="447">
        <v>0</v>
      </c>
      <c r="AS743" s="447">
        <v>0</v>
      </c>
      <c r="AT743" s="447">
        <v>0</v>
      </c>
    </row>
    <row r="744" spans="2:47" ht="14.4" x14ac:dyDescent="0.3">
      <c r="B744" s="75" t="s">
        <v>410</v>
      </c>
      <c r="C744" s="445">
        <v>2030.44875</v>
      </c>
      <c r="D744" s="445">
        <v>2032.5209500000003</v>
      </c>
      <c r="E744" s="445">
        <v>2032.1606999999999</v>
      </c>
      <c r="F744" s="446">
        <v>2215.19</v>
      </c>
      <c r="G744" s="445">
        <v>2207.17</v>
      </c>
      <c r="H744" s="445">
        <v>2236.6240000000003</v>
      </c>
      <c r="I744" s="445">
        <v>2236.6249800000001</v>
      </c>
      <c r="J744" s="445">
        <v>2240.77198</v>
      </c>
      <c r="K744" s="446">
        <v>2401.5239799999999</v>
      </c>
      <c r="L744" s="445">
        <v>2401.5239799999999</v>
      </c>
      <c r="M744" s="445">
        <v>2401.5239799999999</v>
      </c>
      <c r="N744" s="445">
        <v>2601.5239799999999</v>
      </c>
      <c r="O744" s="445">
        <v>2601.5239799999999</v>
      </c>
      <c r="P744" s="446">
        <v>2601.5239799999999</v>
      </c>
      <c r="Q744" s="445">
        <v>2601.5239799999999</v>
      </c>
      <c r="R744" s="445">
        <v>2601.5239799999999</v>
      </c>
      <c r="S744" s="445">
        <v>2801.5239799999999</v>
      </c>
      <c r="T744" s="445">
        <v>2801.5239799999999</v>
      </c>
      <c r="U744" s="446">
        <v>3001.5239799999999</v>
      </c>
      <c r="V744" s="445">
        <v>3601.5239799999999</v>
      </c>
      <c r="W744" s="445">
        <v>3601.5239799999999</v>
      </c>
      <c r="X744" s="445">
        <v>3601.5239799999999</v>
      </c>
      <c r="Y744" s="445">
        <v>3601.5239799999999</v>
      </c>
      <c r="Z744" s="445">
        <v>3601.5239799999999</v>
      </c>
      <c r="AA744" s="445">
        <v>3801.5239799999999</v>
      </c>
      <c r="AB744" s="445">
        <v>3801.5239799999999</v>
      </c>
      <c r="AC744" s="445">
        <v>3801.5239799999999</v>
      </c>
      <c r="AD744" s="445">
        <v>3801.5239799999999</v>
      </c>
      <c r="AE744" s="445">
        <v>3801.5239799999999</v>
      </c>
      <c r="AF744" s="447">
        <v>3983.6302999999998</v>
      </c>
      <c r="AG744" s="447">
        <v>4183.6302999999998</v>
      </c>
      <c r="AH744" s="447">
        <v>4183.6302999999998</v>
      </c>
      <c r="AI744" s="447">
        <v>4183.6302999999998</v>
      </c>
      <c r="AJ744" s="447">
        <v>4383.6302999999998</v>
      </c>
      <c r="AK744" s="447">
        <v>4583.6302999999998</v>
      </c>
      <c r="AL744" s="447">
        <v>4783.6302999999998</v>
      </c>
      <c r="AM744" s="447">
        <v>4783.6302999999998</v>
      </c>
      <c r="AN744" s="447">
        <v>4983.6302999999998</v>
      </c>
      <c r="AO744" s="447">
        <v>4983.6302999999998</v>
      </c>
      <c r="AP744" s="447">
        <v>5183.6302999999998</v>
      </c>
      <c r="AQ744" s="447">
        <v>5183.6302999999998</v>
      </c>
      <c r="AR744" s="447">
        <v>5383.6302999999998</v>
      </c>
      <c r="AS744" s="447">
        <v>5583.6302999999998</v>
      </c>
      <c r="AT744" s="447">
        <v>5583.6302999999998</v>
      </c>
    </row>
    <row r="745" spans="2:47" ht="14.4" x14ac:dyDescent="0.3">
      <c r="B745" s="443" t="s">
        <v>411</v>
      </c>
      <c r="C745" s="448">
        <v>4139.1016</v>
      </c>
      <c r="D745" s="448">
        <v>4177.8110000000006</v>
      </c>
      <c r="E745" s="448">
        <v>4393.32935</v>
      </c>
      <c r="F745" s="446">
        <v>4754.9919799999998</v>
      </c>
      <c r="G745" s="448">
        <v>4793.2858800000004</v>
      </c>
      <c r="H745" s="448">
        <v>5060.5453600000001</v>
      </c>
      <c r="I745" s="448">
        <v>5100.3552099999997</v>
      </c>
      <c r="J745" s="448">
        <v>5294.4366300000002</v>
      </c>
      <c r="K745" s="446">
        <v>5552.33583</v>
      </c>
      <c r="L745" s="448">
        <v>6402.33583</v>
      </c>
      <c r="M745" s="448">
        <v>6402.33583</v>
      </c>
      <c r="N745" s="448">
        <v>6602.33583</v>
      </c>
      <c r="O745" s="448">
        <v>6702.33583</v>
      </c>
      <c r="P745" s="446">
        <v>6802.33583</v>
      </c>
      <c r="Q745" s="448">
        <v>6902.33583</v>
      </c>
      <c r="R745" s="448">
        <v>7002.33583</v>
      </c>
      <c r="S745" s="448">
        <v>7202.33583</v>
      </c>
      <c r="T745" s="448">
        <v>7502.33583</v>
      </c>
      <c r="U745" s="446">
        <v>7802.33583</v>
      </c>
      <c r="V745" s="448">
        <v>9602.33583</v>
      </c>
      <c r="W745" s="448">
        <v>9702.33583</v>
      </c>
      <c r="X745" s="448">
        <v>9802.33583</v>
      </c>
      <c r="Y745" s="448">
        <v>9902.33583</v>
      </c>
      <c r="Z745" s="448">
        <v>10002.33583</v>
      </c>
      <c r="AA745" s="448">
        <v>10202.33583</v>
      </c>
      <c r="AB745" s="448">
        <v>10202.33583</v>
      </c>
      <c r="AC745" s="448">
        <v>10402.33583</v>
      </c>
      <c r="AD745" s="448">
        <v>10502.33583</v>
      </c>
      <c r="AE745" s="448">
        <v>10602.33583</v>
      </c>
      <c r="AF745" s="449">
        <v>10220.788559999999</v>
      </c>
      <c r="AG745" s="449">
        <v>10420.788559999999</v>
      </c>
      <c r="AH745" s="449">
        <v>10620.788559999999</v>
      </c>
      <c r="AI745" s="449">
        <v>10820.788559999999</v>
      </c>
      <c r="AJ745" s="449">
        <v>11020.788559999999</v>
      </c>
      <c r="AK745" s="449">
        <v>11220.788559999999</v>
      </c>
      <c r="AL745" s="449">
        <v>11420.788559999999</v>
      </c>
      <c r="AM745" s="449">
        <v>11620.788559999999</v>
      </c>
      <c r="AN745" s="449">
        <v>11820.788559999999</v>
      </c>
      <c r="AO745" s="449">
        <v>12020.788559999999</v>
      </c>
      <c r="AP745" s="449">
        <v>12220.788559999999</v>
      </c>
      <c r="AQ745" s="449">
        <v>12420.788559999999</v>
      </c>
      <c r="AR745" s="449">
        <v>12620.788559999999</v>
      </c>
      <c r="AS745" s="449">
        <v>12920.788559999999</v>
      </c>
      <c r="AT745" s="449">
        <v>13020.788559999999</v>
      </c>
    </row>
    <row r="746" spans="2:47" ht="12" x14ac:dyDescent="0.25">
      <c r="F746" s="440"/>
      <c r="G746" s="441"/>
      <c r="H746" s="441"/>
      <c r="I746" s="441"/>
      <c r="J746" s="441"/>
      <c r="K746" s="440"/>
      <c r="L746" s="441"/>
      <c r="M746" s="441"/>
      <c r="N746" s="441"/>
      <c r="O746" s="441"/>
      <c r="P746" s="440"/>
      <c r="Q746" s="441"/>
      <c r="R746" s="441"/>
      <c r="S746" s="441"/>
      <c r="T746" s="441"/>
      <c r="U746" s="440"/>
      <c r="V746" s="441"/>
      <c r="W746" s="441"/>
      <c r="X746" s="441"/>
      <c r="Y746" s="441"/>
      <c r="Z746" s="441"/>
      <c r="AA746" s="441"/>
      <c r="AB746" s="441"/>
      <c r="AC746" s="441"/>
      <c r="AD746" s="441"/>
      <c r="AE746" s="441"/>
      <c r="AF746" s="441"/>
      <c r="AG746" s="441"/>
      <c r="AH746" s="441"/>
      <c r="AI746" s="441"/>
      <c r="AJ746" s="441"/>
      <c r="AK746" s="441"/>
      <c r="AL746" s="441"/>
      <c r="AM746" s="441"/>
      <c r="AN746" s="441"/>
      <c r="AO746" s="441"/>
      <c r="AP746" s="441"/>
      <c r="AQ746" s="441"/>
      <c r="AR746" s="441"/>
      <c r="AS746" s="441"/>
      <c r="AT746" s="441"/>
    </row>
    <row r="747" spans="2:47" ht="15.6" x14ac:dyDescent="0.3">
      <c r="B747" s="442" t="s">
        <v>412</v>
      </c>
      <c r="C747" s="75">
        <f t="shared" ref="C747:AT747" si="358">+C731</f>
        <v>2007</v>
      </c>
      <c r="D747" s="75">
        <f t="shared" si="358"/>
        <v>2008</v>
      </c>
      <c r="E747" s="75">
        <f t="shared" si="358"/>
        <v>2009</v>
      </c>
      <c r="F747" s="77">
        <f t="shared" si="358"/>
        <v>2010</v>
      </c>
      <c r="G747" s="75">
        <f t="shared" si="358"/>
        <v>2011</v>
      </c>
      <c r="H747" s="75">
        <f t="shared" si="358"/>
        <v>2012</v>
      </c>
      <c r="I747" s="75">
        <f t="shared" si="358"/>
        <v>2013</v>
      </c>
      <c r="J747" s="75">
        <f t="shared" si="358"/>
        <v>2014</v>
      </c>
      <c r="K747" s="77">
        <f t="shared" si="358"/>
        <v>2015</v>
      </c>
      <c r="L747" s="75">
        <f t="shared" si="358"/>
        <v>2016</v>
      </c>
      <c r="M747" s="75">
        <f t="shared" si="358"/>
        <v>2017</v>
      </c>
      <c r="N747" s="75">
        <f t="shared" si="358"/>
        <v>2018</v>
      </c>
      <c r="O747" s="75">
        <f t="shared" si="358"/>
        <v>2019</v>
      </c>
      <c r="P747" s="77">
        <f t="shared" si="358"/>
        <v>2020</v>
      </c>
      <c r="Q747" s="75">
        <f t="shared" si="358"/>
        <v>2021</v>
      </c>
      <c r="R747" s="75">
        <f t="shared" si="358"/>
        <v>2022</v>
      </c>
      <c r="S747" s="75">
        <f t="shared" si="358"/>
        <v>2023</v>
      </c>
      <c r="T747" s="75">
        <f t="shared" si="358"/>
        <v>2024</v>
      </c>
      <c r="U747" s="77">
        <f t="shared" si="358"/>
        <v>2025</v>
      </c>
      <c r="V747" s="75">
        <f t="shared" si="358"/>
        <v>2026</v>
      </c>
      <c r="W747" s="75">
        <f t="shared" si="358"/>
        <v>2027</v>
      </c>
      <c r="X747" s="75">
        <f t="shared" si="358"/>
        <v>2028</v>
      </c>
      <c r="Y747" s="75">
        <f t="shared" si="358"/>
        <v>2029</v>
      </c>
      <c r="Z747" s="75">
        <f t="shared" si="358"/>
        <v>2030</v>
      </c>
      <c r="AA747" s="75">
        <f t="shared" si="358"/>
        <v>2031</v>
      </c>
      <c r="AB747" s="75">
        <f t="shared" si="358"/>
        <v>2032</v>
      </c>
      <c r="AC747" s="75">
        <f t="shared" si="358"/>
        <v>2033</v>
      </c>
      <c r="AD747" s="75">
        <f t="shared" si="358"/>
        <v>2034</v>
      </c>
      <c r="AE747" s="75">
        <f t="shared" si="358"/>
        <v>2035</v>
      </c>
      <c r="AF747" s="75">
        <f t="shared" si="358"/>
        <v>2036</v>
      </c>
      <c r="AG747" s="75">
        <f t="shared" si="358"/>
        <v>2037</v>
      </c>
      <c r="AH747" s="75">
        <f t="shared" si="358"/>
        <v>2038</v>
      </c>
      <c r="AI747" s="75">
        <f t="shared" si="358"/>
        <v>2039</v>
      </c>
      <c r="AJ747" s="75">
        <f t="shared" si="358"/>
        <v>2040</v>
      </c>
      <c r="AK747" s="75">
        <f t="shared" si="358"/>
        <v>2041</v>
      </c>
      <c r="AL747" s="75">
        <f t="shared" si="358"/>
        <v>2042</v>
      </c>
      <c r="AM747" s="75">
        <f t="shared" si="358"/>
        <v>2043</v>
      </c>
      <c r="AN747" s="75">
        <f t="shared" si="358"/>
        <v>2044</v>
      </c>
      <c r="AO747" s="75">
        <f t="shared" si="358"/>
        <v>2045</v>
      </c>
      <c r="AP747" s="75">
        <f t="shared" si="358"/>
        <v>2046</v>
      </c>
      <c r="AQ747" s="75">
        <f t="shared" si="358"/>
        <v>2047</v>
      </c>
      <c r="AR747" s="75">
        <f t="shared" si="358"/>
        <v>2048</v>
      </c>
      <c r="AS747" s="75">
        <f t="shared" si="358"/>
        <v>2049</v>
      </c>
      <c r="AT747" s="75">
        <f t="shared" si="358"/>
        <v>2050</v>
      </c>
    </row>
    <row r="748" spans="2:47" x14ac:dyDescent="0.2">
      <c r="B748" s="75" t="s">
        <v>413</v>
      </c>
      <c r="C748" s="450">
        <f t="shared" ref="C748:K748" si="359">+C695</f>
        <v>2030.44875</v>
      </c>
      <c r="D748" s="450">
        <f t="shared" si="359"/>
        <v>2032.5209499999999</v>
      </c>
      <c r="E748" s="450">
        <f t="shared" si="359"/>
        <v>2032.1606999999999</v>
      </c>
      <c r="F748" s="451">
        <f t="shared" si="359"/>
        <v>2215.19</v>
      </c>
      <c r="G748" s="450">
        <f t="shared" si="359"/>
        <v>2207.17</v>
      </c>
      <c r="H748" s="450">
        <f t="shared" si="359"/>
        <v>2236.6239999999998</v>
      </c>
      <c r="I748" s="450">
        <f t="shared" si="359"/>
        <v>2236.6249800000001</v>
      </c>
      <c r="J748" s="450">
        <f t="shared" si="359"/>
        <v>2240.7719799999995</v>
      </c>
      <c r="K748" s="451">
        <f t="shared" si="359"/>
        <v>2401.5239799999999</v>
      </c>
      <c r="L748" s="450">
        <f>+L695+L696</f>
        <v>4418.1789800000006</v>
      </c>
      <c r="M748" s="450">
        <f t="shared" ref="M748:AT748" si="360">+M695+M696</f>
        <v>4418.1789800000006</v>
      </c>
      <c r="N748" s="450">
        <f t="shared" si="360"/>
        <v>4418.1789800000006</v>
      </c>
      <c r="O748" s="450">
        <f t="shared" si="360"/>
        <v>4418.1789800000006</v>
      </c>
      <c r="P748" s="451">
        <f t="shared" si="360"/>
        <v>4418.1789800000006</v>
      </c>
      <c r="Q748" s="450">
        <f t="shared" si="360"/>
        <v>4418.1789800000006</v>
      </c>
      <c r="R748" s="450">
        <f t="shared" si="360"/>
        <v>4418.1789800000006</v>
      </c>
      <c r="S748" s="450">
        <f t="shared" si="360"/>
        <v>4418.1789800000006</v>
      </c>
      <c r="T748" s="450">
        <f t="shared" si="360"/>
        <v>4418.1789800000006</v>
      </c>
      <c r="U748" s="451">
        <f t="shared" si="360"/>
        <v>4418.1789800000006</v>
      </c>
      <c r="V748" s="450">
        <f t="shared" si="360"/>
        <v>4418.1789800000006</v>
      </c>
      <c r="W748" s="450">
        <f t="shared" si="360"/>
        <v>4418.1789800000006</v>
      </c>
      <c r="X748" s="450">
        <f t="shared" si="360"/>
        <v>4418.1789800000006</v>
      </c>
      <c r="Y748" s="450">
        <f t="shared" si="360"/>
        <v>4418.1789800000006</v>
      </c>
      <c r="Z748" s="450">
        <f t="shared" si="360"/>
        <v>4418.1789800000006</v>
      </c>
      <c r="AA748" s="450">
        <f t="shared" si="360"/>
        <v>4418.1789800000006</v>
      </c>
      <c r="AB748" s="450">
        <f t="shared" si="360"/>
        <v>4418.1789800000006</v>
      </c>
      <c r="AC748" s="450">
        <f t="shared" si="360"/>
        <v>4418.1789800000006</v>
      </c>
      <c r="AD748" s="450">
        <f t="shared" si="360"/>
        <v>4418.1789800000006</v>
      </c>
      <c r="AE748" s="450">
        <f t="shared" si="360"/>
        <v>4418.1789800000006</v>
      </c>
      <c r="AF748" s="450">
        <f t="shared" si="360"/>
        <v>4418.1789800000006</v>
      </c>
      <c r="AG748" s="450">
        <f t="shared" si="360"/>
        <v>4418.1789800000006</v>
      </c>
      <c r="AH748" s="450">
        <f t="shared" si="360"/>
        <v>4418.1789800000006</v>
      </c>
      <c r="AI748" s="450">
        <f t="shared" si="360"/>
        <v>4418.1789800000006</v>
      </c>
      <c r="AJ748" s="450">
        <f t="shared" si="360"/>
        <v>4418.1789800000006</v>
      </c>
      <c r="AK748" s="450">
        <f t="shared" si="360"/>
        <v>4418.1789800000006</v>
      </c>
      <c r="AL748" s="450">
        <f t="shared" si="360"/>
        <v>4418.1789800000006</v>
      </c>
      <c r="AM748" s="450">
        <f t="shared" si="360"/>
        <v>4418.1789800000006</v>
      </c>
      <c r="AN748" s="450">
        <f t="shared" si="360"/>
        <v>4418.1789800000006</v>
      </c>
      <c r="AO748" s="450">
        <f t="shared" si="360"/>
        <v>4418.1789800000006</v>
      </c>
      <c r="AP748" s="450">
        <f t="shared" si="360"/>
        <v>4418.1789800000006</v>
      </c>
      <c r="AQ748" s="450">
        <f t="shared" si="360"/>
        <v>4418.1789800000006</v>
      </c>
      <c r="AR748" s="450">
        <f t="shared" si="360"/>
        <v>4418.1789800000006</v>
      </c>
      <c r="AS748" s="450">
        <f t="shared" si="360"/>
        <v>4418.1789800000006</v>
      </c>
      <c r="AT748" s="450">
        <f t="shared" si="360"/>
        <v>4638.4892799999998</v>
      </c>
    </row>
    <row r="749" spans="2:47" x14ac:dyDescent="0.2">
      <c r="B749" s="75" t="s">
        <v>414</v>
      </c>
      <c r="C749" s="428">
        <f t="shared" ref="C749:AT750" si="361">+C698</f>
        <v>0</v>
      </c>
      <c r="D749" s="428">
        <f t="shared" si="361"/>
        <v>0</v>
      </c>
      <c r="E749" s="428">
        <f t="shared" si="361"/>
        <v>0</v>
      </c>
      <c r="F749" s="429">
        <f t="shared" si="361"/>
        <v>0</v>
      </c>
      <c r="G749" s="428">
        <f t="shared" si="361"/>
        <v>0</v>
      </c>
      <c r="H749" s="428">
        <f t="shared" si="361"/>
        <v>0</v>
      </c>
      <c r="I749" s="428">
        <f t="shared" si="361"/>
        <v>0</v>
      </c>
      <c r="J749" s="428">
        <f t="shared" si="361"/>
        <v>0</v>
      </c>
      <c r="K749" s="429">
        <f t="shared" si="361"/>
        <v>0</v>
      </c>
      <c r="L749" s="428">
        <f t="shared" si="361"/>
        <v>0</v>
      </c>
      <c r="M749" s="428">
        <f t="shared" si="361"/>
        <v>4.1416666666666666</v>
      </c>
      <c r="N749" s="428">
        <f t="shared" si="361"/>
        <v>84.95</v>
      </c>
      <c r="O749" s="428">
        <f t="shared" si="361"/>
        <v>96.7</v>
      </c>
      <c r="P749" s="429">
        <f t="shared" si="361"/>
        <v>96.7</v>
      </c>
      <c r="Q749" s="428">
        <f t="shared" si="361"/>
        <v>96.7</v>
      </c>
      <c r="R749" s="428">
        <f t="shared" si="361"/>
        <v>96.7</v>
      </c>
      <c r="S749" s="428">
        <f t="shared" si="361"/>
        <v>96.7</v>
      </c>
      <c r="T749" s="428">
        <f t="shared" si="361"/>
        <v>96.7</v>
      </c>
      <c r="U749" s="429">
        <f t="shared" si="361"/>
        <v>96.7</v>
      </c>
      <c r="V749" s="428">
        <f t="shared" si="361"/>
        <v>96.7</v>
      </c>
      <c r="W749" s="428">
        <f t="shared" si="361"/>
        <v>336.7</v>
      </c>
      <c r="X749" s="428">
        <f t="shared" si="361"/>
        <v>426.2</v>
      </c>
      <c r="Y749" s="428">
        <f t="shared" si="361"/>
        <v>473.8</v>
      </c>
      <c r="Z749" s="428">
        <f t="shared" si="361"/>
        <v>473.8</v>
      </c>
      <c r="AA749" s="428">
        <f t="shared" si="361"/>
        <v>519.79999999999995</v>
      </c>
      <c r="AB749" s="428">
        <f t="shared" si="361"/>
        <v>555.79999999999995</v>
      </c>
      <c r="AC749" s="428">
        <f t="shared" si="361"/>
        <v>588.79999999999995</v>
      </c>
      <c r="AD749" s="428">
        <f t="shared" si="361"/>
        <v>588.79999999999995</v>
      </c>
      <c r="AE749" s="428">
        <f t="shared" si="361"/>
        <v>588.79999999999995</v>
      </c>
      <c r="AF749" s="428">
        <f t="shared" si="361"/>
        <v>588.79999999999995</v>
      </c>
      <c r="AG749" s="428">
        <f t="shared" si="361"/>
        <v>588.79999999999995</v>
      </c>
      <c r="AH749" s="428">
        <f t="shared" si="361"/>
        <v>588.79999999999995</v>
      </c>
      <c r="AI749" s="428">
        <f t="shared" si="361"/>
        <v>588.79999999999995</v>
      </c>
      <c r="AJ749" s="428">
        <f t="shared" si="361"/>
        <v>588.79999999999995</v>
      </c>
      <c r="AK749" s="428">
        <f t="shared" si="361"/>
        <v>588.79999999999995</v>
      </c>
      <c r="AL749" s="428">
        <f t="shared" si="361"/>
        <v>588.79999999999995</v>
      </c>
      <c r="AM749" s="428">
        <f t="shared" si="361"/>
        <v>588.79999999999995</v>
      </c>
      <c r="AN749" s="428">
        <f t="shared" si="361"/>
        <v>588.79999999999995</v>
      </c>
      <c r="AO749" s="428">
        <f t="shared" si="361"/>
        <v>588.79999999999995</v>
      </c>
      <c r="AP749" s="428">
        <f t="shared" si="361"/>
        <v>588.79999999999995</v>
      </c>
      <c r="AQ749" s="428">
        <f t="shared" si="361"/>
        <v>588.79999999999995</v>
      </c>
      <c r="AR749" s="428">
        <f t="shared" si="361"/>
        <v>588.79999999999995</v>
      </c>
      <c r="AS749" s="428">
        <f t="shared" si="361"/>
        <v>588.79999999999995</v>
      </c>
      <c r="AT749" s="428">
        <f t="shared" si="361"/>
        <v>588.79999999999995</v>
      </c>
    </row>
    <row r="750" spans="2:47" x14ac:dyDescent="0.2">
      <c r="B750" s="75" t="s">
        <v>415</v>
      </c>
      <c r="C750" s="428">
        <f t="shared" si="361"/>
        <v>0</v>
      </c>
      <c r="D750" s="428">
        <f t="shared" si="361"/>
        <v>0</v>
      </c>
      <c r="E750" s="428">
        <f t="shared" si="361"/>
        <v>0</v>
      </c>
      <c r="F750" s="429">
        <f t="shared" si="361"/>
        <v>0</v>
      </c>
      <c r="G750" s="428">
        <f t="shared" si="361"/>
        <v>0</v>
      </c>
      <c r="H750" s="428">
        <f t="shared" si="361"/>
        <v>0</v>
      </c>
      <c r="I750" s="428">
        <f t="shared" si="361"/>
        <v>0</v>
      </c>
      <c r="J750" s="428">
        <f t="shared" si="361"/>
        <v>0</v>
      </c>
      <c r="K750" s="429">
        <f t="shared" si="361"/>
        <v>0</v>
      </c>
      <c r="L750" s="428">
        <f t="shared" si="361"/>
        <v>44</v>
      </c>
      <c r="M750" s="428">
        <f t="shared" si="361"/>
        <v>87.3</v>
      </c>
      <c r="N750" s="428">
        <f t="shared" si="361"/>
        <v>104.14</v>
      </c>
      <c r="O750" s="428">
        <f t="shared" si="361"/>
        <v>104.14</v>
      </c>
      <c r="P750" s="429">
        <f t="shared" si="361"/>
        <v>104.14</v>
      </c>
      <c r="Q750" s="428">
        <f t="shared" si="361"/>
        <v>104.14</v>
      </c>
      <c r="R750" s="428">
        <f t="shared" si="361"/>
        <v>104.14</v>
      </c>
      <c r="S750" s="428">
        <f t="shared" si="361"/>
        <v>104.14</v>
      </c>
      <c r="T750" s="428">
        <f t="shared" si="361"/>
        <v>104.14</v>
      </c>
      <c r="U750" s="429">
        <f t="shared" si="361"/>
        <v>104.14</v>
      </c>
      <c r="V750" s="428">
        <f t="shared" si="361"/>
        <v>104.14</v>
      </c>
      <c r="W750" s="428">
        <f t="shared" si="361"/>
        <v>104.14</v>
      </c>
      <c r="X750" s="428">
        <f t="shared" si="361"/>
        <v>104.14</v>
      </c>
      <c r="Y750" s="428">
        <f t="shared" si="361"/>
        <v>104.14</v>
      </c>
      <c r="Z750" s="428">
        <f t="shared" si="361"/>
        <v>104.14</v>
      </c>
      <c r="AA750" s="428">
        <f t="shared" si="361"/>
        <v>104.14</v>
      </c>
      <c r="AB750" s="428">
        <f t="shared" si="361"/>
        <v>104.14</v>
      </c>
      <c r="AC750" s="428">
        <f t="shared" si="361"/>
        <v>104.14</v>
      </c>
      <c r="AD750" s="428">
        <f t="shared" si="361"/>
        <v>128.13999999999999</v>
      </c>
      <c r="AE750" s="428">
        <f t="shared" si="361"/>
        <v>152.13999999999999</v>
      </c>
      <c r="AF750" s="428">
        <f t="shared" si="361"/>
        <v>167.14</v>
      </c>
      <c r="AG750" s="428">
        <f t="shared" si="361"/>
        <v>177.14</v>
      </c>
      <c r="AH750" s="428">
        <f t="shared" si="361"/>
        <v>177.14</v>
      </c>
      <c r="AI750" s="428">
        <f t="shared" si="361"/>
        <v>177.14</v>
      </c>
      <c r="AJ750" s="428">
        <f t="shared" si="361"/>
        <v>177.14</v>
      </c>
      <c r="AK750" s="428">
        <f t="shared" si="361"/>
        <v>177.14</v>
      </c>
      <c r="AL750" s="428">
        <f t="shared" si="361"/>
        <v>177.14</v>
      </c>
      <c r="AM750" s="428">
        <f t="shared" si="361"/>
        <v>177.14</v>
      </c>
      <c r="AN750" s="428">
        <f t="shared" si="361"/>
        <v>177.14</v>
      </c>
      <c r="AO750" s="428">
        <f t="shared" si="361"/>
        <v>177.14</v>
      </c>
      <c r="AP750" s="428">
        <f t="shared" si="361"/>
        <v>177.14</v>
      </c>
      <c r="AQ750" s="428">
        <f t="shared" si="361"/>
        <v>177.14</v>
      </c>
      <c r="AR750" s="428">
        <f t="shared" si="361"/>
        <v>177.14</v>
      </c>
      <c r="AS750" s="428">
        <f t="shared" si="361"/>
        <v>177.14</v>
      </c>
      <c r="AT750" s="428">
        <f t="shared" si="361"/>
        <v>177.14</v>
      </c>
    </row>
    <row r="751" spans="2:47" ht="12" x14ac:dyDescent="0.25">
      <c r="B751" s="75" t="s">
        <v>416</v>
      </c>
      <c r="C751" s="452">
        <f>+C744-SUM(C748:C750)</f>
        <v>0</v>
      </c>
      <c r="D751" s="452">
        <f>+D744-SUM(D748:D750)</f>
        <v>0</v>
      </c>
      <c r="E751" s="452">
        <f>+E744-SUM(E748:E750)</f>
        <v>0</v>
      </c>
      <c r="F751" s="453">
        <f>+F744-SUM(F748:F750)</f>
        <v>0</v>
      </c>
      <c r="G751" s="452">
        <f>+G744-SUM(G748:G750)</f>
        <v>0</v>
      </c>
      <c r="H751" s="452">
        <f t="shared" ref="H751:AT751" si="362">+H744-SUM(H748:H750)</f>
        <v>0</v>
      </c>
      <c r="I751" s="452">
        <f t="shared" si="362"/>
        <v>0</v>
      </c>
      <c r="J751" s="452">
        <f t="shared" si="362"/>
        <v>0</v>
      </c>
      <c r="K751" s="453">
        <f t="shared" si="362"/>
        <v>0</v>
      </c>
      <c r="L751" s="452">
        <f t="shared" si="362"/>
        <v>-2060.6550000000007</v>
      </c>
      <c r="M751" s="452">
        <f t="shared" si="362"/>
        <v>-2108.0966666666673</v>
      </c>
      <c r="N751" s="452">
        <f t="shared" si="362"/>
        <v>-2005.7450000000008</v>
      </c>
      <c r="O751" s="452">
        <f t="shared" si="362"/>
        <v>-2017.4950000000008</v>
      </c>
      <c r="P751" s="453">
        <f t="shared" si="362"/>
        <v>-2017.4950000000008</v>
      </c>
      <c r="Q751" s="452">
        <f t="shared" si="362"/>
        <v>-2017.4950000000008</v>
      </c>
      <c r="R751" s="452">
        <f t="shared" si="362"/>
        <v>-2017.4950000000008</v>
      </c>
      <c r="S751" s="452">
        <f t="shared" si="362"/>
        <v>-1817.4950000000008</v>
      </c>
      <c r="T751" s="452">
        <f t="shared" si="362"/>
        <v>-1817.4950000000008</v>
      </c>
      <c r="U751" s="453">
        <f t="shared" si="362"/>
        <v>-1617.4950000000008</v>
      </c>
      <c r="V751" s="452">
        <f t="shared" si="362"/>
        <v>-1017.4950000000008</v>
      </c>
      <c r="W751" s="452">
        <f t="shared" si="362"/>
        <v>-1257.4950000000008</v>
      </c>
      <c r="X751" s="452">
        <f t="shared" si="362"/>
        <v>-1346.9950000000008</v>
      </c>
      <c r="Y751" s="452">
        <f t="shared" si="362"/>
        <v>-1394.5950000000012</v>
      </c>
      <c r="Z751" s="452">
        <f t="shared" si="362"/>
        <v>-1394.5950000000012</v>
      </c>
      <c r="AA751" s="452">
        <f t="shared" si="362"/>
        <v>-1240.5950000000012</v>
      </c>
      <c r="AB751" s="452">
        <f t="shared" si="362"/>
        <v>-1276.5950000000012</v>
      </c>
      <c r="AC751" s="452">
        <f t="shared" si="362"/>
        <v>-1309.5950000000012</v>
      </c>
      <c r="AD751" s="452">
        <f t="shared" si="362"/>
        <v>-1333.5950000000012</v>
      </c>
      <c r="AE751" s="452">
        <f t="shared" si="362"/>
        <v>-1357.5950000000012</v>
      </c>
      <c r="AF751" s="452">
        <f t="shared" si="362"/>
        <v>-1190.4886800000013</v>
      </c>
      <c r="AG751" s="452">
        <f t="shared" si="362"/>
        <v>-1000.4886800000013</v>
      </c>
      <c r="AH751" s="452">
        <f t="shared" si="362"/>
        <v>-1000.4886800000013</v>
      </c>
      <c r="AI751" s="452">
        <f t="shared" si="362"/>
        <v>-1000.4886800000013</v>
      </c>
      <c r="AJ751" s="452">
        <f t="shared" si="362"/>
        <v>-800.4886800000013</v>
      </c>
      <c r="AK751" s="452">
        <f t="shared" si="362"/>
        <v>-600.4886800000013</v>
      </c>
      <c r="AL751" s="452">
        <f t="shared" si="362"/>
        <v>-400.4886800000013</v>
      </c>
      <c r="AM751" s="452">
        <f t="shared" si="362"/>
        <v>-400.4886800000013</v>
      </c>
      <c r="AN751" s="452">
        <f t="shared" si="362"/>
        <v>-200.4886800000013</v>
      </c>
      <c r="AO751" s="452">
        <f t="shared" si="362"/>
        <v>-200.4886800000013</v>
      </c>
      <c r="AP751" s="452">
        <f t="shared" si="362"/>
        <v>-0.48868000000129541</v>
      </c>
      <c r="AQ751" s="452">
        <f t="shared" si="362"/>
        <v>-0.48868000000129541</v>
      </c>
      <c r="AR751" s="452">
        <f t="shared" si="362"/>
        <v>199.5113199999987</v>
      </c>
      <c r="AS751" s="452">
        <f t="shared" si="362"/>
        <v>399.5113199999987</v>
      </c>
      <c r="AT751" s="452">
        <f t="shared" si="362"/>
        <v>179.20101999999952</v>
      </c>
      <c r="AU751" s="315">
        <f>+AT748+AT749+AT750+AT751</f>
        <v>5583.6302999999998</v>
      </c>
    </row>
    <row r="752" spans="2:47" x14ac:dyDescent="0.2">
      <c r="B752" s="75" t="str">
        <f>+B743</f>
        <v>HID Santiago</v>
      </c>
      <c r="C752" s="454">
        <f t="shared" ref="C752:AT753" si="363">+C742</f>
        <v>0</v>
      </c>
      <c r="D752" s="454">
        <f t="shared" si="363"/>
        <v>0</v>
      </c>
      <c r="E752" s="454">
        <f t="shared" si="363"/>
        <v>0</v>
      </c>
      <c r="F752" s="455">
        <f t="shared" si="363"/>
        <v>0</v>
      </c>
      <c r="G752" s="454">
        <f t="shared" si="363"/>
        <v>0</v>
      </c>
      <c r="H752" s="454">
        <f t="shared" si="363"/>
        <v>0</v>
      </c>
      <c r="I752" s="454">
        <f t="shared" si="363"/>
        <v>0</v>
      </c>
      <c r="J752" s="454">
        <f t="shared" si="363"/>
        <v>0</v>
      </c>
      <c r="K752" s="455">
        <f t="shared" si="363"/>
        <v>0</v>
      </c>
      <c r="L752" s="454">
        <f t="shared" si="363"/>
        <v>0</v>
      </c>
      <c r="M752" s="454">
        <f t="shared" si="363"/>
        <v>0</v>
      </c>
      <c r="N752" s="454">
        <f t="shared" si="363"/>
        <v>0</v>
      </c>
      <c r="O752" s="454">
        <f t="shared" si="363"/>
        <v>0</v>
      </c>
      <c r="P752" s="455">
        <f t="shared" si="363"/>
        <v>0</v>
      </c>
      <c r="Q752" s="454">
        <f t="shared" si="363"/>
        <v>0</v>
      </c>
      <c r="R752" s="454">
        <f t="shared" si="363"/>
        <v>0</v>
      </c>
      <c r="S752" s="454">
        <f t="shared" si="363"/>
        <v>0</v>
      </c>
      <c r="T752" s="454">
        <f t="shared" si="363"/>
        <v>0</v>
      </c>
      <c r="U752" s="455">
        <f t="shared" si="363"/>
        <v>0</v>
      </c>
      <c r="V752" s="454">
        <f t="shared" si="363"/>
        <v>0</v>
      </c>
      <c r="W752" s="454">
        <f t="shared" si="363"/>
        <v>0</v>
      </c>
      <c r="X752" s="454">
        <f t="shared" si="363"/>
        <v>0</v>
      </c>
      <c r="Y752" s="454">
        <f t="shared" si="363"/>
        <v>0</v>
      </c>
      <c r="Z752" s="454">
        <f t="shared" si="363"/>
        <v>0</v>
      </c>
      <c r="AA752" s="454">
        <f t="shared" si="363"/>
        <v>0</v>
      </c>
      <c r="AB752" s="454">
        <f t="shared" si="363"/>
        <v>0</v>
      </c>
      <c r="AC752" s="454">
        <f t="shared" si="363"/>
        <v>0</v>
      </c>
      <c r="AD752" s="454">
        <f t="shared" si="363"/>
        <v>0</v>
      </c>
      <c r="AE752" s="454">
        <f t="shared" si="363"/>
        <v>0</v>
      </c>
      <c r="AF752" s="454">
        <f t="shared" si="363"/>
        <v>0</v>
      </c>
      <c r="AG752" s="454">
        <f t="shared" si="363"/>
        <v>0</v>
      </c>
      <c r="AH752" s="454">
        <f t="shared" si="363"/>
        <v>0</v>
      </c>
      <c r="AI752" s="454">
        <f t="shared" si="363"/>
        <v>0</v>
      </c>
      <c r="AJ752" s="454">
        <f t="shared" si="363"/>
        <v>0</v>
      </c>
      <c r="AK752" s="454">
        <f t="shared" si="363"/>
        <v>0</v>
      </c>
      <c r="AL752" s="454">
        <f t="shared" si="363"/>
        <v>0</v>
      </c>
      <c r="AM752" s="454">
        <f t="shared" si="363"/>
        <v>0</v>
      </c>
      <c r="AN752" s="454">
        <f t="shared" si="363"/>
        <v>0</v>
      </c>
      <c r="AO752" s="454">
        <f t="shared" si="363"/>
        <v>0</v>
      </c>
      <c r="AP752" s="454">
        <f t="shared" si="363"/>
        <v>0</v>
      </c>
      <c r="AQ752" s="454">
        <f t="shared" si="363"/>
        <v>0</v>
      </c>
      <c r="AR752" s="454">
        <f t="shared" si="363"/>
        <v>0</v>
      </c>
      <c r="AS752" s="454">
        <f t="shared" si="363"/>
        <v>0</v>
      </c>
      <c r="AT752" s="454">
        <f t="shared" si="363"/>
        <v>0</v>
      </c>
    </row>
    <row r="753" spans="2:46" x14ac:dyDescent="0.2">
      <c r="B753" s="75" t="s">
        <v>417</v>
      </c>
      <c r="C753" s="454">
        <f t="shared" si="363"/>
        <v>0</v>
      </c>
      <c r="D753" s="454">
        <f t="shared" si="363"/>
        <v>0</v>
      </c>
      <c r="E753" s="454">
        <f t="shared" si="363"/>
        <v>0</v>
      </c>
      <c r="F753" s="455">
        <f t="shared" si="363"/>
        <v>0</v>
      </c>
      <c r="G753" s="454">
        <f t="shared" si="363"/>
        <v>0</v>
      </c>
      <c r="H753" s="454">
        <f t="shared" si="363"/>
        <v>0</v>
      </c>
      <c r="I753" s="454">
        <f t="shared" si="363"/>
        <v>0</v>
      </c>
      <c r="J753" s="454">
        <f t="shared" si="363"/>
        <v>0</v>
      </c>
      <c r="K753" s="455">
        <f t="shared" si="363"/>
        <v>0</v>
      </c>
      <c r="L753" s="454">
        <f t="shared" si="363"/>
        <v>0</v>
      </c>
      <c r="M753" s="454">
        <f t="shared" si="363"/>
        <v>0</v>
      </c>
      <c r="N753" s="454">
        <f t="shared" si="363"/>
        <v>0</v>
      </c>
      <c r="O753" s="454">
        <f t="shared" si="363"/>
        <v>0</v>
      </c>
      <c r="P753" s="455">
        <f t="shared" si="363"/>
        <v>0</v>
      </c>
      <c r="Q753" s="454">
        <f t="shared" si="363"/>
        <v>0</v>
      </c>
      <c r="R753" s="454">
        <f t="shared" si="363"/>
        <v>0</v>
      </c>
      <c r="S753" s="454">
        <f t="shared" si="363"/>
        <v>0</v>
      </c>
      <c r="T753" s="454">
        <f t="shared" si="363"/>
        <v>0</v>
      </c>
      <c r="U753" s="455">
        <f t="shared" si="363"/>
        <v>0</v>
      </c>
      <c r="V753" s="454">
        <f t="shared" si="363"/>
        <v>0</v>
      </c>
      <c r="W753" s="454">
        <f t="shared" si="363"/>
        <v>0</v>
      </c>
      <c r="X753" s="454">
        <f t="shared" si="363"/>
        <v>0</v>
      </c>
      <c r="Y753" s="454">
        <f t="shared" si="363"/>
        <v>0</v>
      </c>
      <c r="Z753" s="454">
        <f t="shared" si="363"/>
        <v>0</v>
      </c>
      <c r="AA753" s="454">
        <f t="shared" si="363"/>
        <v>0</v>
      </c>
      <c r="AB753" s="454">
        <f t="shared" si="363"/>
        <v>0</v>
      </c>
      <c r="AC753" s="454">
        <f t="shared" si="363"/>
        <v>0</v>
      </c>
      <c r="AD753" s="454">
        <f t="shared" si="363"/>
        <v>0</v>
      </c>
      <c r="AE753" s="454">
        <f t="shared" si="363"/>
        <v>0</v>
      </c>
      <c r="AF753" s="454">
        <f t="shared" si="363"/>
        <v>0</v>
      </c>
      <c r="AG753" s="454">
        <f t="shared" si="363"/>
        <v>0</v>
      </c>
      <c r="AH753" s="454">
        <f t="shared" si="363"/>
        <v>0</v>
      </c>
      <c r="AI753" s="454">
        <f t="shared" si="363"/>
        <v>0</v>
      </c>
      <c r="AJ753" s="454">
        <f t="shared" si="363"/>
        <v>0</v>
      </c>
      <c r="AK753" s="454">
        <f t="shared" si="363"/>
        <v>0</v>
      </c>
      <c r="AL753" s="454">
        <f t="shared" si="363"/>
        <v>0</v>
      </c>
      <c r="AM753" s="454">
        <f t="shared" si="363"/>
        <v>0</v>
      </c>
      <c r="AN753" s="454">
        <f t="shared" si="363"/>
        <v>0</v>
      </c>
      <c r="AO753" s="454">
        <f t="shared" si="363"/>
        <v>0</v>
      </c>
      <c r="AP753" s="454">
        <f t="shared" si="363"/>
        <v>0</v>
      </c>
      <c r="AQ753" s="454">
        <f t="shared" si="363"/>
        <v>0</v>
      </c>
      <c r="AR753" s="454">
        <f t="shared" si="363"/>
        <v>0</v>
      </c>
      <c r="AS753" s="454">
        <f t="shared" si="363"/>
        <v>0</v>
      </c>
      <c r="AT753" s="454">
        <f t="shared" si="363"/>
        <v>0</v>
      </c>
    </row>
    <row r="754" spans="2:46" x14ac:dyDescent="0.2">
      <c r="B754" s="75" t="str">
        <f t="shared" ref="B754:AT756" si="364">+B739</f>
        <v>Eolicas</v>
      </c>
      <c r="C754" s="454">
        <f t="shared" si="364"/>
        <v>0</v>
      </c>
      <c r="D754" s="454">
        <f t="shared" si="364"/>
        <v>0</v>
      </c>
      <c r="E754" s="454">
        <f t="shared" si="364"/>
        <v>0</v>
      </c>
      <c r="F754" s="455">
        <f t="shared" si="364"/>
        <v>0</v>
      </c>
      <c r="G754" s="454">
        <f t="shared" si="364"/>
        <v>0</v>
      </c>
      <c r="H754" s="454">
        <f t="shared" si="364"/>
        <v>0</v>
      </c>
      <c r="I754" s="454">
        <f t="shared" si="364"/>
        <v>16.5</v>
      </c>
      <c r="J754" s="454">
        <f t="shared" si="364"/>
        <v>16.5</v>
      </c>
      <c r="K754" s="455">
        <f t="shared" si="364"/>
        <v>16.5</v>
      </c>
      <c r="L754" s="454">
        <f t="shared" si="364"/>
        <v>16.5</v>
      </c>
      <c r="M754" s="454">
        <f t="shared" si="364"/>
        <v>16.5</v>
      </c>
      <c r="N754" s="454">
        <f t="shared" si="364"/>
        <v>16.5</v>
      </c>
      <c r="O754" s="454">
        <f t="shared" si="364"/>
        <v>16.5</v>
      </c>
      <c r="P754" s="455">
        <f t="shared" si="364"/>
        <v>16.5</v>
      </c>
      <c r="Q754" s="454">
        <f t="shared" si="364"/>
        <v>16.5</v>
      </c>
      <c r="R754" s="454">
        <f t="shared" si="364"/>
        <v>16.5</v>
      </c>
      <c r="S754" s="454">
        <f t="shared" si="364"/>
        <v>16.5</v>
      </c>
      <c r="T754" s="454">
        <f t="shared" si="364"/>
        <v>16.5</v>
      </c>
      <c r="U754" s="455">
        <f t="shared" si="364"/>
        <v>16.5</v>
      </c>
      <c r="V754" s="454">
        <f t="shared" si="364"/>
        <v>16.5</v>
      </c>
      <c r="W754" s="454">
        <f t="shared" si="364"/>
        <v>16.5</v>
      </c>
      <c r="X754" s="454">
        <f t="shared" si="364"/>
        <v>16.5</v>
      </c>
      <c r="Y754" s="454">
        <f t="shared" si="364"/>
        <v>16.5</v>
      </c>
      <c r="Z754" s="454">
        <f t="shared" si="364"/>
        <v>16.5</v>
      </c>
      <c r="AA754" s="454">
        <f t="shared" si="364"/>
        <v>16.5</v>
      </c>
      <c r="AB754" s="454">
        <f t="shared" si="364"/>
        <v>16.5</v>
      </c>
      <c r="AC754" s="454">
        <f t="shared" si="364"/>
        <v>16.5</v>
      </c>
      <c r="AD754" s="454">
        <f t="shared" si="364"/>
        <v>16.5</v>
      </c>
      <c r="AE754" s="454">
        <f t="shared" si="364"/>
        <v>16.5</v>
      </c>
      <c r="AF754" s="454">
        <f t="shared" si="364"/>
        <v>22</v>
      </c>
      <c r="AG754" s="454">
        <f t="shared" si="364"/>
        <v>22</v>
      </c>
      <c r="AH754" s="454">
        <f t="shared" si="364"/>
        <v>22</v>
      </c>
      <c r="AI754" s="454">
        <f t="shared" si="364"/>
        <v>22</v>
      </c>
      <c r="AJ754" s="454">
        <f t="shared" si="364"/>
        <v>22</v>
      </c>
      <c r="AK754" s="454">
        <f t="shared" si="364"/>
        <v>22</v>
      </c>
      <c r="AL754" s="454">
        <f t="shared" si="364"/>
        <v>22</v>
      </c>
      <c r="AM754" s="454">
        <f t="shared" si="364"/>
        <v>22</v>
      </c>
      <c r="AN754" s="454">
        <f t="shared" si="364"/>
        <v>22</v>
      </c>
      <c r="AO754" s="454">
        <f t="shared" si="364"/>
        <v>22</v>
      </c>
      <c r="AP754" s="454">
        <f t="shared" si="364"/>
        <v>22</v>
      </c>
      <c r="AQ754" s="454">
        <f t="shared" si="364"/>
        <v>22</v>
      </c>
      <c r="AR754" s="454">
        <f t="shared" si="364"/>
        <v>22</v>
      </c>
      <c r="AS754" s="454">
        <f t="shared" si="364"/>
        <v>22</v>
      </c>
      <c r="AT754" s="454">
        <f t="shared" si="364"/>
        <v>22</v>
      </c>
    </row>
    <row r="755" spans="2:46" x14ac:dyDescent="0.2">
      <c r="B755" s="75" t="str">
        <f t="shared" si="364"/>
        <v>Solar</v>
      </c>
      <c r="C755" s="454">
        <f t="shared" si="364"/>
        <v>1.8000000000000002E-2</v>
      </c>
      <c r="D755" s="454">
        <f t="shared" si="364"/>
        <v>1.8000000000000002E-2</v>
      </c>
      <c r="E755" s="454">
        <f t="shared" si="364"/>
        <v>1.8000000000000002E-2</v>
      </c>
      <c r="F755" s="455">
        <f t="shared" si="364"/>
        <v>1.8000000000000002E-2</v>
      </c>
      <c r="G755" s="454">
        <f t="shared" si="364"/>
        <v>4.1500000000000002E-2</v>
      </c>
      <c r="H755" s="454">
        <f t="shared" si="364"/>
        <v>7.8E-2</v>
      </c>
      <c r="I755" s="454">
        <f t="shared" si="364"/>
        <v>3.8683299999999998</v>
      </c>
      <c r="J755" s="454">
        <f t="shared" si="364"/>
        <v>26.371110000000002</v>
      </c>
      <c r="K755" s="455">
        <f t="shared" si="364"/>
        <v>25.500509999999998</v>
      </c>
      <c r="L755" s="454">
        <f t="shared" si="364"/>
        <v>25.500509999999998</v>
      </c>
      <c r="M755" s="454">
        <f t="shared" si="364"/>
        <v>25.500509999999998</v>
      </c>
      <c r="N755" s="454">
        <f t="shared" si="364"/>
        <v>25.500509999999998</v>
      </c>
      <c r="O755" s="454">
        <f t="shared" si="364"/>
        <v>25.500509999999998</v>
      </c>
      <c r="P755" s="455">
        <f t="shared" si="364"/>
        <v>25.500509999999998</v>
      </c>
      <c r="Q755" s="454">
        <f t="shared" si="364"/>
        <v>25.500509999999998</v>
      </c>
      <c r="R755" s="454">
        <f t="shared" si="364"/>
        <v>25.500509999999998</v>
      </c>
      <c r="S755" s="454">
        <f t="shared" si="364"/>
        <v>25.500509999999998</v>
      </c>
      <c r="T755" s="454">
        <f t="shared" si="364"/>
        <v>25.500509999999998</v>
      </c>
      <c r="U755" s="455">
        <f t="shared" si="364"/>
        <v>25.500509999999998</v>
      </c>
      <c r="V755" s="454">
        <f t="shared" si="364"/>
        <v>25.500509999999998</v>
      </c>
      <c r="W755" s="454">
        <f t="shared" si="364"/>
        <v>25.500509999999998</v>
      </c>
      <c r="X755" s="454">
        <f t="shared" si="364"/>
        <v>25.500509999999998</v>
      </c>
      <c r="Y755" s="454">
        <f t="shared" si="364"/>
        <v>25.500509999999998</v>
      </c>
      <c r="Z755" s="454">
        <f t="shared" si="364"/>
        <v>25.500509999999998</v>
      </c>
      <c r="AA755" s="454">
        <f t="shared" si="364"/>
        <v>25.500509999999998</v>
      </c>
      <c r="AB755" s="454">
        <f t="shared" si="364"/>
        <v>25.500509999999998</v>
      </c>
      <c r="AC755" s="454">
        <f t="shared" si="364"/>
        <v>25.500509999999998</v>
      </c>
      <c r="AD755" s="454">
        <f t="shared" si="364"/>
        <v>25.500509999999998</v>
      </c>
      <c r="AE755" s="454">
        <f t="shared" si="364"/>
        <v>25.500509999999998</v>
      </c>
      <c r="AF755" s="454">
        <f t="shared" si="364"/>
        <v>0.04</v>
      </c>
      <c r="AG755" s="454">
        <f t="shared" si="364"/>
        <v>0.04</v>
      </c>
      <c r="AH755" s="454">
        <f t="shared" si="364"/>
        <v>0.04</v>
      </c>
      <c r="AI755" s="454">
        <f t="shared" si="364"/>
        <v>0.04</v>
      </c>
      <c r="AJ755" s="454">
        <f t="shared" si="364"/>
        <v>0.04</v>
      </c>
      <c r="AK755" s="454">
        <f t="shared" si="364"/>
        <v>0.04</v>
      </c>
      <c r="AL755" s="454">
        <f t="shared" si="364"/>
        <v>0.04</v>
      </c>
      <c r="AM755" s="454">
        <f t="shared" si="364"/>
        <v>0.04</v>
      </c>
      <c r="AN755" s="454">
        <f t="shared" si="364"/>
        <v>0.04</v>
      </c>
      <c r="AO755" s="454">
        <f t="shared" si="364"/>
        <v>0.04</v>
      </c>
      <c r="AP755" s="454">
        <f t="shared" si="364"/>
        <v>0.04</v>
      </c>
      <c r="AQ755" s="454">
        <f t="shared" si="364"/>
        <v>0.04</v>
      </c>
      <c r="AR755" s="454">
        <f t="shared" si="364"/>
        <v>0.04</v>
      </c>
      <c r="AS755" s="454">
        <f t="shared" si="364"/>
        <v>0.04</v>
      </c>
      <c r="AT755" s="454">
        <f t="shared" si="364"/>
        <v>0.04</v>
      </c>
    </row>
    <row r="756" spans="2:46" x14ac:dyDescent="0.2">
      <c r="B756" s="75" t="str">
        <f t="shared" si="364"/>
        <v>Geotermia</v>
      </c>
      <c r="C756" s="454">
        <f t="shared" si="364"/>
        <v>0</v>
      </c>
      <c r="D756" s="454">
        <f t="shared" si="364"/>
        <v>0</v>
      </c>
      <c r="E756" s="454">
        <f t="shared" si="364"/>
        <v>0</v>
      </c>
      <c r="F756" s="455">
        <f t="shared" si="364"/>
        <v>0</v>
      </c>
      <c r="G756" s="454">
        <f t="shared" si="364"/>
        <v>0</v>
      </c>
      <c r="H756" s="454">
        <f t="shared" si="364"/>
        <v>0</v>
      </c>
      <c r="I756" s="454">
        <f t="shared" si="364"/>
        <v>0</v>
      </c>
      <c r="J756" s="454">
        <f t="shared" si="364"/>
        <v>0</v>
      </c>
      <c r="K756" s="455">
        <f t="shared" si="364"/>
        <v>0</v>
      </c>
      <c r="L756" s="454">
        <f t="shared" si="364"/>
        <v>0</v>
      </c>
      <c r="M756" s="454">
        <f t="shared" si="364"/>
        <v>0</v>
      </c>
      <c r="N756" s="454">
        <f t="shared" si="364"/>
        <v>0</v>
      </c>
      <c r="O756" s="454">
        <f t="shared" si="364"/>
        <v>0</v>
      </c>
      <c r="P756" s="455">
        <f t="shared" si="364"/>
        <v>0</v>
      </c>
      <c r="Q756" s="454">
        <f t="shared" si="364"/>
        <v>0</v>
      </c>
      <c r="R756" s="454">
        <f t="shared" si="364"/>
        <v>0</v>
      </c>
      <c r="S756" s="454">
        <f t="shared" si="364"/>
        <v>0</v>
      </c>
      <c r="T756" s="454">
        <f t="shared" si="364"/>
        <v>0</v>
      </c>
      <c r="U756" s="455">
        <f t="shared" si="364"/>
        <v>0</v>
      </c>
      <c r="V756" s="454">
        <f t="shared" si="364"/>
        <v>0</v>
      </c>
      <c r="W756" s="454">
        <f t="shared" si="364"/>
        <v>0</v>
      </c>
      <c r="X756" s="454">
        <f t="shared" si="364"/>
        <v>0</v>
      </c>
      <c r="Y756" s="454">
        <f t="shared" si="364"/>
        <v>0</v>
      </c>
      <c r="Z756" s="454">
        <f t="shared" si="364"/>
        <v>0</v>
      </c>
      <c r="AA756" s="454">
        <f t="shared" si="364"/>
        <v>0</v>
      </c>
      <c r="AB756" s="454">
        <f t="shared" si="364"/>
        <v>0</v>
      </c>
      <c r="AC756" s="454">
        <f t="shared" si="364"/>
        <v>0</v>
      </c>
      <c r="AD756" s="454">
        <f t="shared" si="364"/>
        <v>0</v>
      </c>
      <c r="AE756" s="454">
        <f t="shared" si="364"/>
        <v>0</v>
      </c>
      <c r="AF756" s="454">
        <f t="shared" si="364"/>
        <v>0</v>
      </c>
      <c r="AG756" s="454">
        <f t="shared" si="364"/>
        <v>0</v>
      </c>
      <c r="AH756" s="454">
        <f t="shared" si="364"/>
        <v>0</v>
      </c>
      <c r="AI756" s="454">
        <f t="shared" si="364"/>
        <v>0</v>
      </c>
      <c r="AJ756" s="454">
        <f t="shared" si="364"/>
        <v>0</v>
      </c>
      <c r="AK756" s="454">
        <f t="shared" si="364"/>
        <v>0</v>
      </c>
      <c r="AL756" s="454">
        <f t="shared" si="364"/>
        <v>0</v>
      </c>
      <c r="AM756" s="454">
        <f t="shared" si="364"/>
        <v>0</v>
      </c>
      <c r="AN756" s="454">
        <f t="shared" si="364"/>
        <v>0</v>
      </c>
      <c r="AO756" s="454">
        <f t="shared" si="364"/>
        <v>0</v>
      </c>
      <c r="AP756" s="454">
        <f t="shared" si="364"/>
        <v>0</v>
      </c>
      <c r="AQ756" s="454">
        <f t="shared" si="364"/>
        <v>0</v>
      </c>
      <c r="AR756" s="454">
        <f t="shared" si="364"/>
        <v>0</v>
      </c>
      <c r="AS756" s="454">
        <f t="shared" si="364"/>
        <v>0</v>
      </c>
      <c r="AT756" s="454">
        <f t="shared" si="364"/>
        <v>0</v>
      </c>
    </row>
    <row r="757" spans="2:46" x14ac:dyDescent="0.2">
      <c r="B757" s="75" t="str">
        <f t="shared" ref="B757:AT757" si="365">+B734</f>
        <v>Motor CI</v>
      </c>
      <c r="C757" s="454">
        <f t="shared" si="365"/>
        <v>849.83484999999996</v>
      </c>
      <c r="D757" s="454">
        <f t="shared" si="365"/>
        <v>851.5720500000001</v>
      </c>
      <c r="E757" s="454">
        <f t="shared" si="365"/>
        <v>927.45065</v>
      </c>
      <c r="F757" s="455">
        <f t="shared" si="365"/>
        <v>1094.8839800000001</v>
      </c>
      <c r="G757" s="454">
        <f t="shared" si="365"/>
        <v>1141.1743799999999</v>
      </c>
      <c r="H757" s="454">
        <f t="shared" si="365"/>
        <v>1302.3033600000001</v>
      </c>
      <c r="I757" s="454">
        <f t="shared" si="365"/>
        <v>1321.8218999999999</v>
      </c>
      <c r="J757" s="454">
        <f t="shared" si="365"/>
        <v>1448.8535400000001</v>
      </c>
      <c r="K757" s="455">
        <f t="shared" si="365"/>
        <v>1546.1713400000001</v>
      </c>
      <c r="L757" s="454">
        <f t="shared" si="365"/>
        <v>1546.1713400000001</v>
      </c>
      <c r="M757" s="454">
        <f t="shared" si="365"/>
        <v>1546.1713400000001</v>
      </c>
      <c r="N757" s="454">
        <f t="shared" si="365"/>
        <v>1546.1713400000001</v>
      </c>
      <c r="O757" s="454">
        <f t="shared" si="365"/>
        <v>1546.1713400000001</v>
      </c>
      <c r="P757" s="455">
        <f t="shared" si="365"/>
        <v>1546.1713400000001</v>
      </c>
      <c r="Q757" s="454">
        <f t="shared" si="365"/>
        <v>1546.1713400000001</v>
      </c>
      <c r="R757" s="454">
        <f t="shared" si="365"/>
        <v>1546.1713400000001</v>
      </c>
      <c r="S757" s="454">
        <f t="shared" si="365"/>
        <v>1546.1713400000001</v>
      </c>
      <c r="T757" s="454">
        <f t="shared" si="365"/>
        <v>1546.1713400000001</v>
      </c>
      <c r="U757" s="455">
        <f t="shared" si="365"/>
        <v>1546.1713400000001</v>
      </c>
      <c r="V757" s="454">
        <f t="shared" si="365"/>
        <v>1546.1713400000001</v>
      </c>
      <c r="W757" s="454">
        <f t="shared" si="365"/>
        <v>1546.1713400000001</v>
      </c>
      <c r="X757" s="454">
        <f t="shared" si="365"/>
        <v>1546.1713400000001</v>
      </c>
      <c r="Y757" s="454">
        <f t="shared" si="365"/>
        <v>1546.1713400000001</v>
      </c>
      <c r="Z757" s="454">
        <f t="shared" si="365"/>
        <v>1546.1713400000001</v>
      </c>
      <c r="AA757" s="454">
        <f t="shared" si="365"/>
        <v>1546.1713400000001</v>
      </c>
      <c r="AB757" s="454">
        <f t="shared" si="365"/>
        <v>1546.1713400000001</v>
      </c>
      <c r="AC757" s="454">
        <f t="shared" si="365"/>
        <v>1546.1713400000001</v>
      </c>
      <c r="AD757" s="454">
        <f t="shared" si="365"/>
        <v>1546.1713400000001</v>
      </c>
      <c r="AE757" s="454">
        <f t="shared" si="365"/>
        <v>1546.1713400000001</v>
      </c>
      <c r="AF757" s="454">
        <f t="shared" si="365"/>
        <v>745.23825999999997</v>
      </c>
      <c r="AG757" s="454">
        <f t="shared" si="365"/>
        <v>745.23825999999997</v>
      </c>
      <c r="AH757" s="454">
        <f t="shared" si="365"/>
        <v>745.23825999999997</v>
      </c>
      <c r="AI757" s="454">
        <f t="shared" si="365"/>
        <v>745.23825999999997</v>
      </c>
      <c r="AJ757" s="454">
        <f t="shared" si="365"/>
        <v>745.23825999999997</v>
      </c>
      <c r="AK757" s="454">
        <f t="shared" si="365"/>
        <v>745.23825999999997</v>
      </c>
      <c r="AL757" s="454">
        <f t="shared" si="365"/>
        <v>745.23825999999997</v>
      </c>
      <c r="AM757" s="454">
        <f t="shared" si="365"/>
        <v>745.23825999999997</v>
      </c>
      <c r="AN757" s="454">
        <f t="shared" si="365"/>
        <v>745.23825999999997</v>
      </c>
      <c r="AO757" s="454">
        <f t="shared" si="365"/>
        <v>745.23825999999997</v>
      </c>
      <c r="AP757" s="454">
        <f t="shared" si="365"/>
        <v>745.23825999999997</v>
      </c>
      <c r="AQ757" s="454">
        <f t="shared" si="365"/>
        <v>745.23825999999997</v>
      </c>
      <c r="AR757" s="454">
        <f t="shared" si="365"/>
        <v>745.23825999999997</v>
      </c>
      <c r="AS757" s="454">
        <f t="shared" si="365"/>
        <v>745.23825999999997</v>
      </c>
      <c r="AT757" s="454">
        <f t="shared" si="365"/>
        <v>745.23825999999997</v>
      </c>
    </row>
    <row r="758" spans="2:46" x14ac:dyDescent="0.2">
      <c r="B758" s="75" t="s">
        <v>418</v>
      </c>
      <c r="C758" s="454">
        <f t="shared" ref="C758:AT758" si="366">+C736</f>
        <v>0</v>
      </c>
      <c r="D758" s="454">
        <f t="shared" si="366"/>
        <v>0</v>
      </c>
      <c r="E758" s="454">
        <f t="shared" si="366"/>
        <v>0</v>
      </c>
      <c r="F758" s="455">
        <f t="shared" si="366"/>
        <v>0</v>
      </c>
      <c r="G758" s="454">
        <f t="shared" si="366"/>
        <v>0</v>
      </c>
      <c r="H758" s="454">
        <f t="shared" si="366"/>
        <v>0</v>
      </c>
      <c r="I758" s="454">
        <f t="shared" si="366"/>
        <v>0</v>
      </c>
      <c r="J758" s="454">
        <f t="shared" si="366"/>
        <v>0</v>
      </c>
      <c r="K758" s="455">
        <f t="shared" si="366"/>
        <v>0</v>
      </c>
      <c r="L758" s="454">
        <f t="shared" si="366"/>
        <v>0</v>
      </c>
      <c r="M758" s="454">
        <f t="shared" si="366"/>
        <v>0</v>
      </c>
      <c r="N758" s="454">
        <f t="shared" si="366"/>
        <v>0</v>
      </c>
      <c r="O758" s="454">
        <f t="shared" si="366"/>
        <v>100</v>
      </c>
      <c r="P758" s="455">
        <f t="shared" si="366"/>
        <v>100</v>
      </c>
      <c r="Q758" s="454">
        <f t="shared" si="366"/>
        <v>100</v>
      </c>
      <c r="R758" s="454">
        <f t="shared" si="366"/>
        <v>100</v>
      </c>
      <c r="S758" s="454">
        <f t="shared" si="366"/>
        <v>100</v>
      </c>
      <c r="T758" s="454">
        <f t="shared" si="366"/>
        <v>200</v>
      </c>
      <c r="U758" s="455">
        <f t="shared" si="366"/>
        <v>200</v>
      </c>
      <c r="V758" s="454">
        <f t="shared" si="366"/>
        <v>500</v>
      </c>
      <c r="W758" s="454">
        <f t="shared" si="366"/>
        <v>600</v>
      </c>
      <c r="X758" s="454">
        <f t="shared" si="366"/>
        <v>600</v>
      </c>
      <c r="Y758" s="454">
        <f t="shared" si="366"/>
        <v>600</v>
      </c>
      <c r="Z758" s="454">
        <f t="shared" si="366"/>
        <v>600</v>
      </c>
      <c r="AA758" s="454">
        <f t="shared" si="366"/>
        <v>600</v>
      </c>
      <c r="AB758" s="454">
        <f t="shared" si="366"/>
        <v>600</v>
      </c>
      <c r="AC758" s="454">
        <f t="shared" si="366"/>
        <v>700</v>
      </c>
      <c r="AD758" s="454">
        <f t="shared" si="366"/>
        <v>700</v>
      </c>
      <c r="AE758" s="454">
        <f t="shared" si="366"/>
        <v>700</v>
      </c>
      <c r="AF758" s="454">
        <f t="shared" si="366"/>
        <v>800</v>
      </c>
      <c r="AG758" s="454">
        <f t="shared" si="366"/>
        <v>800</v>
      </c>
      <c r="AH758" s="454">
        <f t="shared" si="366"/>
        <v>900</v>
      </c>
      <c r="AI758" s="454">
        <f t="shared" si="366"/>
        <v>900</v>
      </c>
      <c r="AJ758" s="454">
        <f t="shared" si="366"/>
        <v>1000</v>
      </c>
      <c r="AK758" s="454">
        <f t="shared" si="366"/>
        <v>1100</v>
      </c>
      <c r="AL758" s="454">
        <f t="shared" si="366"/>
        <v>1100</v>
      </c>
      <c r="AM758" s="454">
        <f t="shared" si="366"/>
        <v>1200</v>
      </c>
      <c r="AN758" s="454">
        <f t="shared" si="366"/>
        <v>1100</v>
      </c>
      <c r="AO758" s="454">
        <f t="shared" si="366"/>
        <v>1200</v>
      </c>
      <c r="AP758" s="454">
        <f t="shared" si="366"/>
        <v>1000</v>
      </c>
      <c r="AQ758" s="454">
        <f t="shared" si="366"/>
        <v>1000</v>
      </c>
      <c r="AR758" s="454">
        <f t="shared" si="366"/>
        <v>1000</v>
      </c>
      <c r="AS758" s="454">
        <f t="shared" si="366"/>
        <v>1000</v>
      </c>
      <c r="AT758" s="454">
        <f t="shared" si="366"/>
        <v>1100</v>
      </c>
    </row>
    <row r="759" spans="2:46" x14ac:dyDescent="0.2">
      <c r="B759" s="75" t="str">
        <f t="shared" ref="B759:AT759" si="367">+B735</f>
        <v>Turbina de gas a diesel</v>
      </c>
      <c r="C759" s="454">
        <f t="shared" si="367"/>
        <v>624</v>
      </c>
      <c r="D759" s="454">
        <f t="shared" si="367"/>
        <v>627.70000000000005</v>
      </c>
      <c r="E759" s="454">
        <f t="shared" si="367"/>
        <v>767.7</v>
      </c>
      <c r="F759" s="455">
        <f t="shared" si="367"/>
        <v>769</v>
      </c>
      <c r="G759" s="454">
        <f t="shared" si="367"/>
        <v>769</v>
      </c>
      <c r="H759" s="454">
        <f t="shared" si="367"/>
        <v>721.4</v>
      </c>
      <c r="I759" s="454">
        <f t="shared" si="367"/>
        <v>721.4</v>
      </c>
      <c r="J759" s="454">
        <f t="shared" si="367"/>
        <v>724.80000000000007</v>
      </c>
      <c r="K759" s="455">
        <f t="shared" si="367"/>
        <v>725.5</v>
      </c>
      <c r="L759" s="454">
        <f t="shared" si="367"/>
        <v>725.5</v>
      </c>
      <c r="M759" s="454">
        <f t="shared" si="367"/>
        <v>725.5</v>
      </c>
      <c r="N759" s="454">
        <f t="shared" si="367"/>
        <v>725.5</v>
      </c>
      <c r="O759" s="454">
        <f t="shared" si="367"/>
        <v>725.5</v>
      </c>
      <c r="P759" s="455">
        <f t="shared" si="367"/>
        <v>725.5</v>
      </c>
      <c r="Q759" s="454">
        <f t="shared" si="367"/>
        <v>725.5</v>
      </c>
      <c r="R759" s="454">
        <f t="shared" si="367"/>
        <v>825.5</v>
      </c>
      <c r="S759" s="454">
        <f t="shared" si="367"/>
        <v>825.5</v>
      </c>
      <c r="T759" s="454">
        <f t="shared" si="367"/>
        <v>825.5</v>
      </c>
      <c r="U759" s="455">
        <f t="shared" si="367"/>
        <v>925.5</v>
      </c>
      <c r="V759" s="454">
        <f t="shared" si="367"/>
        <v>1225.5</v>
      </c>
      <c r="W759" s="454">
        <f t="shared" si="367"/>
        <v>1225.5</v>
      </c>
      <c r="X759" s="454">
        <f t="shared" si="367"/>
        <v>1225.5</v>
      </c>
      <c r="Y759" s="454">
        <f t="shared" si="367"/>
        <v>1225.5</v>
      </c>
      <c r="Z759" s="454">
        <f t="shared" si="367"/>
        <v>1325.5</v>
      </c>
      <c r="AA759" s="454">
        <f t="shared" si="367"/>
        <v>1325.5</v>
      </c>
      <c r="AB759" s="454">
        <f t="shared" si="367"/>
        <v>1325.5</v>
      </c>
      <c r="AC759" s="454">
        <f t="shared" si="367"/>
        <v>1325.5</v>
      </c>
      <c r="AD759" s="454">
        <f t="shared" si="367"/>
        <v>1325.5</v>
      </c>
      <c r="AE759" s="454">
        <f t="shared" si="367"/>
        <v>1425.5</v>
      </c>
      <c r="AF759" s="454">
        <f t="shared" si="367"/>
        <v>1249.4000000000001</v>
      </c>
      <c r="AG759" s="454">
        <f t="shared" si="367"/>
        <v>1249.4000000000001</v>
      </c>
      <c r="AH759" s="454">
        <f t="shared" si="367"/>
        <v>1249.4000000000001</v>
      </c>
      <c r="AI759" s="454">
        <f t="shared" si="367"/>
        <v>1349.4</v>
      </c>
      <c r="AJ759" s="454">
        <f t="shared" si="367"/>
        <v>1349.4</v>
      </c>
      <c r="AK759" s="454">
        <f t="shared" si="367"/>
        <v>1149.4000000000001</v>
      </c>
      <c r="AL759" s="454">
        <f t="shared" si="367"/>
        <v>1149.4000000000001</v>
      </c>
      <c r="AM759" s="454">
        <f t="shared" si="367"/>
        <v>1149.4000000000001</v>
      </c>
      <c r="AN759" s="454">
        <f t="shared" si="367"/>
        <v>1249.4000000000001</v>
      </c>
      <c r="AO759" s="454">
        <f t="shared" si="367"/>
        <v>1149.4000000000001</v>
      </c>
      <c r="AP759" s="454">
        <f t="shared" si="367"/>
        <v>1249.4000000000001</v>
      </c>
      <c r="AQ759" s="454">
        <f t="shared" si="367"/>
        <v>1349.4</v>
      </c>
      <c r="AR759" s="454">
        <f t="shared" si="367"/>
        <v>1349.4</v>
      </c>
      <c r="AS759" s="454">
        <f t="shared" si="367"/>
        <v>1349.4</v>
      </c>
      <c r="AT759" s="454">
        <f t="shared" si="367"/>
        <v>1349.4</v>
      </c>
    </row>
    <row r="760" spans="2:46" x14ac:dyDescent="0.2">
      <c r="B760" s="75" t="str">
        <f t="shared" ref="B760:AT761" si="368">+B737</f>
        <v>Turbina de gas con gas nat</v>
      </c>
      <c r="C760" s="454">
        <f t="shared" si="368"/>
        <v>128.5</v>
      </c>
      <c r="D760" s="454">
        <f t="shared" si="368"/>
        <v>128.5</v>
      </c>
      <c r="E760" s="454">
        <f t="shared" si="368"/>
        <v>128.5</v>
      </c>
      <c r="F760" s="455">
        <f t="shared" si="368"/>
        <v>128.5</v>
      </c>
      <c r="G760" s="454">
        <f t="shared" si="368"/>
        <v>128.5</v>
      </c>
      <c r="H760" s="454">
        <f t="shared" si="368"/>
        <v>252.5</v>
      </c>
      <c r="I760" s="454">
        <f t="shared" si="368"/>
        <v>252.5</v>
      </c>
      <c r="J760" s="454">
        <f t="shared" si="368"/>
        <v>252.5</v>
      </c>
      <c r="K760" s="455">
        <f t="shared" si="368"/>
        <v>252.5</v>
      </c>
      <c r="L760" s="454">
        <f t="shared" si="368"/>
        <v>252.5</v>
      </c>
      <c r="M760" s="454">
        <f t="shared" si="368"/>
        <v>252.5</v>
      </c>
      <c r="N760" s="454">
        <f t="shared" si="368"/>
        <v>252.5</v>
      </c>
      <c r="O760" s="454">
        <f t="shared" si="368"/>
        <v>252.5</v>
      </c>
      <c r="P760" s="455">
        <f t="shared" si="368"/>
        <v>252.5</v>
      </c>
      <c r="Q760" s="454">
        <f t="shared" si="368"/>
        <v>352.5</v>
      </c>
      <c r="R760" s="454">
        <f t="shared" si="368"/>
        <v>352.5</v>
      </c>
      <c r="S760" s="454">
        <f t="shared" si="368"/>
        <v>352.5</v>
      </c>
      <c r="T760" s="454">
        <f t="shared" si="368"/>
        <v>452.5</v>
      </c>
      <c r="U760" s="455">
        <f t="shared" si="368"/>
        <v>452.5</v>
      </c>
      <c r="V760" s="454">
        <f t="shared" si="368"/>
        <v>752.5</v>
      </c>
      <c r="W760" s="454">
        <f t="shared" si="368"/>
        <v>752.5</v>
      </c>
      <c r="X760" s="454">
        <f t="shared" si="368"/>
        <v>752.5</v>
      </c>
      <c r="Y760" s="454">
        <f t="shared" si="368"/>
        <v>852.5</v>
      </c>
      <c r="Z760" s="454">
        <f t="shared" si="368"/>
        <v>852.5</v>
      </c>
      <c r="AA760" s="454">
        <f t="shared" si="368"/>
        <v>852.5</v>
      </c>
      <c r="AB760" s="454">
        <f t="shared" si="368"/>
        <v>852.5</v>
      </c>
      <c r="AC760" s="454">
        <f t="shared" si="368"/>
        <v>852.5</v>
      </c>
      <c r="AD760" s="454">
        <f t="shared" si="368"/>
        <v>952.5</v>
      </c>
      <c r="AE760" s="454">
        <f t="shared" si="368"/>
        <v>952.5</v>
      </c>
      <c r="AF760" s="454">
        <f t="shared" si="368"/>
        <v>1052.5</v>
      </c>
      <c r="AG760" s="454">
        <f t="shared" si="368"/>
        <v>1052.5</v>
      </c>
      <c r="AH760" s="454">
        <f t="shared" si="368"/>
        <v>1052.5</v>
      </c>
      <c r="AI760" s="454">
        <f t="shared" si="368"/>
        <v>1152.5</v>
      </c>
      <c r="AJ760" s="454">
        <f t="shared" si="368"/>
        <v>1052.5</v>
      </c>
      <c r="AK760" s="454">
        <f t="shared" si="368"/>
        <v>952.5</v>
      </c>
      <c r="AL760" s="454">
        <f t="shared" si="368"/>
        <v>952.5</v>
      </c>
      <c r="AM760" s="454">
        <f t="shared" si="368"/>
        <v>952.5</v>
      </c>
      <c r="AN760" s="454">
        <f t="shared" si="368"/>
        <v>952.5</v>
      </c>
      <c r="AO760" s="454">
        <f t="shared" si="368"/>
        <v>1052.5</v>
      </c>
      <c r="AP760" s="454">
        <f t="shared" si="368"/>
        <v>1052.5</v>
      </c>
      <c r="AQ760" s="454">
        <f t="shared" si="368"/>
        <v>1152.5</v>
      </c>
      <c r="AR760" s="454">
        <f t="shared" si="368"/>
        <v>1052.5</v>
      </c>
      <c r="AS760" s="454">
        <f t="shared" si="368"/>
        <v>1152.5</v>
      </c>
      <c r="AT760" s="454">
        <f t="shared" si="368"/>
        <v>1152.5</v>
      </c>
    </row>
    <row r="761" spans="2:46" x14ac:dyDescent="0.2">
      <c r="B761" s="75" t="str">
        <f t="shared" si="368"/>
        <v>Turbina de vapor</v>
      </c>
      <c r="C761" s="454">
        <f t="shared" si="368"/>
        <v>506.3</v>
      </c>
      <c r="D761" s="454">
        <f t="shared" si="368"/>
        <v>537.5</v>
      </c>
      <c r="E761" s="454">
        <f t="shared" si="368"/>
        <v>537.5</v>
      </c>
      <c r="F761" s="455">
        <f t="shared" si="368"/>
        <v>547.4</v>
      </c>
      <c r="G761" s="454">
        <f t="shared" si="368"/>
        <v>547.4</v>
      </c>
      <c r="H761" s="454">
        <f t="shared" si="368"/>
        <v>547.64</v>
      </c>
      <c r="I761" s="454">
        <f t="shared" si="368"/>
        <v>547.64</v>
      </c>
      <c r="J761" s="454">
        <f t="shared" si="368"/>
        <v>584.64</v>
      </c>
      <c r="K761" s="455">
        <f t="shared" si="368"/>
        <v>584.64</v>
      </c>
      <c r="L761" s="454">
        <f t="shared" si="368"/>
        <v>584.64</v>
      </c>
      <c r="M761" s="454">
        <f t="shared" si="368"/>
        <v>584.64</v>
      </c>
      <c r="N761" s="454">
        <f t="shared" si="368"/>
        <v>584.64</v>
      </c>
      <c r="O761" s="454">
        <f t="shared" si="368"/>
        <v>584.64</v>
      </c>
      <c r="P761" s="455">
        <f t="shared" si="368"/>
        <v>684.64</v>
      </c>
      <c r="Q761" s="454">
        <f t="shared" si="368"/>
        <v>684.64</v>
      </c>
      <c r="R761" s="454">
        <f t="shared" si="368"/>
        <v>684.64</v>
      </c>
      <c r="S761" s="454">
        <f t="shared" si="368"/>
        <v>684.64</v>
      </c>
      <c r="T761" s="454">
        <f t="shared" si="368"/>
        <v>784.64</v>
      </c>
      <c r="U761" s="455">
        <f t="shared" si="368"/>
        <v>784.64</v>
      </c>
      <c r="V761" s="454">
        <f t="shared" si="368"/>
        <v>1084.6400000000001</v>
      </c>
      <c r="W761" s="454">
        <f t="shared" si="368"/>
        <v>1084.6400000000001</v>
      </c>
      <c r="X761" s="454">
        <f t="shared" si="368"/>
        <v>1184.6400000000001</v>
      </c>
      <c r="Y761" s="454">
        <f t="shared" si="368"/>
        <v>1184.6400000000001</v>
      </c>
      <c r="Z761" s="454">
        <f t="shared" si="368"/>
        <v>1184.6400000000001</v>
      </c>
      <c r="AA761" s="454">
        <f t="shared" si="368"/>
        <v>1184.6400000000001</v>
      </c>
      <c r="AB761" s="454">
        <f t="shared" si="368"/>
        <v>1184.6400000000001</v>
      </c>
      <c r="AC761" s="454">
        <f t="shared" si="368"/>
        <v>1284.6400000000001</v>
      </c>
      <c r="AD761" s="454">
        <f t="shared" si="368"/>
        <v>1284.6400000000001</v>
      </c>
      <c r="AE761" s="454">
        <f t="shared" si="368"/>
        <v>1284.6400000000001</v>
      </c>
      <c r="AF761" s="454">
        <f t="shared" si="368"/>
        <v>1517.98</v>
      </c>
      <c r="AG761" s="454">
        <f t="shared" si="368"/>
        <v>1517.98</v>
      </c>
      <c r="AH761" s="454">
        <f t="shared" si="368"/>
        <v>1617.98</v>
      </c>
      <c r="AI761" s="454">
        <f t="shared" si="368"/>
        <v>1617.98</v>
      </c>
      <c r="AJ761" s="454">
        <f t="shared" si="368"/>
        <v>1617.98</v>
      </c>
      <c r="AK761" s="454">
        <f t="shared" si="368"/>
        <v>1817.98</v>
      </c>
      <c r="AL761" s="454">
        <f t="shared" si="368"/>
        <v>1817.98</v>
      </c>
      <c r="AM761" s="454">
        <f t="shared" si="368"/>
        <v>1917.98</v>
      </c>
      <c r="AN761" s="454">
        <f t="shared" si="368"/>
        <v>1917.98</v>
      </c>
      <c r="AO761" s="454">
        <f t="shared" si="368"/>
        <v>2017.98</v>
      </c>
      <c r="AP761" s="454">
        <f t="shared" si="368"/>
        <v>2117.98</v>
      </c>
      <c r="AQ761" s="454">
        <f t="shared" si="368"/>
        <v>2117.98</v>
      </c>
      <c r="AR761" s="454">
        <f t="shared" si="368"/>
        <v>2217.98</v>
      </c>
      <c r="AS761" s="454">
        <f t="shared" si="368"/>
        <v>2217.98</v>
      </c>
      <c r="AT761" s="454">
        <f t="shared" si="368"/>
        <v>2217.98</v>
      </c>
    </row>
    <row r="762" spans="2:46" x14ac:dyDescent="0.2">
      <c r="B762" s="75" t="str">
        <f t="shared" ref="B762:AT763" si="369">+B732</f>
        <v>Falla</v>
      </c>
      <c r="C762" s="454">
        <f t="shared" si="369"/>
        <v>0</v>
      </c>
      <c r="D762" s="454">
        <f t="shared" si="369"/>
        <v>0</v>
      </c>
      <c r="E762" s="454">
        <f t="shared" si="369"/>
        <v>0</v>
      </c>
      <c r="F762" s="455">
        <f t="shared" si="369"/>
        <v>0</v>
      </c>
      <c r="G762" s="454">
        <f t="shared" si="369"/>
        <v>0</v>
      </c>
      <c r="H762" s="454">
        <f t="shared" si="369"/>
        <v>0</v>
      </c>
      <c r="I762" s="454">
        <f t="shared" si="369"/>
        <v>0</v>
      </c>
      <c r="J762" s="454">
        <f t="shared" si="369"/>
        <v>0</v>
      </c>
      <c r="K762" s="455">
        <f t="shared" si="369"/>
        <v>0</v>
      </c>
      <c r="L762" s="454">
        <f t="shared" si="369"/>
        <v>250</v>
      </c>
      <c r="M762" s="454">
        <f t="shared" si="369"/>
        <v>250</v>
      </c>
      <c r="N762" s="454">
        <f t="shared" si="369"/>
        <v>250</v>
      </c>
      <c r="O762" s="454">
        <f t="shared" si="369"/>
        <v>250</v>
      </c>
      <c r="P762" s="455">
        <f t="shared" si="369"/>
        <v>250</v>
      </c>
      <c r="Q762" s="454">
        <f t="shared" si="369"/>
        <v>250</v>
      </c>
      <c r="R762" s="454">
        <f t="shared" si="369"/>
        <v>250</v>
      </c>
      <c r="S762" s="454">
        <f t="shared" si="369"/>
        <v>250</v>
      </c>
      <c r="T762" s="454">
        <f t="shared" si="369"/>
        <v>250</v>
      </c>
      <c r="U762" s="455">
        <f t="shared" si="369"/>
        <v>250</v>
      </c>
      <c r="V762" s="454">
        <f t="shared" si="369"/>
        <v>250</v>
      </c>
      <c r="W762" s="454">
        <f t="shared" si="369"/>
        <v>250</v>
      </c>
      <c r="X762" s="454">
        <f t="shared" si="369"/>
        <v>250</v>
      </c>
      <c r="Y762" s="454">
        <f t="shared" si="369"/>
        <v>250</v>
      </c>
      <c r="Z762" s="454">
        <f t="shared" si="369"/>
        <v>250</v>
      </c>
      <c r="AA762" s="454">
        <f t="shared" si="369"/>
        <v>250</v>
      </c>
      <c r="AB762" s="454">
        <f t="shared" si="369"/>
        <v>250</v>
      </c>
      <c r="AC762" s="454">
        <f t="shared" si="369"/>
        <v>250</v>
      </c>
      <c r="AD762" s="454">
        <f t="shared" si="369"/>
        <v>250</v>
      </c>
      <c r="AE762" s="454">
        <f t="shared" si="369"/>
        <v>250</v>
      </c>
      <c r="AF762" s="454">
        <f t="shared" si="369"/>
        <v>250</v>
      </c>
      <c r="AG762" s="454">
        <f t="shared" si="369"/>
        <v>250</v>
      </c>
      <c r="AH762" s="454">
        <f t="shared" si="369"/>
        <v>250</v>
      </c>
      <c r="AI762" s="454">
        <f t="shared" si="369"/>
        <v>250</v>
      </c>
      <c r="AJ762" s="454">
        <f t="shared" si="369"/>
        <v>250</v>
      </c>
      <c r="AK762" s="454">
        <f t="shared" si="369"/>
        <v>250</v>
      </c>
      <c r="AL762" s="454">
        <f t="shared" si="369"/>
        <v>250</v>
      </c>
      <c r="AM762" s="454">
        <f t="shared" si="369"/>
        <v>250</v>
      </c>
      <c r="AN762" s="454">
        <f t="shared" si="369"/>
        <v>250</v>
      </c>
      <c r="AO762" s="454">
        <f t="shared" si="369"/>
        <v>250</v>
      </c>
      <c r="AP762" s="454">
        <f t="shared" si="369"/>
        <v>250</v>
      </c>
      <c r="AQ762" s="454">
        <f t="shared" si="369"/>
        <v>250</v>
      </c>
      <c r="AR762" s="454">
        <f t="shared" si="369"/>
        <v>250</v>
      </c>
      <c r="AS762" s="454">
        <f t="shared" si="369"/>
        <v>250</v>
      </c>
      <c r="AT762" s="454">
        <f t="shared" si="369"/>
        <v>250</v>
      </c>
    </row>
    <row r="763" spans="2:46" x14ac:dyDescent="0.2">
      <c r="B763" s="75" t="str">
        <f t="shared" si="369"/>
        <v>Importaciones</v>
      </c>
      <c r="C763" s="454">
        <f t="shared" si="369"/>
        <v>0</v>
      </c>
      <c r="D763" s="454">
        <f t="shared" si="369"/>
        <v>0</v>
      </c>
      <c r="E763" s="454">
        <f t="shared" si="369"/>
        <v>0</v>
      </c>
      <c r="F763" s="455">
        <f t="shared" si="369"/>
        <v>0</v>
      </c>
      <c r="G763" s="454">
        <f t="shared" si="369"/>
        <v>0</v>
      </c>
      <c r="H763" s="454">
        <f t="shared" si="369"/>
        <v>0</v>
      </c>
      <c r="I763" s="454">
        <f t="shared" si="369"/>
        <v>0</v>
      </c>
      <c r="J763" s="454">
        <f t="shared" si="369"/>
        <v>0</v>
      </c>
      <c r="K763" s="455">
        <f t="shared" si="369"/>
        <v>0</v>
      </c>
      <c r="L763" s="454">
        <f t="shared" si="369"/>
        <v>600</v>
      </c>
      <c r="M763" s="454">
        <f t="shared" si="369"/>
        <v>600</v>
      </c>
      <c r="N763" s="454">
        <f t="shared" si="369"/>
        <v>600</v>
      </c>
      <c r="O763" s="454">
        <f t="shared" si="369"/>
        <v>600</v>
      </c>
      <c r="P763" s="455">
        <f t="shared" si="369"/>
        <v>600</v>
      </c>
      <c r="Q763" s="454">
        <f t="shared" si="369"/>
        <v>600</v>
      </c>
      <c r="R763" s="454">
        <f t="shared" si="369"/>
        <v>600</v>
      </c>
      <c r="S763" s="454">
        <f t="shared" si="369"/>
        <v>600</v>
      </c>
      <c r="T763" s="454">
        <f t="shared" si="369"/>
        <v>600</v>
      </c>
      <c r="U763" s="455">
        <f t="shared" si="369"/>
        <v>600</v>
      </c>
      <c r="V763" s="454">
        <f t="shared" si="369"/>
        <v>600</v>
      </c>
      <c r="W763" s="454">
        <f t="shared" si="369"/>
        <v>600</v>
      </c>
      <c r="X763" s="454">
        <f t="shared" si="369"/>
        <v>600</v>
      </c>
      <c r="Y763" s="454">
        <f t="shared" si="369"/>
        <v>600</v>
      </c>
      <c r="Z763" s="454">
        <f t="shared" si="369"/>
        <v>600</v>
      </c>
      <c r="AA763" s="454">
        <f t="shared" si="369"/>
        <v>600</v>
      </c>
      <c r="AB763" s="454">
        <f t="shared" si="369"/>
        <v>600</v>
      </c>
      <c r="AC763" s="454">
        <f t="shared" si="369"/>
        <v>600</v>
      </c>
      <c r="AD763" s="454">
        <f t="shared" si="369"/>
        <v>600</v>
      </c>
      <c r="AE763" s="454">
        <f t="shared" si="369"/>
        <v>600</v>
      </c>
      <c r="AF763" s="454">
        <f t="shared" si="369"/>
        <v>600</v>
      </c>
      <c r="AG763" s="454">
        <f t="shared" si="369"/>
        <v>600</v>
      </c>
      <c r="AH763" s="454">
        <f t="shared" si="369"/>
        <v>600</v>
      </c>
      <c r="AI763" s="454">
        <f t="shared" si="369"/>
        <v>600</v>
      </c>
      <c r="AJ763" s="454">
        <f t="shared" si="369"/>
        <v>600</v>
      </c>
      <c r="AK763" s="454">
        <f t="shared" si="369"/>
        <v>600</v>
      </c>
      <c r="AL763" s="454">
        <f t="shared" si="369"/>
        <v>600</v>
      </c>
      <c r="AM763" s="454">
        <f t="shared" si="369"/>
        <v>600</v>
      </c>
      <c r="AN763" s="454">
        <f t="shared" si="369"/>
        <v>600</v>
      </c>
      <c r="AO763" s="454">
        <f t="shared" si="369"/>
        <v>600</v>
      </c>
      <c r="AP763" s="454">
        <f t="shared" si="369"/>
        <v>600</v>
      </c>
      <c r="AQ763" s="454">
        <f t="shared" si="369"/>
        <v>600</v>
      </c>
      <c r="AR763" s="454">
        <f t="shared" si="369"/>
        <v>600</v>
      </c>
      <c r="AS763" s="454">
        <f t="shared" si="369"/>
        <v>600</v>
      </c>
      <c r="AT763" s="454">
        <f t="shared" si="369"/>
        <v>600</v>
      </c>
    </row>
    <row r="764" spans="2:46" ht="12" x14ac:dyDescent="0.25">
      <c r="C764" s="456">
        <f t="shared" ref="C764:AT764" si="370">SUM(C748:C763)</f>
        <v>4139.1016</v>
      </c>
      <c r="D764" s="456">
        <f t="shared" si="370"/>
        <v>4177.8109999999997</v>
      </c>
      <c r="E764" s="456">
        <f t="shared" si="370"/>
        <v>4393.32935</v>
      </c>
      <c r="F764" s="457">
        <f t="shared" si="370"/>
        <v>4754.9919799999998</v>
      </c>
      <c r="G764" s="456">
        <f t="shared" si="370"/>
        <v>4793.2858799999995</v>
      </c>
      <c r="H764" s="456">
        <f t="shared" si="370"/>
        <v>5060.5453600000001</v>
      </c>
      <c r="I764" s="456">
        <f t="shared" si="370"/>
        <v>5100.3552099999997</v>
      </c>
      <c r="J764" s="456">
        <f t="shared" si="370"/>
        <v>5294.4366300000002</v>
      </c>
      <c r="K764" s="457">
        <f t="shared" si="370"/>
        <v>5552.33583</v>
      </c>
      <c r="L764" s="456">
        <f t="shared" si="370"/>
        <v>6402.33583</v>
      </c>
      <c r="M764" s="456">
        <f t="shared" si="370"/>
        <v>6402.33583</v>
      </c>
      <c r="N764" s="456">
        <f t="shared" si="370"/>
        <v>6602.33583</v>
      </c>
      <c r="O764" s="456">
        <f t="shared" si="370"/>
        <v>6702.33583</v>
      </c>
      <c r="P764" s="457">
        <f t="shared" si="370"/>
        <v>6802.33583</v>
      </c>
      <c r="Q764" s="456">
        <f t="shared" si="370"/>
        <v>6902.33583</v>
      </c>
      <c r="R764" s="456">
        <f t="shared" si="370"/>
        <v>7002.33583</v>
      </c>
      <c r="S764" s="456">
        <f t="shared" si="370"/>
        <v>7202.33583</v>
      </c>
      <c r="T764" s="456">
        <f t="shared" si="370"/>
        <v>7502.33583</v>
      </c>
      <c r="U764" s="457">
        <f t="shared" si="370"/>
        <v>7802.33583</v>
      </c>
      <c r="V764" s="456">
        <f t="shared" si="370"/>
        <v>9602.33583</v>
      </c>
      <c r="W764" s="456">
        <f t="shared" si="370"/>
        <v>9702.33583</v>
      </c>
      <c r="X764" s="456">
        <f t="shared" si="370"/>
        <v>9802.33583</v>
      </c>
      <c r="Y764" s="456">
        <f t="shared" si="370"/>
        <v>9902.33583</v>
      </c>
      <c r="Z764" s="456">
        <f t="shared" si="370"/>
        <v>10002.33583</v>
      </c>
      <c r="AA764" s="456">
        <f t="shared" si="370"/>
        <v>10202.33583</v>
      </c>
      <c r="AB764" s="456">
        <f t="shared" si="370"/>
        <v>10202.33583</v>
      </c>
      <c r="AC764" s="456">
        <f t="shared" si="370"/>
        <v>10402.33583</v>
      </c>
      <c r="AD764" s="456">
        <f t="shared" si="370"/>
        <v>10502.33583</v>
      </c>
      <c r="AE764" s="456">
        <f t="shared" si="370"/>
        <v>10602.33583</v>
      </c>
      <c r="AF764" s="456">
        <f t="shared" si="370"/>
        <v>10220.788559999999</v>
      </c>
      <c r="AG764" s="456">
        <f t="shared" si="370"/>
        <v>10420.788559999999</v>
      </c>
      <c r="AH764" s="456">
        <f t="shared" si="370"/>
        <v>10620.788559999999</v>
      </c>
      <c r="AI764" s="456">
        <f t="shared" si="370"/>
        <v>10820.788559999999</v>
      </c>
      <c r="AJ764" s="456">
        <f t="shared" si="370"/>
        <v>11020.788559999999</v>
      </c>
      <c r="AK764" s="456">
        <f t="shared" si="370"/>
        <v>11220.788559999999</v>
      </c>
      <c r="AL764" s="456">
        <f t="shared" si="370"/>
        <v>11420.788559999999</v>
      </c>
      <c r="AM764" s="456">
        <f t="shared" si="370"/>
        <v>11620.788559999999</v>
      </c>
      <c r="AN764" s="456">
        <f t="shared" si="370"/>
        <v>11820.788559999999</v>
      </c>
      <c r="AO764" s="456">
        <f t="shared" si="370"/>
        <v>12020.788559999999</v>
      </c>
      <c r="AP764" s="456">
        <f t="shared" si="370"/>
        <v>12220.788559999999</v>
      </c>
      <c r="AQ764" s="456">
        <f t="shared" si="370"/>
        <v>12420.788559999999</v>
      </c>
      <c r="AR764" s="456">
        <f t="shared" si="370"/>
        <v>12620.788559999999</v>
      </c>
      <c r="AS764" s="456">
        <f t="shared" si="370"/>
        <v>12920.788559999999</v>
      </c>
      <c r="AT764" s="456">
        <f t="shared" si="370"/>
        <v>13020.788559999999</v>
      </c>
    </row>
    <row r="765" spans="2:46" x14ac:dyDescent="0.2">
      <c r="C765" s="450">
        <f t="shared" ref="C765:AT765" si="371">+C745-C764</f>
        <v>0</v>
      </c>
      <c r="D765" s="450">
        <f t="shared" si="371"/>
        <v>0</v>
      </c>
      <c r="E765" s="450">
        <f t="shared" si="371"/>
        <v>0</v>
      </c>
      <c r="F765" s="451">
        <f t="shared" si="371"/>
        <v>0</v>
      </c>
      <c r="G765" s="450">
        <f t="shared" si="371"/>
        <v>0</v>
      </c>
      <c r="H765" s="450">
        <f t="shared" si="371"/>
        <v>0</v>
      </c>
      <c r="I765" s="450">
        <f t="shared" si="371"/>
        <v>0</v>
      </c>
      <c r="J765" s="450">
        <f t="shared" si="371"/>
        <v>0</v>
      </c>
      <c r="K765" s="451">
        <f t="shared" si="371"/>
        <v>0</v>
      </c>
      <c r="L765" s="450">
        <f t="shared" si="371"/>
        <v>0</v>
      </c>
      <c r="M765" s="450">
        <f t="shared" si="371"/>
        <v>0</v>
      </c>
      <c r="N765" s="450">
        <f t="shared" si="371"/>
        <v>0</v>
      </c>
      <c r="O765" s="450">
        <f t="shared" si="371"/>
        <v>0</v>
      </c>
      <c r="P765" s="451">
        <f t="shared" si="371"/>
        <v>0</v>
      </c>
      <c r="Q765" s="450">
        <f t="shared" si="371"/>
        <v>0</v>
      </c>
      <c r="R765" s="450">
        <f t="shared" si="371"/>
        <v>0</v>
      </c>
      <c r="S765" s="450">
        <f t="shared" si="371"/>
        <v>0</v>
      </c>
      <c r="T765" s="450">
        <f t="shared" si="371"/>
        <v>0</v>
      </c>
      <c r="U765" s="451">
        <f t="shared" si="371"/>
        <v>0</v>
      </c>
      <c r="V765" s="450">
        <f t="shared" si="371"/>
        <v>0</v>
      </c>
      <c r="W765" s="450">
        <f t="shared" si="371"/>
        <v>0</v>
      </c>
      <c r="X765" s="450">
        <f t="shared" si="371"/>
        <v>0</v>
      </c>
      <c r="Y765" s="450">
        <f t="shared" si="371"/>
        <v>0</v>
      </c>
      <c r="Z765" s="450">
        <f t="shared" si="371"/>
        <v>0</v>
      </c>
      <c r="AA765" s="450">
        <f t="shared" si="371"/>
        <v>0</v>
      </c>
      <c r="AB765" s="450">
        <f t="shared" si="371"/>
        <v>0</v>
      </c>
      <c r="AC765" s="450">
        <f t="shared" si="371"/>
        <v>0</v>
      </c>
      <c r="AD765" s="450">
        <f t="shared" si="371"/>
        <v>0</v>
      </c>
      <c r="AE765" s="450">
        <f t="shared" si="371"/>
        <v>0</v>
      </c>
      <c r="AF765" s="450">
        <f t="shared" si="371"/>
        <v>0</v>
      </c>
      <c r="AG765" s="450">
        <f t="shared" si="371"/>
        <v>0</v>
      </c>
      <c r="AH765" s="450">
        <f t="shared" si="371"/>
        <v>0</v>
      </c>
      <c r="AI765" s="450">
        <f t="shared" si="371"/>
        <v>0</v>
      </c>
      <c r="AJ765" s="450">
        <f t="shared" si="371"/>
        <v>0</v>
      </c>
      <c r="AK765" s="450">
        <f t="shared" si="371"/>
        <v>0</v>
      </c>
      <c r="AL765" s="450">
        <f t="shared" si="371"/>
        <v>0</v>
      </c>
      <c r="AM765" s="450">
        <f t="shared" si="371"/>
        <v>0</v>
      </c>
      <c r="AN765" s="450">
        <f t="shared" si="371"/>
        <v>0</v>
      </c>
      <c r="AO765" s="450">
        <f t="shared" si="371"/>
        <v>0</v>
      </c>
      <c r="AP765" s="450">
        <f t="shared" si="371"/>
        <v>0</v>
      </c>
      <c r="AQ765" s="450">
        <f t="shared" si="371"/>
        <v>0</v>
      </c>
      <c r="AR765" s="450">
        <f t="shared" si="371"/>
        <v>0</v>
      </c>
      <c r="AS765" s="450">
        <f t="shared" si="371"/>
        <v>0</v>
      </c>
      <c r="AT765" s="450">
        <f t="shared" si="371"/>
        <v>0</v>
      </c>
    </row>
    <row r="766" spans="2:46" x14ac:dyDescent="0.2">
      <c r="C766" s="319">
        <f t="shared" ref="C766:AT766" si="372">+C747</f>
        <v>2007</v>
      </c>
      <c r="D766" s="319">
        <f t="shared" si="372"/>
        <v>2008</v>
      </c>
      <c r="E766" s="319">
        <f t="shared" si="372"/>
        <v>2009</v>
      </c>
      <c r="F766" s="318">
        <f t="shared" si="372"/>
        <v>2010</v>
      </c>
      <c r="G766" s="319">
        <f t="shared" si="372"/>
        <v>2011</v>
      </c>
      <c r="H766" s="319">
        <f t="shared" si="372"/>
        <v>2012</v>
      </c>
      <c r="I766" s="319">
        <f t="shared" si="372"/>
        <v>2013</v>
      </c>
      <c r="J766" s="319">
        <f t="shared" si="372"/>
        <v>2014</v>
      </c>
      <c r="K766" s="318">
        <f t="shared" si="372"/>
        <v>2015</v>
      </c>
      <c r="L766" s="319">
        <f t="shared" si="372"/>
        <v>2016</v>
      </c>
      <c r="M766" s="319">
        <f t="shared" si="372"/>
        <v>2017</v>
      </c>
      <c r="N766" s="319">
        <f t="shared" si="372"/>
        <v>2018</v>
      </c>
      <c r="O766" s="319">
        <f t="shared" si="372"/>
        <v>2019</v>
      </c>
      <c r="P766" s="318">
        <f t="shared" si="372"/>
        <v>2020</v>
      </c>
      <c r="Q766" s="319">
        <f t="shared" si="372"/>
        <v>2021</v>
      </c>
      <c r="R766" s="319">
        <f t="shared" si="372"/>
        <v>2022</v>
      </c>
      <c r="S766" s="319">
        <f t="shared" si="372"/>
        <v>2023</v>
      </c>
      <c r="T766" s="319">
        <f t="shared" si="372"/>
        <v>2024</v>
      </c>
      <c r="U766" s="318">
        <f t="shared" si="372"/>
        <v>2025</v>
      </c>
      <c r="V766" s="319">
        <f t="shared" si="372"/>
        <v>2026</v>
      </c>
      <c r="W766" s="319">
        <f t="shared" si="372"/>
        <v>2027</v>
      </c>
      <c r="X766" s="319">
        <f t="shared" si="372"/>
        <v>2028</v>
      </c>
      <c r="Y766" s="319">
        <f t="shared" si="372"/>
        <v>2029</v>
      </c>
      <c r="Z766" s="319">
        <f t="shared" si="372"/>
        <v>2030</v>
      </c>
      <c r="AA766" s="319">
        <f t="shared" si="372"/>
        <v>2031</v>
      </c>
      <c r="AB766" s="319">
        <f t="shared" si="372"/>
        <v>2032</v>
      </c>
      <c r="AC766" s="319">
        <f t="shared" si="372"/>
        <v>2033</v>
      </c>
      <c r="AD766" s="319">
        <f t="shared" si="372"/>
        <v>2034</v>
      </c>
      <c r="AE766" s="319">
        <f t="shared" si="372"/>
        <v>2035</v>
      </c>
      <c r="AF766" s="319">
        <f t="shared" si="372"/>
        <v>2036</v>
      </c>
      <c r="AG766" s="319">
        <f t="shared" si="372"/>
        <v>2037</v>
      </c>
      <c r="AH766" s="319">
        <f t="shared" si="372"/>
        <v>2038</v>
      </c>
      <c r="AI766" s="319">
        <f t="shared" si="372"/>
        <v>2039</v>
      </c>
      <c r="AJ766" s="319">
        <f t="shared" si="372"/>
        <v>2040</v>
      </c>
      <c r="AK766" s="319">
        <f t="shared" si="372"/>
        <v>2041</v>
      </c>
      <c r="AL766" s="319">
        <f t="shared" si="372"/>
        <v>2042</v>
      </c>
      <c r="AM766" s="319">
        <f t="shared" si="372"/>
        <v>2043</v>
      </c>
      <c r="AN766" s="319">
        <f t="shared" si="372"/>
        <v>2044</v>
      </c>
      <c r="AO766" s="319">
        <f t="shared" si="372"/>
        <v>2045</v>
      </c>
      <c r="AP766" s="319">
        <f t="shared" si="372"/>
        <v>2046</v>
      </c>
      <c r="AQ766" s="319">
        <f t="shared" si="372"/>
        <v>2047</v>
      </c>
      <c r="AR766" s="319">
        <f t="shared" si="372"/>
        <v>2048</v>
      </c>
      <c r="AS766" s="319">
        <f t="shared" si="372"/>
        <v>2049</v>
      </c>
      <c r="AT766" s="319">
        <f t="shared" si="372"/>
        <v>2050</v>
      </c>
    </row>
    <row r="767" spans="2:46" x14ac:dyDescent="0.2">
      <c r="B767" s="75" t="s">
        <v>419</v>
      </c>
      <c r="C767" s="319">
        <f>+SUM(C748:C753)</f>
        <v>2030.44875</v>
      </c>
      <c r="D767" s="319">
        <f t="shared" ref="D767:AT767" si="373">+SUM(D748:D753)</f>
        <v>2032.5209499999999</v>
      </c>
      <c r="E767" s="319">
        <f t="shared" si="373"/>
        <v>2032.1606999999999</v>
      </c>
      <c r="F767" s="318">
        <f t="shared" si="373"/>
        <v>2215.19</v>
      </c>
      <c r="G767" s="319">
        <f t="shared" si="373"/>
        <v>2207.17</v>
      </c>
      <c r="H767" s="319">
        <f t="shared" si="373"/>
        <v>2236.6239999999998</v>
      </c>
      <c r="I767" s="319">
        <f t="shared" si="373"/>
        <v>2236.6249800000001</v>
      </c>
      <c r="J767" s="319">
        <f t="shared" si="373"/>
        <v>2240.7719799999995</v>
      </c>
      <c r="K767" s="318">
        <f t="shared" si="373"/>
        <v>2401.5239799999999</v>
      </c>
      <c r="L767" s="319">
        <f t="shared" si="373"/>
        <v>2401.5239799999999</v>
      </c>
      <c r="M767" s="319">
        <f t="shared" si="373"/>
        <v>2401.5239799999999</v>
      </c>
      <c r="N767" s="319">
        <f t="shared" si="373"/>
        <v>2601.5239799999999</v>
      </c>
      <c r="O767" s="319">
        <f t="shared" si="373"/>
        <v>2601.5239799999999</v>
      </c>
      <c r="P767" s="318">
        <f t="shared" si="373"/>
        <v>2601.5239799999999</v>
      </c>
      <c r="Q767" s="319">
        <f>+SUM(Q748:Q753)</f>
        <v>2601.5239799999999</v>
      </c>
      <c r="R767" s="319">
        <f t="shared" si="373"/>
        <v>2601.5239799999999</v>
      </c>
      <c r="S767" s="319">
        <f>+SUM(S748:S753)</f>
        <v>2801.5239799999999</v>
      </c>
      <c r="T767" s="319">
        <f t="shared" si="373"/>
        <v>2801.5239799999999</v>
      </c>
      <c r="U767" s="318">
        <f t="shared" si="373"/>
        <v>3001.5239799999999</v>
      </c>
      <c r="V767" s="319">
        <f t="shared" si="373"/>
        <v>3601.5239799999999</v>
      </c>
      <c r="W767" s="319">
        <f t="shared" si="373"/>
        <v>3601.5239799999999</v>
      </c>
      <c r="X767" s="319">
        <f t="shared" si="373"/>
        <v>3601.5239799999999</v>
      </c>
      <c r="Y767" s="319">
        <f t="shared" si="373"/>
        <v>3601.5239799999999</v>
      </c>
      <c r="Z767" s="319">
        <f t="shared" si="373"/>
        <v>3601.5239799999999</v>
      </c>
      <c r="AA767" s="319">
        <f t="shared" si="373"/>
        <v>3801.5239799999999</v>
      </c>
      <c r="AB767" s="319">
        <f t="shared" si="373"/>
        <v>3801.5239799999999</v>
      </c>
      <c r="AC767" s="319">
        <f t="shared" si="373"/>
        <v>3801.5239799999999</v>
      </c>
      <c r="AD767" s="319">
        <f t="shared" si="373"/>
        <v>3801.5239799999999</v>
      </c>
      <c r="AE767" s="319">
        <f t="shared" si="373"/>
        <v>3801.5239799999999</v>
      </c>
      <c r="AF767" s="319">
        <f t="shared" si="373"/>
        <v>3983.6302999999998</v>
      </c>
      <c r="AG767" s="319">
        <f t="shared" si="373"/>
        <v>4183.6302999999998</v>
      </c>
      <c r="AH767" s="319">
        <f t="shared" si="373"/>
        <v>4183.6302999999998</v>
      </c>
      <c r="AI767" s="319">
        <f t="shared" si="373"/>
        <v>4183.6302999999998</v>
      </c>
      <c r="AJ767" s="319">
        <f t="shared" si="373"/>
        <v>4383.6302999999998</v>
      </c>
      <c r="AK767" s="319">
        <f t="shared" si="373"/>
        <v>4583.6302999999998</v>
      </c>
      <c r="AL767" s="319">
        <f t="shared" si="373"/>
        <v>4783.6302999999998</v>
      </c>
      <c r="AM767" s="319">
        <f t="shared" si="373"/>
        <v>4783.6302999999998</v>
      </c>
      <c r="AN767" s="319">
        <f t="shared" si="373"/>
        <v>4983.6302999999998</v>
      </c>
      <c r="AO767" s="319">
        <f t="shared" si="373"/>
        <v>4983.6302999999998</v>
      </c>
      <c r="AP767" s="319">
        <f t="shared" si="373"/>
        <v>5183.6302999999998</v>
      </c>
      <c r="AQ767" s="319">
        <f t="shared" si="373"/>
        <v>5183.6302999999998</v>
      </c>
      <c r="AR767" s="319">
        <f t="shared" si="373"/>
        <v>5383.6302999999998</v>
      </c>
      <c r="AS767" s="319">
        <f t="shared" si="373"/>
        <v>5583.6302999999998</v>
      </c>
      <c r="AT767" s="319">
        <f t="shared" si="373"/>
        <v>5583.6302999999998</v>
      </c>
    </row>
    <row r="768" spans="2:46" x14ac:dyDescent="0.2">
      <c r="B768" s="75" t="s">
        <v>420</v>
      </c>
      <c r="C768" s="319">
        <f>+SUM(C757:C761)</f>
        <v>2108.6348499999999</v>
      </c>
      <c r="D768" s="319">
        <f t="shared" ref="D768:AT768" si="374">+SUM(D757:D761)</f>
        <v>2145.27205</v>
      </c>
      <c r="E768" s="319">
        <f t="shared" si="374"/>
        <v>2361.15065</v>
      </c>
      <c r="F768" s="318">
        <f t="shared" si="374"/>
        <v>2539.7839800000002</v>
      </c>
      <c r="G768" s="319">
        <f t="shared" si="374"/>
        <v>2586.07438</v>
      </c>
      <c r="H768" s="319">
        <f t="shared" si="374"/>
        <v>2823.8433599999998</v>
      </c>
      <c r="I768" s="319">
        <f t="shared" si="374"/>
        <v>2843.3618999999999</v>
      </c>
      <c r="J768" s="319">
        <f t="shared" si="374"/>
        <v>3010.7935400000001</v>
      </c>
      <c r="K768" s="318">
        <f t="shared" si="374"/>
        <v>3108.8113399999997</v>
      </c>
      <c r="L768" s="319">
        <f t="shared" si="374"/>
        <v>3108.8113399999997</v>
      </c>
      <c r="M768" s="319">
        <f t="shared" si="374"/>
        <v>3108.8113399999997</v>
      </c>
      <c r="N768" s="319">
        <f t="shared" si="374"/>
        <v>3108.8113399999997</v>
      </c>
      <c r="O768" s="319">
        <f t="shared" si="374"/>
        <v>3208.8113399999997</v>
      </c>
      <c r="P768" s="318">
        <f t="shared" si="374"/>
        <v>3308.8113399999997</v>
      </c>
      <c r="Q768" s="319">
        <f t="shared" si="374"/>
        <v>3408.8113399999997</v>
      </c>
      <c r="R768" s="319">
        <f t="shared" si="374"/>
        <v>3508.8113399999997</v>
      </c>
      <c r="S768" s="319">
        <f t="shared" si="374"/>
        <v>3508.8113399999997</v>
      </c>
      <c r="T768" s="319">
        <f t="shared" si="374"/>
        <v>3808.8113399999997</v>
      </c>
      <c r="U768" s="318">
        <f t="shared" si="374"/>
        <v>3908.8113399999997</v>
      </c>
      <c r="V768" s="319">
        <f t="shared" si="374"/>
        <v>5108.8113400000002</v>
      </c>
      <c r="W768" s="319">
        <f t="shared" si="374"/>
        <v>5208.8113400000002</v>
      </c>
      <c r="X768" s="319">
        <f t="shared" si="374"/>
        <v>5308.8113400000002</v>
      </c>
      <c r="Y768" s="319">
        <f t="shared" si="374"/>
        <v>5408.8113400000002</v>
      </c>
      <c r="Z768" s="319">
        <f t="shared" si="374"/>
        <v>5508.8113400000002</v>
      </c>
      <c r="AA768" s="319">
        <f t="shared" si="374"/>
        <v>5508.8113400000002</v>
      </c>
      <c r="AB768" s="319">
        <f t="shared" si="374"/>
        <v>5508.8113400000002</v>
      </c>
      <c r="AC768" s="319">
        <f t="shared" si="374"/>
        <v>5708.8113400000002</v>
      </c>
      <c r="AD768" s="319">
        <f t="shared" si="374"/>
        <v>5808.8113400000002</v>
      </c>
      <c r="AE768" s="319">
        <f t="shared" si="374"/>
        <v>5908.8113400000002</v>
      </c>
      <c r="AF768" s="319">
        <f t="shared" si="374"/>
        <v>5365.1182600000002</v>
      </c>
      <c r="AG768" s="319">
        <f t="shared" si="374"/>
        <v>5365.1182600000002</v>
      </c>
      <c r="AH768" s="319">
        <f t="shared" si="374"/>
        <v>5565.1182600000002</v>
      </c>
      <c r="AI768" s="319">
        <f t="shared" si="374"/>
        <v>5765.1182599999993</v>
      </c>
      <c r="AJ768" s="319">
        <f t="shared" si="374"/>
        <v>5765.1182599999993</v>
      </c>
      <c r="AK768" s="319">
        <f t="shared" si="374"/>
        <v>5765.1182600000002</v>
      </c>
      <c r="AL768" s="319">
        <f t="shared" si="374"/>
        <v>5765.1182600000002</v>
      </c>
      <c r="AM768" s="319">
        <f t="shared" si="374"/>
        <v>5965.1182600000002</v>
      </c>
      <c r="AN768" s="319">
        <f t="shared" si="374"/>
        <v>5965.1182600000002</v>
      </c>
      <c r="AO768" s="319">
        <f t="shared" si="374"/>
        <v>6165.1182599999993</v>
      </c>
      <c r="AP768" s="319">
        <f t="shared" si="374"/>
        <v>6165.1182600000002</v>
      </c>
      <c r="AQ768" s="319">
        <f t="shared" si="374"/>
        <v>6365.1182599999993</v>
      </c>
      <c r="AR768" s="319">
        <f t="shared" si="374"/>
        <v>6365.1182599999993</v>
      </c>
      <c r="AS768" s="319">
        <f t="shared" si="374"/>
        <v>6465.1182599999993</v>
      </c>
      <c r="AT768" s="319">
        <f t="shared" si="374"/>
        <v>6565.1182599999993</v>
      </c>
    </row>
    <row r="769" spans="1:46" ht="12" x14ac:dyDescent="0.25">
      <c r="B769" s="75" t="s">
        <v>421</v>
      </c>
      <c r="C769" s="458">
        <f>+C767/C764</f>
        <v>0.4905530103440805</v>
      </c>
      <c r="D769" s="458">
        <f>+D767/D764</f>
        <v>0.48650380546175975</v>
      </c>
      <c r="E769" s="458">
        <f>+E767/E764</f>
        <v>0.46255596567100071</v>
      </c>
      <c r="F769" s="459">
        <f t="shared" ref="F769:AT769" si="375">+F767/F764</f>
        <v>0.46586619058819112</v>
      </c>
      <c r="G769" s="458">
        <f t="shared" si="375"/>
        <v>0.46047117890660849</v>
      </c>
      <c r="H769" s="458">
        <f t="shared" si="375"/>
        <v>0.44197291811252526</v>
      </c>
      <c r="I769" s="458">
        <f t="shared" si="375"/>
        <v>0.43852337492392029</v>
      </c>
      <c r="J769" s="458">
        <f t="shared" si="375"/>
        <v>0.42323142887442577</v>
      </c>
      <c r="K769" s="459">
        <f t="shared" si="375"/>
        <v>0.43252498651545002</v>
      </c>
      <c r="L769" s="458">
        <f t="shared" si="375"/>
        <v>0.37510121989336509</v>
      </c>
      <c r="M769" s="458">
        <f t="shared" si="375"/>
        <v>0.37510121989336509</v>
      </c>
      <c r="N769" s="458">
        <f t="shared" si="375"/>
        <v>0.39403084711005981</v>
      </c>
      <c r="O769" s="458">
        <f t="shared" si="375"/>
        <v>0.38815183929689778</v>
      </c>
      <c r="P769" s="459">
        <f t="shared" si="375"/>
        <v>0.38244568410260332</v>
      </c>
      <c r="Q769" s="458">
        <f t="shared" si="375"/>
        <v>0.37690486873919604</v>
      </c>
      <c r="R769" s="458">
        <f t="shared" si="375"/>
        <v>0.37152230957765986</v>
      </c>
      <c r="S769" s="458">
        <f t="shared" si="375"/>
        <v>0.38897436139130992</v>
      </c>
      <c r="T769" s="458">
        <f t="shared" si="375"/>
        <v>0.37342023117618822</v>
      </c>
      <c r="U769" s="459">
        <f t="shared" si="375"/>
        <v>0.38469556366173485</v>
      </c>
      <c r="V769" s="458">
        <f t="shared" si="375"/>
        <v>0.37506748813637358</v>
      </c>
      <c r="W769" s="458">
        <f t="shared" si="375"/>
        <v>0.37120174390005628</v>
      </c>
      <c r="X769" s="458">
        <f t="shared" si="375"/>
        <v>0.36741487360365205</v>
      </c>
      <c r="Y769" s="458">
        <f t="shared" si="375"/>
        <v>0.36370448769156721</v>
      </c>
      <c r="Z769" s="458">
        <f t="shared" si="375"/>
        <v>0.36006829216811048</v>
      </c>
      <c r="AA769" s="458">
        <f t="shared" si="375"/>
        <v>0.37261309991596309</v>
      </c>
      <c r="AB769" s="458">
        <f t="shared" si="375"/>
        <v>0.37261309991596309</v>
      </c>
      <c r="AC769" s="458">
        <f t="shared" si="375"/>
        <v>0.36544907241280633</v>
      </c>
      <c r="AD769" s="458">
        <f t="shared" si="375"/>
        <v>0.36196937914905736</v>
      </c>
      <c r="AE769" s="458">
        <f t="shared" si="375"/>
        <v>0.35855532601064571</v>
      </c>
      <c r="AF769" s="458">
        <f t="shared" si="375"/>
        <v>0.3897576274682274</v>
      </c>
      <c r="AG769" s="458">
        <f t="shared" si="375"/>
        <v>0.40146964655427192</v>
      </c>
      <c r="AH769" s="458">
        <f t="shared" si="375"/>
        <v>0.39390957426234652</v>
      </c>
      <c r="AI769" s="458">
        <f t="shared" si="375"/>
        <v>0.38662896671552743</v>
      </c>
      <c r="AJ769" s="458">
        <f t="shared" si="375"/>
        <v>0.39776013087760392</v>
      </c>
      <c r="AK769" s="458">
        <f t="shared" si="375"/>
        <v>0.4084944899808361</v>
      </c>
      <c r="AL769" s="458">
        <f t="shared" si="375"/>
        <v>0.41885289048727475</v>
      </c>
      <c r="AM769" s="458">
        <f t="shared" si="375"/>
        <v>0.41164420773180305</v>
      </c>
      <c r="AN769" s="458">
        <f t="shared" si="375"/>
        <v>0.42159880237296116</v>
      </c>
      <c r="AO769" s="458">
        <f t="shared" si="375"/>
        <v>0.41458430743748148</v>
      </c>
      <c r="AP769" s="458">
        <f t="shared" si="375"/>
        <v>0.42416496075929166</v>
      </c>
      <c r="AQ769" s="458">
        <f t="shared" si="375"/>
        <v>0.41733504076330563</v>
      </c>
      <c r="AR769" s="458">
        <f t="shared" si="375"/>
        <v>0.42656845682865951</v>
      </c>
      <c r="AS769" s="458">
        <f t="shared" si="375"/>
        <v>0.43214315241453038</v>
      </c>
      <c r="AT769" s="458">
        <f t="shared" si="375"/>
        <v>0.42882428159174413</v>
      </c>
    </row>
    <row r="770" spans="1:46" ht="12" x14ac:dyDescent="0.25">
      <c r="F770" s="440"/>
      <c r="G770" s="441"/>
      <c r="H770" s="441"/>
      <c r="I770" s="441"/>
      <c r="J770" s="441"/>
      <c r="K770" s="440"/>
      <c r="L770" s="441"/>
      <c r="M770" s="441"/>
      <c r="N770" s="441"/>
      <c r="O770" s="441"/>
      <c r="P770" s="440"/>
      <c r="Q770" s="441"/>
      <c r="R770" s="441"/>
      <c r="S770" s="441"/>
      <c r="T770" s="441"/>
      <c r="U770" s="440"/>
      <c r="V770" s="441"/>
      <c r="W770" s="441"/>
      <c r="X770" s="441"/>
      <c r="Y770" s="441"/>
      <c r="Z770" s="441"/>
      <c r="AA770" s="441"/>
      <c r="AB770" s="441"/>
      <c r="AC770" s="441"/>
      <c r="AD770" s="441"/>
      <c r="AE770" s="441"/>
      <c r="AF770" s="441"/>
      <c r="AG770" s="441"/>
      <c r="AH770" s="441"/>
      <c r="AI770" s="441"/>
      <c r="AJ770" s="441"/>
      <c r="AK770" s="441"/>
      <c r="AL770" s="441"/>
      <c r="AM770" s="441"/>
      <c r="AN770" s="441"/>
      <c r="AO770" s="441"/>
      <c r="AP770" s="441"/>
      <c r="AQ770" s="441"/>
      <c r="AR770" s="441"/>
      <c r="AS770" s="441"/>
      <c r="AT770" s="441"/>
    </row>
    <row r="771" spans="1:46" x14ac:dyDescent="0.2">
      <c r="F771" s="451"/>
      <c r="G771" s="450"/>
      <c r="H771" s="450"/>
      <c r="I771" s="450"/>
      <c r="J771" s="450"/>
      <c r="K771" s="451"/>
      <c r="L771" s="450"/>
      <c r="M771" s="450"/>
      <c r="N771" s="450"/>
      <c r="O771" s="450"/>
      <c r="P771" s="451"/>
      <c r="Q771" s="450"/>
      <c r="R771" s="450"/>
      <c r="S771" s="450"/>
      <c r="T771" s="450"/>
      <c r="U771" s="451"/>
      <c r="V771" s="450"/>
      <c r="W771" s="450"/>
      <c r="X771" s="450"/>
      <c r="Y771" s="450"/>
      <c r="Z771" s="450"/>
      <c r="AA771" s="450"/>
      <c r="AB771" s="450"/>
      <c r="AC771" s="450"/>
      <c r="AD771" s="450"/>
      <c r="AE771" s="450"/>
      <c r="AF771" s="450"/>
      <c r="AG771" s="450"/>
      <c r="AH771" s="450"/>
      <c r="AI771" s="450"/>
      <c r="AJ771" s="450"/>
      <c r="AK771" s="450"/>
      <c r="AL771" s="450"/>
      <c r="AM771" s="450"/>
      <c r="AN771" s="450"/>
      <c r="AO771" s="450"/>
      <c r="AP771" s="450"/>
      <c r="AQ771" s="450"/>
      <c r="AR771" s="450"/>
      <c r="AS771" s="450"/>
      <c r="AT771" s="450"/>
    </row>
    <row r="772" spans="1:46" ht="17.399999999999999" x14ac:dyDescent="0.3">
      <c r="B772" s="426" t="s">
        <v>422</v>
      </c>
      <c r="H772" s="75" t="s">
        <v>423</v>
      </c>
    </row>
    <row r="773" spans="1:46" x14ac:dyDescent="0.2">
      <c r="C773" s="75">
        <f>+C747</f>
        <v>2007</v>
      </c>
      <c r="D773" s="75">
        <f>+D747</f>
        <v>2008</v>
      </c>
      <c r="E773" s="75">
        <f>+E747</f>
        <v>2009</v>
      </c>
      <c r="F773" s="77">
        <f t="shared" ref="F773:AT773" si="376">+F694</f>
        <v>2010</v>
      </c>
      <c r="G773" s="75">
        <f t="shared" si="376"/>
        <v>2011</v>
      </c>
      <c r="H773" s="75">
        <f t="shared" si="376"/>
        <v>2012</v>
      </c>
      <c r="I773" s="75">
        <f t="shared" si="376"/>
        <v>2013</v>
      </c>
      <c r="J773" s="75">
        <f t="shared" si="376"/>
        <v>2014</v>
      </c>
      <c r="K773" s="77">
        <f t="shared" si="376"/>
        <v>2015</v>
      </c>
      <c r="L773" s="75">
        <f t="shared" si="376"/>
        <v>2016</v>
      </c>
      <c r="M773" s="75">
        <f t="shared" si="376"/>
        <v>2017</v>
      </c>
      <c r="N773" s="75">
        <f t="shared" si="376"/>
        <v>2018</v>
      </c>
      <c r="O773" s="75">
        <f t="shared" si="376"/>
        <v>2019</v>
      </c>
      <c r="P773" s="77">
        <f t="shared" si="376"/>
        <v>2020</v>
      </c>
      <c r="Q773" s="75">
        <f t="shared" si="376"/>
        <v>2021</v>
      </c>
      <c r="R773" s="75">
        <f t="shared" si="376"/>
        <v>2022</v>
      </c>
      <c r="S773" s="75">
        <f t="shared" si="376"/>
        <v>2023</v>
      </c>
      <c r="T773" s="75">
        <f t="shared" si="376"/>
        <v>2024</v>
      </c>
      <c r="U773" s="77">
        <f t="shared" si="376"/>
        <v>2025</v>
      </c>
      <c r="V773" s="75">
        <f t="shared" si="376"/>
        <v>2026</v>
      </c>
      <c r="W773" s="75">
        <f t="shared" si="376"/>
        <v>2027</v>
      </c>
      <c r="X773" s="75">
        <f t="shared" si="376"/>
        <v>2028</v>
      </c>
      <c r="Y773" s="75">
        <f t="shared" si="376"/>
        <v>2029</v>
      </c>
      <c r="Z773" s="75">
        <f t="shared" si="376"/>
        <v>2030</v>
      </c>
      <c r="AA773" s="75">
        <f t="shared" si="376"/>
        <v>2031</v>
      </c>
      <c r="AB773" s="75">
        <f t="shared" si="376"/>
        <v>2032</v>
      </c>
      <c r="AC773" s="75">
        <f t="shared" si="376"/>
        <v>2033</v>
      </c>
      <c r="AD773" s="75">
        <f t="shared" si="376"/>
        <v>2034</v>
      </c>
      <c r="AE773" s="75">
        <f t="shared" si="376"/>
        <v>2035</v>
      </c>
      <c r="AF773" s="75">
        <f t="shared" si="376"/>
        <v>2036</v>
      </c>
      <c r="AG773" s="75">
        <f t="shared" si="376"/>
        <v>2037</v>
      </c>
      <c r="AH773" s="75">
        <f t="shared" si="376"/>
        <v>2038</v>
      </c>
      <c r="AI773" s="75">
        <f t="shared" si="376"/>
        <v>2039</v>
      </c>
      <c r="AJ773" s="75">
        <f t="shared" si="376"/>
        <v>2040</v>
      </c>
      <c r="AK773" s="75">
        <f t="shared" si="376"/>
        <v>2041</v>
      </c>
      <c r="AL773" s="75">
        <f t="shared" si="376"/>
        <v>2042</v>
      </c>
      <c r="AM773" s="75">
        <f t="shared" si="376"/>
        <v>2043</v>
      </c>
      <c r="AN773" s="75">
        <f t="shared" si="376"/>
        <v>2044</v>
      </c>
      <c r="AO773" s="75">
        <f t="shared" si="376"/>
        <v>2045</v>
      </c>
      <c r="AP773" s="75">
        <f t="shared" si="376"/>
        <v>2046</v>
      </c>
      <c r="AQ773" s="75">
        <f t="shared" si="376"/>
        <v>2047</v>
      </c>
      <c r="AR773" s="75">
        <f t="shared" si="376"/>
        <v>2048</v>
      </c>
      <c r="AS773" s="75">
        <f t="shared" si="376"/>
        <v>2049</v>
      </c>
      <c r="AT773" s="75">
        <f t="shared" si="376"/>
        <v>2050</v>
      </c>
    </row>
    <row r="774" spans="1:46" ht="17.399999999999999" x14ac:dyDescent="0.3">
      <c r="A774" s="427" t="s">
        <v>384</v>
      </c>
      <c r="B774" s="75" t="s">
        <v>385</v>
      </c>
      <c r="C774" s="150">
        <f t="shared" ref="C774:J774" si="377">+C695+C751+C698+C699</f>
        <v>2030.44875</v>
      </c>
      <c r="D774" s="150">
        <f t="shared" si="377"/>
        <v>2032.5209499999999</v>
      </c>
      <c r="E774" s="150">
        <f t="shared" si="377"/>
        <v>2032.1606999999999</v>
      </c>
      <c r="F774" s="421">
        <f t="shared" si="377"/>
        <v>2215.19</v>
      </c>
      <c r="G774" s="150">
        <f t="shared" si="377"/>
        <v>2207.17</v>
      </c>
      <c r="H774" s="150">
        <f t="shared" si="377"/>
        <v>2236.6239999999998</v>
      </c>
      <c r="I774" s="150">
        <f t="shared" si="377"/>
        <v>2236.6249800000001</v>
      </c>
      <c r="J774" s="150">
        <f t="shared" si="377"/>
        <v>2240.7719799999995</v>
      </c>
      <c r="K774" s="421">
        <f t="shared" ref="K774:AH774" si="378">+K695+K696+K751+K698+K699</f>
        <v>2401.5239799999999</v>
      </c>
      <c r="L774" s="421">
        <f t="shared" si="378"/>
        <v>2401.5239799999999</v>
      </c>
      <c r="M774" s="421">
        <f t="shared" si="378"/>
        <v>2401.5239800000004</v>
      </c>
      <c r="N774" s="421">
        <f t="shared" si="378"/>
        <v>2601.5239799999995</v>
      </c>
      <c r="O774" s="421">
        <f t="shared" si="378"/>
        <v>2601.5239799999995</v>
      </c>
      <c r="P774" s="421">
        <f t="shared" si="378"/>
        <v>2601.5239799999995</v>
      </c>
      <c r="Q774" s="421">
        <f t="shared" si="378"/>
        <v>2601.5239799999995</v>
      </c>
      <c r="R774" s="421">
        <f t="shared" si="378"/>
        <v>2601.5239799999995</v>
      </c>
      <c r="S774" s="421">
        <f t="shared" si="378"/>
        <v>2801.5239799999995</v>
      </c>
      <c r="T774" s="421">
        <f t="shared" si="378"/>
        <v>2801.5239799999995</v>
      </c>
      <c r="U774" s="421">
        <f t="shared" si="378"/>
        <v>3001.5239799999995</v>
      </c>
      <c r="V774" s="421">
        <f t="shared" si="378"/>
        <v>3601.5239799999995</v>
      </c>
      <c r="W774" s="421">
        <f t="shared" si="378"/>
        <v>3601.5239799999995</v>
      </c>
      <c r="X774" s="421">
        <f t="shared" si="378"/>
        <v>3601.5239799999995</v>
      </c>
      <c r="Y774" s="421">
        <f t="shared" si="378"/>
        <v>3601.5239799999995</v>
      </c>
      <c r="Z774" s="421">
        <f t="shared" si="378"/>
        <v>3601.5239799999995</v>
      </c>
      <c r="AA774" s="421">
        <f t="shared" si="378"/>
        <v>3801.5239799999995</v>
      </c>
      <c r="AB774" s="421">
        <f t="shared" si="378"/>
        <v>3801.5239799999995</v>
      </c>
      <c r="AC774" s="421">
        <f t="shared" si="378"/>
        <v>3801.5239799999995</v>
      </c>
      <c r="AD774" s="421">
        <f t="shared" si="378"/>
        <v>3801.5239799999995</v>
      </c>
      <c r="AE774" s="421">
        <f t="shared" si="378"/>
        <v>3801.5239799999995</v>
      </c>
      <c r="AF774" s="421">
        <f t="shared" si="378"/>
        <v>3983.6302999999994</v>
      </c>
      <c r="AG774" s="421">
        <f t="shared" si="378"/>
        <v>4183.6302999999998</v>
      </c>
      <c r="AH774" s="421">
        <f t="shared" si="378"/>
        <v>4183.6302999999998</v>
      </c>
      <c r="AI774" s="150">
        <f t="shared" ref="AI774:AT774" si="379">+AI695+AI696+AI698+AI699</f>
        <v>5184.1189800000011</v>
      </c>
      <c r="AJ774" s="150">
        <f t="shared" si="379"/>
        <v>5184.1189800000011</v>
      </c>
      <c r="AK774" s="150">
        <f t="shared" si="379"/>
        <v>5184.1189800000011</v>
      </c>
      <c r="AL774" s="150">
        <f t="shared" si="379"/>
        <v>5184.1189800000011</v>
      </c>
      <c r="AM774" s="150">
        <f t="shared" si="379"/>
        <v>5184.1189800000011</v>
      </c>
      <c r="AN774" s="150">
        <f t="shared" si="379"/>
        <v>5184.1189800000011</v>
      </c>
      <c r="AO774" s="150">
        <f t="shared" si="379"/>
        <v>5184.1189800000011</v>
      </c>
      <c r="AP774" s="150">
        <f t="shared" si="379"/>
        <v>5184.1189800000011</v>
      </c>
      <c r="AQ774" s="150">
        <f t="shared" si="379"/>
        <v>5184.1189800000011</v>
      </c>
      <c r="AR774" s="150">
        <f t="shared" si="379"/>
        <v>5184.1189800000011</v>
      </c>
      <c r="AS774" s="150">
        <f t="shared" si="379"/>
        <v>5184.1189800000011</v>
      </c>
      <c r="AT774" s="150">
        <f t="shared" si="379"/>
        <v>5404.4292800000003</v>
      </c>
    </row>
    <row r="775" spans="1:46" ht="17.399999999999999" x14ac:dyDescent="0.3">
      <c r="A775" s="427"/>
      <c r="B775" s="75" t="s">
        <v>386</v>
      </c>
      <c r="C775" s="150">
        <f t="shared" ref="C775:AT775" si="380">+C219</f>
        <v>0</v>
      </c>
      <c r="D775" s="150">
        <f t="shared" si="380"/>
        <v>0</v>
      </c>
      <c r="E775" s="150">
        <f t="shared" si="380"/>
        <v>0</v>
      </c>
      <c r="F775" s="421">
        <f t="shared" si="380"/>
        <v>0</v>
      </c>
      <c r="G775" s="150">
        <f t="shared" si="380"/>
        <v>0</v>
      </c>
      <c r="H775" s="150">
        <f t="shared" si="380"/>
        <v>0</v>
      </c>
      <c r="I775" s="150">
        <f t="shared" si="380"/>
        <v>0</v>
      </c>
      <c r="J775" s="150">
        <f t="shared" si="380"/>
        <v>0</v>
      </c>
      <c r="K775" s="421">
        <f t="shared" si="380"/>
        <v>0</v>
      </c>
      <c r="L775" s="150">
        <f t="shared" si="380"/>
        <v>1751.73</v>
      </c>
      <c r="M775" s="150">
        <f t="shared" si="380"/>
        <v>2517.48</v>
      </c>
      <c r="N775" s="150">
        <f t="shared" si="380"/>
        <v>2586.23</v>
      </c>
      <c r="O775" s="150">
        <f t="shared" si="380"/>
        <v>2766.23</v>
      </c>
      <c r="P775" s="150">
        <f t="shared" si="380"/>
        <v>2773.23</v>
      </c>
      <c r="Q775" s="150">
        <f t="shared" si="380"/>
        <v>2780.63</v>
      </c>
      <c r="R775" s="150">
        <f t="shared" si="380"/>
        <v>2801.63</v>
      </c>
      <c r="S775" s="150">
        <f t="shared" si="380"/>
        <v>2830.63</v>
      </c>
      <c r="T775" s="150">
        <f t="shared" si="380"/>
        <v>2830.63</v>
      </c>
      <c r="U775" s="150">
        <f t="shared" si="380"/>
        <v>2830.63</v>
      </c>
      <c r="V775" s="150">
        <f t="shared" si="380"/>
        <v>2830.63</v>
      </c>
      <c r="W775" s="150">
        <f t="shared" si="380"/>
        <v>2830.63</v>
      </c>
      <c r="X775" s="150">
        <f t="shared" si="380"/>
        <v>2830.63</v>
      </c>
      <c r="Y775" s="150">
        <f t="shared" si="380"/>
        <v>2830.63</v>
      </c>
      <c r="Z775" s="150">
        <f t="shared" si="380"/>
        <v>2830.63</v>
      </c>
      <c r="AA775" s="150">
        <f t="shared" si="380"/>
        <v>2830.63</v>
      </c>
      <c r="AB775" s="150">
        <f t="shared" si="380"/>
        <v>2830.63</v>
      </c>
      <c r="AC775" s="150">
        <f t="shared" si="380"/>
        <v>2830.63</v>
      </c>
      <c r="AD775" s="150">
        <f t="shared" si="380"/>
        <v>2830.63</v>
      </c>
      <c r="AE775" s="150">
        <f t="shared" si="380"/>
        <v>2830.63</v>
      </c>
      <c r="AF775" s="150">
        <f t="shared" si="380"/>
        <v>2830.63</v>
      </c>
      <c r="AG775" s="150">
        <f t="shared" si="380"/>
        <v>2830.63</v>
      </c>
      <c r="AH775" s="150">
        <f t="shared" si="380"/>
        <v>2830.63</v>
      </c>
      <c r="AI775" s="150">
        <f t="shared" si="380"/>
        <v>2830.63</v>
      </c>
      <c r="AJ775" s="150">
        <f t="shared" si="380"/>
        <v>2830.63</v>
      </c>
      <c r="AK775" s="150">
        <f t="shared" si="380"/>
        <v>2830.63</v>
      </c>
      <c r="AL775" s="150">
        <f t="shared" si="380"/>
        <v>2830.63</v>
      </c>
      <c r="AM775" s="150">
        <f t="shared" si="380"/>
        <v>2830.63</v>
      </c>
      <c r="AN775" s="150">
        <f t="shared" si="380"/>
        <v>2830.63</v>
      </c>
      <c r="AO775" s="150">
        <f t="shared" si="380"/>
        <v>2830.63</v>
      </c>
      <c r="AP775" s="150">
        <f t="shared" si="380"/>
        <v>2830.63</v>
      </c>
      <c r="AQ775" s="150">
        <f t="shared" si="380"/>
        <v>2830.63</v>
      </c>
      <c r="AR775" s="150">
        <f t="shared" si="380"/>
        <v>2830.63</v>
      </c>
      <c r="AS775" s="150">
        <f t="shared" si="380"/>
        <v>2830.63</v>
      </c>
      <c r="AT775" s="150">
        <f t="shared" si="380"/>
        <v>2830.63</v>
      </c>
    </row>
    <row r="776" spans="1:46" x14ac:dyDescent="0.2">
      <c r="B776" s="75" t="s">
        <v>387</v>
      </c>
      <c r="C776" s="150">
        <v>0</v>
      </c>
      <c r="D776" s="150">
        <v>0</v>
      </c>
      <c r="E776" s="150">
        <v>0</v>
      </c>
      <c r="F776" s="421">
        <v>0</v>
      </c>
      <c r="G776" s="150">
        <f>+F776</f>
        <v>0</v>
      </c>
      <c r="H776" s="150">
        <f t="shared" ref="H776:AT776" si="381">+G776</f>
        <v>0</v>
      </c>
      <c r="I776" s="150">
        <f t="shared" si="381"/>
        <v>0</v>
      </c>
      <c r="J776" s="150">
        <f t="shared" si="381"/>
        <v>0</v>
      </c>
      <c r="K776" s="421">
        <f t="shared" si="381"/>
        <v>0</v>
      </c>
      <c r="L776" s="150">
        <f t="shared" si="381"/>
        <v>0</v>
      </c>
      <c r="M776" s="150">
        <f t="shared" si="381"/>
        <v>0</v>
      </c>
      <c r="N776" s="150">
        <f t="shared" si="381"/>
        <v>0</v>
      </c>
      <c r="O776" s="150">
        <f t="shared" si="381"/>
        <v>0</v>
      </c>
      <c r="P776" s="421">
        <f t="shared" si="381"/>
        <v>0</v>
      </c>
      <c r="Q776" s="150">
        <f t="shared" si="381"/>
        <v>0</v>
      </c>
      <c r="R776" s="150">
        <f t="shared" si="381"/>
        <v>0</v>
      </c>
      <c r="S776" s="150">
        <f t="shared" si="381"/>
        <v>0</v>
      </c>
      <c r="T776" s="150">
        <f t="shared" si="381"/>
        <v>0</v>
      </c>
      <c r="U776" s="421">
        <f t="shared" si="381"/>
        <v>0</v>
      </c>
      <c r="V776" s="150">
        <f t="shared" si="381"/>
        <v>0</v>
      </c>
      <c r="W776" s="150">
        <f t="shared" si="381"/>
        <v>0</v>
      </c>
      <c r="X776" s="150">
        <f t="shared" si="381"/>
        <v>0</v>
      </c>
      <c r="Y776" s="150">
        <f t="shared" si="381"/>
        <v>0</v>
      </c>
      <c r="Z776" s="150">
        <f t="shared" si="381"/>
        <v>0</v>
      </c>
      <c r="AA776" s="150">
        <f t="shared" si="381"/>
        <v>0</v>
      </c>
      <c r="AB776" s="150">
        <f t="shared" si="381"/>
        <v>0</v>
      </c>
      <c r="AC776" s="150">
        <f t="shared" si="381"/>
        <v>0</v>
      </c>
      <c r="AD776" s="150">
        <f t="shared" si="381"/>
        <v>0</v>
      </c>
      <c r="AE776" s="150">
        <f t="shared" si="381"/>
        <v>0</v>
      </c>
      <c r="AF776" s="150">
        <f t="shared" si="381"/>
        <v>0</v>
      </c>
      <c r="AG776" s="150">
        <f t="shared" si="381"/>
        <v>0</v>
      </c>
      <c r="AH776" s="150">
        <f t="shared" si="381"/>
        <v>0</v>
      </c>
      <c r="AI776" s="150">
        <f t="shared" si="381"/>
        <v>0</v>
      </c>
      <c r="AJ776" s="150">
        <f t="shared" si="381"/>
        <v>0</v>
      </c>
      <c r="AK776" s="150">
        <f t="shared" si="381"/>
        <v>0</v>
      </c>
      <c r="AL776" s="150">
        <f t="shared" si="381"/>
        <v>0</v>
      </c>
      <c r="AM776" s="150">
        <f t="shared" si="381"/>
        <v>0</v>
      </c>
      <c r="AN776" s="150">
        <f t="shared" si="381"/>
        <v>0</v>
      </c>
      <c r="AO776" s="150">
        <f t="shared" si="381"/>
        <v>0</v>
      </c>
      <c r="AP776" s="150">
        <f t="shared" si="381"/>
        <v>0</v>
      </c>
      <c r="AQ776" s="150">
        <f t="shared" si="381"/>
        <v>0</v>
      </c>
      <c r="AR776" s="150">
        <f t="shared" si="381"/>
        <v>0</v>
      </c>
      <c r="AS776" s="150">
        <f t="shared" si="381"/>
        <v>0</v>
      </c>
      <c r="AT776" s="150">
        <f t="shared" si="381"/>
        <v>0</v>
      </c>
    </row>
    <row r="777" spans="1:46" x14ac:dyDescent="0.2">
      <c r="B777" s="75" t="s">
        <v>388</v>
      </c>
      <c r="C777" s="150"/>
      <c r="D777" s="150"/>
      <c r="E777" s="150"/>
      <c r="F777" s="421"/>
      <c r="G777" s="150"/>
      <c r="H777" s="150"/>
      <c r="I777" s="150"/>
      <c r="J777" s="150"/>
      <c r="K777" s="421"/>
      <c r="L777" s="150"/>
      <c r="M777" s="150"/>
      <c r="N777" s="150"/>
      <c r="O777" s="150"/>
      <c r="P777" s="421"/>
      <c r="Q777" s="150"/>
      <c r="R777" s="150"/>
      <c r="S777" s="150"/>
      <c r="T777" s="150"/>
      <c r="U777" s="421"/>
      <c r="V777" s="150"/>
      <c r="W777" s="150"/>
      <c r="X777" s="150"/>
      <c r="Y777" s="150"/>
      <c r="Z777" s="150"/>
      <c r="AA777" s="150"/>
      <c r="AB777" s="150"/>
      <c r="AC777" s="150"/>
      <c r="AD777" s="150"/>
      <c r="AE777" s="150"/>
      <c r="AF777" s="150"/>
      <c r="AG777" s="150"/>
      <c r="AH777" s="150"/>
      <c r="AI777" s="150"/>
      <c r="AJ777" s="150"/>
      <c r="AK777" s="150"/>
      <c r="AL777" s="150"/>
      <c r="AM777" s="150"/>
      <c r="AN777" s="150"/>
      <c r="AO777" s="150"/>
      <c r="AP777" s="150"/>
      <c r="AQ777" s="150"/>
      <c r="AR777" s="150"/>
      <c r="AS777" s="150"/>
      <c r="AT777" s="150"/>
    </row>
    <row r="778" spans="1:46" x14ac:dyDescent="0.2">
      <c r="B778" s="75" t="s">
        <v>389</v>
      </c>
      <c r="C778" s="150"/>
      <c r="D778" s="150"/>
      <c r="E778" s="150"/>
      <c r="F778" s="421"/>
      <c r="G778" s="150"/>
      <c r="H778" s="150"/>
      <c r="I778" s="150"/>
      <c r="J778" s="150"/>
      <c r="K778" s="421"/>
      <c r="L778" s="150"/>
      <c r="M778" s="150"/>
      <c r="N778" s="150"/>
      <c r="O778" s="150"/>
      <c r="P778" s="421"/>
      <c r="Q778" s="150"/>
      <c r="R778" s="150"/>
      <c r="S778" s="150"/>
      <c r="T778" s="150"/>
      <c r="U778" s="421"/>
      <c r="V778" s="150"/>
      <c r="W778" s="150"/>
      <c r="X778" s="150"/>
      <c r="Y778" s="150"/>
      <c r="Z778" s="150"/>
      <c r="AA778" s="150"/>
      <c r="AB778" s="150"/>
      <c r="AC778" s="150"/>
      <c r="AD778" s="150"/>
      <c r="AE778" s="150"/>
      <c r="AF778" s="150"/>
      <c r="AG778" s="150"/>
      <c r="AH778" s="150"/>
      <c r="AI778" s="150"/>
      <c r="AJ778" s="150"/>
      <c r="AK778" s="150"/>
      <c r="AL778" s="150"/>
      <c r="AM778" s="150"/>
      <c r="AN778" s="150"/>
      <c r="AO778" s="150"/>
      <c r="AP778" s="150"/>
      <c r="AQ778" s="150"/>
      <c r="AR778" s="150"/>
      <c r="AS778" s="150"/>
      <c r="AT778" s="150"/>
    </row>
    <row r="779" spans="1:46" x14ac:dyDescent="0.2">
      <c r="B779" s="75" t="s">
        <v>351</v>
      </c>
      <c r="C779" s="150">
        <f t="shared" ref="C779:AT779" si="382">+C289+C290</f>
        <v>0</v>
      </c>
      <c r="D779" s="150">
        <f t="shared" si="382"/>
        <v>0</v>
      </c>
      <c r="E779" s="150">
        <f t="shared" si="382"/>
        <v>0</v>
      </c>
      <c r="F779" s="421">
        <f t="shared" si="382"/>
        <v>0</v>
      </c>
      <c r="G779" s="150">
        <f t="shared" si="382"/>
        <v>0</v>
      </c>
      <c r="H779" s="150">
        <f t="shared" si="382"/>
        <v>0</v>
      </c>
      <c r="I779" s="150">
        <f t="shared" si="382"/>
        <v>0</v>
      </c>
      <c r="J779" s="150">
        <f t="shared" si="382"/>
        <v>0</v>
      </c>
      <c r="K779" s="421">
        <f t="shared" si="382"/>
        <v>0</v>
      </c>
      <c r="L779" s="150">
        <f t="shared" si="382"/>
        <v>0</v>
      </c>
      <c r="M779" s="150">
        <f t="shared" si="382"/>
        <v>0</v>
      </c>
      <c r="N779" s="150">
        <f t="shared" si="382"/>
        <v>0</v>
      </c>
      <c r="O779" s="150">
        <f t="shared" si="382"/>
        <v>0</v>
      </c>
      <c r="P779" s="421">
        <f t="shared" si="382"/>
        <v>0</v>
      </c>
      <c r="Q779" s="150">
        <f t="shared" si="382"/>
        <v>0</v>
      </c>
      <c r="R779" s="150">
        <f t="shared" si="382"/>
        <v>0</v>
      </c>
      <c r="S779" s="150">
        <f t="shared" si="382"/>
        <v>0</v>
      </c>
      <c r="T779" s="150">
        <f t="shared" si="382"/>
        <v>0</v>
      </c>
      <c r="U779" s="421">
        <f t="shared" si="382"/>
        <v>0</v>
      </c>
      <c r="V779" s="150">
        <f t="shared" si="382"/>
        <v>0</v>
      </c>
      <c r="W779" s="150">
        <f t="shared" si="382"/>
        <v>0</v>
      </c>
      <c r="X779" s="150">
        <f t="shared" si="382"/>
        <v>0</v>
      </c>
      <c r="Y779" s="150">
        <f t="shared" si="382"/>
        <v>0</v>
      </c>
      <c r="Z779" s="150">
        <f t="shared" si="382"/>
        <v>0</v>
      </c>
      <c r="AA779" s="150">
        <f t="shared" si="382"/>
        <v>0</v>
      </c>
      <c r="AB779" s="150">
        <f t="shared" si="382"/>
        <v>0</v>
      </c>
      <c r="AC779" s="150">
        <f t="shared" si="382"/>
        <v>0</v>
      </c>
      <c r="AD779" s="150">
        <f t="shared" si="382"/>
        <v>0</v>
      </c>
      <c r="AE779" s="150">
        <f t="shared" si="382"/>
        <v>0</v>
      </c>
      <c r="AF779" s="150">
        <f t="shared" si="382"/>
        <v>0</v>
      </c>
      <c r="AG779" s="150">
        <f t="shared" si="382"/>
        <v>0</v>
      </c>
      <c r="AH779" s="150">
        <f t="shared" si="382"/>
        <v>0</v>
      </c>
      <c r="AI779" s="150">
        <f t="shared" si="382"/>
        <v>0</v>
      </c>
      <c r="AJ779" s="150">
        <f t="shared" si="382"/>
        <v>0</v>
      </c>
      <c r="AK779" s="150">
        <f t="shared" si="382"/>
        <v>0</v>
      </c>
      <c r="AL779" s="150">
        <f t="shared" si="382"/>
        <v>0</v>
      </c>
      <c r="AM779" s="150">
        <f t="shared" si="382"/>
        <v>0</v>
      </c>
      <c r="AN779" s="150">
        <f t="shared" si="382"/>
        <v>0</v>
      </c>
      <c r="AO779" s="150">
        <f t="shared" si="382"/>
        <v>0</v>
      </c>
      <c r="AP779" s="150">
        <f t="shared" si="382"/>
        <v>0</v>
      </c>
      <c r="AQ779" s="150">
        <f t="shared" si="382"/>
        <v>0</v>
      </c>
      <c r="AR779" s="150">
        <f t="shared" si="382"/>
        <v>0</v>
      </c>
      <c r="AS779" s="150">
        <f t="shared" si="382"/>
        <v>0</v>
      </c>
      <c r="AT779" s="150">
        <f t="shared" si="382"/>
        <v>0</v>
      </c>
    </row>
    <row r="780" spans="1:46" x14ac:dyDescent="0.2">
      <c r="B780" s="75" t="s">
        <v>390</v>
      </c>
      <c r="C780" s="150">
        <f t="shared" ref="C780:AT780" si="383">+C293+C294</f>
        <v>0</v>
      </c>
      <c r="D780" s="150">
        <f t="shared" si="383"/>
        <v>0</v>
      </c>
      <c r="E780" s="150">
        <f t="shared" si="383"/>
        <v>0</v>
      </c>
      <c r="F780" s="421">
        <f t="shared" si="383"/>
        <v>0</v>
      </c>
      <c r="G780" s="150">
        <f t="shared" si="383"/>
        <v>0</v>
      </c>
      <c r="H780" s="150">
        <f t="shared" si="383"/>
        <v>0</v>
      </c>
      <c r="I780" s="150">
        <f t="shared" si="383"/>
        <v>16.5</v>
      </c>
      <c r="J780" s="150">
        <f t="shared" si="383"/>
        <v>16.5</v>
      </c>
      <c r="K780" s="421">
        <f t="shared" si="383"/>
        <v>16.5</v>
      </c>
      <c r="L780" s="150">
        <f t="shared" si="383"/>
        <v>16.5</v>
      </c>
      <c r="M780" s="150">
        <f t="shared" si="383"/>
        <v>16.5</v>
      </c>
      <c r="N780" s="150">
        <f t="shared" si="383"/>
        <v>16.5</v>
      </c>
      <c r="O780" s="150">
        <f t="shared" si="383"/>
        <v>16.5</v>
      </c>
      <c r="P780" s="421">
        <v>17</v>
      </c>
      <c r="Q780" s="150">
        <v>17</v>
      </c>
      <c r="R780" s="150">
        <v>17</v>
      </c>
      <c r="S780" s="150">
        <v>17</v>
      </c>
      <c r="T780" s="150">
        <f>+S780</f>
        <v>17</v>
      </c>
      <c r="U780" s="421">
        <f>+T780</f>
        <v>17</v>
      </c>
      <c r="V780" s="150">
        <f t="shared" si="383"/>
        <v>91.5</v>
      </c>
      <c r="W780" s="150">
        <f t="shared" si="383"/>
        <v>91.5</v>
      </c>
      <c r="X780" s="150">
        <f t="shared" si="383"/>
        <v>91.5</v>
      </c>
      <c r="Y780" s="150">
        <f t="shared" si="383"/>
        <v>91.5</v>
      </c>
      <c r="Z780" s="150">
        <f t="shared" si="383"/>
        <v>91.5</v>
      </c>
      <c r="AA780" s="150">
        <f t="shared" si="383"/>
        <v>91.5</v>
      </c>
      <c r="AB780" s="150">
        <f t="shared" si="383"/>
        <v>91.5</v>
      </c>
      <c r="AC780" s="150">
        <f t="shared" si="383"/>
        <v>91.5</v>
      </c>
      <c r="AD780" s="150">
        <f t="shared" si="383"/>
        <v>91.5</v>
      </c>
      <c r="AE780" s="150">
        <f t="shared" si="383"/>
        <v>91.5</v>
      </c>
      <c r="AF780" s="150">
        <f t="shared" si="383"/>
        <v>91.5</v>
      </c>
      <c r="AG780" s="150">
        <f t="shared" si="383"/>
        <v>91.5</v>
      </c>
      <c r="AH780" s="150">
        <f t="shared" si="383"/>
        <v>91.5</v>
      </c>
      <c r="AI780" s="150">
        <f t="shared" si="383"/>
        <v>91.5</v>
      </c>
      <c r="AJ780" s="150">
        <f t="shared" si="383"/>
        <v>91.5</v>
      </c>
      <c r="AK780" s="150">
        <f t="shared" si="383"/>
        <v>91.5</v>
      </c>
      <c r="AL780" s="150">
        <f t="shared" si="383"/>
        <v>91.5</v>
      </c>
      <c r="AM780" s="150">
        <f t="shared" si="383"/>
        <v>91.5</v>
      </c>
      <c r="AN780" s="150">
        <f t="shared" si="383"/>
        <v>91.5</v>
      </c>
      <c r="AO780" s="150">
        <f t="shared" si="383"/>
        <v>91.5</v>
      </c>
      <c r="AP780" s="150">
        <f t="shared" si="383"/>
        <v>91.5</v>
      </c>
      <c r="AQ780" s="150">
        <f t="shared" si="383"/>
        <v>91.5</v>
      </c>
      <c r="AR780" s="150">
        <f t="shared" si="383"/>
        <v>91.5</v>
      </c>
      <c r="AS780" s="150">
        <f t="shared" si="383"/>
        <v>91.5</v>
      </c>
      <c r="AT780" s="150">
        <f t="shared" si="383"/>
        <v>91.5</v>
      </c>
    </row>
    <row r="781" spans="1:46" x14ac:dyDescent="0.2">
      <c r="B781" s="75" t="s">
        <v>316</v>
      </c>
      <c r="C781" s="150">
        <f t="shared" ref="C781:AT781" si="384">+C298+C299</f>
        <v>1.7999999999999999E-2</v>
      </c>
      <c r="D781" s="150">
        <f t="shared" si="384"/>
        <v>1.7999999999999999E-2</v>
      </c>
      <c r="E781" s="150">
        <f t="shared" si="384"/>
        <v>1.7999999999999999E-2</v>
      </c>
      <c r="F781" s="421">
        <f t="shared" si="384"/>
        <v>1.7999999999999999E-2</v>
      </c>
      <c r="G781" s="150">
        <f t="shared" si="384"/>
        <v>4.1500000000000009E-2</v>
      </c>
      <c r="H781" s="150">
        <f t="shared" si="384"/>
        <v>7.8E-2</v>
      </c>
      <c r="I781" s="150">
        <f t="shared" si="384"/>
        <v>3.8683299999999998</v>
      </c>
      <c r="J781" s="150">
        <f t="shared" si="384"/>
        <v>26.371109999999998</v>
      </c>
      <c r="K781" s="421">
        <f t="shared" si="384"/>
        <v>25.500509999999998</v>
      </c>
      <c r="L781" s="150">
        <f t="shared" si="384"/>
        <v>25.585419999999992</v>
      </c>
      <c r="M781" s="150">
        <f t="shared" si="384"/>
        <v>25.585419999999992</v>
      </c>
      <c r="N781" s="150">
        <f t="shared" si="384"/>
        <v>25.585419999999992</v>
      </c>
      <c r="O781" s="150">
        <f t="shared" si="384"/>
        <v>25.585419999999992</v>
      </c>
      <c r="P781" s="421">
        <f t="shared" si="384"/>
        <v>25.585419999999992</v>
      </c>
      <c r="Q781" s="150">
        <f t="shared" si="384"/>
        <v>25.585419999999992</v>
      </c>
      <c r="R781" s="150">
        <f t="shared" si="384"/>
        <v>25.585419999999992</v>
      </c>
      <c r="S781" s="150">
        <f t="shared" si="384"/>
        <v>25.585419999999992</v>
      </c>
      <c r="T781" s="150">
        <f t="shared" si="384"/>
        <v>25.585419999999992</v>
      </c>
      <c r="U781" s="421">
        <f t="shared" si="384"/>
        <v>25.585419999999992</v>
      </c>
      <c r="V781" s="150">
        <f t="shared" si="384"/>
        <v>25.585419999999992</v>
      </c>
      <c r="W781" s="150">
        <f t="shared" si="384"/>
        <v>25.585419999999992</v>
      </c>
      <c r="X781" s="150">
        <f t="shared" si="384"/>
        <v>25.585419999999992</v>
      </c>
      <c r="Y781" s="150">
        <f t="shared" si="384"/>
        <v>25.585419999999992</v>
      </c>
      <c r="Z781" s="150">
        <f t="shared" si="384"/>
        <v>25.585419999999992</v>
      </c>
      <c r="AA781" s="150">
        <f t="shared" si="384"/>
        <v>25.585419999999992</v>
      </c>
      <c r="AB781" s="150">
        <f t="shared" si="384"/>
        <v>25.585419999999992</v>
      </c>
      <c r="AC781" s="150">
        <f t="shared" si="384"/>
        <v>25.585419999999992</v>
      </c>
      <c r="AD781" s="150">
        <f t="shared" si="384"/>
        <v>25.585419999999992</v>
      </c>
      <c r="AE781" s="150">
        <f t="shared" si="384"/>
        <v>25.585419999999992</v>
      </c>
      <c r="AF781" s="150">
        <f t="shared" si="384"/>
        <v>25.585419999999992</v>
      </c>
      <c r="AG781" s="150">
        <f t="shared" si="384"/>
        <v>25.585419999999992</v>
      </c>
      <c r="AH781" s="150">
        <f t="shared" si="384"/>
        <v>25.585419999999992</v>
      </c>
      <c r="AI781" s="150">
        <f t="shared" si="384"/>
        <v>25.585419999999992</v>
      </c>
      <c r="AJ781" s="150">
        <f t="shared" si="384"/>
        <v>25.585419999999992</v>
      </c>
      <c r="AK781" s="150">
        <f t="shared" si="384"/>
        <v>25.585419999999992</v>
      </c>
      <c r="AL781" s="150">
        <f t="shared" si="384"/>
        <v>25.585419999999992</v>
      </c>
      <c r="AM781" s="150">
        <f t="shared" si="384"/>
        <v>25.585419999999992</v>
      </c>
      <c r="AN781" s="150">
        <f t="shared" si="384"/>
        <v>25.585419999999992</v>
      </c>
      <c r="AO781" s="150">
        <f t="shared" si="384"/>
        <v>25.585419999999992</v>
      </c>
      <c r="AP781" s="150">
        <f t="shared" si="384"/>
        <v>25.585419999999992</v>
      </c>
      <c r="AQ781" s="150">
        <f t="shared" si="384"/>
        <v>25.585419999999992</v>
      </c>
      <c r="AR781" s="150">
        <f t="shared" si="384"/>
        <v>25.585419999999992</v>
      </c>
      <c r="AS781" s="150">
        <f t="shared" si="384"/>
        <v>25.585419999999992</v>
      </c>
      <c r="AT781" s="150">
        <f t="shared" si="384"/>
        <v>25.585419999999992</v>
      </c>
    </row>
    <row r="782" spans="1:46" x14ac:dyDescent="0.2">
      <c r="B782" s="75" t="s">
        <v>391</v>
      </c>
      <c r="C782" s="150">
        <f t="shared" ref="C782:AT782" si="385">+C703</f>
        <v>506.3</v>
      </c>
      <c r="D782" s="150">
        <f t="shared" si="385"/>
        <v>537.5</v>
      </c>
      <c r="E782" s="150">
        <f t="shared" si="385"/>
        <v>537.5</v>
      </c>
      <c r="F782" s="421">
        <f t="shared" si="385"/>
        <v>547.4</v>
      </c>
      <c r="G782" s="150">
        <f t="shared" si="385"/>
        <v>547.4</v>
      </c>
      <c r="H782" s="150">
        <f t="shared" si="385"/>
        <v>547.64</v>
      </c>
      <c r="I782" s="150">
        <f t="shared" si="385"/>
        <v>547.64</v>
      </c>
      <c r="J782" s="150">
        <f t="shared" si="385"/>
        <v>584.64</v>
      </c>
      <c r="K782" s="421">
        <f t="shared" si="385"/>
        <v>584.64</v>
      </c>
      <c r="L782" s="150">
        <f t="shared" si="385"/>
        <v>568.14</v>
      </c>
      <c r="M782" s="150">
        <f t="shared" si="385"/>
        <v>568.14</v>
      </c>
      <c r="N782" s="150">
        <f t="shared" si="385"/>
        <v>568.14</v>
      </c>
      <c r="O782" s="150">
        <f t="shared" si="385"/>
        <v>568.14</v>
      </c>
      <c r="P782" s="421">
        <f t="shared" si="385"/>
        <v>568.14</v>
      </c>
      <c r="Q782" s="150">
        <f t="shared" si="385"/>
        <v>568.14</v>
      </c>
      <c r="R782" s="150">
        <f t="shared" si="385"/>
        <v>568.14</v>
      </c>
      <c r="S782" s="150">
        <f t="shared" si="385"/>
        <v>568.14</v>
      </c>
      <c r="T782" s="150">
        <f t="shared" si="385"/>
        <v>568.14</v>
      </c>
      <c r="U782" s="421">
        <f t="shared" si="385"/>
        <v>568.14</v>
      </c>
      <c r="V782" s="150">
        <f t="shared" si="385"/>
        <v>568.14</v>
      </c>
      <c r="W782" s="150">
        <f t="shared" si="385"/>
        <v>568.14</v>
      </c>
      <c r="X782" s="150">
        <f t="shared" si="385"/>
        <v>568.14</v>
      </c>
      <c r="Y782" s="150">
        <f t="shared" si="385"/>
        <v>568.14</v>
      </c>
      <c r="Z782" s="150">
        <f t="shared" si="385"/>
        <v>568.14</v>
      </c>
      <c r="AA782" s="150">
        <f t="shared" si="385"/>
        <v>568.14</v>
      </c>
      <c r="AB782" s="150">
        <f t="shared" si="385"/>
        <v>568.14</v>
      </c>
      <c r="AC782" s="150">
        <f t="shared" si="385"/>
        <v>568.14</v>
      </c>
      <c r="AD782" s="150">
        <f t="shared" si="385"/>
        <v>568.14</v>
      </c>
      <c r="AE782" s="150">
        <f t="shared" si="385"/>
        <v>568.14</v>
      </c>
      <c r="AF782" s="150">
        <f t="shared" si="385"/>
        <v>568.14</v>
      </c>
      <c r="AG782" s="150">
        <f t="shared" si="385"/>
        <v>568.14</v>
      </c>
      <c r="AH782" s="150">
        <f t="shared" si="385"/>
        <v>568.14</v>
      </c>
      <c r="AI782" s="150">
        <f t="shared" si="385"/>
        <v>568.14</v>
      </c>
      <c r="AJ782" s="150">
        <f t="shared" si="385"/>
        <v>568.14</v>
      </c>
      <c r="AK782" s="150">
        <f t="shared" si="385"/>
        <v>568.14</v>
      </c>
      <c r="AL782" s="150">
        <f t="shared" si="385"/>
        <v>568.14</v>
      </c>
      <c r="AM782" s="150">
        <f t="shared" si="385"/>
        <v>568.14</v>
      </c>
      <c r="AN782" s="150">
        <f t="shared" si="385"/>
        <v>568.14</v>
      </c>
      <c r="AO782" s="150">
        <f t="shared" si="385"/>
        <v>568.14</v>
      </c>
      <c r="AP782" s="150">
        <f t="shared" si="385"/>
        <v>568.14</v>
      </c>
      <c r="AQ782" s="150">
        <f t="shared" si="385"/>
        <v>568.14</v>
      </c>
      <c r="AR782" s="150">
        <f t="shared" si="385"/>
        <v>568.14</v>
      </c>
      <c r="AS782" s="150">
        <f t="shared" si="385"/>
        <v>568.14</v>
      </c>
      <c r="AT782" s="150">
        <f t="shared" si="385"/>
        <v>568.14</v>
      </c>
    </row>
    <row r="783" spans="1:46" x14ac:dyDescent="0.2">
      <c r="B783" s="75" t="s">
        <v>329</v>
      </c>
      <c r="C783" s="150">
        <f t="shared" ref="C783:AT783" si="386">+C319</f>
        <v>0</v>
      </c>
      <c r="D783" s="150">
        <f t="shared" si="386"/>
        <v>0</v>
      </c>
      <c r="E783" s="150">
        <f t="shared" si="386"/>
        <v>0</v>
      </c>
      <c r="F783" s="421">
        <f t="shared" si="386"/>
        <v>0</v>
      </c>
      <c r="G783" s="150">
        <f t="shared" si="386"/>
        <v>0</v>
      </c>
      <c r="H783" s="150">
        <f t="shared" si="386"/>
        <v>0</v>
      </c>
      <c r="I783" s="150">
        <f t="shared" si="386"/>
        <v>0</v>
      </c>
      <c r="J783" s="150">
        <f t="shared" si="386"/>
        <v>0</v>
      </c>
      <c r="K783" s="421">
        <f t="shared" si="386"/>
        <v>0</v>
      </c>
      <c r="L783" s="150">
        <f t="shared" si="386"/>
        <v>0</v>
      </c>
      <c r="M783" s="150">
        <f t="shared" si="386"/>
        <v>52</v>
      </c>
      <c r="N783" s="150">
        <f t="shared" si="386"/>
        <v>312</v>
      </c>
      <c r="O783" s="150">
        <f t="shared" si="386"/>
        <v>312</v>
      </c>
      <c r="P783" s="421">
        <f t="shared" si="386"/>
        <v>312</v>
      </c>
      <c r="Q783" s="150">
        <f t="shared" si="386"/>
        <v>312</v>
      </c>
      <c r="R783" s="150">
        <f t="shared" si="386"/>
        <v>312</v>
      </c>
      <c r="S783" s="150">
        <f t="shared" si="386"/>
        <v>312</v>
      </c>
      <c r="T783" s="150">
        <f t="shared" si="386"/>
        <v>312</v>
      </c>
      <c r="U783" s="421">
        <f t="shared" si="386"/>
        <v>312</v>
      </c>
      <c r="V783" s="150">
        <f t="shared" si="386"/>
        <v>312</v>
      </c>
      <c r="W783" s="150">
        <f t="shared" si="386"/>
        <v>312</v>
      </c>
      <c r="X783" s="150">
        <f t="shared" si="386"/>
        <v>312</v>
      </c>
      <c r="Y783" s="150">
        <f t="shared" si="386"/>
        <v>312</v>
      </c>
      <c r="Z783" s="150">
        <f t="shared" si="386"/>
        <v>312</v>
      </c>
      <c r="AA783" s="150">
        <f t="shared" si="386"/>
        <v>312</v>
      </c>
      <c r="AB783" s="150">
        <f t="shared" si="386"/>
        <v>312</v>
      </c>
      <c r="AC783" s="150">
        <f t="shared" si="386"/>
        <v>312</v>
      </c>
      <c r="AD783" s="150">
        <f t="shared" si="386"/>
        <v>312</v>
      </c>
      <c r="AE783" s="150">
        <f t="shared" si="386"/>
        <v>312</v>
      </c>
      <c r="AF783" s="150">
        <f t="shared" si="386"/>
        <v>312</v>
      </c>
      <c r="AG783" s="150">
        <f t="shared" si="386"/>
        <v>312</v>
      </c>
      <c r="AH783" s="150">
        <f t="shared" si="386"/>
        <v>312</v>
      </c>
      <c r="AI783" s="150">
        <f t="shared" si="386"/>
        <v>312</v>
      </c>
      <c r="AJ783" s="150">
        <f t="shared" si="386"/>
        <v>312</v>
      </c>
      <c r="AK783" s="150">
        <f t="shared" si="386"/>
        <v>312</v>
      </c>
      <c r="AL783" s="150">
        <f t="shared" si="386"/>
        <v>312</v>
      </c>
      <c r="AM783" s="150">
        <f t="shared" si="386"/>
        <v>312</v>
      </c>
      <c r="AN783" s="150">
        <f t="shared" si="386"/>
        <v>312</v>
      </c>
      <c r="AO783" s="150">
        <f t="shared" si="386"/>
        <v>312</v>
      </c>
      <c r="AP783" s="150">
        <f t="shared" si="386"/>
        <v>312</v>
      </c>
      <c r="AQ783" s="150">
        <f t="shared" si="386"/>
        <v>312</v>
      </c>
      <c r="AR783" s="150">
        <f t="shared" si="386"/>
        <v>312</v>
      </c>
      <c r="AS783" s="150">
        <f t="shared" si="386"/>
        <v>312</v>
      </c>
      <c r="AT783" s="150">
        <f t="shared" si="386"/>
        <v>312</v>
      </c>
    </row>
    <row r="784" spans="1:46" x14ac:dyDescent="0.2">
      <c r="B784" s="75" t="s">
        <v>334</v>
      </c>
      <c r="C784" s="150">
        <f t="shared" ref="C784:AT787" si="387">+C704</f>
        <v>849.83484999999996</v>
      </c>
      <c r="D784" s="150">
        <f t="shared" si="387"/>
        <v>851.57204999999976</v>
      </c>
      <c r="E784" s="150">
        <f t="shared" si="387"/>
        <v>927.45064999999977</v>
      </c>
      <c r="F784" s="421">
        <f t="shared" si="387"/>
        <v>1094.8839799999998</v>
      </c>
      <c r="G784" s="150">
        <f t="shared" si="387"/>
        <v>1141.1743799999999</v>
      </c>
      <c r="H784" s="150">
        <f t="shared" si="387"/>
        <v>1302.3033599999997</v>
      </c>
      <c r="I784" s="150">
        <f t="shared" si="387"/>
        <v>1321.8218999999995</v>
      </c>
      <c r="J784" s="150">
        <f t="shared" si="387"/>
        <v>1448.8535399999998</v>
      </c>
      <c r="K784" s="421">
        <f t="shared" si="387"/>
        <v>1546.1713399999999</v>
      </c>
      <c r="L784" s="150">
        <f t="shared" si="387"/>
        <v>1605.8563399999998</v>
      </c>
      <c r="M784" s="150">
        <f t="shared" si="387"/>
        <v>1605.8563399999998</v>
      </c>
      <c r="N784" s="150">
        <f t="shared" si="387"/>
        <v>1605.8563399999998</v>
      </c>
      <c r="O784" s="150">
        <f t="shared" si="387"/>
        <v>1605.8563399999998</v>
      </c>
      <c r="P784" s="421">
        <f t="shared" si="387"/>
        <v>1605.8563399999998</v>
      </c>
      <c r="Q784" s="150">
        <f t="shared" si="387"/>
        <v>1605.8563399999998</v>
      </c>
      <c r="R784" s="150">
        <f t="shared" si="387"/>
        <v>1605.8563399999998</v>
      </c>
      <c r="S784" s="150">
        <f t="shared" si="387"/>
        <v>1605.8563399999998</v>
      </c>
      <c r="T784" s="150">
        <f t="shared" si="387"/>
        <v>1605.8563399999998</v>
      </c>
      <c r="U784" s="421">
        <f t="shared" si="387"/>
        <v>1605.8563399999998</v>
      </c>
      <c r="V784" s="150">
        <f t="shared" si="387"/>
        <v>1605.8563399999998</v>
      </c>
      <c r="W784" s="150">
        <f t="shared" si="387"/>
        <v>1605.8563399999998</v>
      </c>
      <c r="X784" s="150">
        <f t="shared" si="387"/>
        <v>1605.8563399999998</v>
      </c>
      <c r="Y784" s="150">
        <f t="shared" si="387"/>
        <v>1605.8563399999998</v>
      </c>
      <c r="Z784" s="150">
        <f t="shared" si="387"/>
        <v>1605.8563399999998</v>
      </c>
      <c r="AA784" s="150">
        <f t="shared" si="387"/>
        <v>1605.8563399999998</v>
      </c>
      <c r="AB784" s="150">
        <f t="shared" si="387"/>
        <v>1605.8563399999998</v>
      </c>
      <c r="AC784" s="150">
        <f t="shared" si="387"/>
        <v>1605.8563399999998</v>
      </c>
      <c r="AD784" s="150">
        <f t="shared" si="387"/>
        <v>1605.8563399999998</v>
      </c>
      <c r="AE784" s="150">
        <f t="shared" si="387"/>
        <v>1605.8563399999998</v>
      </c>
      <c r="AF784" s="150">
        <f t="shared" si="387"/>
        <v>1605.8563399999998</v>
      </c>
      <c r="AG784" s="150">
        <f t="shared" si="387"/>
        <v>1605.8563399999998</v>
      </c>
      <c r="AH784" s="150">
        <f t="shared" si="387"/>
        <v>1605.8563399999998</v>
      </c>
      <c r="AI784" s="150">
        <f t="shared" si="387"/>
        <v>1605.8563399999998</v>
      </c>
      <c r="AJ784" s="150">
        <f t="shared" si="387"/>
        <v>1605.8563399999998</v>
      </c>
      <c r="AK784" s="150">
        <f t="shared" si="387"/>
        <v>1605.8563399999998</v>
      </c>
      <c r="AL784" s="150">
        <f t="shared" si="387"/>
        <v>1605.8563399999998</v>
      </c>
      <c r="AM784" s="150">
        <f t="shared" si="387"/>
        <v>1605.8563399999998</v>
      </c>
      <c r="AN784" s="150">
        <f t="shared" si="387"/>
        <v>1605.8563399999998</v>
      </c>
      <c r="AO784" s="150">
        <f t="shared" si="387"/>
        <v>1605.8563399999998</v>
      </c>
      <c r="AP784" s="150">
        <f t="shared" si="387"/>
        <v>1605.8563399999998</v>
      </c>
      <c r="AQ784" s="150">
        <f t="shared" si="387"/>
        <v>1605.8563399999998</v>
      </c>
      <c r="AR784" s="150">
        <f t="shared" si="387"/>
        <v>1605.8563399999998</v>
      </c>
      <c r="AS784" s="150">
        <f t="shared" si="387"/>
        <v>1605.8563399999998</v>
      </c>
      <c r="AT784" s="150">
        <f t="shared" si="387"/>
        <v>1605.8563399999998</v>
      </c>
    </row>
    <row r="785" spans="1:46" x14ac:dyDescent="0.2">
      <c r="B785" s="75" t="s">
        <v>392</v>
      </c>
      <c r="C785" s="150">
        <f t="shared" si="387"/>
        <v>624</v>
      </c>
      <c r="D785" s="150">
        <f t="shared" si="387"/>
        <v>627.70000000000005</v>
      </c>
      <c r="E785" s="150">
        <f t="shared" si="387"/>
        <v>767.7</v>
      </c>
      <c r="F785" s="421">
        <f t="shared" si="387"/>
        <v>769</v>
      </c>
      <c r="G785" s="150">
        <f t="shared" si="387"/>
        <v>769</v>
      </c>
      <c r="H785" s="150">
        <f t="shared" si="387"/>
        <v>721.4</v>
      </c>
      <c r="I785" s="150">
        <f t="shared" si="387"/>
        <v>721.4</v>
      </c>
      <c r="J785" s="150">
        <f t="shared" si="387"/>
        <v>724.8</v>
      </c>
      <c r="K785" s="421">
        <f t="shared" si="387"/>
        <v>725.5</v>
      </c>
      <c r="L785" s="150">
        <f t="shared" si="387"/>
        <v>712.93</v>
      </c>
      <c r="M785" s="150">
        <f t="shared" si="387"/>
        <v>712.93</v>
      </c>
      <c r="N785" s="150">
        <f t="shared" si="387"/>
        <v>712.93</v>
      </c>
      <c r="O785" s="150">
        <f t="shared" si="387"/>
        <v>712.93</v>
      </c>
      <c r="P785" s="421">
        <f t="shared" si="387"/>
        <v>712.93</v>
      </c>
      <c r="Q785" s="150">
        <f t="shared" si="387"/>
        <v>712.93</v>
      </c>
      <c r="R785" s="150">
        <f t="shared" si="387"/>
        <v>712.93</v>
      </c>
      <c r="S785" s="150">
        <f t="shared" si="387"/>
        <v>712.93</v>
      </c>
      <c r="T785" s="150">
        <f t="shared" si="387"/>
        <v>712.93</v>
      </c>
      <c r="U785" s="421">
        <f t="shared" si="387"/>
        <v>712.93</v>
      </c>
      <c r="V785" s="150">
        <f t="shared" si="387"/>
        <v>712.93</v>
      </c>
      <c r="W785" s="150">
        <f t="shared" si="387"/>
        <v>712.93</v>
      </c>
      <c r="X785" s="150">
        <f t="shared" si="387"/>
        <v>712.93</v>
      </c>
      <c r="Y785" s="150">
        <f t="shared" si="387"/>
        <v>712.93</v>
      </c>
      <c r="Z785" s="150">
        <f t="shared" si="387"/>
        <v>712.93</v>
      </c>
      <c r="AA785" s="150">
        <f t="shared" si="387"/>
        <v>712.93</v>
      </c>
      <c r="AB785" s="150">
        <f t="shared" si="387"/>
        <v>712.93</v>
      </c>
      <c r="AC785" s="150">
        <f t="shared" si="387"/>
        <v>712.93</v>
      </c>
      <c r="AD785" s="150">
        <f t="shared" si="387"/>
        <v>712.93</v>
      </c>
      <c r="AE785" s="150">
        <f t="shared" si="387"/>
        <v>712.93</v>
      </c>
      <c r="AF785" s="150">
        <f t="shared" si="387"/>
        <v>712.93</v>
      </c>
      <c r="AG785" s="150">
        <f t="shared" si="387"/>
        <v>712.93</v>
      </c>
      <c r="AH785" s="150">
        <f t="shared" si="387"/>
        <v>712.93</v>
      </c>
      <c r="AI785" s="150">
        <f t="shared" si="387"/>
        <v>712.93</v>
      </c>
      <c r="AJ785" s="150">
        <f t="shared" si="387"/>
        <v>712.93</v>
      </c>
      <c r="AK785" s="150">
        <f t="shared" si="387"/>
        <v>712.93</v>
      </c>
      <c r="AL785" s="150">
        <f t="shared" si="387"/>
        <v>712.93</v>
      </c>
      <c r="AM785" s="150">
        <f t="shared" si="387"/>
        <v>712.93</v>
      </c>
      <c r="AN785" s="150">
        <f t="shared" si="387"/>
        <v>712.93</v>
      </c>
      <c r="AO785" s="150">
        <f t="shared" si="387"/>
        <v>712.93</v>
      </c>
      <c r="AP785" s="150">
        <f t="shared" si="387"/>
        <v>712.93</v>
      </c>
      <c r="AQ785" s="150">
        <f t="shared" si="387"/>
        <v>712.93</v>
      </c>
      <c r="AR785" s="150">
        <f t="shared" si="387"/>
        <v>712.93</v>
      </c>
      <c r="AS785" s="150">
        <f t="shared" si="387"/>
        <v>712.93</v>
      </c>
      <c r="AT785" s="150">
        <f t="shared" si="387"/>
        <v>712.93</v>
      </c>
    </row>
    <row r="786" spans="1:46" x14ac:dyDescent="0.2">
      <c r="B786" s="75" t="s">
        <v>393</v>
      </c>
      <c r="C786" s="150">
        <f t="shared" si="387"/>
        <v>128.5</v>
      </c>
      <c r="D786" s="150">
        <f t="shared" si="387"/>
        <v>128.5</v>
      </c>
      <c r="E786" s="150">
        <f t="shared" si="387"/>
        <v>128.5</v>
      </c>
      <c r="F786" s="421">
        <f t="shared" si="387"/>
        <v>128.5</v>
      </c>
      <c r="G786" s="150">
        <f t="shared" si="387"/>
        <v>128.5</v>
      </c>
      <c r="H786" s="150">
        <f t="shared" si="387"/>
        <v>252.5</v>
      </c>
      <c r="I786" s="150">
        <f t="shared" si="387"/>
        <v>252.5</v>
      </c>
      <c r="J786" s="150">
        <f t="shared" si="387"/>
        <v>252.5</v>
      </c>
      <c r="K786" s="421">
        <f t="shared" si="387"/>
        <v>252.5</v>
      </c>
      <c r="L786" s="150">
        <f t="shared" si="387"/>
        <v>265.33333333333331</v>
      </c>
      <c r="M786" s="150">
        <f t="shared" si="387"/>
        <v>329.5</v>
      </c>
      <c r="N786" s="150">
        <f t="shared" si="387"/>
        <v>329.5</v>
      </c>
      <c r="O786" s="150">
        <f t="shared" si="387"/>
        <v>329.5</v>
      </c>
      <c r="P786" s="421">
        <f t="shared" si="387"/>
        <v>329.5</v>
      </c>
      <c r="Q786" s="150">
        <f t="shared" si="387"/>
        <v>329.5</v>
      </c>
      <c r="R786" s="150">
        <f t="shared" si="387"/>
        <v>329.5</v>
      </c>
      <c r="S786" s="150">
        <f t="shared" si="387"/>
        <v>329.5</v>
      </c>
      <c r="T786" s="150">
        <f t="shared" si="387"/>
        <v>329.5</v>
      </c>
      <c r="U786" s="421">
        <f t="shared" si="387"/>
        <v>329.5</v>
      </c>
      <c r="V786" s="150">
        <f t="shared" si="387"/>
        <v>329.5</v>
      </c>
      <c r="W786" s="150">
        <f t="shared" si="387"/>
        <v>329.5</v>
      </c>
      <c r="X786" s="150">
        <f t="shared" si="387"/>
        <v>329.5</v>
      </c>
      <c r="Y786" s="150">
        <f t="shared" si="387"/>
        <v>329.5</v>
      </c>
      <c r="Z786" s="150">
        <f t="shared" si="387"/>
        <v>329.5</v>
      </c>
      <c r="AA786" s="150">
        <f t="shared" si="387"/>
        <v>329.5</v>
      </c>
      <c r="AB786" s="150">
        <f t="shared" si="387"/>
        <v>329.5</v>
      </c>
      <c r="AC786" s="150">
        <f t="shared" si="387"/>
        <v>329.5</v>
      </c>
      <c r="AD786" s="150">
        <f t="shared" si="387"/>
        <v>329.5</v>
      </c>
      <c r="AE786" s="150">
        <f t="shared" si="387"/>
        <v>329.5</v>
      </c>
      <c r="AF786" s="150">
        <f t="shared" si="387"/>
        <v>329.5</v>
      </c>
      <c r="AG786" s="150">
        <f t="shared" si="387"/>
        <v>329.5</v>
      </c>
      <c r="AH786" s="150">
        <f t="shared" si="387"/>
        <v>329.5</v>
      </c>
      <c r="AI786" s="150">
        <f t="shared" si="387"/>
        <v>329.5</v>
      </c>
      <c r="AJ786" s="150">
        <f t="shared" si="387"/>
        <v>329.5</v>
      </c>
      <c r="AK786" s="150">
        <f t="shared" si="387"/>
        <v>329.5</v>
      </c>
      <c r="AL786" s="150">
        <f t="shared" si="387"/>
        <v>329.5</v>
      </c>
      <c r="AM786" s="150">
        <f t="shared" si="387"/>
        <v>329.5</v>
      </c>
      <c r="AN786" s="150">
        <f t="shared" si="387"/>
        <v>329.5</v>
      </c>
      <c r="AO786" s="150">
        <f t="shared" si="387"/>
        <v>329.5</v>
      </c>
      <c r="AP786" s="150">
        <f t="shared" si="387"/>
        <v>329.5</v>
      </c>
      <c r="AQ786" s="150">
        <f t="shared" si="387"/>
        <v>329.5</v>
      </c>
      <c r="AR786" s="150">
        <f t="shared" si="387"/>
        <v>329.5</v>
      </c>
      <c r="AS786" s="150">
        <f t="shared" si="387"/>
        <v>329.5</v>
      </c>
      <c r="AT786" s="150">
        <f t="shared" si="387"/>
        <v>329.5</v>
      </c>
    </row>
    <row r="787" spans="1:46" x14ac:dyDescent="0.2">
      <c r="B787" s="75" t="s">
        <v>394</v>
      </c>
      <c r="C787" s="150">
        <f t="shared" si="387"/>
        <v>2108.6348499999999</v>
      </c>
      <c r="D787" s="150">
        <f t="shared" si="387"/>
        <v>2145.2720499999996</v>
      </c>
      <c r="E787" s="150">
        <f t="shared" si="387"/>
        <v>2361.1506499999996</v>
      </c>
      <c r="F787" s="421">
        <f t="shared" si="387"/>
        <v>2539.7839799999997</v>
      </c>
      <c r="G787" s="150">
        <f t="shared" si="387"/>
        <v>2586.07438</v>
      </c>
      <c r="H787" s="150">
        <f t="shared" si="387"/>
        <v>2823.8433599999998</v>
      </c>
      <c r="I787" s="150">
        <f t="shared" si="387"/>
        <v>2843.3618999999994</v>
      </c>
      <c r="J787" s="150">
        <f t="shared" si="387"/>
        <v>3010.7935399999997</v>
      </c>
      <c r="K787" s="421">
        <f t="shared" si="387"/>
        <v>3108.8113399999997</v>
      </c>
      <c r="L787" s="150">
        <f t="shared" si="387"/>
        <v>3152.259673333333</v>
      </c>
      <c r="M787" s="150">
        <f t="shared" si="387"/>
        <v>3216.4263399999995</v>
      </c>
      <c r="N787" s="150">
        <f t="shared" si="387"/>
        <v>3216.4263399999995</v>
      </c>
      <c r="O787" s="150">
        <f t="shared" si="387"/>
        <v>3216.4263399999995</v>
      </c>
      <c r="P787" s="421">
        <f t="shared" si="387"/>
        <v>3216.4263399999995</v>
      </c>
      <c r="Q787" s="150">
        <f t="shared" si="387"/>
        <v>3216.4263399999995</v>
      </c>
      <c r="R787" s="150">
        <f t="shared" si="387"/>
        <v>3216.4263399999995</v>
      </c>
      <c r="S787" s="150">
        <f t="shared" si="387"/>
        <v>3216.4263399999995</v>
      </c>
      <c r="T787" s="150">
        <f t="shared" si="387"/>
        <v>3216.4263399999995</v>
      </c>
      <c r="U787" s="421">
        <f t="shared" si="387"/>
        <v>3216.4263399999995</v>
      </c>
      <c r="V787" s="150">
        <f t="shared" si="387"/>
        <v>3216.4263399999995</v>
      </c>
      <c r="W787" s="150">
        <f t="shared" si="387"/>
        <v>3216.4263399999995</v>
      </c>
      <c r="X787" s="150">
        <f t="shared" si="387"/>
        <v>3216.4263399999995</v>
      </c>
      <c r="Y787" s="150">
        <f t="shared" si="387"/>
        <v>3216.4263399999995</v>
      </c>
      <c r="Z787" s="150">
        <f t="shared" si="387"/>
        <v>3216.4263399999995</v>
      </c>
      <c r="AA787" s="150">
        <f t="shared" si="387"/>
        <v>3216.4263399999995</v>
      </c>
      <c r="AB787" s="150">
        <f t="shared" si="387"/>
        <v>3216.4263399999995</v>
      </c>
      <c r="AC787" s="150">
        <f t="shared" si="387"/>
        <v>3216.4263399999995</v>
      </c>
      <c r="AD787" s="150">
        <f t="shared" si="387"/>
        <v>3216.4263399999995</v>
      </c>
      <c r="AE787" s="150">
        <f t="shared" si="387"/>
        <v>3216.4263399999995</v>
      </c>
      <c r="AF787" s="150">
        <f t="shared" si="387"/>
        <v>3216.4263399999995</v>
      </c>
      <c r="AG787" s="150">
        <f t="shared" si="387"/>
        <v>3216.4263399999995</v>
      </c>
      <c r="AH787" s="150">
        <f t="shared" si="387"/>
        <v>3216.4263399999995</v>
      </c>
      <c r="AI787" s="150">
        <f t="shared" si="387"/>
        <v>3216.4263399999995</v>
      </c>
      <c r="AJ787" s="150">
        <f t="shared" si="387"/>
        <v>3216.4263399999995</v>
      </c>
      <c r="AK787" s="150">
        <f t="shared" si="387"/>
        <v>3216.4263399999995</v>
      </c>
      <c r="AL787" s="150">
        <f t="shared" si="387"/>
        <v>3216.4263399999995</v>
      </c>
      <c r="AM787" s="150">
        <f t="shared" si="387"/>
        <v>3216.4263399999995</v>
      </c>
      <c r="AN787" s="150">
        <f t="shared" si="387"/>
        <v>3216.4263399999995</v>
      </c>
      <c r="AO787" s="150">
        <f t="shared" si="387"/>
        <v>3216.4263399999995</v>
      </c>
      <c r="AP787" s="150">
        <f t="shared" si="387"/>
        <v>3216.4263399999995</v>
      </c>
      <c r="AQ787" s="150">
        <f t="shared" si="387"/>
        <v>3216.4263399999995</v>
      </c>
      <c r="AR787" s="150">
        <f t="shared" si="387"/>
        <v>3216.4263399999995</v>
      </c>
      <c r="AS787" s="150">
        <f t="shared" si="387"/>
        <v>3216.4263399999995</v>
      </c>
      <c r="AT787" s="150">
        <f t="shared" si="387"/>
        <v>3216.4263399999995</v>
      </c>
    </row>
    <row r="788" spans="1:46" ht="12" x14ac:dyDescent="0.25">
      <c r="B788" s="313" t="s">
        <v>203</v>
      </c>
      <c r="C788" s="336">
        <f>SUM(C774:C786)</f>
        <v>4139.1016</v>
      </c>
      <c r="D788" s="336">
        <f>SUM(D774:D786)</f>
        <v>4177.8109999999997</v>
      </c>
      <c r="E788" s="336">
        <f>SUM(E774:E786)</f>
        <v>4393.32935</v>
      </c>
      <c r="F788" s="337">
        <f>SUM(F774:F786)</f>
        <v>4754.9919799999998</v>
      </c>
      <c r="G788" s="336">
        <f t="shared" ref="G788:AS788" si="388">SUM(G774:G786)</f>
        <v>4793.2858799999995</v>
      </c>
      <c r="H788" s="336">
        <f t="shared" si="388"/>
        <v>5060.5453599999992</v>
      </c>
      <c r="I788" s="336">
        <f t="shared" si="388"/>
        <v>5100.3552099999988</v>
      </c>
      <c r="J788" s="336">
        <f t="shared" si="388"/>
        <v>5294.4366299999992</v>
      </c>
      <c r="K788" s="337">
        <f t="shared" si="388"/>
        <v>5552.33583</v>
      </c>
      <c r="L788" s="336">
        <f t="shared" si="388"/>
        <v>7347.5990733333338</v>
      </c>
      <c r="M788" s="336">
        <f t="shared" si="388"/>
        <v>8229.5157400000007</v>
      </c>
      <c r="N788" s="336">
        <f t="shared" si="388"/>
        <v>8758.2657400000007</v>
      </c>
      <c r="O788" s="336">
        <f t="shared" si="388"/>
        <v>8938.2657400000007</v>
      </c>
      <c r="P788" s="337">
        <f t="shared" si="388"/>
        <v>8945.7657400000007</v>
      </c>
      <c r="Q788" s="336">
        <f t="shared" si="388"/>
        <v>8953.1657400000004</v>
      </c>
      <c r="R788" s="336">
        <f t="shared" si="388"/>
        <v>8974.1657400000004</v>
      </c>
      <c r="S788" s="336">
        <f t="shared" si="388"/>
        <v>9203.1657400000004</v>
      </c>
      <c r="T788" s="336">
        <f t="shared" si="388"/>
        <v>9203.1657400000004</v>
      </c>
      <c r="U788" s="337">
        <f t="shared" si="388"/>
        <v>9403.1657400000004</v>
      </c>
      <c r="V788" s="336">
        <f t="shared" si="388"/>
        <v>10077.66574</v>
      </c>
      <c r="W788" s="336">
        <f t="shared" si="388"/>
        <v>10077.66574</v>
      </c>
      <c r="X788" s="336">
        <f t="shared" si="388"/>
        <v>10077.66574</v>
      </c>
      <c r="Y788" s="336">
        <f t="shared" si="388"/>
        <v>10077.66574</v>
      </c>
      <c r="Z788" s="336">
        <f t="shared" si="388"/>
        <v>10077.66574</v>
      </c>
      <c r="AA788" s="336">
        <f t="shared" si="388"/>
        <v>10277.66574</v>
      </c>
      <c r="AB788" s="336">
        <f t="shared" si="388"/>
        <v>10277.66574</v>
      </c>
      <c r="AC788" s="336">
        <f t="shared" si="388"/>
        <v>10277.66574</v>
      </c>
      <c r="AD788" s="336">
        <f t="shared" si="388"/>
        <v>10277.66574</v>
      </c>
      <c r="AE788" s="336">
        <f t="shared" si="388"/>
        <v>10277.66574</v>
      </c>
      <c r="AF788" s="336">
        <f t="shared" si="388"/>
        <v>10459.772060000001</v>
      </c>
      <c r="AG788" s="336">
        <f t="shared" si="388"/>
        <v>10659.772060000001</v>
      </c>
      <c r="AH788" s="336">
        <f t="shared" si="388"/>
        <v>10659.772060000001</v>
      </c>
      <c r="AI788" s="336">
        <f t="shared" si="388"/>
        <v>11660.260740000002</v>
      </c>
      <c r="AJ788" s="336">
        <f t="shared" si="388"/>
        <v>11660.260740000002</v>
      </c>
      <c r="AK788" s="336">
        <f t="shared" si="388"/>
        <v>11660.260740000002</v>
      </c>
      <c r="AL788" s="336">
        <f t="shared" si="388"/>
        <v>11660.260740000002</v>
      </c>
      <c r="AM788" s="336">
        <f t="shared" si="388"/>
        <v>11660.260740000002</v>
      </c>
      <c r="AN788" s="336">
        <f t="shared" si="388"/>
        <v>11660.260740000002</v>
      </c>
      <c r="AO788" s="336">
        <f t="shared" si="388"/>
        <v>11660.260740000002</v>
      </c>
      <c r="AP788" s="336">
        <f t="shared" si="388"/>
        <v>11660.260740000002</v>
      </c>
      <c r="AQ788" s="336">
        <f t="shared" si="388"/>
        <v>11660.260740000002</v>
      </c>
      <c r="AR788" s="336">
        <f t="shared" si="388"/>
        <v>11660.260740000002</v>
      </c>
      <c r="AS788" s="336">
        <f t="shared" si="388"/>
        <v>11660.260740000002</v>
      </c>
      <c r="AT788" s="336">
        <f>SUM(AT774:AT786)</f>
        <v>11880.571040000001</v>
      </c>
    </row>
    <row r="789" spans="1:46" ht="12" x14ac:dyDescent="0.25">
      <c r="F789" s="434"/>
      <c r="G789" s="435"/>
      <c r="H789" s="435"/>
      <c r="I789" s="435"/>
      <c r="J789" s="435"/>
    </row>
    <row r="791" spans="1:46" ht="17.399999999999999" x14ac:dyDescent="0.3">
      <c r="A791" s="427" t="s">
        <v>395</v>
      </c>
      <c r="B791" s="426" t="str">
        <f>+B772</f>
        <v>ESCENARIO INCONDICIONAL</v>
      </c>
      <c r="H791" s="75" t="str">
        <f>+H772</f>
        <v>MAS EMBLEMATICAS</v>
      </c>
    </row>
    <row r="792" spans="1:46" x14ac:dyDescent="0.2">
      <c r="C792" s="75">
        <f>+C773</f>
        <v>2007</v>
      </c>
      <c r="D792" s="75">
        <f>+D773</f>
        <v>2008</v>
      </c>
      <c r="E792" s="75">
        <f>+E773</f>
        <v>2009</v>
      </c>
      <c r="F792" s="77">
        <f>+F773</f>
        <v>2010</v>
      </c>
      <c r="G792" s="75">
        <f t="shared" ref="G792:AT792" si="389">+G773</f>
        <v>2011</v>
      </c>
      <c r="H792" s="75">
        <f t="shared" si="389"/>
        <v>2012</v>
      </c>
      <c r="I792" s="75">
        <f t="shared" si="389"/>
        <v>2013</v>
      </c>
      <c r="J792" s="75">
        <f t="shared" si="389"/>
        <v>2014</v>
      </c>
      <c r="K792" s="77">
        <f t="shared" si="389"/>
        <v>2015</v>
      </c>
      <c r="L792" s="75">
        <f t="shared" si="389"/>
        <v>2016</v>
      </c>
      <c r="M792" s="75">
        <f t="shared" si="389"/>
        <v>2017</v>
      </c>
      <c r="N792" s="75">
        <f t="shared" si="389"/>
        <v>2018</v>
      </c>
      <c r="O792" s="75">
        <f t="shared" si="389"/>
        <v>2019</v>
      </c>
      <c r="P792" s="77">
        <f t="shared" si="389"/>
        <v>2020</v>
      </c>
      <c r="Q792" s="75">
        <f t="shared" si="389"/>
        <v>2021</v>
      </c>
      <c r="R792" s="75">
        <f t="shared" si="389"/>
        <v>2022</v>
      </c>
      <c r="S792" s="75">
        <f t="shared" si="389"/>
        <v>2023</v>
      </c>
      <c r="T792" s="75">
        <f t="shared" si="389"/>
        <v>2024</v>
      </c>
      <c r="U792" s="77">
        <f t="shared" si="389"/>
        <v>2025</v>
      </c>
      <c r="V792" s="75">
        <f t="shared" si="389"/>
        <v>2026</v>
      </c>
      <c r="W792" s="75">
        <f t="shared" si="389"/>
        <v>2027</v>
      </c>
      <c r="X792" s="75">
        <f t="shared" si="389"/>
        <v>2028</v>
      </c>
      <c r="Y792" s="75">
        <f t="shared" si="389"/>
        <v>2029</v>
      </c>
      <c r="Z792" s="75">
        <f t="shared" si="389"/>
        <v>2030</v>
      </c>
      <c r="AA792" s="75">
        <f t="shared" si="389"/>
        <v>2031</v>
      </c>
      <c r="AB792" s="75">
        <f t="shared" si="389"/>
        <v>2032</v>
      </c>
      <c r="AC792" s="75">
        <f t="shared" si="389"/>
        <v>2033</v>
      </c>
      <c r="AD792" s="75">
        <f t="shared" si="389"/>
        <v>2034</v>
      </c>
      <c r="AE792" s="75">
        <f t="shared" si="389"/>
        <v>2035</v>
      </c>
      <c r="AF792" s="75">
        <f t="shared" si="389"/>
        <v>2036</v>
      </c>
      <c r="AG792" s="75">
        <f t="shared" si="389"/>
        <v>2037</v>
      </c>
      <c r="AH792" s="75">
        <f t="shared" si="389"/>
        <v>2038</v>
      </c>
      <c r="AI792" s="75">
        <f t="shared" si="389"/>
        <v>2039</v>
      </c>
      <c r="AJ792" s="75">
        <f t="shared" si="389"/>
        <v>2040</v>
      </c>
      <c r="AK792" s="75">
        <f t="shared" si="389"/>
        <v>2041</v>
      </c>
      <c r="AL792" s="75">
        <f t="shared" si="389"/>
        <v>2042</v>
      </c>
      <c r="AM792" s="75">
        <f t="shared" si="389"/>
        <v>2043</v>
      </c>
      <c r="AN792" s="75">
        <f t="shared" si="389"/>
        <v>2044</v>
      </c>
      <c r="AO792" s="75">
        <f t="shared" si="389"/>
        <v>2045</v>
      </c>
      <c r="AP792" s="75">
        <f t="shared" si="389"/>
        <v>2046</v>
      </c>
      <c r="AQ792" s="75">
        <f t="shared" si="389"/>
        <v>2047</v>
      </c>
      <c r="AR792" s="75">
        <f t="shared" si="389"/>
        <v>2048</v>
      </c>
      <c r="AS792" s="75">
        <f t="shared" si="389"/>
        <v>2049</v>
      </c>
      <c r="AT792" s="75">
        <f t="shared" si="389"/>
        <v>2050</v>
      </c>
    </row>
    <row r="793" spans="1:46" x14ac:dyDescent="0.2">
      <c r="B793" s="75" t="s">
        <v>385</v>
      </c>
      <c r="C793" s="150">
        <f t="shared" ref="C793:K793" si="390">+C713++C716+C717</f>
        <v>8617.3501037829992</v>
      </c>
      <c r="D793" s="150">
        <f t="shared" si="390"/>
        <v>10746.467002505999</v>
      </c>
      <c r="E793" s="150">
        <f t="shared" si="390"/>
        <v>8737.1715032880002</v>
      </c>
      <c r="F793" s="421">
        <f t="shared" si="390"/>
        <v>8179.2495543520035</v>
      </c>
      <c r="G793" s="150">
        <f t="shared" si="390"/>
        <v>10627.906081361001</v>
      </c>
      <c r="H793" s="150">
        <f t="shared" si="390"/>
        <v>11727.032459935999</v>
      </c>
      <c r="I793" s="150">
        <f t="shared" si="390"/>
        <v>10525.101438629001</v>
      </c>
      <c r="J793" s="150">
        <f t="shared" si="390"/>
        <v>10935.455724944999</v>
      </c>
      <c r="K793" s="421">
        <f t="shared" si="390"/>
        <v>12398.82986936099</v>
      </c>
      <c r="L793" s="150">
        <f>+L713++L716+L717</f>
        <v>15103.460777197984</v>
      </c>
      <c r="M793" s="150"/>
      <c r="N793" s="150"/>
      <c r="O793" s="150"/>
      <c r="P793" s="421"/>
      <c r="Q793" s="150"/>
      <c r="R793" s="150"/>
      <c r="S793" s="150"/>
      <c r="T793" s="150"/>
      <c r="U793" s="421"/>
      <c r="V793" s="150"/>
      <c r="W793" s="150"/>
      <c r="X793" s="150"/>
      <c r="Y793" s="150"/>
      <c r="Z793" s="150"/>
      <c r="AA793" s="150"/>
      <c r="AB793" s="150"/>
      <c r="AC793" s="150"/>
      <c r="AD793" s="150"/>
      <c r="AE793" s="150"/>
      <c r="AF793" s="150"/>
      <c r="AG793" s="150"/>
      <c r="AH793" s="150"/>
      <c r="AI793" s="150"/>
      <c r="AJ793" s="150"/>
      <c r="AK793" s="150"/>
      <c r="AL793" s="150"/>
      <c r="AM793" s="150"/>
      <c r="AN793" s="150"/>
      <c r="AO793" s="150"/>
      <c r="AP793" s="150"/>
      <c r="AQ793" s="150"/>
      <c r="AR793" s="150"/>
      <c r="AS793" s="150"/>
      <c r="AT793" s="150"/>
    </row>
    <row r="794" spans="1:46" x14ac:dyDescent="0.2">
      <c r="B794" s="75" t="s">
        <v>386</v>
      </c>
      <c r="C794" s="150">
        <f t="shared" ref="C794:K795" si="391">+C714</f>
        <v>0</v>
      </c>
      <c r="D794" s="150">
        <f t="shared" si="391"/>
        <v>0</v>
      </c>
      <c r="E794" s="150">
        <f t="shared" si="391"/>
        <v>0</v>
      </c>
      <c r="F794" s="421">
        <f t="shared" si="391"/>
        <v>0</v>
      </c>
      <c r="G794" s="150">
        <f t="shared" si="391"/>
        <v>0</v>
      </c>
      <c r="H794" s="150">
        <f t="shared" si="391"/>
        <v>0</v>
      </c>
      <c r="I794" s="150">
        <f t="shared" si="391"/>
        <v>0</v>
      </c>
      <c r="J794" s="150">
        <f t="shared" si="391"/>
        <v>0</v>
      </c>
      <c r="K794" s="421">
        <f t="shared" si="391"/>
        <v>0</v>
      </c>
      <c r="L794" s="150">
        <f>+L714</f>
        <v>0</v>
      </c>
      <c r="M794" s="150"/>
      <c r="N794" s="150"/>
      <c r="O794" s="150"/>
      <c r="P794" s="421"/>
      <c r="Q794" s="150"/>
      <c r="R794" s="150"/>
      <c r="S794" s="150"/>
      <c r="T794" s="150"/>
      <c r="U794" s="421"/>
      <c r="V794" s="150"/>
      <c r="W794" s="150"/>
      <c r="X794" s="150"/>
      <c r="Y794" s="150"/>
      <c r="Z794" s="150"/>
      <c r="AA794" s="150"/>
      <c r="AB794" s="150"/>
      <c r="AC794" s="150"/>
      <c r="AD794" s="150"/>
      <c r="AE794" s="150"/>
      <c r="AF794" s="150"/>
      <c r="AG794" s="150"/>
      <c r="AH794" s="150"/>
      <c r="AI794" s="150"/>
      <c r="AJ794" s="150"/>
      <c r="AK794" s="150"/>
      <c r="AL794" s="150"/>
      <c r="AM794" s="150"/>
      <c r="AN794" s="150"/>
      <c r="AO794" s="150"/>
      <c r="AP794" s="150"/>
      <c r="AQ794" s="150"/>
      <c r="AR794" s="150"/>
      <c r="AS794" s="150"/>
      <c r="AT794" s="150"/>
    </row>
    <row r="795" spans="1:46" x14ac:dyDescent="0.2">
      <c r="B795" s="75" t="s">
        <v>387</v>
      </c>
      <c r="C795" s="150">
        <f t="shared" si="391"/>
        <v>0</v>
      </c>
      <c r="D795" s="150">
        <f t="shared" si="391"/>
        <v>0</v>
      </c>
      <c r="E795" s="150">
        <f t="shared" si="391"/>
        <v>0</v>
      </c>
      <c r="F795" s="421">
        <f t="shared" si="391"/>
        <v>0</v>
      </c>
      <c r="G795" s="150">
        <f t="shared" si="391"/>
        <v>0</v>
      </c>
      <c r="H795" s="150">
        <f t="shared" si="391"/>
        <v>0</v>
      </c>
      <c r="I795" s="150">
        <f t="shared" si="391"/>
        <v>0</v>
      </c>
      <c r="J795" s="150">
        <f t="shared" si="391"/>
        <v>0</v>
      </c>
      <c r="K795" s="421">
        <f t="shared" si="391"/>
        <v>0</v>
      </c>
      <c r="L795" s="150">
        <f>+L715</f>
        <v>0</v>
      </c>
      <c r="M795" s="150"/>
      <c r="N795" s="150"/>
      <c r="O795" s="150"/>
      <c r="P795" s="421"/>
      <c r="Q795" s="150"/>
      <c r="R795" s="150"/>
      <c r="S795" s="150"/>
      <c r="T795" s="150"/>
      <c r="U795" s="421"/>
      <c r="V795" s="150"/>
      <c r="W795" s="150"/>
      <c r="X795" s="150"/>
      <c r="Y795" s="150"/>
      <c r="Z795" s="150"/>
      <c r="AA795" s="150"/>
      <c r="AB795" s="150"/>
      <c r="AC795" s="150"/>
      <c r="AD795" s="150"/>
      <c r="AE795" s="150"/>
      <c r="AF795" s="150"/>
      <c r="AG795" s="150"/>
      <c r="AH795" s="150"/>
      <c r="AI795" s="150"/>
      <c r="AJ795" s="150"/>
      <c r="AK795" s="150"/>
      <c r="AL795" s="150"/>
      <c r="AM795" s="150"/>
      <c r="AN795" s="150"/>
      <c r="AO795" s="150"/>
      <c r="AP795" s="150"/>
      <c r="AQ795" s="150"/>
      <c r="AR795" s="150"/>
      <c r="AS795" s="150"/>
      <c r="AT795" s="150"/>
    </row>
    <row r="796" spans="1:46" x14ac:dyDescent="0.2">
      <c r="B796" s="75" t="s">
        <v>388</v>
      </c>
      <c r="C796" s="150"/>
      <c r="D796" s="150"/>
      <c r="E796" s="150"/>
      <c r="F796" s="421"/>
      <c r="G796" s="150"/>
      <c r="H796" s="150"/>
      <c r="I796" s="150"/>
      <c r="J796" s="150"/>
      <c r="K796" s="421"/>
      <c r="L796" s="150"/>
      <c r="M796" s="150"/>
      <c r="N796" s="150"/>
      <c r="O796" s="150"/>
      <c r="P796" s="421"/>
      <c r="Q796" s="150"/>
      <c r="R796" s="150"/>
      <c r="S796" s="150"/>
      <c r="T796" s="150"/>
      <c r="U796" s="421"/>
      <c r="V796" s="150"/>
      <c r="W796" s="150"/>
      <c r="X796" s="150"/>
      <c r="Y796" s="150"/>
      <c r="Z796" s="150"/>
      <c r="AA796" s="150"/>
      <c r="AB796" s="150"/>
      <c r="AC796" s="150"/>
      <c r="AD796" s="150"/>
      <c r="AE796" s="150"/>
      <c r="AF796" s="150"/>
      <c r="AG796" s="150"/>
      <c r="AH796" s="150"/>
      <c r="AI796" s="150"/>
      <c r="AJ796" s="150"/>
      <c r="AK796" s="150"/>
      <c r="AL796" s="150"/>
      <c r="AM796" s="150"/>
      <c r="AN796" s="150"/>
      <c r="AO796" s="150"/>
      <c r="AP796" s="150"/>
      <c r="AQ796" s="150"/>
      <c r="AR796" s="150"/>
      <c r="AS796" s="150"/>
      <c r="AT796" s="150"/>
    </row>
    <row r="797" spans="1:46" x14ac:dyDescent="0.2">
      <c r="B797" s="75" t="s">
        <v>389</v>
      </c>
      <c r="C797" s="150"/>
      <c r="D797" s="150"/>
      <c r="E797" s="150"/>
      <c r="F797" s="421"/>
      <c r="G797" s="150"/>
      <c r="H797" s="150"/>
      <c r="I797" s="150"/>
      <c r="J797" s="150"/>
      <c r="K797" s="421"/>
      <c r="L797" s="150"/>
      <c r="M797" s="150"/>
      <c r="N797" s="150"/>
      <c r="O797" s="150"/>
      <c r="P797" s="421"/>
      <c r="Q797" s="150"/>
      <c r="R797" s="150"/>
      <c r="S797" s="150"/>
      <c r="T797" s="150"/>
      <c r="U797" s="421"/>
      <c r="V797" s="150"/>
      <c r="W797" s="150"/>
      <c r="X797" s="150"/>
      <c r="Y797" s="150"/>
      <c r="Z797" s="150"/>
      <c r="AA797" s="150"/>
      <c r="AB797" s="150"/>
      <c r="AC797" s="150"/>
      <c r="AD797" s="150"/>
      <c r="AE797" s="150"/>
      <c r="AF797" s="150"/>
      <c r="AG797" s="150"/>
      <c r="AH797" s="150"/>
      <c r="AI797" s="150"/>
      <c r="AJ797" s="150"/>
      <c r="AK797" s="150"/>
      <c r="AL797" s="150"/>
      <c r="AM797" s="150"/>
      <c r="AN797" s="150"/>
      <c r="AO797" s="150"/>
      <c r="AP797" s="150"/>
      <c r="AQ797" s="150"/>
      <c r="AR797" s="150"/>
      <c r="AS797" s="150"/>
      <c r="AT797" s="150"/>
    </row>
    <row r="798" spans="1:46" x14ac:dyDescent="0.2">
      <c r="B798" s="75" t="s">
        <v>351</v>
      </c>
      <c r="C798" s="150">
        <f t="shared" ref="C798:L805" si="392">+C718</f>
        <v>0</v>
      </c>
      <c r="D798" s="150">
        <f t="shared" si="392"/>
        <v>0</v>
      </c>
      <c r="E798" s="150">
        <f t="shared" si="392"/>
        <v>0</v>
      </c>
      <c r="F798" s="421">
        <f t="shared" si="392"/>
        <v>0</v>
      </c>
      <c r="G798" s="150">
        <f t="shared" si="392"/>
        <v>0</v>
      </c>
      <c r="H798" s="150">
        <f t="shared" si="392"/>
        <v>0</v>
      </c>
      <c r="I798" s="150">
        <f t="shared" si="392"/>
        <v>0</v>
      </c>
      <c r="J798" s="150">
        <f t="shared" si="392"/>
        <v>0</v>
      </c>
      <c r="K798" s="421">
        <f t="shared" si="392"/>
        <v>0</v>
      </c>
      <c r="L798" s="150">
        <f t="shared" si="392"/>
        <v>0</v>
      </c>
      <c r="M798" s="150"/>
      <c r="N798" s="150"/>
      <c r="O798" s="150"/>
      <c r="P798" s="421"/>
      <c r="Q798" s="150"/>
      <c r="R798" s="150"/>
      <c r="S798" s="150"/>
      <c r="T798" s="150"/>
      <c r="U798" s="421"/>
      <c r="V798" s="150"/>
      <c r="W798" s="150"/>
      <c r="X798" s="150"/>
      <c r="Y798" s="150"/>
      <c r="Z798" s="150"/>
      <c r="AA798" s="150"/>
      <c r="AB798" s="150"/>
      <c r="AC798" s="150"/>
      <c r="AD798" s="150"/>
      <c r="AE798" s="150"/>
      <c r="AF798" s="150"/>
      <c r="AG798" s="150"/>
      <c r="AH798" s="150"/>
      <c r="AI798" s="150"/>
      <c r="AJ798" s="150"/>
      <c r="AK798" s="150"/>
      <c r="AL798" s="150"/>
      <c r="AM798" s="150"/>
      <c r="AN798" s="150"/>
      <c r="AO798" s="150"/>
      <c r="AP798" s="150"/>
      <c r="AQ798" s="150"/>
      <c r="AR798" s="150"/>
      <c r="AS798" s="150"/>
      <c r="AT798" s="150"/>
    </row>
    <row r="799" spans="1:46" x14ac:dyDescent="0.2">
      <c r="B799" s="75" t="s">
        <v>390</v>
      </c>
      <c r="C799" s="150">
        <f t="shared" si="392"/>
        <v>0.96213499999999996</v>
      </c>
      <c r="D799" s="150">
        <f t="shared" si="392"/>
        <v>2.682461</v>
      </c>
      <c r="E799" s="150">
        <f t="shared" si="392"/>
        <v>3.2044166659999997</v>
      </c>
      <c r="F799" s="421">
        <f t="shared" si="392"/>
        <v>3.4348499999999995</v>
      </c>
      <c r="G799" s="150">
        <f t="shared" si="392"/>
        <v>3.3446700000000003</v>
      </c>
      <c r="H799" s="150">
        <f t="shared" si="392"/>
        <v>2.3983680000000009</v>
      </c>
      <c r="I799" s="150">
        <f t="shared" si="392"/>
        <v>56.702974648000009</v>
      </c>
      <c r="J799" s="150">
        <f t="shared" si="392"/>
        <v>79.74246653799996</v>
      </c>
      <c r="K799" s="421">
        <f t="shared" si="392"/>
        <v>98.806316921000004</v>
      </c>
      <c r="L799" s="150">
        <f t="shared" si="392"/>
        <v>0</v>
      </c>
      <c r="M799" s="150"/>
      <c r="N799" s="150"/>
      <c r="O799" s="150"/>
      <c r="P799" s="421"/>
      <c r="Q799" s="150"/>
      <c r="R799" s="150"/>
      <c r="S799" s="150"/>
      <c r="T799" s="150"/>
      <c r="U799" s="421"/>
      <c r="V799" s="150"/>
      <c r="W799" s="150"/>
      <c r="X799" s="150"/>
      <c r="Y799" s="150"/>
      <c r="Z799" s="150"/>
      <c r="AA799" s="150"/>
      <c r="AB799" s="150"/>
      <c r="AC799" s="150"/>
      <c r="AD799" s="150"/>
      <c r="AE799" s="150"/>
      <c r="AF799" s="150"/>
      <c r="AG799" s="150"/>
      <c r="AH799" s="150"/>
      <c r="AI799" s="150"/>
      <c r="AJ799" s="150"/>
      <c r="AK799" s="150"/>
      <c r="AL799" s="150"/>
      <c r="AM799" s="150"/>
      <c r="AN799" s="150"/>
      <c r="AO799" s="150"/>
      <c r="AP799" s="150"/>
      <c r="AQ799" s="150"/>
      <c r="AR799" s="150"/>
      <c r="AS799" s="150"/>
      <c r="AT799" s="150"/>
    </row>
    <row r="800" spans="1:46" x14ac:dyDescent="0.2">
      <c r="B800" s="75" t="s">
        <v>316</v>
      </c>
      <c r="C800" s="150">
        <f t="shared" si="392"/>
        <v>1.8161999999999998E-2</v>
      </c>
      <c r="D800" s="150">
        <f t="shared" si="392"/>
        <v>2.6686999999999999E-2</v>
      </c>
      <c r="E800" s="150">
        <f t="shared" si="392"/>
        <v>7.8785999999999995E-3</v>
      </c>
      <c r="F800" s="421">
        <f t="shared" si="392"/>
        <v>0</v>
      </c>
      <c r="G800" s="150">
        <f t="shared" si="392"/>
        <v>5.8119999999999991E-2</v>
      </c>
      <c r="H800" s="150">
        <f t="shared" si="392"/>
        <v>0.32566000000000012</v>
      </c>
      <c r="I800" s="150">
        <f t="shared" si="392"/>
        <v>3.6636066800000009</v>
      </c>
      <c r="J800" s="150">
        <f t="shared" si="392"/>
        <v>16.482695589999999</v>
      </c>
      <c r="K800" s="421">
        <f t="shared" si="392"/>
        <v>36.057927187000004</v>
      </c>
      <c r="L800" s="150">
        <f t="shared" si="392"/>
        <v>0</v>
      </c>
      <c r="M800" s="150"/>
      <c r="N800" s="150"/>
      <c r="O800" s="150"/>
      <c r="P800" s="421"/>
      <c r="Q800" s="150"/>
      <c r="R800" s="150"/>
      <c r="S800" s="150"/>
      <c r="T800" s="150"/>
      <c r="U800" s="421"/>
      <c r="V800" s="150"/>
      <c r="W800" s="150"/>
      <c r="X800" s="150"/>
      <c r="Y800" s="150"/>
      <c r="Z800" s="150"/>
      <c r="AA800" s="150"/>
      <c r="AB800" s="150"/>
      <c r="AC800" s="150"/>
      <c r="AD800" s="150"/>
      <c r="AE800" s="150"/>
      <c r="AF800" s="150"/>
      <c r="AG800" s="150"/>
      <c r="AH800" s="150"/>
      <c r="AI800" s="150"/>
      <c r="AJ800" s="150"/>
      <c r="AK800" s="150"/>
      <c r="AL800" s="150"/>
      <c r="AM800" s="150"/>
      <c r="AN800" s="150"/>
      <c r="AO800" s="150"/>
      <c r="AP800" s="150"/>
      <c r="AQ800" s="150"/>
      <c r="AR800" s="150"/>
      <c r="AS800" s="150"/>
      <c r="AT800" s="150"/>
    </row>
    <row r="801" spans="1:47" x14ac:dyDescent="0.2">
      <c r="B801" s="75" t="s">
        <v>391</v>
      </c>
      <c r="C801" s="150">
        <f t="shared" si="392"/>
        <v>2659.788975679337</v>
      </c>
      <c r="D801" s="150">
        <f t="shared" si="392"/>
        <v>2360.1052352993197</v>
      </c>
      <c r="E801" s="150">
        <f t="shared" si="392"/>
        <v>2897.9007356346006</v>
      </c>
      <c r="F801" s="421">
        <f t="shared" si="392"/>
        <v>2661.548877967</v>
      </c>
      <c r="G801" s="150">
        <f t="shared" si="392"/>
        <v>2406.2563986540013</v>
      </c>
      <c r="H801" s="150">
        <f t="shared" si="392"/>
        <v>2434.2364884799999</v>
      </c>
      <c r="I801" s="150">
        <f t="shared" si="392"/>
        <v>2632.0489703999992</v>
      </c>
      <c r="J801" s="150">
        <f t="shared" si="392"/>
        <v>2721.4325046480003</v>
      </c>
      <c r="K801" s="421">
        <f t="shared" si="392"/>
        <v>2398.2511366769995</v>
      </c>
      <c r="L801" s="150">
        <f t="shared" si="392"/>
        <v>1763.8608239480002</v>
      </c>
      <c r="M801" s="150"/>
      <c r="N801" s="150"/>
      <c r="O801" s="150"/>
      <c r="P801" s="421"/>
      <c r="Q801" s="150"/>
      <c r="R801" s="150"/>
      <c r="S801" s="150"/>
      <c r="T801" s="150"/>
      <c r="U801" s="421"/>
      <c r="V801" s="150"/>
      <c r="W801" s="150"/>
      <c r="X801" s="150"/>
      <c r="Y801" s="150"/>
      <c r="Z801" s="150"/>
      <c r="AA801" s="150"/>
      <c r="AB801" s="150"/>
      <c r="AC801" s="150"/>
      <c r="AD801" s="150"/>
      <c r="AE801" s="150"/>
      <c r="AF801" s="150"/>
      <c r="AG801" s="150"/>
      <c r="AH801" s="150"/>
      <c r="AI801" s="150"/>
      <c r="AJ801" s="150"/>
      <c r="AK801" s="150"/>
      <c r="AL801" s="150"/>
      <c r="AM801" s="150"/>
      <c r="AN801" s="150"/>
      <c r="AO801" s="150"/>
      <c r="AP801" s="150"/>
      <c r="AQ801" s="150"/>
      <c r="AR801" s="150"/>
      <c r="AS801" s="150"/>
      <c r="AT801" s="150"/>
    </row>
    <row r="802" spans="1:47" x14ac:dyDescent="0.2">
      <c r="B802" s="75" t="s">
        <v>334</v>
      </c>
      <c r="C802" s="150">
        <f t="shared" si="392"/>
        <v>1181.1174865803293</v>
      </c>
      <c r="D802" s="150">
        <f t="shared" si="392"/>
        <v>1014.5603121309944</v>
      </c>
      <c r="E802" s="150">
        <f t="shared" si="392"/>
        <v>1355.3038701369715</v>
      </c>
      <c r="F802" s="421">
        <f t="shared" si="392"/>
        <v>2062.2390502180015</v>
      </c>
      <c r="G802" s="150">
        <f t="shared" si="392"/>
        <v>2233.5050325910001</v>
      </c>
      <c r="H802" s="150">
        <f t="shared" si="392"/>
        <v>2930.4475732630008</v>
      </c>
      <c r="I802" s="150">
        <f t="shared" si="392"/>
        <v>3642.288628525002</v>
      </c>
      <c r="J802" s="150">
        <f t="shared" si="392"/>
        <v>3953.876145124003</v>
      </c>
      <c r="K802" s="421">
        <f t="shared" si="392"/>
        <v>4021.4912142759995</v>
      </c>
      <c r="L802" s="150">
        <f t="shared" si="392"/>
        <v>0</v>
      </c>
      <c r="M802" s="150"/>
      <c r="N802" s="150"/>
      <c r="O802" s="150"/>
      <c r="P802" s="421"/>
      <c r="Q802" s="150"/>
      <c r="R802" s="150"/>
      <c r="S802" s="150"/>
      <c r="T802" s="150"/>
      <c r="U802" s="421"/>
      <c r="V802" s="150"/>
      <c r="W802" s="150"/>
      <c r="X802" s="150"/>
      <c r="Y802" s="150"/>
      <c r="Z802" s="150"/>
      <c r="AA802" s="150"/>
      <c r="AB802" s="150"/>
      <c r="AC802" s="150"/>
      <c r="AD802" s="150"/>
      <c r="AE802" s="150"/>
      <c r="AF802" s="150"/>
      <c r="AG802" s="150"/>
      <c r="AH802" s="150"/>
      <c r="AI802" s="150"/>
      <c r="AJ802" s="150"/>
      <c r="AK802" s="150"/>
      <c r="AL802" s="150"/>
      <c r="AM802" s="150"/>
      <c r="AN802" s="150"/>
      <c r="AO802" s="150"/>
      <c r="AP802" s="150"/>
      <c r="AQ802" s="150"/>
      <c r="AR802" s="150"/>
      <c r="AS802" s="150"/>
      <c r="AT802" s="150"/>
    </row>
    <row r="803" spans="1:47" x14ac:dyDescent="0.2">
      <c r="B803" s="75" t="s">
        <v>392</v>
      </c>
      <c r="C803" s="150">
        <f t="shared" si="392"/>
        <v>963.76204007333297</v>
      </c>
      <c r="D803" s="150">
        <f t="shared" si="392"/>
        <v>513.43112637368483</v>
      </c>
      <c r="E803" s="150">
        <f t="shared" si="392"/>
        <v>1304.5939405024276</v>
      </c>
      <c r="F803" s="421">
        <f t="shared" si="392"/>
        <v>2318.9456240130016</v>
      </c>
      <c r="G803" s="150">
        <f t="shared" si="392"/>
        <v>1114.7733876279999</v>
      </c>
      <c r="H803" s="150">
        <f t="shared" si="392"/>
        <v>643.04652907100012</v>
      </c>
      <c r="I803" s="150">
        <f t="shared" si="392"/>
        <v>1048.6646332420005</v>
      </c>
      <c r="J803" s="150">
        <f t="shared" si="392"/>
        <v>1138.3233972370001</v>
      </c>
      <c r="K803" s="421">
        <f t="shared" si="392"/>
        <v>1296.3470927899984</v>
      </c>
      <c r="L803" s="150">
        <f t="shared" si="392"/>
        <v>0</v>
      </c>
      <c r="M803" s="150"/>
      <c r="N803" s="150"/>
      <c r="O803" s="150"/>
      <c r="P803" s="421"/>
      <c r="Q803" s="150"/>
      <c r="R803" s="150"/>
      <c r="S803" s="150"/>
      <c r="T803" s="150"/>
      <c r="U803" s="421"/>
      <c r="V803" s="150"/>
      <c r="W803" s="150"/>
      <c r="X803" s="150"/>
      <c r="Y803" s="150"/>
      <c r="Z803" s="150"/>
      <c r="AA803" s="150"/>
      <c r="AB803" s="150"/>
      <c r="AC803" s="150"/>
      <c r="AD803" s="150"/>
      <c r="AE803" s="150"/>
      <c r="AF803" s="150"/>
      <c r="AG803" s="150"/>
      <c r="AH803" s="150"/>
      <c r="AI803" s="150"/>
      <c r="AJ803" s="150"/>
      <c r="AK803" s="150"/>
      <c r="AL803" s="150"/>
      <c r="AM803" s="150"/>
      <c r="AN803" s="150"/>
      <c r="AO803" s="150"/>
      <c r="AP803" s="150"/>
      <c r="AQ803" s="150"/>
      <c r="AR803" s="150"/>
      <c r="AS803" s="150"/>
      <c r="AT803" s="150"/>
    </row>
    <row r="804" spans="1:47" x14ac:dyDescent="0.2">
      <c r="B804" s="75" t="s">
        <v>393</v>
      </c>
      <c r="C804" s="150">
        <f t="shared" si="392"/>
        <v>932.93770000000006</v>
      </c>
      <c r="D804" s="150">
        <f t="shared" si="392"/>
        <v>766.61919999999998</v>
      </c>
      <c r="E804" s="150">
        <f t="shared" si="392"/>
        <v>921.01589999699991</v>
      </c>
      <c r="F804" s="421">
        <f t="shared" si="392"/>
        <v>1030.250099997</v>
      </c>
      <c r="G804" s="150">
        <f t="shared" si="392"/>
        <v>717.58011830999999</v>
      </c>
      <c r="H804" s="150">
        <f t="shared" si="392"/>
        <v>1244.2269394289999</v>
      </c>
      <c r="I804" s="150">
        <f t="shared" si="392"/>
        <v>1460.3614690519998</v>
      </c>
      <c r="J804" s="150">
        <f t="shared" si="392"/>
        <v>1631.1697299009995</v>
      </c>
      <c r="K804" s="421">
        <f t="shared" si="392"/>
        <v>1506.7042333840002</v>
      </c>
      <c r="L804" s="150">
        <f t="shared" si="392"/>
        <v>0</v>
      </c>
      <c r="M804" s="150"/>
      <c r="N804" s="150"/>
      <c r="O804" s="150"/>
      <c r="P804" s="421"/>
      <c r="Q804" s="150"/>
      <c r="R804" s="150"/>
      <c r="S804" s="150"/>
      <c r="T804" s="150"/>
      <c r="U804" s="421"/>
      <c r="V804" s="150"/>
      <c r="W804" s="150"/>
      <c r="X804" s="150"/>
      <c r="Y804" s="150"/>
      <c r="Z804" s="150"/>
      <c r="AA804" s="150"/>
      <c r="AB804" s="150"/>
      <c r="AC804" s="150"/>
      <c r="AD804" s="150"/>
      <c r="AE804" s="150"/>
      <c r="AF804" s="150"/>
      <c r="AG804" s="150"/>
      <c r="AH804" s="150"/>
      <c r="AI804" s="150"/>
      <c r="AJ804" s="150"/>
      <c r="AK804" s="150"/>
      <c r="AL804" s="150"/>
      <c r="AM804" s="150"/>
      <c r="AN804" s="150"/>
      <c r="AO804" s="150"/>
      <c r="AP804" s="150"/>
      <c r="AQ804" s="150"/>
      <c r="AR804" s="150"/>
      <c r="AS804" s="150"/>
      <c r="AT804" s="150"/>
    </row>
    <row r="805" spans="1:47" x14ac:dyDescent="0.2">
      <c r="B805" s="75" t="s">
        <v>394</v>
      </c>
      <c r="C805" s="150">
        <f t="shared" si="392"/>
        <v>5737.6062023329996</v>
      </c>
      <c r="D805" s="150">
        <f t="shared" si="392"/>
        <v>4654.7158738039989</v>
      </c>
      <c r="E805" s="150">
        <f t="shared" si="392"/>
        <v>6478.8144462709997</v>
      </c>
      <c r="F805" s="421">
        <f t="shared" si="392"/>
        <v>8072.9836521950037</v>
      </c>
      <c r="G805" s="150">
        <f t="shared" si="392"/>
        <v>6472.1149371830015</v>
      </c>
      <c r="H805" s="150">
        <f t="shared" si="392"/>
        <v>7251.9575302430003</v>
      </c>
      <c r="I805" s="150">
        <f t="shared" si="392"/>
        <v>8783.3637012190011</v>
      </c>
      <c r="J805" s="150">
        <f t="shared" si="392"/>
        <v>9444.8017769100024</v>
      </c>
      <c r="K805" s="421">
        <f t="shared" si="392"/>
        <v>9222.7936771269979</v>
      </c>
      <c r="L805" s="150">
        <f t="shared" si="392"/>
        <v>1763.8608239480002</v>
      </c>
      <c r="M805" s="150"/>
      <c r="N805" s="150"/>
      <c r="O805" s="150"/>
      <c r="P805" s="421"/>
      <c r="Q805" s="150"/>
      <c r="R805" s="150"/>
      <c r="S805" s="150"/>
      <c r="T805" s="150"/>
      <c r="U805" s="421"/>
      <c r="V805" s="150"/>
      <c r="W805" s="150"/>
      <c r="X805" s="150"/>
      <c r="Y805" s="150"/>
      <c r="Z805" s="150"/>
      <c r="AA805" s="150"/>
      <c r="AB805" s="150"/>
      <c r="AC805" s="150"/>
      <c r="AD805" s="150"/>
      <c r="AE805" s="150"/>
      <c r="AF805" s="150"/>
      <c r="AG805" s="150"/>
      <c r="AH805" s="150"/>
      <c r="AI805" s="150"/>
      <c r="AJ805" s="150"/>
      <c r="AK805" s="150"/>
      <c r="AL805" s="150"/>
      <c r="AM805" s="150"/>
      <c r="AN805" s="150"/>
      <c r="AO805" s="150"/>
      <c r="AP805" s="150"/>
      <c r="AQ805" s="150"/>
      <c r="AR805" s="150"/>
      <c r="AS805" s="150"/>
      <c r="AT805" s="150"/>
    </row>
    <row r="806" spans="1:47" ht="12" x14ac:dyDescent="0.25">
      <c r="B806" s="313" t="s">
        <v>203</v>
      </c>
      <c r="C806" s="336">
        <f>SUM(C793:C804)</f>
        <v>14355.936603115999</v>
      </c>
      <c r="D806" s="336">
        <f>SUM(D793:D804)</f>
        <v>15403.892024309996</v>
      </c>
      <c r="E806" s="336">
        <f>SUM(E793:E804)</f>
        <v>15219.198244824998</v>
      </c>
      <c r="F806" s="337">
        <f t="shared" ref="F806:AT806" si="393">SUM(F793:F804)</f>
        <v>16255.668056547005</v>
      </c>
      <c r="G806" s="336">
        <f t="shared" si="393"/>
        <v>17103.423808544005</v>
      </c>
      <c r="H806" s="336">
        <f t="shared" si="393"/>
        <v>18981.714018179006</v>
      </c>
      <c r="I806" s="336">
        <f t="shared" si="393"/>
        <v>19368.831721176004</v>
      </c>
      <c r="J806" s="336">
        <f t="shared" si="393"/>
        <v>20476.482663983006</v>
      </c>
      <c r="K806" s="337">
        <f t="shared" si="393"/>
        <v>21756.487790595987</v>
      </c>
      <c r="L806" s="336">
        <f t="shared" si="393"/>
        <v>16867.321601145984</v>
      </c>
      <c r="M806" s="336">
        <f t="shared" si="393"/>
        <v>0</v>
      </c>
      <c r="N806" s="336">
        <f t="shared" si="393"/>
        <v>0</v>
      </c>
      <c r="O806" s="336">
        <f t="shared" si="393"/>
        <v>0</v>
      </c>
      <c r="P806" s="337">
        <f t="shared" si="393"/>
        <v>0</v>
      </c>
      <c r="Q806" s="336">
        <f t="shared" si="393"/>
        <v>0</v>
      </c>
      <c r="R806" s="336">
        <f t="shared" si="393"/>
        <v>0</v>
      </c>
      <c r="S806" s="336">
        <f t="shared" si="393"/>
        <v>0</v>
      </c>
      <c r="T806" s="336">
        <f t="shared" si="393"/>
        <v>0</v>
      </c>
      <c r="U806" s="337">
        <f t="shared" si="393"/>
        <v>0</v>
      </c>
      <c r="V806" s="336">
        <f t="shared" si="393"/>
        <v>0</v>
      </c>
      <c r="W806" s="336">
        <f t="shared" si="393"/>
        <v>0</v>
      </c>
      <c r="X806" s="336">
        <f t="shared" si="393"/>
        <v>0</v>
      </c>
      <c r="Y806" s="336">
        <f t="shared" si="393"/>
        <v>0</v>
      </c>
      <c r="Z806" s="336">
        <f t="shared" si="393"/>
        <v>0</v>
      </c>
      <c r="AA806" s="336">
        <f t="shared" si="393"/>
        <v>0</v>
      </c>
      <c r="AB806" s="336">
        <f t="shared" si="393"/>
        <v>0</v>
      </c>
      <c r="AC806" s="336">
        <f t="shared" si="393"/>
        <v>0</v>
      </c>
      <c r="AD806" s="336">
        <f t="shared" si="393"/>
        <v>0</v>
      </c>
      <c r="AE806" s="336">
        <f t="shared" si="393"/>
        <v>0</v>
      </c>
      <c r="AF806" s="336">
        <f t="shared" si="393"/>
        <v>0</v>
      </c>
      <c r="AG806" s="336">
        <f t="shared" si="393"/>
        <v>0</v>
      </c>
      <c r="AH806" s="336">
        <f t="shared" si="393"/>
        <v>0</v>
      </c>
      <c r="AI806" s="336">
        <f t="shared" si="393"/>
        <v>0</v>
      </c>
      <c r="AJ806" s="336">
        <f t="shared" si="393"/>
        <v>0</v>
      </c>
      <c r="AK806" s="336">
        <f t="shared" si="393"/>
        <v>0</v>
      </c>
      <c r="AL806" s="336">
        <f t="shared" si="393"/>
        <v>0</v>
      </c>
      <c r="AM806" s="336">
        <f t="shared" si="393"/>
        <v>0</v>
      </c>
      <c r="AN806" s="336">
        <f t="shared" si="393"/>
        <v>0</v>
      </c>
      <c r="AO806" s="336">
        <f t="shared" si="393"/>
        <v>0</v>
      </c>
      <c r="AP806" s="336">
        <f t="shared" si="393"/>
        <v>0</v>
      </c>
      <c r="AQ806" s="336">
        <f t="shared" si="393"/>
        <v>0</v>
      </c>
      <c r="AR806" s="336">
        <f t="shared" si="393"/>
        <v>0</v>
      </c>
      <c r="AS806" s="336">
        <f t="shared" si="393"/>
        <v>0</v>
      </c>
      <c r="AT806" s="336">
        <f t="shared" si="393"/>
        <v>0</v>
      </c>
    </row>
    <row r="809" spans="1:47" ht="17.399999999999999" x14ac:dyDescent="0.3">
      <c r="B809" s="426" t="s">
        <v>424</v>
      </c>
      <c r="H809" s="75" t="s">
        <v>425</v>
      </c>
    </row>
    <row r="810" spans="1:47" x14ac:dyDescent="0.2">
      <c r="C810" s="75">
        <f t="shared" ref="C810:AT812" si="394">+C773</f>
        <v>2007</v>
      </c>
      <c r="D810" s="75">
        <f t="shared" si="394"/>
        <v>2008</v>
      </c>
      <c r="E810" s="75">
        <f t="shared" si="394"/>
        <v>2009</v>
      </c>
      <c r="F810" s="77">
        <f t="shared" si="394"/>
        <v>2010</v>
      </c>
      <c r="G810" s="75">
        <f t="shared" si="394"/>
        <v>2011</v>
      </c>
      <c r="H810" s="75">
        <f t="shared" si="394"/>
        <v>2012</v>
      </c>
      <c r="I810" s="75">
        <f t="shared" si="394"/>
        <v>2013</v>
      </c>
      <c r="J810" s="75">
        <f t="shared" si="394"/>
        <v>2014</v>
      </c>
      <c r="K810" s="77">
        <f t="shared" si="394"/>
        <v>2015</v>
      </c>
      <c r="L810" s="75">
        <f t="shared" si="394"/>
        <v>2016</v>
      </c>
      <c r="M810" s="75">
        <f t="shared" si="394"/>
        <v>2017</v>
      </c>
      <c r="N810" s="75">
        <f t="shared" si="394"/>
        <v>2018</v>
      </c>
      <c r="O810" s="75">
        <f t="shared" si="394"/>
        <v>2019</v>
      </c>
      <c r="P810" s="77">
        <f t="shared" si="394"/>
        <v>2020</v>
      </c>
      <c r="Q810" s="75">
        <f t="shared" si="394"/>
        <v>2021</v>
      </c>
      <c r="R810" s="75">
        <f t="shared" si="394"/>
        <v>2022</v>
      </c>
      <c r="S810" s="75">
        <f t="shared" si="394"/>
        <v>2023</v>
      </c>
      <c r="T810" s="75">
        <f t="shared" si="394"/>
        <v>2024</v>
      </c>
      <c r="U810" s="77">
        <f t="shared" si="394"/>
        <v>2025</v>
      </c>
      <c r="V810" s="75">
        <f t="shared" si="394"/>
        <v>2026</v>
      </c>
      <c r="W810" s="75">
        <f t="shared" si="394"/>
        <v>2027</v>
      </c>
      <c r="X810" s="75">
        <f t="shared" si="394"/>
        <v>2028</v>
      </c>
      <c r="Y810" s="75">
        <f t="shared" si="394"/>
        <v>2029</v>
      </c>
      <c r="Z810" s="75">
        <f t="shared" si="394"/>
        <v>2030</v>
      </c>
      <c r="AA810" s="75">
        <f t="shared" si="394"/>
        <v>2031</v>
      </c>
      <c r="AB810" s="75">
        <f t="shared" si="394"/>
        <v>2032</v>
      </c>
      <c r="AC810" s="75">
        <f t="shared" si="394"/>
        <v>2033</v>
      </c>
      <c r="AD810" s="75">
        <f t="shared" si="394"/>
        <v>2034</v>
      </c>
      <c r="AE810" s="75">
        <f t="shared" si="394"/>
        <v>2035</v>
      </c>
      <c r="AF810" s="75">
        <f t="shared" si="394"/>
        <v>2036</v>
      </c>
      <c r="AG810" s="75">
        <f t="shared" si="394"/>
        <v>2037</v>
      </c>
      <c r="AH810" s="75">
        <f t="shared" si="394"/>
        <v>2038</v>
      </c>
      <c r="AI810" s="75">
        <f t="shared" si="394"/>
        <v>2039</v>
      </c>
      <c r="AJ810" s="75">
        <f t="shared" si="394"/>
        <v>2040</v>
      </c>
      <c r="AK810" s="75">
        <f t="shared" si="394"/>
        <v>2041</v>
      </c>
      <c r="AL810" s="75">
        <f t="shared" si="394"/>
        <v>2042</v>
      </c>
      <c r="AM810" s="75">
        <f t="shared" si="394"/>
        <v>2043</v>
      </c>
      <c r="AN810" s="75">
        <f t="shared" si="394"/>
        <v>2044</v>
      </c>
      <c r="AO810" s="75">
        <f t="shared" si="394"/>
        <v>2045</v>
      </c>
      <c r="AP810" s="75">
        <f t="shared" si="394"/>
        <v>2046</v>
      </c>
      <c r="AQ810" s="75">
        <f t="shared" si="394"/>
        <v>2047</v>
      </c>
      <c r="AR810" s="75">
        <f t="shared" si="394"/>
        <v>2048</v>
      </c>
      <c r="AS810" s="75">
        <f t="shared" si="394"/>
        <v>2049</v>
      </c>
      <c r="AT810" s="75">
        <f t="shared" si="394"/>
        <v>2050</v>
      </c>
    </row>
    <row r="811" spans="1:47" ht="17.399999999999999" x14ac:dyDescent="0.3">
      <c r="A811" s="427" t="s">
        <v>384</v>
      </c>
      <c r="B811" s="75" t="s">
        <v>385</v>
      </c>
      <c r="C811" s="150">
        <f t="shared" si="394"/>
        <v>2030.44875</v>
      </c>
      <c r="D811" s="150">
        <f t="shared" si="394"/>
        <v>2032.5209499999999</v>
      </c>
      <c r="E811" s="150">
        <f t="shared" si="394"/>
        <v>2032.1606999999999</v>
      </c>
      <c r="F811" s="421">
        <f t="shared" si="394"/>
        <v>2215.19</v>
      </c>
      <c r="G811" s="150">
        <f t="shared" si="394"/>
        <v>2207.17</v>
      </c>
      <c r="H811" s="150">
        <f t="shared" si="394"/>
        <v>2236.6239999999998</v>
      </c>
      <c r="I811" s="150">
        <f t="shared" si="394"/>
        <v>2236.6249800000001</v>
      </c>
      <c r="J811" s="150">
        <f t="shared" si="394"/>
        <v>2240.7719799999995</v>
      </c>
      <c r="K811" s="421">
        <f>+K774</f>
        <v>2401.5239799999999</v>
      </c>
      <c r="L811" s="150">
        <f t="shared" si="394"/>
        <v>2401.5239799999999</v>
      </c>
      <c r="M811" s="150">
        <f t="shared" si="394"/>
        <v>2401.5239800000004</v>
      </c>
      <c r="N811" s="150">
        <f t="shared" si="394"/>
        <v>2601.5239799999995</v>
      </c>
      <c r="O811" s="150">
        <f t="shared" si="394"/>
        <v>2601.5239799999995</v>
      </c>
      <c r="P811" s="421">
        <f t="shared" si="394"/>
        <v>2601.5239799999995</v>
      </c>
      <c r="Q811" s="150">
        <f t="shared" si="394"/>
        <v>2601.5239799999995</v>
      </c>
      <c r="R811" s="150">
        <f t="shared" si="394"/>
        <v>2601.5239799999995</v>
      </c>
      <c r="S811" s="150">
        <f t="shared" si="394"/>
        <v>2801.5239799999995</v>
      </c>
      <c r="T811" s="150">
        <f t="shared" si="394"/>
        <v>2801.5239799999995</v>
      </c>
      <c r="U811" s="421">
        <f t="shared" si="394"/>
        <v>3001.5239799999995</v>
      </c>
      <c r="V811" s="150">
        <f t="shared" si="394"/>
        <v>3601.5239799999995</v>
      </c>
      <c r="W811" s="150">
        <f t="shared" si="394"/>
        <v>3601.5239799999995</v>
      </c>
      <c r="X811" s="150">
        <f t="shared" si="394"/>
        <v>3601.5239799999995</v>
      </c>
      <c r="Y811" s="150">
        <f t="shared" si="394"/>
        <v>3601.5239799999995</v>
      </c>
      <c r="Z811" s="150">
        <f t="shared" si="394"/>
        <v>3601.5239799999995</v>
      </c>
      <c r="AA811" s="150">
        <f t="shared" si="394"/>
        <v>3801.5239799999995</v>
      </c>
      <c r="AB811" s="150">
        <f t="shared" si="394"/>
        <v>3801.5239799999995</v>
      </c>
      <c r="AC811" s="150">
        <f t="shared" si="394"/>
        <v>3801.5239799999995</v>
      </c>
      <c r="AD811" s="150">
        <f t="shared" si="394"/>
        <v>3801.5239799999995</v>
      </c>
      <c r="AE811" s="150">
        <f t="shared" si="394"/>
        <v>3801.5239799999995</v>
      </c>
      <c r="AF811" s="150">
        <f t="shared" si="394"/>
        <v>3983.6302999999994</v>
      </c>
      <c r="AG811" s="150">
        <f t="shared" si="394"/>
        <v>4183.6302999999998</v>
      </c>
      <c r="AH811" s="150">
        <f t="shared" si="394"/>
        <v>4183.6302999999998</v>
      </c>
      <c r="AI811" s="150">
        <f t="shared" si="394"/>
        <v>5184.1189800000011</v>
      </c>
      <c r="AJ811" s="150">
        <f t="shared" si="394"/>
        <v>5184.1189800000011</v>
      </c>
      <c r="AK811" s="150">
        <f t="shared" si="394"/>
        <v>5184.1189800000011</v>
      </c>
      <c r="AL811" s="150">
        <f t="shared" si="394"/>
        <v>5184.1189800000011</v>
      </c>
      <c r="AM811" s="150">
        <f t="shared" si="394"/>
        <v>5184.1189800000011</v>
      </c>
      <c r="AN811" s="150">
        <f t="shared" si="394"/>
        <v>5184.1189800000011</v>
      </c>
      <c r="AO811" s="150">
        <f t="shared" si="394"/>
        <v>5184.1189800000011</v>
      </c>
      <c r="AP811" s="150">
        <f t="shared" si="394"/>
        <v>5184.1189800000011</v>
      </c>
      <c r="AQ811" s="150">
        <f t="shared" si="394"/>
        <v>5184.1189800000011</v>
      </c>
      <c r="AR811" s="150">
        <f t="shared" si="394"/>
        <v>5184.1189800000011</v>
      </c>
      <c r="AS811" s="150">
        <f t="shared" si="394"/>
        <v>5184.1189800000011</v>
      </c>
      <c r="AT811" s="150">
        <f t="shared" si="394"/>
        <v>5404.4292800000003</v>
      </c>
    </row>
    <row r="812" spans="1:47" ht="17.399999999999999" x14ac:dyDescent="0.3">
      <c r="A812" s="427"/>
      <c r="B812" s="75" t="s">
        <v>386</v>
      </c>
      <c r="C812" s="150">
        <f t="shared" si="394"/>
        <v>0</v>
      </c>
      <c r="D812" s="150">
        <f t="shared" si="394"/>
        <v>0</v>
      </c>
      <c r="E812" s="150">
        <f t="shared" si="394"/>
        <v>0</v>
      </c>
      <c r="F812" s="421">
        <f t="shared" si="394"/>
        <v>0</v>
      </c>
      <c r="G812" s="150">
        <f t="shared" si="394"/>
        <v>0</v>
      </c>
      <c r="H812" s="150">
        <f t="shared" si="394"/>
        <v>0</v>
      </c>
      <c r="I812" s="150">
        <f t="shared" si="394"/>
        <v>0</v>
      </c>
      <c r="J812" s="150">
        <f t="shared" si="394"/>
        <v>0</v>
      </c>
      <c r="K812" s="421">
        <f t="shared" si="394"/>
        <v>0</v>
      </c>
      <c r="L812" s="150">
        <f t="shared" si="394"/>
        <v>1751.73</v>
      </c>
      <c r="M812" s="150">
        <f t="shared" si="394"/>
        <v>2517.48</v>
      </c>
      <c r="N812" s="150">
        <f t="shared" si="394"/>
        <v>2586.23</v>
      </c>
      <c r="O812" s="150">
        <f t="shared" si="394"/>
        <v>2766.23</v>
      </c>
      <c r="P812" s="421">
        <f t="shared" si="394"/>
        <v>2773.23</v>
      </c>
      <c r="Q812" s="150">
        <f t="shared" si="394"/>
        <v>2780.63</v>
      </c>
      <c r="R812" s="150">
        <f t="shared" si="394"/>
        <v>2801.63</v>
      </c>
      <c r="S812" s="150">
        <f t="shared" si="394"/>
        <v>2830.63</v>
      </c>
      <c r="T812" s="150">
        <f t="shared" si="394"/>
        <v>2830.63</v>
      </c>
      <c r="U812" s="421">
        <f t="shared" si="394"/>
        <v>2830.63</v>
      </c>
      <c r="V812" s="150">
        <f t="shared" si="394"/>
        <v>2830.63</v>
      </c>
      <c r="W812" s="150">
        <f t="shared" si="394"/>
        <v>2830.63</v>
      </c>
      <c r="X812" s="150">
        <f t="shared" si="394"/>
        <v>2830.63</v>
      </c>
      <c r="Y812" s="150">
        <f t="shared" si="394"/>
        <v>2830.63</v>
      </c>
      <c r="Z812" s="150">
        <f t="shared" si="394"/>
        <v>2830.63</v>
      </c>
      <c r="AA812" s="150">
        <f t="shared" si="394"/>
        <v>2830.63</v>
      </c>
      <c r="AB812" s="150">
        <f t="shared" si="394"/>
        <v>2830.63</v>
      </c>
      <c r="AC812" s="150">
        <f t="shared" si="394"/>
        <v>2830.63</v>
      </c>
      <c r="AD812" s="150">
        <f t="shared" si="394"/>
        <v>2830.63</v>
      </c>
      <c r="AE812" s="150">
        <f t="shared" si="394"/>
        <v>2830.63</v>
      </c>
      <c r="AF812" s="150">
        <f t="shared" si="394"/>
        <v>2830.63</v>
      </c>
      <c r="AG812" s="150">
        <f t="shared" si="394"/>
        <v>2830.63</v>
      </c>
      <c r="AH812" s="150">
        <f t="shared" si="394"/>
        <v>2830.63</v>
      </c>
      <c r="AI812" s="150">
        <f t="shared" si="394"/>
        <v>2830.63</v>
      </c>
      <c r="AJ812" s="150">
        <f t="shared" si="394"/>
        <v>2830.63</v>
      </c>
      <c r="AK812" s="150">
        <f t="shared" si="394"/>
        <v>2830.63</v>
      </c>
      <c r="AL812" s="150">
        <f t="shared" si="394"/>
        <v>2830.63</v>
      </c>
      <c r="AM812" s="150">
        <f t="shared" si="394"/>
        <v>2830.63</v>
      </c>
      <c r="AN812" s="150">
        <f t="shared" si="394"/>
        <v>2830.63</v>
      </c>
      <c r="AO812" s="150">
        <f t="shared" si="394"/>
        <v>2830.63</v>
      </c>
      <c r="AP812" s="150">
        <f t="shared" si="394"/>
        <v>2830.63</v>
      </c>
      <c r="AQ812" s="150">
        <f t="shared" si="394"/>
        <v>2830.63</v>
      </c>
      <c r="AR812" s="150">
        <f t="shared" si="394"/>
        <v>2830.63</v>
      </c>
      <c r="AS812" s="150">
        <f t="shared" si="394"/>
        <v>2830.63</v>
      </c>
      <c r="AT812" s="150">
        <f t="shared" si="394"/>
        <v>2830.63</v>
      </c>
    </row>
    <row r="813" spans="1:47" x14ac:dyDescent="0.2">
      <c r="B813" s="75" t="s">
        <v>387</v>
      </c>
      <c r="C813" s="150">
        <f t="shared" ref="C813:O813" si="395">+C241</f>
        <v>0</v>
      </c>
      <c r="D813" s="150">
        <f t="shared" si="395"/>
        <v>0</v>
      </c>
      <c r="E813" s="150">
        <f t="shared" si="395"/>
        <v>0</v>
      </c>
      <c r="F813" s="421">
        <f t="shared" si="395"/>
        <v>0</v>
      </c>
      <c r="G813" s="150">
        <f t="shared" si="395"/>
        <v>0</v>
      </c>
      <c r="H813" s="150">
        <f t="shared" si="395"/>
        <v>0</v>
      </c>
      <c r="I813" s="150">
        <f t="shared" si="395"/>
        <v>0</v>
      </c>
      <c r="J813" s="150">
        <f t="shared" si="395"/>
        <v>0</v>
      </c>
      <c r="K813" s="421">
        <f t="shared" si="395"/>
        <v>0</v>
      </c>
      <c r="L813" s="150">
        <f t="shared" si="395"/>
        <v>0</v>
      </c>
      <c r="M813" s="150">
        <f t="shared" si="395"/>
        <v>0</v>
      </c>
      <c r="N813" s="150">
        <f t="shared" si="395"/>
        <v>0</v>
      </c>
      <c r="O813" s="150">
        <f t="shared" si="395"/>
        <v>0</v>
      </c>
      <c r="P813" s="421">
        <v>0</v>
      </c>
      <c r="Q813" s="150">
        <v>0</v>
      </c>
      <c r="R813" s="150">
        <v>0</v>
      </c>
      <c r="S813" s="150">
        <v>0</v>
      </c>
      <c r="T813" s="150">
        <f t="shared" ref="T813:AT813" si="396">+T241-T751</f>
        <v>1817.4950000000008</v>
      </c>
      <c r="U813" s="421">
        <f t="shared" si="396"/>
        <v>1617.4950000000008</v>
      </c>
      <c r="V813" s="150">
        <f t="shared" si="396"/>
        <v>1617.4950000000008</v>
      </c>
      <c r="W813" s="150">
        <f t="shared" si="396"/>
        <v>2651.4950000000008</v>
      </c>
      <c r="X813" s="150">
        <f t="shared" si="396"/>
        <v>2740.9950000000008</v>
      </c>
      <c r="Y813" s="150">
        <f t="shared" si="396"/>
        <v>2788.5950000000012</v>
      </c>
      <c r="Z813" s="150">
        <f t="shared" si="396"/>
        <v>3938.5950000000012</v>
      </c>
      <c r="AA813" s="150">
        <f t="shared" si="396"/>
        <v>4384.5950000000012</v>
      </c>
      <c r="AB813" s="150">
        <f t="shared" si="396"/>
        <v>4420.5950000000012</v>
      </c>
      <c r="AC813" s="150">
        <f t="shared" si="396"/>
        <v>4453.5950000000012</v>
      </c>
      <c r="AD813" s="150">
        <f t="shared" si="396"/>
        <v>4477.5950000000012</v>
      </c>
      <c r="AE813" s="150">
        <f t="shared" si="396"/>
        <v>4501.5950000000012</v>
      </c>
      <c r="AF813" s="150">
        <f t="shared" si="396"/>
        <v>4334.4886800000013</v>
      </c>
      <c r="AG813" s="150">
        <f t="shared" si="396"/>
        <v>4144.4886800000013</v>
      </c>
      <c r="AH813" s="150">
        <f t="shared" si="396"/>
        <v>4144.4886800000013</v>
      </c>
      <c r="AI813" s="150">
        <f t="shared" si="396"/>
        <v>4144.4886800000013</v>
      </c>
      <c r="AJ813" s="150">
        <f t="shared" si="396"/>
        <v>3944.4886800000013</v>
      </c>
      <c r="AK813" s="150">
        <f t="shared" si="396"/>
        <v>3744.4886800000013</v>
      </c>
      <c r="AL813" s="150">
        <f t="shared" si="396"/>
        <v>3544.4886800000013</v>
      </c>
      <c r="AM813" s="150">
        <f t="shared" si="396"/>
        <v>3544.4886800000013</v>
      </c>
      <c r="AN813" s="150">
        <f t="shared" si="396"/>
        <v>3344.4886800000013</v>
      </c>
      <c r="AO813" s="150">
        <f t="shared" si="396"/>
        <v>3344.4886800000013</v>
      </c>
      <c r="AP813" s="150">
        <f t="shared" si="396"/>
        <v>3144.4886800000013</v>
      </c>
      <c r="AQ813" s="150">
        <f t="shared" si="396"/>
        <v>3144.4886800000013</v>
      </c>
      <c r="AR813" s="150">
        <f t="shared" si="396"/>
        <v>2944.4886800000013</v>
      </c>
      <c r="AS813" s="150">
        <f t="shared" si="396"/>
        <v>2744.4886800000013</v>
      </c>
      <c r="AT813" s="150">
        <f t="shared" si="396"/>
        <v>2964.7989800000005</v>
      </c>
      <c r="AU813" s="75" t="s">
        <v>426</v>
      </c>
    </row>
    <row r="814" spans="1:47" x14ac:dyDescent="0.2">
      <c r="B814" s="75" t="s">
        <v>388</v>
      </c>
      <c r="C814" s="150">
        <f t="shared" ref="C814:AT819" si="397">+C777</f>
        <v>0</v>
      </c>
      <c r="D814" s="150">
        <f t="shared" si="397"/>
        <v>0</v>
      </c>
      <c r="E814" s="150">
        <f t="shared" si="397"/>
        <v>0</v>
      </c>
      <c r="F814" s="421">
        <f t="shared" si="397"/>
        <v>0</v>
      </c>
      <c r="G814" s="150">
        <f t="shared" si="397"/>
        <v>0</v>
      </c>
      <c r="H814" s="150">
        <f t="shared" si="397"/>
        <v>0</v>
      </c>
      <c r="I814" s="150">
        <f t="shared" si="397"/>
        <v>0</v>
      </c>
      <c r="J814" s="150">
        <f t="shared" si="397"/>
        <v>0</v>
      </c>
      <c r="K814" s="421">
        <f t="shared" si="397"/>
        <v>0</v>
      </c>
      <c r="L814" s="150">
        <f t="shared" si="397"/>
        <v>0</v>
      </c>
      <c r="M814" s="150">
        <f t="shared" si="397"/>
        <v>0</v>
      </c>
      <c r="N814" s="150">
        <f t="shared" si="397"/>
        <v>0</v>
      </c>
      <c r="O814" s="150">
        <f t="shared" si="397"/>
        <v>0</v>
      </c>
      <c r="P814" s="421">
        <f t="shared" si="397"/>
        <v>0</v>
      </c>
      <c r="Q814" s="150">
        <f t="shared" si="397"/>
        <v>0</v>
      </c>
      <c r="R814" s="150">
        <f t="shared" si="397"/>
        <v>0</v>
      </c>
      <c r="S814" s="150">
        <f t="shared" si="397"/>
        <v>0</v>
      </c>
      <c r="T814" s="150">
        <f t="shared" si="397"/>
        <v>0</v>
      </c>
      <c r="U814" s="421">
        <f t="shared" si="397"/>
        <v>0</v>
      </c>
      <c r="V814" s="150">
        <f t="shared" si="397"/>
        <v>0</v>
      </c>
      <c r="W814" s="150">
        <f t="shared" si="397"/>
        <v>0</v>
      </c>
      <c r="X814" s="150">
        <f t="shared" si="397"/>
        <v>0</v>
      </c>
      <c r="Y814" s="150">
        <f t="shared" si="397"/>
        <v>0</v>
      </c>
      <c r="Z814" s="150">
        <f t="shared" si="397"/>
        <v>0</v>
      </c>
      <c r="AA814" s="150">
        <f t="shared" si="397"/>
        <v>0</v>
      </c>
      <c r="AB814" s="150">
        <f t="shared" si="397"/>
        <v>0</v>
      </c>
      <c r="AC814" s="150">
        <f t="shared" si="397"/>
        <v>0</v>
      </c>
      <c r="AD814" s="150">
        <f t="shared" si="397"/>
        <v>0</v>
      </c>
      <c r="AE814" s="150">
        <f t="shared" si="397"/>
        <v>0</v>
      </c>
      <c r="AF814" s="150">
        <f t="shared" si="397"/>
        <v>0</v>
      </c>
      <c r="AG814" s="150">
        <f t="shared" si="397"/>
        <v>0</v>
      </c>
      <c r="AH814" s="150">
        <f t="shared" si="397"/>
        <v>0</v>
      </c>
      <c r="AI814" s="150">
        <f t="shared" si="397"/>
        <v>0</v>
      </c>
      <c r="AJ814" s="150">
        <f t="shared" si="397"/>
        <v>0</v>
      </c>
      <c r="AK814" s="150">
        <f t="shared" si="397"/>
        <v>0</v>
      </c>
      <c r="AL814" s="150">
        <f t="shared" si="397"/>
        <v>0</v>
      </c>
      <c r="AM814" s="150">
        <f t="shared" si="397"/>
        <v>0</v>
      </c>
      <c r="AN814" s="150">
        <f t="shared" si="397"/>
        <v>0</v>
      </c>
      <c r="AO814" s="150">
        <f t="shared" si="397"/>
        <v>0</v>
      </c>
      <c r="AP814" s="150">
        <f t="shared" si="397"/>
        <v>0</v>
      </c>
      <c r="AQ814" s="150">
        <f t="shared" si="397"/>
        <v>0</v>
      </c>
      <c r="AR814" s="150">
        <f t="shared" si="397"/>
        <v>0</v>
      </c>
      <c r="AS814" s="150">
        <f t="shared" si="397"/>
        <v>0</v>
      </c>
      <c r="AT814" s="150">
        <f t="shared" si="397"/>
        <v>0</v>
      </c>
    </row>
    <row r="815" spans="1:47" x14ac:dyDescent="0.2">
      <c r="B815" s="75" t="s">
        <v>389</v>
      </c>
      <c r="C815" s="150">
        <f t="shared" si="397"/>
        <v>0</v>
      </c>
      <c r="D815" s="150">
        <f t="shared" si="397"/>
        <v>0</v>
      </c>
      <c r="E815" s="150">
        <f t="shared" si="397"/>
        <v>0</v>
      </c>
      <c r="F815" s="421">
        <f t="shared" si="397"/>
        <v>0</v>
      </c>
      <c r="G815" s="150">
        <f t="shared" si="397"/>
        <v>0</v>
      </c>
      <c r="H815" s="150">
        <f t="shared" si="397"/>
        <v>0</v>
      </c>
      <c r="I815" s="150">
        <f t="shared" si="397"/>
        <v>0</v>
      </c>
      <c r="J815" s="150">
        <f t="shared" si="397"/>
        <v>0</v>
      </c>
      <c r="K815" s="421">
        <f t="shared" si="397"/>
        <v>0</v>
      </c>
      <c r="L815" s="150">
        <f t="shared" si="397"/>
        <v>0</v>
      </c>
      <c r="M815" s="150">
        <f t="shared" si="397"/>
        <v>0</v>
      </c>
      <c r="N815" s="150">
        <f t="shared" si="397"/>
        <v>0</v>
      </c>
      <c r="O815" s="150">
        <f t="shared" si="397"/>
        <v>0</v>
      </c>
      <c r="P815" s="421">
        <f t="shared" si="397"/>
        <v>0</v>
      </c>
      <c r="Q815" s="150">
        <f t="shared" si="397"/>
        <v>0</v>
      </c>
      <c r="R815" s="150">
        <f t="shared" si="397"/>
        <v>0</v>
      </c>
      <c r="S815" s="150">
        <f t="shared" si="397"/>
        <v>0</v>
      </c>
      <c r="T815" s="150">
        <f t="shared" si="397"/>
        <v>0</v>
      </c>
      <c r="U815" s="421">
        <f t="shared" si="397"/>
        <v>0</v>
      </c>
      <c r="V815" s="150">
        <f t="shared" si="397"/>
        <v>0</v>
      </c>
      <c r="W815" s="150">
        <f t="shared" si="397"/>
        <v>0</v>
      </c>
      <c r="X815" s="150">
        <f t="shared" si="397"/>
        <v>0</v>
      </c>
      <c r="Y815" s="150">
        <f t="shared" si="397"/>
        <v>0</v>
      </c>
      <c r="Z815" s="150">
        <f t="shared" si="397"/>
        <v>0</v>
      </c>
      <c r="AA815" s="150">
        <f t="shared" si="397"/>
        <v>0</v>
      </c>
      <c r="AB815" s="150">
        <f t="shared" si="397"/>
        <v>0</v>
      </c>
      <c r="AC815" s="150">
        <f t="shared" si="397"/>
        <v>0</v>
      </c>
      <c r="AD815" s="150">
        <f t="shared" si="397"/>
        <v>0</v>
      </c>
      <c r="AE815" s="150">
        <f t="shared" si="397"/>
        <v>0</v>
      </c>
      <c r="AF815" s="150">
        <f t="shared" si="397"/>
        <v>0</v>
      </c>
      <c r="AG815" s="150">
        <f t="shared" si="397"/>
        <v>0</v>
      </c>
      <c r="AH815" s="150">
        <f t="shared" si="397"/>
        <v>0</v>
      </c>
      <c r="AI815" s="150">
        <f t="shared" si="397"/>
        <v>0</v>
      </c>
      <c r="AJ815" s="150">
        <f t="shared" si="397"/>
        <v>0</v>
      </c>
      <c r="AK815" s="150">
        <f t="shared" si="397"/>
        <v>0</v>
      </c>
      <c r="AL815" s="150">
        <f t="shared" si="397"/>
        <v>0</v>
      </c>
      <c r="AM815" s="150">
        <f t="shared" si="397"/>
        <v>0</v>
      </c>
      <c r="AN815" s="150">
        <f t="shared" si="397"/>
        <v>0</v>
      </c>
      <c r="AO815" s="150">
        <f t="shared" si="397"/>
        <v>0</v>
      </c>
      <c r="AP815" s="150">
        <f t="shared" si="397"/>
        <v>0</v>
      </c>
      <c r="AQ815" s="150">
        <f t="shared" si="397"/>
        <v>0</v>
      </c>
      <c r="AR815" s="150">
        <f t="shared" si="397"/>
        <v>0</v>
      </c>
      <c r="AS815" s="150">
        <f t="shared" si="397"/>
        <v>0</v>
      </c>
      <c r="AT815" s="150">
        <f t="shared" si="397"/>
        <v>0</v>
      </c>
    </row>
    <row r="816" spans="1:47" x14ac:dyDescent="0.2">
      <c r="B816" s="75" t="s">
        <v>351</v>
      </c>
      <c r="C816" s="150">
        <f t="shared" si="397"/>
        <v>0</v>
      </c>
      <c r="D816" s="150">
        <f t="shared" si="397"/>
        <v>0</v>
      </c>
      <c r="E816" s="150">
        <f t="shared" si="397"/>
        <v>0</v>
      </c>
      <c r="F816" s="421">
        <f t="shared" si="397"/>
        <v>0</v>
      </c>
      <c r="G816" s="150">
        <f t="shared" si="397"/>
        <v>0</v>
      </c>
      <c r="H816" s="150">
        <f t="shared" si="397"/>
        <v>0</v>
      </c>
      <c r="I816" s="150">
        <f t="shared" si="397"/>
        <v>0</v>
      </c>
      <c r="J816" s="150">
        <f t="shared" si="397"/>
        <v>0</v>
      </c>
      <c r="K816" s="421">
        <f t="shared" si="397"/>
        <v>0</v>
      </c>
      <c r="L816" s="150">
        <f t="shared" si="397"/>
        <v>0</v>
      </c>
      <c r="M816" s="150">
        <f t="shared" si="397"/>
        <v>0</v>
      </c>
      <c r="N816" s="150">
        <f t="shared" si="397"/>
        <v>0</v>
      </c>
      <c r="O816" s="150">
        <f t="shared" si="397"/>
        <v>0</v>
      </c>
      <c r="P816" s="421">
        <f t="shared" si="397"/>
        <v>0</v>
      </c>
      <c r="Q816" s="150">
        <f t="shared" si="397"/>
        <v>0</v>
      </c>
      <c r="R816" s="150">
        <f t="shared" si="397"/>
        <v>0</v>
      </c>
      <c r="S816" s="150">
        <f t="shared" si="397"/>
        <v>0</v>
      </c>
      <c r="T816" s="150">
        <f t="shared" si="397"/>
        <v>0</v>
      </c>
      <c r="U816" s="421">
        <f t="shared" si="397"/>
        <v>0</v>
      </c>
      <c r="V816" s="150">
        <f t="shared" si="397"/>
        <v>0</v>
      </c>
      <c r="W816" s="150">
        <f t="shared" si="397"/>
        <v>0</v>
      </c>
      <c r="X816" s="150">
        <f t="shared" si="397"/>
        <v>0</v>
      </c>
      <c r="Y816" s="150">
        <f t="shared" si="397"/>
        <v>0</v>
      </c>
      <c r="Z816" s="150">
        <f t="shared" si="397"/>
        <v>0</v>
      </c>
      <c r="AA816" s="150">
        <f t="shared" si="397"/>
        <v>0</v>
      </c>
      <c r="AB816" s="150">
        <f t="shared" si="397"/>
        <v>0</v>
      </c>
      <c r="AC816" s="150">
        <f t="shared" si="397"/>
        <v>0</v>
      </c>
      <c r="AD816" s="150">
        <f t="shared" si="397"/>
        <v>0</v>
      </c>
      <c r="AE816" s="150">
        <f t="shared" si="397"/>
        <v>0</v>
      </c>
      <c r="AF816" s="150">
        <f t="shared" si="397"/>
        <v>0</v>
      </c>
      <c r="AG816" s="150">
        <f t="shared" si="397"/>
        <v>0</v>
      </c>
      <c r="AH816" s="150">
        <f t="shared" si="397"/>
        <v>0</v>
      </c>
      <c r="AI816" s="150">
        <f t="shared" si="397"/>
        <v>0</v>
      </c>
      <c r="AJ816" s="150">
        <f t="shared" si="397"/>
        <v>0</v>
      </c>
      <c r="AK816" s="150">
        <f t="shared" si="397"/>
        <v>0</v>
      </c>
      <c r="AL816" s="150">
        <f t="shared" si="397"/>
        <v>0</v>
      </c>
      <c r="AM816" s="150">
        <f t="shared" si="397"/>
        <v>0</v>
      </c>
      <c r="AN816" s="150">
        <f t="shared" si="397"/>
        <v>0</v>
      </c>
      <c r="AO816" s="150">
        <f t="shared" si="397"/>
        <v>0</v>
      </c>
      <c r="AP816" s="150">
        <f t="shared" si="397"/>
        <v>0</v>
      </c>
      <c r="AQ816" s="150">
        <f t="shared" si="397"/>
        <v>0</v>
      </c>
      <c r="AR816" s="150">
        <f t="shared" si="397"/>
        <v>0</v>
      </c>
      <c r="AS816" s="150">
        <f t="shared" si="397"/>
        <v>0</v>
      </c>
      <c r="AT816" s="150">
        <f t="shared" si="397"/>
        <v>0</v>
      </c>
    </row>
    <row r="817" spans="1:46" x14ac:dyDescent="0.2">
      <c r="B817" s="75" t="s">
        <v>390</v>
      </c>
      <c r="C817" s="150">
        <f t="shared" si="397"/>
        <v>0</v>
      </c>
      <c r="D817" s="150">
        <f t="shared" si="397"/>
        <v>0</v>
      </c>
      <c r="E817" s="150">
        <f t="shared" si="397"/>
        <v>0</v>
      </c>
      <c r="F817" s="421">
        <f t="shared" si="397"/>
        <v>0</v>
      </c>
      <c r="G817" s="150">
        <f t="shared" si="397"/>
        <v>0</v>
      </c>
      <c r="H817" s="150">
        <f t="shared" si="397"/>
        <v>0</v>
      </c>
      <c r="I817" s="150">
        <f t="shared" si="397"/>
        <v>16.5</v>
      </c>
      <c r="J817" s="150">
        <f t="shared" si="397"/>
        <v>16.5</v>
      </c>
      <c r="K817" s="421">
        <f t="shared" si="397"/>
        <v>16.5</v>
      </c>
      <c r="L817" s="150">
        <f t="shared" si="397"/>
        <v>16.5</v>
      </c>
      <c r="M817" s="150">
        <f t="shared" si="397"/>
        <v>16.5</v>
      </c>
      <c r="N817" s="150">
        <f t="shared" si="397"/>
        <v>16.5</v>
      </c>
      <c r="O817" s="150">
        <f t="shared" si="397"/>
        <v>16.5</v>
      </c>
      <c r="P817" s="421">
        <f t="shared" si="397"/>
        <v>17</v>
      </c>
      <c r="Q817" s="150">
        <f t="shared" si="397"/>
        <v>17</v>
      </c>
      <c r="R817" s="150">
        <f t="shared" si="397"/>
        <v>17</v>
      </c>
      <c r="S817" s="150">
        <f t="shared" si="397"/>
        <v>17</v>
      </c>
      <c r="T817" s="150">
        <f t="shared" si="397"/>
        <v>17</v>
      </c>
      <c r="U817" s="421">
        <f t="shared" si="397"/>
        <v>17</v>
      </c>
      <c r="V817" s="150">
        <f t="shared" si="397"/>
        <v>91.5</v>
      </c>
      <c r="W817" s="150">
        <f t="shared" si="397"/>
        <v>91.5</v>
      </c>
      <c r="X817" s="150">
        <f t="shared" si="397"/>
        <v>91.5</v>
      </c>
      <c r="Y817" s="150">
        <f t="shared" si="397"/>
        <v>91.5</v>
      </c>
      <c r="Z817" s="150">
        <f t="shared" si="397"/>
        <v>91.5</v>
      </c>
      <c r="AA817" s="150">
        <f t="shared" si="397"/>
        <v>91.5</v>
      </c>
      <c r="AB817" s="150">
        <f t="shared" si="397"/>
        <v>91.5</v>
      </c>
      <c r="AC817" s="150">
        <f t="shared" si="397"/>
        <v>91.5</v>
      </c>
      <c r="AD817" s="150">
        <f t="shared" si="397"/>
        <v>91.5</v>
      </c>
      <c r="AE817" s="150">
        <f t="shared" si="397"/>
        <v>91.5</v>
      </c>
      <c r="AF817" s="150">
        <f t="shared" si="397"/>
        <v>91.5</v>
      </c>
      <c r="AG817" s="150">
        <f t="shared" si="397"/>
        <v>91.5</v>
      </c>
      <c r="AH817" s="150">
        <f t="shared" si="397"/>
        <v>91.5</v>
      </c>
      <c r="AI817" s="150">
        <f t="shared" si="397"/>
        <v>91.5</v>
      </c>
      <c r="AJ817" s="150">
        <f t="shared" si="397"/>
        <v>91.5</v>
      </c>
      <c r="AK817" s="150">
        <f t="shared" si="397"/>
        <v>91.5</v>
      </c>
      <c r="AL817" s="150">
        <f t="shared" si="397"/>
        <v>91.5</v>
      </c>
      <c r="AM817" s="150">
        <f t="shared" si="397"/>
        <v>91.5</v>
      </c>
      <c r="AN817" s="150">
        <f t="shared" si="397"/>
        <v>91.5</v>
      </c>
      <c r="AO817" s="150">
        <f t="shared" si="397"/>
        <v>91.5</v>
      </c>
      <c r="AP817" s="150">
        <f t="shared" si="397"/>
        <v>91.5</v>
      </c>
      <c r="AQ817" s="150">
        <f t="shared" si="397"/>
        <v>91.5</v>
      </c>
      <c r="AR817" s="150">
        <f t="shared" si="397"/>
        <v>91.5</v>
      </c>
      <c r="AS817" s="150">
        <f t="shared" si="397"/>
        <v>91.5</v>
      </c>
      <c r="AT817" s="150">
        <f t="shared" si="397"/>
        <v>91.5</v>
      </c>
    </row>
    <row r="818" spans="1:46" x14ac:dyDescent="0.2">
      <c r="B818" s="75" t="s">
        <v>316</v>
      </c>
      <c r="C818" s="150">
        <f t="shared" si="397"/>
        <v>1.7999999999999999E-2</v>
      </c>
      <c r="D818" s="150">
        <f t="shared" si="397"/>
        <v>1.7999999999999999E-2</v>
      </c>
      <c r="E818" s="150">
        <f t="shared" si="397"/>
        <v>1.7999999999999999E-2</v>
      </c>
      <c r="F818" s="421">
        <f t="shared" si="397"/>
        <v>1.7999999999999999E-2</v>
      </c>
      <c r="G818" s="150">
        <f t="shared" si="397"/>
        <v>4.1500000000000009E-2</v>
      </c>
      <c r="H818" s="150">
        <f t="shared" si="397"/>
        <v>7.8E-2</v>
      </c>
      <c r="I818" s="150">
        <f t="shared" si="397"/>
        <v>3.8683299999999998</v>
      </c>
      <c r="J818" s="150">
        <f t="shared" si="397"/>
        <v>26.371109999999998</v>
      </c>
      <c r="K818" s="421">
        <f t="shared" si="397"/>
        <v>25.500509999999998</v>
      </c>
      <c r="L818" s="150">
        <f t="shared" si="397"/>
        <v>25.585419999999992</v>
      </c>
      <c r="M818" s="150">
        <f t="shared" si="397"/>
        <v>25.585419999999992</v>
      </c>
      <c r="N818" s="150">
        <f t="shared" si="397"/>
        <v>25.585419999999992</v>
      </c>
      <c r="O818" s="150">
        <f t="shared" si="397"/>
        <v>25.585419999999992</v>
      </c>
      <c r="P818" s="421">
        <f t="shared" si="397"/>
        <v>25.585419999999992</v>
      </c>
      <c r="Q818" s="150">
        <f t="shared" si="397"/>
        <v>25.585419999999992</v>
      </c>
      <c r="R818" s="150">
        <f t="shared" si="397"/>
        <v>25.585419999999992</v>
      </c>
      <c r="S818" s="150">
        <f t="shared" si="397"/>
        <v>25.585419999999992</v>
      </c>
      <c r="T818" s="150">
        <f t="shared" si="397"/>
        <v>25.585419999999992</v>
      </c>
      <c r="U818" s="421">
        <f t="shared" si="397"/>
        <v>25.585419999999992</v>
      </c>
      <c r="V818" s="150">
        <f t="shared" si="397"/>
        <v>25.585419999999992</v>
      </c>
      <c r="W818" s="150">
        <f t="shared" si="397"/>
        <v>25.585419999999992</v>
      </c>
      <c r="X818" s="150">
        <f t="shared" si="397"/>
        <v>25.585419999999992</v>
      </c>
      <c r="Y818" s="150">
        <f t="shared" si="397"/>
        <v>25.585419999999992</v>
      </c>
      <c r="Z818" s="150">
        <f t="shared" si="397"/>
        <v>25.585419999999992</v>
      </c>
      <c r="AA818" s="150">
        <f t="shared" si="397"/>
        <v>25.585419999999992</v>
      </c>
      <c r="AB818" s="150">
        <f t="shared" si="397"/>
        <v>25.585419999999992</v>
      </c>
      <c r="AC818" s="150">
        <f t="shared" si="397"/>
        <v>25.585419999999992</v>
      </c>
      <c r="AD818" s="150">
        <f t="shared" si="397"/>
        <v>25.585419999999992</v>
      </c>
      <c r="AE818" s="150">
        <f t="shared" si="397"/>
        <v>25.585419999999992</v>
      </c>
      <c r="AF818" s="150">
        <f t="shared" si="397"/>
        <v>25.585419999999992</v>
      </c>
      <c r="AG818" s="150">
        <f t="shared" si="397"/>
        <v>25.585419999999992</v>
      </c>
      <c r="AH818" s="150">
        <f t="shared" si="397"/>
        <v>25.585419999999992</v>
      </c>
      <c r="AI818" s="150">
        <f t="shared" si="397"/>
        <v>25.585419999999992</v>
      </c>
      <c r="AJ818" s="150">
        <f t="shared" si="397"/>
        <v>25.585419999999992</v>
      </c>
      <c r="AK818" s="150">
        <f t="shared" si="397"/>
        <v>25.585419999999992</v>
      </c>
      <c r="AL818" s="150">
        <f t="shared" si="397"/>
        <v>25.585419999999992</v>
      </c>
      <c r="AM818" s="150">
        <f t="shared" si="397"/>
        <v>25.585419999999992</v>
      </c>
      <c r="AN818" s="150">
        <f t="shared" si="397"/>
        <v>25.585419999999992</v>
      </c>
      <c r="AO818" s="150">
        <f t="shared" si="397"/>
        <v>25.585419999999992</v>
      </c>
      <c r="AP818" s="150">
        <f t="shared" si="397"/>
        <v>25.585419999999992</v>
      </c>
      <c r="AQ818" s="150">
        <f t="shared" si="397"/>
        <v>25.585419999999992</v>
      </c>
      <c r="AR818" s="150">
        <f t="shared" si="397"/>
        <v>25.585419999999992</v>
      </c>
      <c r="AS818" s="150">
        <f t="shared" si="397"/>
        <v>25.585419999999992</v>
      </c>
      <c r="AT818" s="150">
        <f t="shared" si="397"/>
        <v>25.585419999999992</v>
      </c>
    </row>
    <row r="819" spans="1:46" x14ac:dyDescent="0.2">
      <c r="B819" s="75" t="s">
        <v>391</v>
      </c>
      <c r="C819" s="150">
        <f t="shared" si="397"/>
        <v>506.3</v>
      </c>
      <c r="D819" s="150">
        <f t="shared" si="397"/>
        <v>537.5</v>
      </c>
      <c r="E819" s="150">
        <f t="shared" si="397"/>
        <v>537.5</v>
      </c>
      <c r="F819" s="421">
        <f t="shared" si="397"/>
        <v>547.4</v>
      </c>
      <c r="G819" s="150">
        <f t="shared" si="397"/>
        <v>547.4</v>
      </c>
      <c r="H819" s="150">
        <f t="shared" si="397"/>
        <v>547.64</v>
      </c>
      <c r="I819" s="150">
        <f t="shared" si="397"/>
        <v>547.64</v>
      </c>
      <c r="J819" s="150">
        <f t="shared" si="397"/>
        <v>584.64</v>
      </c>
      <c r="K819" s="421">
        <f t="shared" si="397"/>
        <v>584.64</v>
      </c>
      <c r="L819" s="150">
        <f t="shared" si="397"/>
        <v>568.14</v>
      </c>
      <c r="M819" s="150">
        <f t="shared" si="397"/>
        <v>568.14</v>
      </c>
      <c r="N819" s="150">
        <f t="shared" si="397"/>
        <v>568.14</v>
      </c>
      <c r="O819" s="150">
        <f t="shared" si="397"/>
        <v>568.14</v>
      </c>
      <c r="P819" s="421">
        <f t="shared" si="397"/>
        <v>568.14</v>
      </c>
      <c r="Q819" s="150">
        <f t="shared" si="397"/>
        <v>568.14</v>
      </c>
      <c r="R819" s="150">
        <f t="shared" si="397"/>
        <v>568.14</v>
      </c>
      <c r="S819" s="150">
        <f t="shared" si="397"/>
        <v>568.14</v>
      </c>
      <c r="T819" s="150">
        <f t="shared" si="397"/>
        <v>568.14</v>
      </c>
      <c r="U819" s="421">
        <f t="shared" si="397"/>
        <v>568.14</v>
      </c>
      <c r="V819" s="150">
        <f t="shared" si="397"/>
        <v>568.14</v>
      </c>
      <c r="W819" s="150">
        <f t="shared" si="397"/>
        <v>568.14</v>
      </c>
      <c r="X819" s="150">
        <f t="shared" si="397"/>
        <v>568.14</v>
      </c>
      <c r="Y819" s="150">
        <f t="shared" si="397"/>
        <v>568.14</v>
      </c>
      <c r="Z819" s="150">
        <f t="shared" si="397"/>
        <v>568.14</v>
      </c>
      <c r="AA819" s="150">
        <f t="shared" si="397"/>
        <v>568.14</v>
      </c>
      <c r="AB819" s="150">
        <f t="shared" si="397"/>
        <v>568.14</v>
      </c>
      <c r="AC819" s="150">
        <f t="shared" si="397"/>
        <v>568.14</v>
      </c>
      <c r="AD819" s="150">
        <f t="shared" si="397"/>
        <v>568.14</v>
      </c>
      <c r="AE819" s="150">
        <f t="shared" si="397"/>
        <v>568.14</v>
      </c>
      <c r="AF819" s="150">
        <f t="shared" si="397"/>
        <v>568.14</v>
      </c>
      <c r="AG819" s="150">
        <f t="shared" si="397"/>
        <v>568.14</v>
      </c>
      <c r="AH819" s="150">
        <f t="shared" si="397"/>
        <v>568.14</v>
      </c>
      <c r="AI819" s="150">
        <f t="shared" si="397"/>
        <v>568.14</v>
      </c>
      <c r="AJ819" s="150">
        <f t="shared" si="397"/>
        <v>568.14</v>
      </c>
      <c r="AK819" s="150">
        <f t="shared" si="397"/>
        <v>568.14</v>
      </c>
      <c r="AL819" s="150">
        <f t="shared" ref="AL819:AT819" si="398">+AL782</f>
        <v>568.14</v>
      </c>
      <c r="AM819" s="150">
        <f t="shared" si="398"/>
        <v>568.14</v>
      </c>
      <c r="AN819" s="150">
        <f t="shared" si="398"/>
        <v>568.14</v>
      </c>
      <c r="AO819" s="150">
        <f t="shared" si="398"/>
        <v>568.14</v>
      </c>
      <c r="AP819" s="150">
        <f t="shared" si="398"/>
        <v>568.14</v>
      </c>
      <c r="AQ819" s="150">
        <f t="shared" si="398"/>
        <v>568.14</v>
      </c>
      <c r="AR819" s="150">
        <f t="shared" si="398"/>
        <v>568.14</v>
      </c>
      <c r="AS819" s="150">
        <f t="shared" si="398"/>
        <v>568.14</v>
      </c>
      <c r="AT819" s="150">
        <f t="shared" si="398"/>
        <v>568.14</v>
      </c>
    </row>
    <row r="820" spans="1:46" x14ac:dyDescent="0.2">
      <c r="B820" s="75" t="s">
        <v>329</v>
      </c>
      <c r="C820" s="150">
        <f t="shared" ref="C820:AT824" si="399">+C783</f>
        <v>0</v>
      </c>
      <c r="D820" s="150">
        <f t="shared" si="399"/>
        <v>0</v>
      </c>
      <c r="E820" s="150">
        <f t="shared" si="399"/>
        <v>0</v>
      </c>
      <c r="F820" s="421">
        <f t="shared" si="399"/>
        <v>0</v>
      </c>
      <c r="G820" s="150">
        <f t="shared" si="399"/>
        <v>0</v>
      </c>
      <c r="H820" s="150">
        <f t="shared" si="399"/>
        <v>0</v>
      </c>
      <c r="I820" s="150">
        <f t="shared" si="399"/>
        <v>0</v>
      </c>
      <c r="J820" s="150">
        <f t="shared" si="399"/>
        <v>0</v>
      </c>
      <c r="K820" s="421">
        <f t="shared" si="399"/>
        <v>0</v>
      </c>
      <c r="L820" s="150">
        <f t="shared" si="399"/>
        <v>0</v>
      </c>
      <c r="M820" s="150">
        <f t="shared" si="399"/>
        <v>52</v>
      </c>
      <c r="N820" s="150">
        <f t="shared" si="399"/>
        <v>312</v>
      </c>
      <c r="O820" s="150">
        <f t="shared" si="399"/>
        <v>312</v>
      </c>
      <c r="P820" s="421">
        <f t="shared" si="399"/>
        <v>312</v>
      </c>
      <c r="Q820" s="150">
        <f t="shared" si="399"/>
        <v>312</v>
      </c>
      <c r="R820" s="150">
        <f t="shared" si="399"/>
        <v>312</v>
      </c>
      <c r="S820" s="150">
        <f t="shared" si="399"/>
        <v>312</v>
      </c>
      <c r="T820" s="150">
        <f t="shared" si="399"/>
        <v>312</v>
      </c>
      <c r="U820" s="421">
        <f t="shared" si="399"/>
        <v>312</v>
      </c>
      <c r="V820" s="150">
        <f t="shared" si="399"/>
        <v>312</v>
      </c>
      <c r="W820" s="150">
        <f t="shared" si="399"/>
        <v>312</v>
      </c>
      <c r="X820" s="150">
        <f t="shared" si="399"/>
        <v>312</v>
      </c>
      <c r="Y820" s="150">
        <f t="shared" si="399"/>
        <v>312</v>
      </c>
      <c r="Z820" s="150">
        <f t="shared" si="399"/>
        <v>312</v>
      </c>
      <c r="AA820" s="150">
        <f t="shared" si="399"/>
        <v>312</v>
      </c>
      <c r="AB820" s="150">
        <f t="shared" si="399"/>
        <v>312</v>
      </c>
      <c r="AC820" s="150">
        <f t="shared" si="399"/>
        <v>312</v>
      </c>
      <c r="AD820" s="150">
        <f t="shared" si="399"/>
        <v>312</v>
      </c>
      <c r="AE820" s="150">
        <f t="shared" si="399"/>
        <v>312</v>
      </c>
      <c r="AF820" s="150">
        <f t="shared" si="399"/>
        <v>312</v>
      </c>
      <c r="AG820" s="150">
        <f t="shared" si="399"/>
        <v>312</v>
      </c>
      <c r="AH820" s="150">
        <f t="shared" si="399"/>
        <v>312</v>
      </c>
      <c r="AI820" s="150">
        <f t="shared" si="399"/>
        <v>312</v>
      </c>
      <c r="AJ820" s="150">
        <f t="shared" si="399"/>
        <v>312</v>
      </c>
      <c r="AK820" s="150">
        <f t="shared" si="399"/>
        <v>312</v>
      </c>
      <c r="AL820" s="150">
        <f t="shared" si="399"/>
        <v>312</v>
      </c>
      <c r="AM820" s="150">
        <f t="shared" si="399"/>
        <v>312</v>
      </c>
      <c r="AN820" s="150">
        <f t="shared" si="399"/>
        <v>312</v>
      </c>
      <c r="AO820" s="150">
        <f t="shared" si="399"/>
        <v>312</v>
      </c>
      <c r="AP820" s="150">
        <f t="shared" si="399"/>
        <v>312</v>
      </c>
      <c r="AQ820" s="150">
        <f t="shared" si="399"/>
        <v>312</v>
      </c>
      <c r="AR820" s="150">
        <f t="shared" si="399"/>
        <v>312</v>
      </c>
      <c r="AS820" s="150">
        <f t="shared" si="399"/>
        <v>312</v>
      </c>
      <c r="AT820" s="150">
        <f t="shared" si="399"/>
        <v>312</v>
      </c>
    </row>
    <row r="821" spans="1:46" x14ac:dyDescent="0.2">
      <c r="B821" s="75" t="s">
        <v>334</v>
      </c>
      <c r="C821" s="150">
        <f t="shared" si="399"/>
        <v>849.83484999999996</v>
      </c>
      <c r="D821" s="150">
        <f t="shared" si="399"/>
        <v>851.57204999999976</v>
      </c>
      <c r="E821" s="150">
        <f t="shared" si="399"/>
        <v>927.45064999999977</v>
      </c>
      <c r="F821" s="421">
        <f t="shared" si="399"/>
        <v>1094.8839799999998</v>
      </c>
      <c r="G821" s="150">
        <f t="shared" si="399"/>
        <v>1141.1743799999999</v>
      </c>
      <c r="H821" s="150">
        <f t="shared" si="399"/>
        <v>1302.3033599999997</v>
      </c>
      <c r="I821" s="150">
        <f t="shared" si="399"/>
        <v>1321.8218999999995</v>
      </c>
      <c r="J821" s="150">
        <f t="shared" si="399"/>
        <v>1448.8535399999998</v>
      </c>
      <c r="K821" s="421">
        <f t="shared" si="399"/>
        <v>1546.1713399999999</v>
      </c>
      <c r="L821" s="150">
        <f t="shared" si="399"/>
        <v>1605.8563399999998</v>
      </c>
      <c r="M821" s="150">
        <f t="shared" si="399"/>
        <v>1605.8563399999998</v>
      </c>
      <c r="N821" s="150">
        <f t="shared" si="399"/>
        <v>1605.8563399999998</v>
      </c>
      <c r="O821" s="150">
        <f t="shared" si="399"/>
        <v>1605.8563399999998</v>
      </c>
      <c r="P821" s="421">
        <f t="shared" si="399"/>
        <v>1605.8563399999998</v>
      </c>
      <c r="Q821" s="150">
        <f t="shared" si="399"/>
        <v>1605.8563399999998</v>
      </c>
      <c r="R821" s="150">
        <f t="shared" si="399"/>
        <v>1605.8563399999998</v>
      </c>
      <c r="S821" s="150">
        <f t="shared" si="399"/>
        <v>1605.8563399999998</v>
      </c>
      <c r="T821" s="150">
        <f t="shared" si="399"/>
        <v>1605.8563399999998</v>
      </c>
      <c r="U821" s="421">
        <f t="shared" si="399"/>
        <v>1605.8563399999998</v>
      </c>
      <c r="V821" s="150">
        <f t="shared" si="399"/>
        <v>1605.8563399999998</v>
      </c>
      <c r="W821" s="150">
        <f t="shared" si="399"/>
        <v>1605.8563399999998</v>
      </c>
      <c r="X821" s="150">
        <f t="shared" si="399"/>
        <v>1605.8563399999998</v>
      </c>
      <c r="Y821" s="150">
        <f t="shared" si="399"/>
        <v>1605.8563399999998</v>
      </c>
      <c r="Z821" s="150">
        <f t="shared" si="399"/>
        <v>1605.8563399999998</v>
      </c>
      <c r="AA821" s="150">
        <f t="shared" si="399"/>
        <v>1605.8563399999998</v>
      </c>
      <c r="AB821" s="150">
        <f t="shared" si="399"/>
        <v>1605.8563399999998</v>
      </c>
      <c r="AC821" s="150">
        <f t="shared" si="399"/>
        <v>1605.8563399999998</v>
      </c>
      <c r="AD821" s="150">
        <f t="shared" si="399"/>
        <v>1605.8563399999998</v>
      </c>
      <c r="AE821" s="150">
        <f t="shared" si="399"/>
        <v>1605.8563399999998</v>
      </c>
      <c r="AF821" s="150">
        <f t="shared" si="399"/>
        <v>1605.8563399999998</v>
      </c>
      <c r="AG821" s="150">
        <f t="shared" si="399"/>
        <v>1605.8563399999998</v>
      </c>
      <c r="AH821" s="150">
        <f t="shared" si="399"/>
        <v>1605.8563399999998</v>
      </c>
      <c r="AI821" s="150">
        <f t="shared" si="399"/>
        <v>1605.8563399999998</v>
      </c>
      <c r="AJ821" s="150">
        <f t="shared" si="399"/>
        <v>1605.8563399999998</v>
      </c>
      <c r="AK821" s="150">
        <f t="shared" si="399"/>
        <v>1605.8563399999998</v>
      </c>
      <c r="AL821" s="150">
        <f t="shared" si="399"/>
        <v>1605.8563399999998</v>
      </c>
      <c r="AM821" s="150">
        <f t="shared" si="399"/>
        <v>1605.8563399999998</v>
      </c>
      <c r="AN821" s="150">
        <f t="shared" si="399"/>
        <v>1605.8563399999998</v>
      </c>
      <c r="AO821" s="150">
        <f t="shared" si="399"/>
        <v>1605.8563399999998</v>
      </c>
      <c r="AP821" s="150">
        <f t="shared" si="399"/>
        <v>1605.8563399999998</v>
      </c>
      <c r="AQ821" s="150">
        <f t="shared" si="399"/>
        <v>1605.8563399999998</v>
      </c>
      <c r="AR821" s="150">
        <f t="shared" si="399"/>
        <v>1605.8563399999998</v>
      </c>
      <c r="AS821" s="150">
        <f t="shared" si="399"/>
        <v>1605.8563399999998</v>
      </c>
      <c r="AT821" s="150">
        <f t="shared" si="399"/>
        <v>1605.8563399999998</v>
      </c>
    </row>
    <row r="822" spans="1:46" x14ac:dyDescent="0.2">
      <c r="B822" s="75" t="s">
        <v>392</v>
      </c>
      <c r="C822" s="150">
        <f t="shared" si="399"/>
        <v>624</v>
      </c>
      <c r="D822" s="150">
        <f t="shared" si="399"/>
        <v>627.70000000000005</v>
      </c>
      <c r="E822" s="150">
        <f t="shared" si="399"/>
        <v>767.7</v>
      </c>
      <c r="F822" s="421">
        <f t="shared" si="399"/>
        <v>769</v>
      </c>
      <c r="G822" s="150">
        <f t="shared" si="399"/>
        <v>769</v>
      </c>
      <c r="H822" s="150">
        <f t="shared" si="399"/>
        <v>721.4</v>
      </c>
      <c r="I822" s="150">
        <f t="shared" si="399"/>
        <v>721.4</v>
      </c>
      <c r="J822" s="150">
        <f t="shared" si="399"/>
        <v>724.8</v>
      </c>
      <c r="K822" s="421">
        <f t="shared" si="399"/>
        <v>725.5</v>
      </c>
      <c r="L822" s="150">
        <f t="shared" si="399"/>
        <v>712.93</v>
      </c>
      <c r="M822" s="150">
        <f t="shared" si="399"/>
        <v>712.93</v>
      </c>
      <c r="N822" s="150">
        <f t="shared" si="399"/>
        <v>712.93</v>
      </c>
      <c r="O822" s="150">
        <f t="shared" si="399"/>
        <v>712.93</v>
      </c>
      <c r="P822" s="421">
        <f t="shared" si="399"/>
        <v>712.93</v>
      </c>
      <c r="Q822" s="150">
        <f t="shared" si="399"/>
        <v>712.93</v>
      </c>
      <c r="R822" s="150">
        <f t="shared" si="399"/>
        <v>712.93</v>
      </c>
      <c r="S822" s="150">
        <f t="shared" si="399"/>
        <v>712.93</v>
      </c>
      <c r="T822" s="150">
        <f t="shared" si="399"/>
        <v>712.93</v>
      </c>
      <c r="U822" s="421">
        <f t="shared" si="399"/>
        <v>712.93</v>
      </c>
      <c r="V822" s="150">
        <f t="shared" si="399"/>
        <v>712.93</v>
      </c>
      <c r="W822" s="150">
        <f t="shared" si="399"/>
        <v>712.93</v>
      </c>
      <c r="X822" s="150">
        <f t="shared" si="399"/>
        <v>712.93</v>
      </c>
      <c r="Y822" s="150">
        <f t="shared" si="399"/>
        <v>712.93</v>
      </c>
      <c r="Z822" s="150">
        <f t="shared" si="399"/>
        <v>712.93</v>
      </c>
      <c r="AA822" s="150">
        <f t="shared" si="399"/>
        <v>712.93</v>
      </c>
      <c r="AB822" s="150">
        <f t="shared" si="399"/>
        <v>712.93</v>
      </c>
      <c r="AC822" s="150">
        <f t="shared" si="399"/>
        <v>712.93</v>
      </c>
      <c r="AD822" s="150">
        <f t="shared" si="399"/>
        <v>712.93</v>
      </c>
      <c r="AE822" s="150">
        <f t="shared" si="399"/>
        <v>712.93</v>
      </c>
      <c r="AF822" s="150">
        <f t="shared" si="399"/>
        <v>712.93</v>
      </c>
      <c r="AG822" s="150">
        <f t="shared" si="399"/>
        <v>712.93</v>
      </c>
      <c r="AH822" s="150">
        <f t="shared" si="399"/>
        <v>712.93</v>
      </c>
      <c r="AI822" s="150">
        <f t="shared" si="399"/>
        <v>712.93</v>
      </c>
      <c r="AJ822" s="150">
        <f t="shared" si="399"/>
        <v>712.93</v>
      </c>
      <c r="AK822" s="150">
        <f t="shared" si="399"/>
        <v>712.93</v>
      </c>
      <c r="AL822" s="150">
        <f t="shared" si="399"/>
        <v>712.93</v>
      </c>
      <c r="AM822" s="150">
        <f t="shared" si="399"/>
        <v>712.93</v>
      </c>
      <c r="AN822" s="150">
        <f t="shared" si="399"/>
        <v>712.93</v>
      </c>
      <c r="AO822" s="150">
        <f t="shared" si="399"/>
        <v>712.93</v>
      </c>
      <c r="AP822" s="150">
        <f t="shared" si="399"/>
        <v>712.93</v>
      </c>
      <c r="AQ822" s="150">
        <f t="shared" si="399"/>
        <v>712.93</v>
      </c>
      <c r="AR822" s="150">
        <f t="shared" si="399"/>
        <v>712.93</v>
      </c>
      <c r="AS822" s="150">
        <f t="shared" si="399"/>
        <v>712.93</v>
      </c>
      <c r="AT822" s="150">
        <f t="shared" si="399"/>
        <v>712.93</v>
      </c>
    </row>
    <row r="823" spans="1:46" x14ac:dyDescent="0.2">
      <c r="B823" s="75" t="s">
        <v>393</v>
      </c>
      <c r="C823" s="150">
        <f t="shared" si="399"/>
        <v>128.5</v>
      </c>
      <c r="D823" s="150">
        <f t="shared" si="399"/>
        <v>128.5</v>
      </c>
      <c r="E823" s="150">
        <f t="shared" si="399"/>
        <v>128.5</v>
      </c>
      <c r="F823" s="421">
        <f t="shared" si="399"/>
        <v>128.5</v>
      </c>
      <c r="G823" s="150">
        <f t="shared" si="399"/>
        <v>128.5</v>
      </c>
      <c r="H823" s="150">
        <f t="shared" si="399"/>
        <v>252.5</v>
      </c>
      <c r="I823" s="150">
        <f t="shared" si="399"/>
        <v>252.5</v>
      </c>
      <c r="J823" s="150">
        <f t="shared" si="399"/>
        <v>252.5</v>
      </c>
      <c r="K823" s="421">
        <f t="shared" si="399"/>
        <v>252.5</v>
      </c>
      <c r="L823" s="150">
        <f t="shared" si="399"/>
        <v>265.33333333333331</v>
      </c>
      <c r="M823" s="150">
        <f t="shared" si="399"/>
        <v>329.5</v>
      </c>
      <c r="N823" s="150">
        <f t="shared" si="399"/>
        <v>329.5</v>
      </c>
      <c r="O823" s="150">
        <f t="shared" si="399"/>
        <v>329.5</v>
      </c>
      <c r="P823" s="421">
        <f t="shared" si="399"/>
        <v>329.5</v>
      </c>
      <c r="Q823" s="150">
        <f t="shared" si="399"/>
        <v>329.5</v>
      </c>
      <c r="R823" s="150">
        <f t="shared" si="399"/>
        <v>329.5</v>
      </c>
      <c r="S823" s="150">
        <f t="shared" si="399"/>
        <v>329.5</v>
      </c>
      <c r="T823" s="150">
        <f t="shared" si="399"/>
        <v>329.5</v>
      </c>
      <c r="U823" s="421">
        <f t="shared" si="399"/>
        <v>329.5</v>
      </c>
      <c r="V823" s="150">
        <f t="shared" si="399"/>
        <v>329.5</v>
      </c>
      <c r="W823" s="150">
        <f t="shared" si="399"/>
        <v>329.5</v>
      </c>
      <c r="X823" s="150">
        <f t="shared" si="399"/>
        <v>329.5</v>
      </c>
      <c r="Y823" s="150">
        <f t="shared" si="399"/>
        <v>329.5</v>
      </c>
      <c r="Z823" s="150">
        <f t="shared" si="399"/>
        <v>329.5</v>
      </c>
      <c r="AA823" s="150">
        <f t="shared" si="399"/>
        <v>329.5</v>
      </c>
      <c r="AB823" s="150">
        <f t="shared" si="399"/>
        <v>329.5</v>
      </c>
      <c r="AC823" s="150">
        <f t="shared" si="399"/>
        <v>329.5</v>
      </c>
      <c r="AD823" s="150">
        <f t="shared" si="399"/>
        <v>329.5</v>
      </c>
      <c r="AE823" s="150">
        <f t="shared" si="399"/>
        <v>329.5</v>
      </c>
      <c r="AF823" s="150">
        <f t="shared" si="399"/>
        <v>329.5</v>
      </c>
      <c r="AG823" s="150">
        <f t="shared" si="399"/>
        <v>329.5</v>
      </c>
      <c r="AH823" s="150">
        <f t="shared" si="399"/>
        <v>329.5</v>
      </c>
      <c r="AI823" s="150">
        <f t="shared" si="399"/>
        <v>329.5</v>
      </c>
      <c r="AJ823" s="150">
        <f t="shared" si="399"/>
        <v>329.5</v>
      </c>
      <c r="AK823" s="150">
        <f t="shared" si="399"/>
        <v>329.5</v>
      </c>
      <c r="AL823" s="150">
        <f t="shared" si="399"/>
        <v>329.5</v>
      </c>
      <c r="AM823" s="150">
        <f t="shared" si="399"/>
        <v>329.5</v>
      </c>
      <c r="AN823" s="150">
        <f t="shared" si="399"/>
        <v>329.5</v>
      </c>
      <c r="AO823" s="150">
        <f t="shared" si="399"/>
        <v>329.5</v>
      </c>
      <c r="AP823" s="150">
        <f t="shared" si="399"/>
        <v>329.5</v>
      </c>
      <c r="AQ823" s="150">
        <f t="shared" si="399"/>
        <v>329.5</v>
      </c>
      <c r="AR823" s="150">
        <f t="shared" si="399"/>
        <v>329.5</v>
      </c>
      <c r="AS823" s="150">
        <f t="shared" si="399"/>
        <v>329.5</v>
      </c>
      <c r="AT823" s="150">
        <f t="shared" si="399"/>
        <v>329.5</v>
      </c>
    </row>
    <row r="824" spans="1:46" x14ac:dyDescent="0.2">
      <c r="B824" s="75" t="s">
        <v>394</v>
      </c>
      <c r="C824" s="150">
        <f t="shared" si="399"/>
        <v>2108.6348499999999</v>
      </c>
      <c r="D824" s="150">
        <f t="shared" si="399"/>
        <v>2145.2720499999996</v>
      </c>
      <c r="E824" s="150">
        <f t="shared" si="399"/>
        <v>2361.1506499999996</v>
      </c>
      <c r="F824" s="421">
        <f t="shared" si="399"/>
        <v>2539.7839799999997</v>
      </c>
      <c r="G824" s="150">
        <f t="shared" si="399"/>
        <v>2586.07438</v>
      </c>
      <c r="H824" s="150">
        <f t="shared" si="399"/>
        <v>2823.8433599999998</v>
      </c>
      <c r="I824" s="150">
        <f t="shared" si="399"/>
        <v>2843.3618999999994</v>
      </c>
      <c r="J824" s="150">
        <f t="shared" si="399"/>
        <v>3010.7935399999997</v>
      </c>
      <c r="K824" s="421">
        <f t="shared" si="399"/>
        <v>3108.8113399999997</v>
      </c>
      <c r="L824" s="150">
        <f t="shared" si="399"/>
        <v>3152.259673333333</v>
      </c>
      <c r="M824" s="150">
        <f t="shared" si="399"/>
        <v>3216.4263399999995</v>
      </c>
      <c r="N824" s="150">
        <f t="shared" si="399"/>
        <v>3216.4263399999995</v>
      </c>
      <c r="O824" s="150">
        <f t="shared" si="399"/>
        <v>3216.4263399999995</v>
      </c>
      <c r="P824" s="421">
        <f t="shared" si="399"/>
        <v>3216.4263399999995</v>
      </c>
      <c r="Q824" s="150">
        <f t="shared" si="399"/>
        <v>3216.4263399999995</v>
      </c>
      <c r="R824" s="150">
        <f t="shared" si="399"/>
        <v>3216.4263399999995</v>
      </c>
      <c r="S824" s="150">
        <f t="shared" si="399"/>
        <v>3216.4263399999995</v>
      </c>
      <c r="T824" s="150">
        <f t="shared" si="399"/>
        <v>3216.4263399999995</v>
      </c>
      <c r="U824" s="421">
        <f t="shared" si="399"/>
        <v>3216.4263399999995</v>
      </c>
      <c r="V824" s="150">
        <f t="shared" si="399"/>
        <v>3216.4263399999995</v>
      </c>
      <c r="W824" s="150">
        <f t="shared" si="399"/>
        <v>3216.4263399999995</v>
      </c>
      <c r="X824" s="150">
        <f t="shared" si="399"/>
        <v>3216.4263399999995</v>
      </c>
      <c r="Y824" s="150">
        <f t="shared" si="399"/>
        <v>3216.4263399999995</v>
      </c>
      <c r="Z824" s="150">
        <f t="shared" si="399"/>
        <v>3216.4263399999995</v>
      </c>
      <c r="AA824" s="150">
        <f t="shared" si="399"/>
        <v>3216.4263399999995</v>
      </c>
      <c r="AB824" s="150">
        <f t="shared" si="399"/>
        <v>3216.4263399999995</v>
      </c>
      <c r="AC824" s="150">
        <f t="shared" si="399"/>
        <v>3216.4263399999995</v>
      </c>
      <c r="AD824" s="150">
        <f t="shared" si="399"/>
        <v>3216.4263399999995</v>
      </c>
      <c r="AE824" s="150">
        <f t="shared" si="399"/>
        <v>3216.4263399999995</v>
      </c>
      <c r="AF824" s="150">
        <f t="shared" si="399"/>
        <v>3216.4263399999995</v>
      </c>
      <c r="AG824" s="150">
        <f t="shared" si="399"/>
        <v>3216.4263399999995</v>
      </c>
      <c r="AH824" s="150">
        <f t="shared" si="399"/>
        <v>3216.4263399999995</v>
      </c>
      <c r="AI824" s="150">
        <f t="shared" si="399"/>
        <v>3216.4263399999995</v>
      </c>
      <c r="AJ824" s="150">
        <f t="shared" si="399"/>
        <v>3216.4263399999995</v>
      </c>
      <c r="AK824" s="150">
        <f t="shared" si="399"/>
        <v>3216.4263399999995</v>
      </c>
      <c r="AL824" s="150">
        <f t="shared" si="399"/>
        <v>3216.4263399999995</v>
      </c>
      <c r="AM824" s="150">
        <f t="shared" si="399"/>
        <v>3216.4263399999995</v>
      </c>
      <c r="AN824" s="150">
        <f t="shared" si="399"/>
        <v>3216.4263399999995</v>
      </c>
      <c r="AO824" s="150">
        <f t="shared" si="399"/>
        <v>3216.4263399999995</v>
      </c>
      <c r="AP824" s="150">
        <f t="shared" si="399"/>
        <v>3216.4263399999995</v>
      </c>
      <c r="AQ824" s="150">
        <f t="shared" si="399"/>
        <v>3216.4263399999995</v>
      </c>
      <c r="AR824" s="150">
        <f t="shared" si="399"/>
        <v>3216.4263399999995</v>
      </c>
      <c r="AS824" s="150">
        <f t="shared" si="399"/>
        <v>3216.4263399999995</v>
      </c>
      <c r="AT824" s="150">
        <f t="shared" si="399"/>
        <v>3216.4263399999995</v>
      </c>
    </row>
    <row r="825" spans="1:46" ht="12" x14ac:dyDescent="0.25">
      <c r="B825" s="313" t="s">
        <v>203</v>
      </c>
      <c r="C825" s="336">
        <f>SUM(C811:C823)</f>
        <v>4139.1016</v>
      </c>
      <c r="D825" s="336">
        <f>SUM(D811:D823)</f>
        <v>4177.8109999999997</v>
      </c>
      <c r="E825" s="336">
        <f>SUM(E811:E823)</f>
        <v>4393.32935</v>
      </c>
      <c r="F825" s="337">
        <f>SUM(F811:F823)</f>
        <v>4754.9919799999998</v>
      </c>
      <c r="G825" s="336">
        <f t="shared" ref="G825:AT825" si="400">SUM(G811:G823)</f>
        <v>4793.2858799999995</v>
      </c>
      <c r="H825" s="336">
        <f t="shared" si="400"/>
        <v>5060.5453599999992</v>
      </c>
      <c r="I825" s="336">
        <f t="shared" si="400"/>
        <v>5100.3552099999988</v>
      </c>
      <c r="J825" s="336">
        <f t="shared" si="400"/>
        <v>5294.4366299999992</v>
      </c>
      <c r="K825" s="337">
        <f t="shared" si="400"/>
        <v>5552.33583</v>
      </c>
      <c r="L825" s="336">
        <f t="shared" si="400"/>
        <v>7347.5990733333338</v>
      </c>
      <c r="M825" s="336">
        <f t="shared" si="400"/>
        <v>8229.5157400000007</v>
      </c>
      <c r="N825" s="336">
        <f t="shared" si="400"/>
        <v>8758.2657400000007</v>
      </c>
      <c r="O825" s="336">
        <f t="shared" si="400"/>
        <v>8938.2657400000007</v>
      </c>
      <c r="P825" s="337">
        <f t="shared" si="400"/>
        <v>8945.7657400000007</v>
      </c>
      <c r="Q825" s="336">
        <f t="shared" si="400"/>
        <v>8953.1657400000004</v>
      </c>
      <c r="R825" s="336">
        <f t="shared" si="400"/>
        <v>8974.1657400000004</v>
      </c>
      <c r="S825" s="336">
        <f t="shared" si="400"/>
        <v>9203.1657400000004</v>
      </c>
      <c r="T825" s="336">
        <f t="shared" si="400"/>
        <v>11020.660740000001</v>
      </c>
      <c r="U825" s="337">
        <f t="shared" si="400"/>
        <v>11020.660740000001</v>
      </c>
      <c r="V825" s="336">
        <f t="shared" si="400"/>
        <v>11695.160740000001</v>
      </c>
      <c r="W825" s="336">
        <f t="shared" si="400"/>
        <v>12729.160739999999</v>
      </c>
      <c r="X825" s="336">
        <f t="shared" si="400"/>
        <v>12818.660739999999</v>
      </c>
      <c r="Y825" s="336">
        <f t="shared" si="400"/>
        <v>12866.26074</v>
      </c>
      <c r="Z825" s="336">
        <f t="shared" si="400"/>
        <v>14016.26074</v>
      </c>
      <c r="AA825" s="336">
        <f t="shared" si="400"/>
        <v>14662.26074</v>
      </c>
      <c r="AB825" s="336">
        <f t="shared" si="400"/>
        <v>14698.26074</v>
      </c>
      <c r="AC825" s="336">
        <f t="shared" si="400"/>
        <v>14731.26074</v>
      </c>
      <c r="AD825" s="336">
        <f t="shared" si="400"/>
        <v>14755.26074</v>
      </c>
      <c r="AE825" s="336">
        <f t="shared" si="400"/>
        <v>14779.26074</v>
      </c>
      <c r="AF825" s="336">
        <f t="shared" si="400"/>
        <v>14794.26074</v>
      </c>
      <c r="AG825" s="336">
        <f t="shared" si="400"/>
        <v>14804.26074</v>
      </c>
      <c r="AH825" s="336">
        <f t="shared" si="400"/>
        <v>14804.26074</v>
      </c>
      <c r="AI825" s="336">
        <f t="shared" si="400"/>
        <v>15804.749420000002</v>
      </c>
      <c r="AJ825" s="336">
        <f t="shared" si="400"/>
        <v>15604.749420000002</v>
      </c>
      <c r="AK825" s="336">
        <f t="shared" si="400"/>
        <v>15404.749420000002</v>
      </c>
      <c r="AL825" s="336">
        <f t="shared" si="400"/>
        <v>15204.749420000002</v>
      </c>
      <c r="AM825" s="336">
        <f t="shared" si="400"/>
        <v>15204.749420000002</v>
      </c>
      <c r="AN825" s="336">
        <f t="shared" si="400"/>
        <v>15004.749420000002</v>
      </c>
      <c r="AO825" s="336">
        <f t="shared" si="400"/>
        <v>15004.749420000002</v>
      </c>
      <c r="AP825" s="336">
        <f t="shared" si="400"/>
        <v>14804.749420000002</v>
      </c>
      <c r="AQ825" s="336">
        <f t="shared" si="400"/>
        <v>14804.749420000002</v>
      </c>
      <c r="AR825" s="336">
        <f t="shared" si="400"/>
        <v>14604.749420000002</v>
      </c>
      <c r="AS825" s="336">
        <f t="shared" si="400"/>
        <v>14404.749420000002</v>
      </c>
      <c r="AT825" s="336">
        <f t="shared" si="400"/>
        <v>14845.37002</v>
      </c>
    </row>
    <row r="826" spans="1:46" ht="12" x14ac:dyDescent="0.25">
      <c r="F826" s="434"/>
      <c r="G826" s="435"/>
      <c r="H826" s="435"/>
      <c r="I826" s="435"/>
      <c r="J826" s="435"/>
    </row>
    <row r="828" spans="1:46" ht="17.399999999999999" x14ac:dyDescent="0.3">
      <c r="A828" s="427" t="s">
        <v>395</v>
      </c>
      <c r="B828" s="426" t="str">
        <f>+B809</f>
        <v>ESCENARIO CONDICIONAL</v>
      </c>
      <c r="H828" s="75" t="str">
        <f>+H809</f>
        <v>mas SANTIAGO</v>
      </c>
    </row>
    <row r="829" spans="1:46" x14ac:dyDescent="0.2">
      <c r="C829" s="75">
        <f>+C810</f>
        <v>2007</v>
      </c>
      <c r="D829" s="75">
        <f>+D810</f>
        <v>2008</v>
      </c>
      <c r="E829" s="75">
        <f>+E810</f>
        <v>2009</v>
      </c>
      <c r="F829" s="77">
        <f>+F810</f>
        <v>2010</v>
      </c>
      <c r="G829" s="75">
        <f t="shared" ref="G829:AT829" si="401">+G810</f>
        <v>2011</v>
      </c>
      <c r="H829" s="75">
        <f t="shared" si="401"/>
        <v>2012</v>
      </c>
      <c r="I829" s="75">
        <f t="shared" si="401"/>
        <v>2013</v>
      </c>
      <c r="J829" s="75">
        <f t="shared" si="401"/>
        <v>2014</v>
      </c>
      <c r="K829" s="77">
        <f t="shared" si="401"/>
        <v>2015</v>
      </c>
      <c r="L829" s="75">
        <f t="shared" si="401"/>
        <v>2016</v>
      </c>
      <c r="M829" s="75">
        <f t="shared" si="401"/>
        <v>2017</v>
      </c>
      <c r="N829" s="75">
        <f t="shared" si="401"/>
        <v>2018</v>
      </c>
      <c r="O829" s="75">
        <f t="shared" si="401"/>
        <v>2019</v>
      </c>
      <c r="P829" s="77">
        <f t="shared" si="401"/>
        <v>2020</v>
      </c>
      <c r="Q829" s="75">
        <f t="shared" si="401"/>
        <v>2021</v>
      </c>
      <c r="R829" s="75">
        <f t="shared" si="401"/>
        <v>2022</v>
      </c>
      <c r="S829" s="75">
        <f t="shared" si="401"/>
        <v>2023</v>
      </c>
      <c r="T829" s="75">
        <f t="shared" si="401"/>
        <v>2024</v>
      </c>
      <c r="U829" s="77">
        <f t="shared" si="401"/>
        <v>2025</v>
      </c>
      <c r="V829" s="75">
        <f t="shared" si="401"/>
        <v>2026</v>
      </c>
      <c r="W829" s="75">
        <f t="shared" si="401"/>
        <v>2027</v>
      </c>
      <c r="X829" s="75">
        <f t="shared" si="401"/>
        <v>2028</v>
      </c>
      <c r="Y829" s="75">
        <f t="shared" si="401"/>
        <v>2029</v>
      </c>
      <c r="Z829" s="75">
        <f t="shared" si="401"/>
        <v>2030</v>
      </c>
      <c r="AA829" s="75">
        <f t="shared" si="401"/>
        <v>2031</v>
      </c>
      <c r="AB829" s="75">
        <f t="shared" si="401"/>
        <v>2032</v>
      </c>
      <c r="AC829" s="75">
        <f t="shared" si="401"/>
        <v>2033</v>
      </c>
      <c r="AD829" s="75">
        <f t="shared" si="401"/>
        <v>2034</v>
      </c>
      <c r="AE829" s="75">
        <f t="shared" si="401"/>
        <v>2035</v>
      </c>
      <c r="AF829" s="75">
        <f t="shared" si="401"/>
        <v>2036</v>
      </c>
      <c r="AG829" s="75">
        <f t="shared" si="401"/>
        <v>2037</v>
      </c>
      <c r="AH829" s="75">
        <f t="shared" si="401"/>
        <v>2038</v>
      </c>
      <c r="AI829" s="75">
        <f t="shared" si="401"/>
        <v>2039</v>
      </c>
      <c r="AJ829" s="75">
        <f t="shared" si="401"/>
        <v>2040</v>
      </c>
      <c r="AK829" s="75">
        <f t="shared" si="401"/>
        <v>2041</v>
      </c>
      <c r="AL829" s="75">
        <f t="shared" si="401"/>
        <v>2042</v>
      </c>
      <c r="AM829" s="75">
        <f t="shared" si="401"/>
        <v>2043</v>
      </c>
      <c r="AN829" s="75">
        <f t="shared" si="401"/>
        <v>2044</v>
      </c>
      <c r="AO829" s="75">
        <f t="shared" si="401"/>
        <v>2045</v>
      </c>
      <c r="AP829" s="75">
        <f t="shared" si="401"/>
        <v>2046</v>
      </c>
      <c r="AQ829" s="75">
        <f t="shared" si="401"/>
        <v>2047</v>
      </c>
      <c r="AR829" s="75">
        <f t="shared" si="401"/>
        <v>2048</v>
      </c>
      <c r="AS829" s="75">
        <f t="shared" si="401"/>
        <v>2049</v>
      </c>
      <c r="AT829" s="75">
        <f t="shared" si="401"/>
        <v>2050</v>
      </c>
    </row>
    <row r="830" spans="1:46" x14ac:dyDescent="0.2">
      <c r="B830" s="75" t="s">
        <v>385</v>
      </c>
      <c r="C830" s="150">
        <f t="shared" ref="C830:K842" si="402">+C793</f>
        <v>8617.3501037829992</v>
      </c>
      <c r="D830" s="150">
        <f t="shared" si="402"/>
        <v>10746.467002505999</v>
      </c>
      <c r="E830" s="150">
        <f t="shared" si="402"/>
        <v>8737.1715032880002</v>
      </c>
      <c r="F830" s="421">
        <f t="shared" si="402"/>
        <v>8179.2495543520035</v>
      </c>
      <c r="G830" s="150">
        <f>+G793</f>
        <v>10627.906081361001</v>
      </c>
      <c r="H830" s="150">
        <f>+H793</f>
        <v>11727.032459935999</v>
      </c>
      <c r="I830" s="150">
        <f>+I793</f>
        <v>10525.101438629001</v>
      </c>
      <c r="J830" s="150">
        <f>+J793</f>
        <v>10935.455724944999</v>
      </c>
      <c r="K830" s="421">
        <f>+K793</f>
        <v>12398.82986936099</v>
      </c>
      <c r="L830" s="150"/>
      <c r="M830" s="150"/>
      <c r="N830" s="150"/>
      <c r="O830" s="150"/>
      <c r="P830" s="421"/>
      <c r="Q830" s="150"/>
      <c r="R830" s="150"/>
      <c r="S830" s="150"/>
      <c r="T830" s="150"/>
      <c r="U830" s="421"/>
      <c r="V830" s="150"/>
      <c r="W830" s="150"/>
      <c r="X830" s="150"/>
      <c r="Y830" s="150"/>
      <c r="Z830" s="150"/>
      <c r="AA830" s="150"/>
      <c r="AB830" s="150"/>
      <c r="AC830" s="150"/>
      <c r="AD830" s="150"/>
      <c r="AE830" s="150"/>
      <c r="AF830" s="150"/>
      <c r="AG830" s="150"/>
      <c r="AH830" s="150"/>
      <c r="AI830" s="150"/>
      <c r="AJ830" s="150"/>
      <c r="AK830" s="150"/>
      <c r="AL830" s="150"/>
      <c r="AM830" s="150"/>
      <c r="AN830" s="150"/>
      <c r="AO830" s="150"/>
      <c r="AP830" s="150"/>
      <c r="AQ830" s="150"/>
      <c r="AR830" s="150"/>
      <c r="AS830" s="150"/>
      <c r="AT830" s="150"/>
    </row>
    <row r="831" spans="1:46" x14ac:dyDescent="0.2">
      <c r="B831" s="75" t="s">
        <v>386</v>
      </c>
      <c r="C831" s="150">
        <f t="shared" si="402"/>
        <v>0</v>
      </c>
      <c r="D831" s="150">
        <f t="shared" si="402"/>
        <v>0</v>
      </c>
      <c r="E831" s="150">
        <f t="shared" si="402"/>
        <v>0</v>
      </c>
      <c r="F831" s="421">
        <f t="shared" si="402"/>
        <v>0</v>
      </c>
      <c r="G831" s="150">
        <f t="shared" si="402"/>
        <v>0</v>
      </c>
      <c r="H831" s="150">
        <f t="shared" si="402"/>
        <v>0</v>
      </c>
      <c r="I831" s="150">
        <f t="shared" si="402"/>
        <v>0</v>
      </c>
      <c r="J831" s="150">
        <f t="shared" si="402"/>
        <v>0</v>
      </c>
      <c r="K831" s="421">
        <f t="shared" si="402"/>
        <v>0</v>
      </c>
      <c r="L831" s="150"/>
      <c r="M831" s="150"/>
      <c r="N831" s="150"/>
      <c r="O831" s="150"/>
      <c r="P831" s="421"/>
      <c r="Q831" s="150"/>
      <c r="R831" s="150"/>
      <c r="S831" s="150"/>
      <c r="T831" s="150"/>
      <c r="U831" s="421"/>
      <c r="V831" s="150"/>
      <c r="W831" s="150"/>
      <c r="X831" s="150"/>
      <c r="Y831" s="150"/>
      <c r="Z831" s="150"/>
      <c r="AA831" s="150"/>
      <c r="AB831" s="150"/>
      <c r="AC831" s="150"/>
      <c r="AD831" s="150"/>
      <c r="AE831" s="150"/>
      <c r="AF831" s="150"/>
      <c r="AG831" s="150"/>
      <c r="AH831" s="150"/>
      <c r="AI831" s="150"/>
      <c r="AJ831" s="150"/>
      <c r="AK831" s="150"/>
      <c r="AL831" s="150"/>
      <c r="AM831" s="150"/>
      <c r="AN831" s="150"/>
      <c r="AO831" s="150"/>
      <c r="AP831" s="150"/>
      <c r="AQ831" s="150"/>
      <c r="AR831" s="150"/>
      <c r="AS831" s="150"/>
      <c r="AT831" s="150"/>
    </row>
    <row r="832" spans="1:46" x14ac:dyDescent="0.2">
      <c r="B832" s="75" t="s">
        <v>387</v>
      </c>
      <c r="C832" s="150">
        <f t="shared" si="402"/>
        <v>0</v>
      </c>
      <c r="D832" s="150">
        <f t="shared" si="402"/>
        <v>0</v>
      </c>
      <c r="E832" s="150">
        <f t="shared" si="402"/>
        <v>0</v>
      </c>
      <c r="F832" s="421">
        <f t="shared" si="402"/>
        <v>0</v>
      </c>
      <c r="G832" s="150">
        <f t="shared" si="402"/>
        <v>0</v>
      </c>
      <c r="H832" s="150">
        <f t="shared" si="402"/>
        <v>0</v>
      </c>
      <c r="I832" s="150">
        <f t="shared" si="402"/>
        <v>0</v>
      </c>
      <c r="J832" s="150">
        <f t="shared" si="402"/>
        <v>0</v>
      </c>
      <c r="K832" s="421">
        <f t="shared" si="402"/>
        <v>0</v>
      </c>
      <c r="L832" s="150"/>
      <c r="M832" s="150"/>
      <c r="N832" s="150"/>
      <c r="O832" s="150"/>
      <c r="P832" s="421"/>
      <c r="Q832" s="150"/>
      <c r="R832" s="150"/>
      <c r="S832" s="150"/>
      <c r="T832" s="150"/>
      <c r="U832" s="421"/>
      <c r="V832" s="150"/>
      <c r="W832" s="150"/>
      <c r="X832" s="150"/>
      <c r="Y832" s="150"/>
      <c r="Z832" s="150"/>
      <c r="AA832" s="150"/>
      <c r="AB832" s="150"/>
      <c r="AC832" s="150"/>
      <c r="AD832" s="150"/>
      <c r="AE832" s="150"/>
      <c r="AF832" s="150"/>
      <c r="AG832" s="150"/>
      <c r="AH832" s="150"/>
      <c r="AI832" s="150"/>
      <c r="AJ832" s="150"/>
      <c r="AK832" s="150"/>
      <c r="AL832" s="150"/>
      <c r="AM832" s="150"/>
      <c r="AN832" s="150"/>
      <c r="AO832" s="150"/>
      <c r="AP832" s="150"/>
      <c r="AQ832" s="150"/>
      <c r="AR832" s="150"/>
      <c r="AS832" s="150"/>
      <c r="AT832" s="150"/>
    </row>
    <row r="833" spans="2:46" x14ac:dyDescent="0.2">
      <c r="B833" s="75" t="s">
        <v>388</v>
      </c>
      <c r="C833" s="150">
        <f t="shared" si="402"/>
        <v>0</v>
      </c>
      <c r="D833" s="150">
        <f t="shared" si="402"/>
        <v>0</v>
      </c>
      <c r="E833" s="150">
        <f t="shared" si="402"/>
        <v>0</v>
      </c>
      <c r="F833" s="421">
        <f t="shared" si="402"/>
        <v>0</v>
      </c>
      <c r="G833" s="150">
        <f t="shared" si="402"/>
        <v>0</v>
      </c>
      <c r="H833" s="150">
        <f t="shared" si="402"/>
        <v>0</v>
      </c>
      <c r="I833" s="150">
        <f t="shared" si="402"/>
        <v>0</v>
      </c>
      <c r="J833" s="150">
        <f t="shared" si="402"/>
        <v>0</v>
      </c>
      <c r="K833" s="421">
        <f t="shared" si="402"/>
        <v>0</v>
      </c>
      <c r="L833" s="150"/>
      <c r="M833" s="150"/>
      <c r="N833" s="150"/>
      <c r="O833" s="150"/>
      <c r="P833" s="421"/>
      <c r="Q833" s="150"/>
      <c r="R833" s="150"/>
      <c r="S833" s="150"/>
      <c r="T833" s="150"/>
      <c r="U833" s="421"/>
      <c r="V833" s="150"/>
      <c r="W833" s="150"/>
      <c r="X833" s="150"/>
      <c r="Y833" s="150"/>
      <c r="Z833" s="150"/>
      <c r="AA833" s="150"/>
      <c r="AB833" s="150"/>
      <c r="AC833" s="150"/>
      <c r="AD833" s="150"/>
      <c r="AE833" s="150"/>
      <c r="AF833" s="150"/>
      <c r="AG833" s="150"/>
      <c r="AH833" s="150"/>
      <c r="AI833" s="150"/>
      <c r="AJ833" s="150"/>
      <c r="AK833" s="150"/>
      <c r="AL833" s="150"/>
      <c r="AM833" s="150"/>
      <c r="AN833" s="150"/>
      <c r="AO833" s="150"/>
      <c r="AP833" s="150"/>
      <c r="AQ833" s="150"/>
      <c r="AR833" s="150"/>
      <c r="AS833" s="150"/>
      <c r="AT833" s="150"/>
    </row>
    <row r="834" spans="2:46" x14ac:dyDescent="0.2">
      <c r="B834" s="75" t="s">
        <v>389</v>
      </c>
      <c r="C834" s="150">
        <f t="shared" si="402"/>
        <v>0</v>
      </c>
      <c r="D834" s="150">
        <f t="shared" si="402"/>
        <v>0</v>
      </c>
      <c r="E834" s="150">
        <f t="shared" si="402"/>
        <v>0</v>
      </c>
      <c r="F834" s="421">
        <f t="shared" si="402"/>
        <v>0</v>
      </c>
      <c r="G834" s="150">
        <f t="shared" si="402"/>
        <v>0</v>
      </c>
      <c r="H834" s="150">
        <f t="shared" si="402"/>
        <v>0</v>
      </c>
      <c r="I834" s="150">
        <f t="shared" si="402"/>
        <v>0</v>
      </c>
      <c r="J834" s="150">
        <f t="shared" si="402"/>
        <v>0</v>
      </c>
      <c r="K834" s="421">
        <f t="shared" si="402"/>
        <v>0</v>
      </c>
      <c r="L834" s="150"/>
      <c r="M834" s="150"/>
      <c r="N834" s="150"/>
      <c r="O834" s="150"/>
      <c r="P834" s="421"/>
      <c r="Q834" s="150"/>
      <c r="R834" s="150"/>
      <c r="S834" s="150"/>
      <c r="T834" s="150"/>
      <c r="U834" s="421"/>
      <c r="V834" s="150"/>
      <c r="W834" s="150"/>
      <c r="X834" s="150"/>
      <c r="Y834" s="150"/>
      <c r="Z834" s="150"/>
      <c r="AA834" s="150"/>
      <c r="AB834" s="150"/>
      <c r="AC834" s="150"/>
      <c r="AD834" s="150"/>
      <c r="AE834" s="150"/>
      <c r="AF834" s="150"/>
      <c r="AG834" s="150"/>
      <c r="AH834" s="150"/>
      <c r="AI834" s="150"/>
      <c r="AJ834" s="150"/>
      <c r="AK834" s="150"/>
      <c r="AL834" s="150"/>
      <c r="AM834" s="150"/>
      <c r="AN834" s="150"/>
      <c r="AO834" s="150"/>
      <c r="AP834" s="150"/>
      <c r="AQ834" s="150"/>
      <c r="AR834" s="150"/>
      <c r="AS834" s="150"/>
      <c r="AT834" s="150"/>
    </row>
    <row r="835" spans="2:46" x14ac:dyDescent="0.2">
      <c r="B835" s="75" t="s">
        <v>351</v>
      </c>
      <c r="C835" s="150">
        <f t="shared" si="402"/>
        <v>0</v>
      </c>
      <c r="D835" s="150">
        <f t="shared" si="402"/>
        <v>0</v>
      </c>
      <c r="E835" s="150">
        <f t="shared" si="402"/>
        <v>0</v>
      </c>
      <c r="F835" s="421">
        <f t="shared" si="402"/>
        <v>0</v>
      </c>
      <c r="G835" s="150">
        <f t="shared" si="402"/>
        <v>0</v>
      </c>
      <c r="H835" s="150">
        <f t="shared" si="402"/>
        <v>0</v>
      </c>
      <c r="I835" s="150">
        <f t="shared" si="402"/>
        <v>0</v>
      </c>
      <c r="J835" s="150">
        <f t="shared" si="402"/>
        <v>0</v>
      </c>
      <c r="K835" s="421">
        <f t="shared" si="402"/>
        <v>0</v>
      </c>
      <c r="L835" s="150"/>
      <c r="M835" s="150"/>
      <c r="N835" s="150"/>
      <c r="O835" s="150"/>
      <c r="P835" s="421"/>
      <c r="Q835" s="150"/>
      <c r="R835" s="150"/>
      <c r="S835" s="150"/>
      <c r="T835" s="150"/>
      <c r="U835" s="421"/>
      <c r="V835" s="150"/>
      <c r="W835" s="150"/>
      <c r="X835" s="150"/>
      <c r="Y835" s="150"/>
      <c r="Z835" s="150"/>
      <c r="AA835" s="150"/>
      <c r="AB835" s="150"/>
      <c r="AC835" s="150"/>
      <c r="AD835" s="150"/>
      <c r="AE835" s="150"/>
      <c r="AF835" s="150"/>
      <c r="AG835" s="150"/>
      <c r="AH835" s="150"/>
      <c r="AI835" s="150"/>
      <c r="AJ835" s="150"/>
      <c r="AK835" s="150"/>
      <c r="AL835" s="150"/>
      <c r="AM835" s="150"/>
      <c r="AN835" s="150"/>
      <c r="AO835" s="150"/>
      <c r="AP835" s="150"/>
      <c r="AQ835" s="150"/>
      <c r="AR835" s="150"/>
      <c r="AS835" s="150"/>
      <c r="AT835" s="150"/>
    </row>
    <row r="836" spans="2:46" x14ac:dyDescent="0.2">
      <c r="B836" s="75" t="s">
        <v>390</v>
      </c>
      <c r="C836" s="150">
        <f t="shared" si="402"/>
        <v>0.96213499999999996</v>
      </c>
      <c r="D836" s="150">
        <f t="shared" si="402"/>
        <v>2.682461</v>
      </c>
      <c r="E836" s="150">
        <f t="shared" si="402"/>
        <v>3.2044166659999997</v>
      </c>
      <c r="F836" s="421">
        <f t="shared" si="402"/>
        <v>3.4348499999999995</v>
      </c>
      <c r="G836" s="150">
        <f t="shared" si="402"/>
        <v>3.3446700000000003</v>
      </c>
      <c r="H836" s="150">
        <f t="shared" si="402"/>
        <v>2.3983680000000009</v>
      </c>
      <c r="I836" s="150">
        <f t="shared" si="402"/>
        <v>56.702974648000009</v>
      </c>
      <c r="J836" s="150">
        <f t="shared" si="402"/>
        <v>79.74246653799996</v>
      </c>
      <c r="K836" s="421">
        <f t="shared" si="402"/>
        <v>98.806316921000004</v>
      </c>
      <c r="L836" s="150"/>
      <c r="M836" s="150"/>
      <c r="N836" s="150"/>
      <c r="O836" s="150"/>
      <c r="P836" s="421"/>
      <c r="Q836" s="150"/>
      <c r="R836" s="150"/>
      <c r="S836" s="150"/>
      <c r="T836" s="150"/>
      <c r="U836" s="421"/>
      <c r="V836" s="150"/>
      <c r="W836" s="150"/>
      <c r="X836" s="150"/>
      <c r="Y836" s="150"/>
      <c r="Z836" s="150"/>
      <c r="AA836" s="150"/>
      <c r="AB836" s="150"/>
      <c r="AC836" s="150"/>
      <c r="AD836" s="150"/>
      <c r="AE836" s="150"/>
      <c r="AF836" s="150"/>
      <c r="AG836" s="150"/>
      <c r="AH836" s="150"/>
      <c r="AI836" s="150"/>
      <c r="AJ836" s="150"/>
      <c r="AK836" s="150"/>
      <c r="AL836" s="150"/>
      <c r="AM836" s="150"/>
      <c r="AN836" s="150"/>
      <c r="AO836" s="150"/>
      <c r="AP836" s="150"/>
      <c r="AQ836" s="150"/>
      <c r="AR836" s="150"/>
      <c r="AS836" s="150"/>
      <c r="AT836" s="150"/>
    </row>
    <row r="837" spans="2:46" x14ac:dyDescent="0.2">
      <c r="B837" s="75" t="s">
        <v>316</v>
      </c>
      <c r="C837" s="150">
        <f t="shared" si="402"/>
        <v>1.8161999999999998E-2</v>
      </c>
      <c r="D837" s="150">
        <f t="shared" si="402"/>
        <v>2.6686999999999999E-2</v>
      </c>
      <c r="E837" s="150">
        <f t="shared" si="402"/>
        <v>7.8785999999999995E-3</v>
      </c>
      <c r="F837" s="421">
        <f t="shared" si="402"/>
        <v>0</v>
      </c>
      <c r="G837" s="150">
        <f t="shared" si="402"/>
        <v>5.8119999999999991E-2</v>
      </c>
      <c r="H837" s="150">
        <f t="shared" si="402"/>
        <v>0.32566000000000012</v>
      </c>
      <c r="I837" s="150">
        <f t="shared" si="402"/>
        <v>3.6636066800000009</v>
      </c>
      <c r="J837" s="150">
        <f t="shared" si="402"/>
        <v>16.482695589999999</v>
      </c>
      <c r="K837" s="421">
        <f t="shared" si="402"/>
        <v>36.057927187000004</v>
      </c>
      <c r="L837" s="150"/>
      <c r="M837" s="150"/>
      <c r="N837" s="150"/>
      <c r="O837" s="150"/>
      <c r="P837" s="421"/>
      <c r="Q837" s="150"/>
      <c r="R837" s="150"/>
      <c r="S837" s="150"/>
      <c r="T837" s="150"/>
      <c r="U837" s="421"/>
      <c r="V837" s="150"/>
      <c r="W837" s="150"/>
      <c r="X837" s="150"/>
      <c r="Y837" s="150"/>
      <c r="Z837" s="150"/>
      <c r="AA837" s="150"/>
      <c r="AB837" s="150"/>
      <c r="AC837" s="150"/>
      <c r="AD837" s="150"/>
      <c r="AE837" s="150"/>
      <c r="AF837" s="150"/>
      <c r="AG837" s="150"/>
      <c r="AH837" s="150"/>
      <c r="AI837" s="150"/>
      <c r="AJ837" s="150"/>
      <c r="AK837" s="150"/>
      <c r="AL837" s="150"/>
      <c r="AM837" s="150"/>
      <c r="AN837" s="150"/>
      <c r="AO837" s="150"/>
      <c r="AP837" s="150"/>
      <c r="AQ837" s="150"/>
      <c r="AR837" s="150"/>
      <c r="AS837" s="150"/>
      <c r="AT837" s="150"/>
    </row>
    <row r="838" spans="2:46" x14ac:dyDescent="0.2">
      <c r="B838" s="75" t="s">
        <v>391</v>
      </c>
      <c r="C838" s="150">
        <f t="shared" si="402"/>
        <v>2659.788975679337</v>
      </c>
      <c r="D838" s="150">
        <f t="shared" si="402"/>
        <v>2360.1052352993197</v>
      </c>
      <c r="E838" s="150">
        <f t="shared" si="402"/>
        <v>2897.9007356346006</v>
      </c>
      <c r="F838" s="421">
        <f t="shared" si="402"/>
        <v>2661.548877967</v>
      </c>
      <c r="G838" s="150">
        <f t="shared" si="402"/>
        <v>2406.2563986540013</v>
      </c>
      <c r="H838" s="150">
        <f t="shared" si="402"/>
        <v>2434.2364884799999</v>
      </c>
      <c r="I838" s="150">
        <f t="shared" si="402"/>
        <v>2632.0489703999992</v>
      </c>
      <c r="J838" s="150">
        <f t="shared" si="402"/>
        <v>2721.4325046480003</v>
      </c>
      <c r="K838" s="421">
        <f t="shared" si="402"/>
        <v>2398.2511366769995</v>
      </c>
      <c r="L838" s="150"/>
      <c r="M838" s="150"/>
      <c r="N838" s="150"/>
      <c r="O838" s="150"/>
      <c r="P838" s="421"/>
      <c r="Q838" s="150"/>
      <c r="R838" s="150"/>
      <c r="S838" s="150"/>
      <c r="T838" s="150"/>
      <c r="U838" s="421"/>
      <c r="V838" s="150"/>
      <c r="W838" s="150"/>
      <c r="X838" s="150"/>
      <c r="Y838" s="150"/>
      <c r="Z838" s="150"/>
      <c r="AA838" s="150"/>
      <c r="AB838" s="150"/>
      <c r="AC838" s="150"/>
      <c r="AD838" s="150"/>
      <c r="AE838" s="150"/>
      <c r="AF838" s="150"/>
      <c r="AG838" s="150"/>
      <c r="AH838" s="150"/>
      <c r="AI838" s="150"/>
      <c r="AJ838" s="150"/>
      <c r="AK838" s="150"/>
      <c r="AL838" s="150"/>
      <c r="AM838" s="150"/>
      <c r="AN838" s="150"/>
      <c r="AO838" s="150"/>
      <c r="AP838" s="150"/>
      <c r="AQ838" s="150"/>
      <c r="AR838" s="150"/>
      <c r="AS838" s="150"/>
      <c r="AT838" s="150"/>
    </row>
    <row r="839" spans="2:46" x14ac:dyDescent="0.2">
      <c r="B839" s="75" t="s">
        <v>334</v>
      </c>
      <c r="C839" s="150">
        <f t="shared" si="402"/>
        <v>1181.1174865803293</v>
      </c>
      <c r="D839" s="150">
        <f t="shared" si="402"/>
        <v>1014.5603121309944</v>
      </c>
      <c r="E839" s="150">
        <f t="shared" si="402"/>
        <v>1355.3038701369715</v>
      </c>
      <c r="F839" s="421">
        <f t="shared" si="402"/>
        <v>2062.2390502180015</v>
      </c>
      <c r="G839" s="150">
        <f t="shared" si="402"/>
        <v>2233.5050325910001</v>
      </c>
      <c r="H839" s="150">
        <f t="shared" si="402"/>
        <v>2930.4475732630008</v>
      </c>
      <c r="I839" s="150">
        <f t="shared" si="402"/>
        <v>3642.288628525002</v>
      </c>
      <c r="J839" s="150">
        <f t="shared" si="402"/>
        <v>3953.876145124003</v>
      </c>
      <c r="K839" s="421">
        <f t="shared" si="402"/>
        <v>4021.4912142759995</v>
      </c>
      <c r="L839" s="150"/>
      <c r="M839" s="150"/>
      <c r="N839" s="150"/>
      <c r="O839" s="150"/>
      <c r="P839" s="421"/>
      <c r="Q839" s="150"/>
      <c r="R839" s="150"/>
      <c r="S839" s="150"/>
      <c r="T839" s="150"/>
      <c r="U839" s="421"/>
      <c r="V839" s="150"/>
      <c r="W839" s="150"/>
      <c r="X839" s="150"/>
      <c r="Y839" s="150"/>
      <c r="Z839" s="150"/>
      <c r="AA839" s="150"/>
      <c r="AB839" s="150"/>
      <c r="AC839" s="150"/>
      <c r="AD839" s="150"/>
      <c r="AE839" s="150"/>
      <c r="AF839" s="150"/>
      <c r="AG839" s="150"/>
      <c r="AH839" s="150"/>
      <c r="AI839" s="150"/>
      <c r="AJ839" s="150"/>
      <c r="AK839" s="150"/>
      <c r="AL839" s="150"/>
      <c r="AM839" s="150"/>
      <c r="AN839" s="150"/>
      <c r="AO839" s="150"/>
      <c r="AP839" s="150"/>
      <c r="AQ839" s="150"/>
      <c r="AR839" s="150"/>
      <c r="AS839" s="150"/>
      <c r="AT839" s="150"/>
    </row>
    <row r="840" spans="2:46" x14ac:dyDescent="0.2">
      <c r="B840" s="75" t="s">
        <v>392</v>
      </c>
      <c r="C840" s="150">
        <f t="shared" si="402"/>
        <v>963.76204007333297</v>
      </c>
      <c r="D840" s="150">
        <f t="shared" si="402"/>
        <v>513.43112637368483</v>
      </c>
      <c r="E840" s="150">
        <f t="shared" si="402"/>
        <v>1304.5939405024276</v>
      </c>
      <c r="F840" s="421">
        <f t="shared" si="402"/>
        <v>2318.9456240130016</v>
      </c>
      <c r="G840" s="150">
        <f t="shared" si="402"/>
        <v>1114.7733876279999</v>
      </c>
      <c r="H840" s="150">
        <f t="shared" si="402"/>
        <v>643.04652907100012</v>
      </c>
      <c r="I840" s="150">
        <f t="shared" si="402"/>
        <v>1048.6646332420005</v>
      </c>
      <c r="J840" s="150">
        <f t="shared" si="402"/>
        <v>1138.3233972370001</v>
      </c>
      <c r="K840" s="421">
        <f t="shared" si="402"/>
        <v>1296.3470927899984</v>
      </c>
      <c r="L840" s="150"/>
      <c r="M840" s="150"/>
      <c r="N840" s="150"/>
      <c r="O840" s="150"/>
      <c r="P840" s="421"/>
      <c r="Q840" s="150"/>
      <c r="R840" s="150"/>
      <c r="S840" s="150"/>
      <c r="T840" s="150"/>
      <c r="U840" s="421"/>
      <c r="V840" s="150"/>
      <c r="W840" s="150"/>
      <c r="X840" s="150"/>
      <c r="Y840" s="150"/>
      <c r="Z840" s="150"/>
      <c r="AA840" s="150"/>
      <c r="AB840" s="150"/>
      <c r="AC840" s="150"/>
      <c r="AD840" s="150"/>
      <c r="AE840" s="150"/>
      <c r="AF840" s="150"/>
      <c r="AG840" s="150"/>
      <c r="AH840" s="150"/>
      <c r="AI840" s="150"/>
      <c r="AJ840" s="150"/>
      <c r="AK840" s="150"/>
      <c r="AL840" s="150"/>
      <c r="AM840" s="150"/>
      <c r="AN840" s="150"/>
      <c r="AO840" s="150"/>
      <c r="AP840" s="150"/>
      <c r="AQ840" s="150"/>
      <c r="AR840" s="150"/>
      <c r="AS840" s="150"/>
      <c r="AT840" s="150"/>
    </row>
    <row r="841" spans="2:46" x14ac:dyDescent="0.2">
      <c r="B841" s="75" t="s">
        <v>393</v>
      </c>
      <c r="C841" s="150">
        <f t="shared" si="402"/>
        <v>932.93770000000006</v>
      </c>
      <c r="D841" s="150">
        <f t="shared" si="402"/>
        <v>766.61919999999998</v>
      </c>
      <c r="E841" s="150">
        <f t="shared" si="402"/>
        <v>921.01589999699991</v>
      </c>
      <c r="F841" s="421">
        <f t="shared" si="402"/>
        <v>1030.250099997</v>
      </c>
      <c r="G841" s="150">
        <f t="shared" si="402"/>
        <v>717.58011830999999</v>
      </c>
      <c r="H841" s="150">
        <f t="shared" si="402"/>
        <v>1244.2269394289999</v>
      </c>
      <c r="I841" s="150">
        <f t="shared" si="402"/>
        <v>1460.3614690519998</v>
      </c>
      <c r="J841" s="150">
        <f t="shared" si="402"/>
        <v>1631.1697299009995</v>
      </c>
      <c r="K841" s="421">
        <f t="shared" si="402"/>
        <v>1506.7042333840002</v>
      </c>
      <c r="L841" s="150"/>
      <c r="M841" s="150"/>
      <c r="N841" s="150"/>
      <c r="O841" s="150"/>
      <c r="P841" s="421"/>
      <c r="Q841" s="150"/>
      <c r="R841" s="150"/>
      <c r="S841" s="150"/>
      <c r="T841" s="150"/>
      <c r="U841" s="421"/>
      <c r="V841" s="150"/>
      <c r="W841" s="150"/>
      <c r="X841" s="150"/>
      <c r="Y841" s="150"/>
      <c r="Z841" s="150"/>
      <c r="AA841" s="150"/>
      <c r="AB841" s="150"/>
      <c r="AC841" s="150"/>
      <c r="AD841" s="150"/>
      <c r="AE841" s="150"/>
      <c r="AF841" s="150"/>
      <c r="AG841" s="150"/>
      <c r="AH841" s="150"/>
      <c r="AI841" s="150"/>
      <c r="AJ841" s="150"/>
      <c r="AK841" s="150"/>
      <c r="AL841" s="150"/>
      <c r="AM841" s="150"/>
      <c r="AN841" s="150"/>
      <c r="AO841" s="150"/>
      <c r="AP841" s="150"/>
      <c r="AQ841" s="150"/>
      <c r="AR841" s="150"/>
      <c r="AS841" s="150"/>
      <c r="AT841" s="150"/>
    </row>
    <row r="842" spans="2:46" x14ac:dyDescent="0.2">
      <c r="B842" s="75" t="s">
        <v>394</v>
      </c>
      <c r="C842" s="150">
        <f t="shared" si="402"/>
        <v>5737.6062023329996</v>
      </c>
      <c r="D842" s="150">
        <f t="shared" si="402"/>
        <v>4654.7158738039989</v>
      </c>
      <c r="E842" s="150">
        <f t="shared" si="402"/>
        <v>6478.8144462709997</v>
      </c>
      <c r="F842" s="421">
        <f t="shared" si="402"/>
        <v>8072.9836521950037</v>
      </c>
      <c r="G842" s="150">
        <f t="shared" si="402"/>
        <v>6472.1149371830015</v>
      </c>
      <c r="H842" s="150">
        <f t="shared" si="402"/>
        <v>7251.9575302430003</v>
      </c>
      <c r="I842" s="150">
        <f t="shared" si="402"/>
        <v>8783.3637012190011</v>
      </c>
      <c r="J842" s="150">
        <f t="shared" si="402"/>
        <v>9444.8017769100024</v>
      </c>
      <c r="K842" s="421">
        <f t="shared" si="402"/>
        <v>9222.7936771269979</v>
      </c>
      <c r="L842" s="150"/>
      <c r="M842" s="150"/>
      <c r="N842" s="150"/>
      <c r="O842" s="150"/>
      <c r="P842" s="421"/>
      <c r="Q842" s="150"/>
      <c r="R842" s="150"/>
      <c r="S842" s="150"/>
      <c r="T842" s="150"/>
      <c r="U842" s="421"/>
      <c r="V842" s="150"/>
      <c r="W842" s="150"/>
      <c r="X842" s="150"/>
      <c r="Y842" s="150"/>
      <c r="Z842" s="150"/>
      <c r="AA842" s="150"/>
      <c r="AB842" s="150"/>
      <c r="AC842" s="150"/>
      <c r="AD842" s="150"/>
      <c r="AE842" s="150"/>
      <c r="AF842" s="150"/>
      <c r="AG842" s="150"/>
      <c r="AH842" s="150"/>
      <c r="AI842" s="150"/>
      <c r="AJ842" s="150"/>
      <c r="AK842" s="150"/>
      <c r="AL842" s="150"/>
      <c r="AM842" s="150"/>
      <c r="AN842" s="150"/>
      <c r="AO842" s="150"/>
      <c r="AP842" s="150"/>
      <c r="AQ842" s="150"/>
      <c r="AR842" s="150"/>
      <c r="AS842" s="150"/>
      <c r="AT842" s="150"/>
    </row>
    <row r="843" spans="2:46" ht="12" x14ac:dyDescent="0.25">
      <c r="B843" s="313" t="s">
        <v>203</v>
      </c>
      <c r="C843" s="336">
        <f>SUM(C830:C841)</f>
        <v>14355.936603115999</v>
      </c>
      <c r="D843" s="336">
        <f>SUM(D830:D841)</f>
        <v>15403.892024309996</v>
      </c>
      <c r="E843" s="336">
        <f>SUM(E830:E841)</f>
        <v>15219.198244824998</v>
      </c>
      <c r="F843" s="337">
        <f t="shared" ref="F843:AT843" si="403">SUM(F830:F841)</f>
        <v>16255.668056547005</v>
      </c>
      <c r="G843" s="336">
        <f t="shared" si="403"/>
        <v>17103.423808544005</v>
      </c>
      <c r="H843" s="336">
        <f t="shared" si="403"/>
        <v>18981.714018179006</v>
      </c>
      <c r="I843" s="336">
        <f t="shared" si="403"/>
        <v>19368.831721176004</v>
      </c>
      <c r="J843" s="336">
        <f t="shared" si="403"/>
        <v>20476.482663983006</v>
      </c>
      <c r="K843" s="337">
        <f t="shared" si="403"/>
        <v>21756.487790595987</v>
      </c>
      <c r="L843" s="336">
        <f t="shared" si="403"/>
        <v>0</v>
      </c>
      <c r="M843" s="336">
        <f t="shared" si="403"/>
        <v>0</v>
      </c>
      <c r="N843" s="336">
        <f t="shared" si="403"/>
        <v>0</v>
      </c>
      <c r="O843" s="336">
        <f t="shared" si="403"/>
        <v>0</v>
      </c>
      <c r="P843" s="337">
        <f t="shared" si="403"/>
        <v>0</v>
      </c>
      <c r="Q843" s="336">
        <f t="shared" si="403"/>
        <v>0</v>
      </c>
      <c r="R843" s="336">
        <f t="shared" si="403"/>
        <v>0</v>
      </c>
      <c r="S843" s="336">
        <f t="shared" si="403"/>
        <v>0</v>
      </c>
      <c r="T843" s="336">
        <f t="shared" si="403"/>
        <v>0</v>
      </c>
      <c r="U843" s="337">
        <f t="shared" si="403"/>
        <v>0</v>
      </c>
      <c r="V843" s="336">
        <f t="shared" si="403"/>
        <v>0</v>
      </c>
      <c r="W843" s="336">
        <f t="shared" si="403"/>
        <v>0</v>
      </c>
      <c r="X843" s="336">
        <f t="shared" si="403"/>
        <v>0</v>
      </c>
      <c r="Y843" s="336">
        <f t="shared" si="403"/>
        <v>0</v>
      </c>
      <c r="Z843" s="336">
        <f t="shared" si="403"/>
        <v>0</v>
      </c>
      <c r="AA843" s="336">
        <f t="shared" si="403"/>
        <v>0</v>
      </c>
      <c r="AB843" s="336">
        <f t="shared" si="403"/>
        <v>0</v>
      </c>
      <c r="AC843" s="336">
        <f t="shared" si="403"/>
        <v>0</v>
      </c>
      <c r="AD843" s="336">
        <f t="shared" si="403"/>
        <v>0</v>
      </c>
      <c r="AE843" s="336">
        <f t="shared" si="403"/>
        <v>0</v>
      </c>
      <c r="AF843" s="336">
        <f t="shared" si="403"/>
        <v>0</v>
      </c>
      <c r="AG843" s="336">
        <f t="shared" si="403"/>
        <v>0</v>
      </c>
      <c r="AH843" s="336">
        <f t="shared" si="403"/>
        <v>0</v>
      </c>
      <c r="AI843" s="336">
        <f t="shared" si="403"/>
        <v>0</v>
      </c>
      <c r="AJ843" s="336">
        <f t="shared" si="403"/>
        <v>0</v>
      </c>
      <c r="AK843" s="336">
        <f t="shared" si="403"/>
        <v>0</v>
      </c>
      <c r="AL843" s="336">
        <f t="shared" si="403"/>
        <v>0</v>
      </c>
      <c r="AM843" s="336">
        <f t="shared" si="403"/>
        <v>0</v>
      </c>
      <c r="AN843" s="336">
        <f t="shared" si="403"/>
        <v>0</v>
      </c>
      <c r="AO843" s="336">
        <f t="shared" si="403"/>
        <v>0</v>
      </c>
      <c r="AP843" s="336">
        <f t="shared" si="403"/>
        <v>0</v>
      </c>
      <c r="AQ843" s="336">
        <f t="shared" si="403"/>
        <v>0</v>
      </c>
      <c r="AR843" s="336">
        <f t="shared" si="403"/>
        <v>0</v>
      </c>
      <c r="AS843" s="336">
        <f t="shared" si="403"/>
        <v>0</v>
      </c>
      <c r="AT843" s="336">
        <f t="shared" si="403"/>
        <v>0</v>
      </c>
    </row>
    <row r="846" spans="2:46" x14ac:dyDescent="0.2">
      <c r="B846" s="443" t="s">
        <v>427</v>
      </c>
    </row>
    <row r="847" spans="2:46" x14ac:dyDescent="0.2">
      <c r="B847" s="443" t="s">
        <v>428</v>
      </c>
    </row>
    <row r="848" spans="2:46" x14ac:dyDescent="0.2">
      <c r="B848" s="443" t="s">
        <v>429</v>
      </c>
    </row>
    <row r="849" spans="2:31" x14ac:dyDescent="0.2">
      <c r="B849" s="443" t="s">
        <v>430</v>
      </c>
    </row>
    <row r="850" spans="2:31" x14ac:dyDescent="0.2">
      <c r="B850" s="443"/>
    </row>
    <row r="851" spans="2:31" x14ac:dyDescent="0.2">
      <c r="B851" s="443" t="s">
        <v>398</v>
      </c>
      <c r="C851" s="443">
        <v>2007</v>
      </c>
      <c r="D851" s="443">
        <v>2008</v>
      </c>
      <c r="E851" s="443">
        <v>2009</v>
      </c>
      <c r="F851" s="77">
        <v>2010</v>
      </c>
      <c r="G851" s="443">
        <v>2011</v>
      </c>
      <c r="H851" s="443">
        <v>2012</v>
      </c>
      <c r="I851" s="443">
        <v>2013</v>
      </c>
      <c r="J851" s="443">
        <v>2014</v>
      </c>
      <c r="K851" s="77">
        <v>2015</v>
      </c>
      <c r="L851" s="443">
        <v>2016</v>
      </c>
      <c r="M851" s="443">
        <v>2017</v>
      </c>
      <c r="N851" s="443">
        <v>2018</v>
      </c>
      <c r="O851" s="443">
        <v>2019</v>
      </c>
      <c r="P851" s="77">
        <v>2020</v>
      </c>
      <c r="Q851" s="443">
        <v>2021</v>
      </c>
      <c r="R851" s="443">
        <v>2022</v>
      </c>
      <c r="S851" s="443">
        <v>2023</v>
      </c>
      <c r="T851" s="443">
        <v>2024</v>
      </c>
      <c r="U851" s="77">
        <v>2025</v>
      </c>
      <c r="V851" s="443">
        <v>2026</v>
      </c>
      <c r="W851" s="443">
        <v>2027</v>
      </c>
      <c r="X851" s="443">
        <v>2028</v>
      </c>
      <c r="Y851" s="443">
        <v>2029</v>
      </c>
      <c r="Z851" s="443">
        <v>2030</v>
      </c>
      <c r="AA851" s="443">
        <v>2031</v>
      </c>
      <c r="AB851" s="443">
        <v>2032</v>
      </c>
      <c r="AC851" s="443">
        <v>2033</v>
      </c>
      <c r="AD851" s="443">
        <v>2034</v>
      </c>
      <c r="AE851" s="443">
        <v>2035</v>
      </c>
    </row>
    <row r="852" spans="2:31" ht="14.4" x14ac:dyDescent="0.3">
      <c r="B852" s="75" t="s">
        <v>399</v>
      </c>
      <c r="C852" s="445">
        <v>0</v>
      </c>
      <c r="D852" s="445">
        <v>0</v>
      </c>
      <c r="E852" s="445">
        <v>0</v>
      </c>
      <c r="F852" s="446">
        <v>0</v>
      </c>
      <c r="G852" s="445">
        <v>0</v>
      </c>
      <c r="H852" s="445">
        <v>0</v>
      </c>
      <c r="I852" s="445">
        <v>0</v>
      </c>
      <c r="J852" s="445">
        <v>0</v>
      </c>
      <c r="K852" s="446">
        <v>0</v>
      </c>
      <c r="L852" s="445">
        <v>0</v>
      </c>
      <c r="M852" s="445">
        <v>0</v>
      </c>
      <c r="N852" s="445">
        <v>0</v>
      </c>
      <c r="O852" s="445">
        <v>0</v>
      </c>
      <c r="P852" s="446">
        <v>0</v>
      </c>
      <c r="Q852" s="445">
        <v>0</v>
      </c>
      <c r="R852" s="445">
        <v>0</v>
      </c>
      <c r="S852" s="445">
        <v>0</v>
      </c>
      <c r="T852" s="445">
        <v>0</v>
      </c>
      <c r="U852" s="446">
        <v>0</v>
      </c>
      <c r="V852" s="445">
        <v>0</v>
      </c>
      <c r="W852" s="445">
        <v>0</v>
      </c>
      <c r="X852" s="445">
        <v>0</v>
      </c>
      <c r="Y852" s="445">
        <v>0</v>
      </c>
      <c r="Z852" s="445">
        <v>0</v>
      </c>
      <c r="AA852" s="445">
        <v>0</v>
      </c>
      <c r="AB852" s="445">
        <v>0</v>
      </c>
      <c r="AC852" s="445">
        <v>0</v>
      </c>
      <c r="AD852" s="445">
        <v>0</v>
      </c>
      <c r="AE852" s="445">
        <v>0</v>
      </c>
    </row>
    <row r="853" spans="2:31" ht="14.4" x14ac:dyDescent="0.3">
      <c r="B853" s="75" t="s">
        <v>400</v>
      </c>
      <c r="C853" s="445">
        <v>0</v>
      </c>
      <c r="D853" s="445">
        <v>0</v>
      </c>
      <c r="E853" s="445">
        <v>0</v>
      </c>
      <c r="F853" s="446">
        <v>0</v>
      </c>
      <c r="G853" s="445">
        <v>0</v>
      </c>
      <c r="H853" s="445">
        <v>0</v>
      </c>
      <c r="I853" s="445">
        <v>0</v>
      </c>
      <c r="J853" s="445">
        <v>0</v>
      </c>
      <c r="K853" s="446">
        <v>0</v>
      </c>
      <c r="L853" s="445">
        <v>0</v>
      </c>
      <c r="M853" s="445">
        <v>0</v>
      </c>
      <c r="N853" s="445">
        <v>0</v>
      </c>
      <c r="O853" s="445">
        <v>0</v>
      </c>
      <c r="P853" s="446">
        <v>0</v>
      </c>
      <c r="Q853" s="445">
        <v>0</v>
      </c>
      <c r="R853" s="445">
        <v>0</v>
      </c>
      <c r="S853" s="445">
        <v>0</v>
      </c>
      <c r="T853" s="445">
        <v>0</v>
      </c>
      <c r="U853" s="446">
        <v>0</v>
      </c>
      <c r="V853" s="445">
        <v>0</v>
      </c>
      <c r="W853" s="445">
        <v>0</v>
      </c>
      <c r="X853" s="445">
        <v>0</v>
      </c>
      <c r="Y853" s="445">
        <v>0</v>
      </c>
      <c r="Z853" s="445">
        <v>0</v>
      </c>
      <c r="AA853" s="445">
        <v>0</v>
      </c>
      <c r="AB853" s="445">
        <v>0</v>
      </c>
      <c r="AC853" s="445">
        <v>0</v>
      </c>
      <c r="AD853" s="445">
        <v>0</v>
      </c>
      <c r="AE853" s="445">
        <v>0</v>
      </c>
    </row>
    <row r="854" spans="2:31" ht="14.4" x14ac:dyDescent="0.3">
      <c r="B854" s="75" t="s">
        <v>401</v>
      </c>
      <c r="C854" s="445">
        <v>1181.1174865803293</v>
      </c>
      <c r="D854" s="445">
        <v>1014.5603121309944</v>
      </c>
      <c r="E854" s="445">
        <v>1355.3038701369715</v>
      </c>
      <c r="F854" s="446">
        <v>2029.2231425960154</v>
      </c>
      <c r="G854" s="445">
        <v>2084.106944036786</v>
      </c>
      <c r="H854" s="445">
        <v>2815.9220064009</v>
      </c>
      <c r="I854" s="445">
        <v>3520.5139439436707</v>
      </c>
      <c r="J854" s="445">
        <v>3786.4408003390199</v>
      </c>
      <c r="K854" s="446">
        <v>3697.4372884739332</v>
      </c>
      <c r="L854" s="445">
        <v>3657.4983999839983</v>
      </c>
      <c r="M854" s="445">
        <v>1767.6522686819962</v>
      </c>
      <c r="N854" s="445">
        <v>1416.4522972862617</v>
      </c>
      <c r="O854" s="445">
        <v>1554.1074331659554</v>
      </c>
      <c r="P854" s="446">
        <v>1757.6844797674205</v>
      </c>
      <c r="Q854" s="445">
        <v>2009.7461354594054</v>
      </c>
      <c r="R854" s="445">
        <v>2012.4549784952578</v>
      </c>
      <c r="S854" s="445">
        <v>1710.1828906899211</v>
      </c>
      <c r="T854" s="445">
        <v>0</v>
      </c>
      <c r="U854" s="446">
        <v>0</v>
      </c>
      <c r="V854" s="445">
        <v>591.61260331606081</v>
      </c>
      <c r="W854" s="445">
        <v>407.33576621232436</v>
      </c>
      <c r="X854" s="445">
        <v>430.39041084444</v>
      </c>
      <c r="Y854" s="445">
        <v>479.25880840445473</v>
      </c>
      <c r="Z854" s="445">
        <v>266.89970373059185</v>
      </c>
      <c r="AA854" s="445">
        <v>231.21133481607731</v>
      </c>
      <c r="AB854" s="445">
        <v>264.25160242950591</v>
      </c>
      <c r="AC854" s="445">
        <v>301.02656193163506</v>
      </c>
      <c r="AD854" s="445">
        <v>340.00794800970948</v>
      </c>
      <c r="AE854" s="445">
        <v>379.16761467468791</v>
      </c>
    </row>
    <row r="855" spans="2:31" ht="14.4" x14ac:dyDescent="0.3">
      <c r="B855" s="75" t="s">
        <v>402</v>
      </c>
      <c r="C855" s="445">
        <v>963.76204007333297</v>
      </c>
      <c r="D855" s="445">
        <v>513.43112637368461</v>
      </c>
      <c r="E855" s="445">
        <v>1304.5939405024274</v>
      </c>
      <c r="F855" s="446">
        <v>2210.3428699404085</v>
      </c>
      <c r="G855" s="445">
        <v>1062.5216220106593</v>
      </c>
      <c r="H855" s="445">
        <v>568.86819357280433</v>
      </c>
      <c r="I855" s="445">
        <v>968.78033641996922</v>
      </c>
      <c r="J855" s="445">
        <v>1029.5337062613844</v>
      </c>
      <c r="K855" s="446">
        <v>1091.4571052421559</v>
      </c>
      <c r="L855" s="445">
        <v>463.79985658279594</v>
      </c>
      <c r="M855" s="445">
        <v>0</v>
      </c>
      <c r="N855" s="445">
        <v>0</v>
      </c>
      <c r="O855" s="445">
        <v>0</v>
      </c>
      <c r="P855" s="446">
        <v>0</v>
      </c>
      <c r="Q855" s="445">
        <v>0</v>
      </c>
      <c r="R855" s="445">
        <v>0</v>
      </c>
      <c r="S855" s="445">
        <v>0</v>
      </c>
      <c r="T855" s="445">
        <v>0</v>
      </c>
      <c r="U855" s="446">
        <v>0</v>
      </c>
      <c r="V855" s="445">
        <v>0</v>
      </c>
      <c r="W855" s="445">
        <v>0</v>
      </c>
      <c r="X855" s="445">
        <v>0</v>
      </c>
      <c r="Y855" s="445">
        <v>0</v>
      </c>
      <c r="Z855" s="445">
        <v>0</v>
      </c>
      <c r="AA855" s="445">
        <v>0</v>
      </c>
      <c r="AB855" s="445">
        <v>0</v>
      </c>
      <c r="AC855" s="445">
        <v>0</v>
      </c>
      <c r="AD855" s="445">
        <v>0</v>
      </c>
      <c r="AE855" s="445">
        <v>0</v>
      </c>
    </row>
    <row r="856" spans="2:31" ht="14.4" x14ac:dyDescent="0.3">
      <c r="B856" s="75" t="s">
        <v>403</v>
      </c>
      <c r="C856" s="445">
        <v>0</v>
      </c>
      <c r="D856" s="445">
        <v>0</v>
      </c>
      <c r="E856" s="445">
        <v>0</v>
      </c>
      <c r="F856" s="446">
        <v>0</v>
      </c>
      <c r="G856" s="445">
        <v>0</v>
      </c>
      <c r="H856" s="445">
        <v>0</v>
      </c>
      <c r="I856" s="445">
        <v>0</v>
      </c>
      <c r="J856" s="445">
        <v>0</v>
      </c>
      <c r="K856" s="446">
        <v>0</v>
      </c>
      <c r="L856" s="445">
        <v>0</v>
      </c>
      <c r="M856" s="445">
        <v>31.36871106270581</v>
      </c>
      <c r="N856" s="445">
        <v>86.80940413634886</v>
      </c>
      <c r="O856" s="445">
        <v>111.36541667397825</v>
      </c>
      <c r="P856" s="446">
        <v>147.56382328227022</v>
      </c>
      <c r="Q856" s="445">
        <v>198.87958143307316</v>
      </c>
      <c r="R856" s="445">
        <v>206.865509889187</v>
      </c>
      <c r="S856" s="445">
        <v>164.81079333034103</v>
      </c>
      <c r="T856" s="445">
        <v>0</v>
      </c>
      <c r="U856" s="446">
        <v>0</v>
      </c>
      <c r="V856" s="445">
        <v>70.972770594476657</v>
      </c>
      <c r="W856" s="445">
        <v>32.171133293514622</v>
      </c>
      <c r="X856" s="445">
        <v>34.757590123963695</v>
      </c>
      <c r="Y856" s="445">
        <v>43.365995888780468</v>
      </c>
      <c r="Z856" s="445">
        <v>22.55050019121602</v>
      </c>
      <c r="AA856" s="445">
        <v>20.629285702024408</v>
      </c>
      <c r="AB856" s="445">
        <v>23.675282917203546</v>
      </c>
      <c r="AC856" s="445">
        <v>26.849654454407837</v>
      </c>
      <c r="AD856" s="445">
        <v>33.316757633623368</v>
      </c>
      <c r="AE856" s="445">
        <v>39.609186479421766</v>
      </c>
    </row>
    <row r="857" spans="2:31" ht="14.4" x14ac:dyDescent="0.3">
      <c r="B857" s="75" t="s">
        <v>404</v>
      </c>
      <c r="C857" s="445">
        <v>932.93770000000006</v>
      </c>
      <c r="D857" s="445">
        <v>766.61919999999998</v>
      </c>
      <c r="E857" s="445">
        <v>921.01589999699991</v>
      </c>
      <c r="F857" s="446">
        <v>1030.2500999969998</v>
      </c>
      <c r="G857" s="445">
        <v>717.58011830999976</v>
      </c>
      <c r="H857" s="445">
        <v>1244.2269394289997</v>
      </c>
      <c r="I857" s="445">
        <v>1460.3614690519994</v>
      </c>
      <c r="J857" s="445">
        <v>1631.1697299009993</v>
      </c>
      <c r="K857" s="446">
        <v>1506.7042333840006</v>
      </c>
      <c r="L857" s="445">
        <v>827.33894998465269</v>
      </c>
      <c r="M857" s="445">
        <v>0</v>
      </c>
      <c r="N857" s="445">
        <v>0</v>
      </c>
      <c r="O857" s="445">
        <v>0</v>
      </c>
      <c r="P857" s="446">
        <v>0</v>
      </c>
      <c r="Q857" s="445">
        <v>0</v>
      </c>
      <c r="R857" s="445">
        <v>0</v>
      </c>
      <c r="S857" s="445">
        <v>0</v>
      </c>
      <c r="T857" s="445">
        <v>0</v>
      </c>
      <c r="U857" s="446">
        <v>0</v>
      </c>
      <c r="V857" s="445">
        <v>0</v>
      </c>
      <c r="W857" s="445">
        <v>0</v>
      </c>
      <c r="X857" s="445">
        <v>0</v>
      </c>
      <c r="Y857" s="445">
        <v>0</v>
      </c>
      <c r="Z857" s="445">
        <v>0</v>
      </c>
      <c r="AA857" s="445">
        <v>0</v>
      </c>
      <c r="AB857" s="445">
        <v>0</v>
      </c>
      <c r="AC857" s="445">
        <v>0</v>
      </c>
      <c r="AD857" s="445">
        <v>0</v>
      </c>
      <c r="AE857" s="445">
        <v>0</v>
      </c>
    </row>
    <row r="858" spans="2:31" ht="14.4" x14ac:dyDescent="0.3">
      <c r="B858" s="75" t="s">
        <v>405</v>
      </c>
      <c r="C858" s="445">
        <v>2659.7889756793375</v>
      </c>
      <c r="D858" s="445">
        <v>2360.1052352993192</v>
      </c>
      <c r="E858" s="445">
        <v>2897.9007356346001</v>
      </c>
      <c r="F858" s="446">
        <v>2803.1675397635745</v>
      </c>
      <c r="G858" s="445">
        <v>2607.9062529195567</v>
      </c>
      <c r="H858" s="445">
        <v>2622.9403909322937</v>
      </c>
      <c r="I858" s="445">
        <v>2833.7079518843611</v>
      </c>
      <c r="J858" s="445">
        <v>2997.657540472595</v>
      </c>
      <c r="K858" s="446">
        <v>2927.1950500919111</v>
      </c>
      <c r="L858" s="445">
        <v>3184.8854505273098</v>
      </c>
      <c r="M858" s="445">
        <v>342.72729813780148</v>
      </c>
      <c r="N858" s="445">
        <v>158.07658610905528</v>
      </c>
      <c r="O858" s="445">
        <v>202.79214047805772</v>
      </c>
      <c r="P858" s="446">
        <v>268.7080466653494</v>
      </c>
      <c r="Q858" s="445">
        <v>362.15206857495571</v>
      </c>
      <c r="R858" s="445">
        <v>376.69413714244462</v>
      </c>
      <c r="S858" s="445">
        <v>300.11411577788448</v>
      </c>
      <c r="T858" s="445">
        <v>0</v>
      </c>
      <c r="U858" s="446">
        <v>0</v>
      </c>
      <c r="V858" s="445">
        <v>129.23868553059603</v>
      </c>
      <c r="W858" s="445">
        <v>58.582396376209608</v>
      </c>
      <c r="X858" s="445">
        <v>63.292234785348505</v>
      </c>
      <c r="Y858" s="445">
        <v>78.967810590550457</v>
      </c>
      <c r="Z858" s="445">
        <v>41.063593521273944</v>
      </c>
      <c r="AA858" s="445">
        <v>37.56513582932098</v>
      </c>
      <c r="AB858" s="445">
        <v>43.111779604423141</v>
      </c>
      <c r="AC858" s="445">
        <v>48.892188082459192</v>
      </c>
      <c r="AD858" s="445">
        <v>60.668534237073025</v>
      </c>
      <c r="AE858" s="445">
        <v>72.126805148777834</v>
      </c>
    </row>
    <row r="859" spans="2:31" ht="14.4" x14ac:dyDescent="0.3">
      <c r="B859" s="75" t="s">
        <v>406</v>
      </c>
      <c r="C859" s="445">
        <v>0.96213499999999963</v>
      </c>
      <c r="D859" s="445">
        <v>2.6824609999999991</v>
      </c>
      <c r="E859" s="445">
        <v>3.2044166660000002</v>
      </c>
      <c r="F859" s="446">
        <v>3.43485</v>
      </c>
      <c r="G859" s="445">
        <v>3.3446700000000003</v>
      </c>
      <c r="H859" s="445">
        <v>2.3983680000000001</v>
      </c>
      <c r="I859" s="445">
        <v>56.702974684999987</v>
      </c>
      <c r="J859" s="445">
        <v>79.742466548999985</v>
      </c>
      <c r="K859" s="446">
        <v>98.806316923999987</v>
      </c>
      <c r="L859" s="445">
        <v>68.6940156</v>
      </c>
      <c r="M859" s="445">
        <v>68.6940156</v>
      </c>
      <c r="N859" s="445">
        <v>68.6940156</v>
      </c>
      <c r="O859" s="445">
        <v>68.6940156</v>
      </c>
      <c r="P859" s="446">
        <v>68.694015599999986</v>
      </c>
      <c r="Q859" s="445">
        <v>68.694015600000014</v>
      </c>
      <c r="R859" s="445">
        <v>68.6940156</v>
      </c>
      <c r="S859" s="445">
        <v>68.694015600000014</v>
      </c>
      <c r="T859" s="445">
        <v>68.6940156</v>
      </c>
      <c r="U859" s="446">
        <v>68.6940156</v>
      </c>
      <c r="V859" s="445">
        <v>68.6940156</v>
      </c>
      <c r="W859" s="445">
        <v>68.6940156</v>
      </c>
      <c r="X859" s="445">
        <v>68.694015600000014</v>
      </c>
      <c r="Y859" s="445">
        <v>68.6940156</v>
      </c>
      <c r="Z859" s="445">
        <v>68.6940156</v>
      </c>
      <c r="AA859" s="445">
        <v>68.6940156</v>
      </c>
      <c r="AB859" s="445">
        <v>68.6940156</v>
      </c>
      <c r="AC859" s="445">
        <v>68.6940156</v>
      </c>
      <c r="AD859" s="445">
        <v>68.694015600000014</v>
      </c>
      <c r="AE859" s="445">
        <v>68.6940156</v>
      </c>
    </row>
    <row r="860" spans="2:31" ht="14.4" x14ac:dyDescent="0.3">
      <c r="B860" s="75" t="s">
        <v>407</v>
      </c>
      <c r="C860" s="445">
        <v>1.8162000000000001E-2</v>
      </c>
      <c r="D860" s="445">
        <v>2.6686999999999995E-2</v>
      </c>
      <c r="E860" s="445">
        <v>7.8785999999999978E-3</v>
      </c>
      <c r="F860" s="446">
        <v>0</v>
      </c>
      <c r="G860" s="445">
        <v>5.8119999999999991E-2</v>
      </c>
      <c r="H860" s="445">
        <v>0.32566000000000001</v>
      </c>
      <c r="I860" s="445">
        <v>3.66360668</v>
      </c>
      <c r="J860" s="445">
        <v>16.482694667999997</v>
      </c>
      <c r="K860" s="446">
        <v>36.057927186999997</v>
      </c>
      <c r="L860" s="445">
        <v>83.674425000000014</v>
      </c>
      <c r="M860" s="445">
        <v>83.674425000000014</v>
      </c>
      <c r="N860" s="445">
        <v>83.674425000000014</v>
      </c>
      <c r="O860" s="445">
        <v>83.674425000000014</v>
      </c>
      <c r="P860" s="446">
        <v>83.674425000000014</v>
      </c>
      <c r="Q860" s="445">
        <v>83.674425000000014</v>
      </c>
      <c r="R860" s="445">
        <v>83.674425000000014</v>
      </c>
      <c r="S860" s="445">
        <v>83.674425000000014</v>
      </c>
      <c r="T860" s="445">
        <v>83.674425000000014</v>
      </c>
      <c r="U860" s="446">
        <v>83.674425000000014</v>
      </c>
      <c r="V860" s="445">
        <v>83.674425000000014</v>
      </c>
      <c r="W860" s="445">
        <v>83.674425000000014</v>
      </c>
      <c r="X860" s="445">
        <v>83.674425000000014</v>
      </c>
      <c r="Y860" s="445">
        <v>83.674425000000014</v>
      </c>
      <c r="Z860" s="445">
        <v>83.674425000000014</v>
      </c>
      <c r="AA860" s="445">
        <v>83.674425000000014</v>
      </c>
      <c r="AB860" s="445">
        <v>83.674425000000014</v>
      </c>
      <c r="AC860" s="445">
        <v>83.674425000000014</v>
      </c>
      <c r="AD860" s="445">
        <v>83.674425000000014</v>
      </c>
      <c r="AE860" s="445">
        <v>83.674425000000014</v>
      </c>
    </row>
    <row r="861" spans="2:31" ht="14.4" x14ac:dyDescent="0.3">
      <c r="B861" s="75" t="s">
        <v>351</v>
      </c>
      <c r="C861" s="445">
        <v>0</v>
      </c>
      <c r="D861" s="445">
        <v>0</v>
      </c>
      <c r="E861" s="445">
        <v>0</v>
      </c>
      <c r="F861" s="446">
        <v>0</v>
      </c>
      <c r="G861" s="445">
        <v>0</v>
      </c>
      <c r="H861" s="445">
        <v>0</v>
      </c>
      <c r="I861" s="445">
        <v>0</v>
      </c>
      <c r="J861" s="445">
        <v>0</v>
      </c>
      <c r="K861" s="446">
        <v>0</v>
      </c>
      <c r="L861" s="445">
        <v>0</v>
      </c>
      <c r="M861" s="445">
        <v>0</v>
      </c>
      <c r="N861" s="445">
        <v>0</v>
      </c>
      <c r="O861" s="445">
        <v>0</v>
      </c>
      <c r="P861" s="446">
        <v>0</v>
      </c>
      <c r="Q861" s="445">
        <v>0</v>
      </c>
      <c r="R861" s="445">
        <v>0</v>
      </c>
      <c r="S861" s="445">
        <v>199.28999999999996</v>
      </c>
      <c r="T861" s="445">
        <v>1195.74</v>
      </c>
      <c r="U861" s="446">
        <v>1195.74</v>
      </c>
      <c r="V861" s="445">
        <v>1195.74</v>
      </c>
      <c r="W861" s="445">
        <v>1195.74</v>
      </c>
      <c r="X861" s="445">
        <v>1195.74</v>
      </c>
      <c r="Y861" s="445">
        <v>1195.74</v>
      </c>
      <c r="Z861" s="445">
        <v>1195.74</v>
      </c>
      <c r="AA861" s="445">
        <v>1195.74</v>
      </c>
      <c r="AB861" s="445">
        <v>1195.74</v>
      </c>
      <c r="AC861" s="445">
        <v>1195.74</v>
      </c>
      <c r="AD861" s="445">
        <v>1195.74</v>
      </c>
      <c r="AE861" s="445">
        <v>1195.74</v>
      </c>
    </row>
    <row r="862" spans="2:31" ht="14.4" x14ac:dyDescent="0.3">
      <c r="B862" s="75" t="s">
        <v>408</v>
      </c>
      <c r="C862" s="445">
        <v>0</v>
      </c>
      <c r="D862" s="445">
        <v>0</v>
      </c>
      <c r="E862" s="445">
        <v>0</v>
      </c>
      <c r="F862" s="446">
        <v>0</v>
      </c>
      <c r="G862" s="445">
        <v>0</v>
      </c>
      <c r="H862" s="445">
        <v>0</v>
      </c>
      <c r="I862" s="445">
        <v>0</v>
      </c>
      <c r="J862" s="445">
        <v>0</v>
      </c>
      <c r="K862" s="446">
        <v>0</v>
      </c>
      <c r="L862" s="445">
        <v>2304.0696095999997</v>
      </c>
      <c r="M862" s="445">
        <v>8818.995211200001</v>
      </c>
      <c r="N862" s="445">
        <v>9700.4042592000023</v>
      </c>
      <c r="O862" s="445">
        <v>9801.3840191999989</v>
      </c>
      <c r="P862" s="446">
        <v>9801.3840191999989</v>
      </c>
      <c r="Q862" s="445">
        <v>9801.3840191999989</v>
      </c>
      <c r="R862" s="445">
        <v>9801.3840191999989</v>
      </c>
      <c r="S862" s="445">
        <v>9801.3840191999989</v>
      </c>
      <c r="T862" s="445">
        <v>9801.3840191999989</v>
      </c>
      <c r="U862" s="446">
        <v>9801.3840191999989</v>
      </c>
      <c r="V862" s="445">
        <v>9801.3840191999989</v>
      </c>
      <c r="W862" s="445">
        <v>9801.3840191999989</v>
      </c>
      <c r="X862" s="445">
        <v>9801.3840191999989</v>
      </c>
      <c r="Y862" s="445">
        <v>9801.3840191999989</v>
      </c>
      <c r="Z862" s="445">
        <v>9801.3840191999989</v>
      </c>
      <c r="AA862" s="445">
        <v>9801.3840191999989</v>
      </c>
      <c r="AB862" s="445">
        <v>9801.3840191999989</v>
      </c>
      <c r="AC862" s="445">
        <v>9801.3840191999989</v>
      </c>
      <c r="AD862" s="445">
        <v>9801.3840191999989</v>
      </c>
      <c r="AE862" s="445">
        <v>9801.3840191999989</v>
      </c>
    </row>
    <row r="863" spans="2:31" ht="14.4" x14ac:dyDescent="0.3">
      <c r="B863" s="75" t="s">
        <v>409</v>
      </c>
      <c r="C863" s="445">
        <v>0</v>
      </c>
      <c r="D863" s="445">
        <v>0</v>
      </c>
      <c r="E863" s="445">
        <v>0</v>
      </c>
      <c r="F863" s="446">
        <v>0</v>
      </c>
      <c r="G863" s="445">
        <v>0</v>
      </c>
      <c r="H863" s="445">
        <v>0</v>
      </c>
      <c r="I863" s="445">
        <v>0</v>
      </c>
      <c r="J863" s="445">
        <v>0</v>
      </c>
      <c r="K863" s="446">
        <v>0</v>
      </c>
      <c r="L863" s="445">
        <v>0</v>
      </c>
      <c r="M863" s="445">
        <v>0</v>
      </c>
      <c r="N863" s="445">
        <v>0</v>
      </c>
      <c r="O863" s="445">
        <v>0</v>
      </c>
      <c r="P863" s="446">
        <v>0</v>
      </c>
      <c r="Q863" s="445">
        <v>0</v>
      </c>
      <c r="R863" s="445">
        <v>0</v>
      </c>
      <c r="S863" s="445">
        <v>0</v>
      </c>
      <c r="T863" s="445">
        <v>10804.264041312003</v>
      </c>
      <c r="U863" s="446">
        <v>11973.074601312001</v>
      </c>
      <c r="V863" s="445">
        <v>11843.206761311998</v>
      </c>
      <c r="W863" s="445">
        <v>14153.555634912002</v>
      </c>
      <c r="X863" s="445">
        <v>14386.019068512</v>
      </c>
      <c r="Y863" s="445">
        <v>14509.653252192003</v>
      </c>
      <c r="Z863" s="445">
        <v>17496.613572192</v>
      </c>
      <c r="AA863" s="445">
        <v>18655.034704991998</v>
      </c>
      <c r="AB863" s="445">
        <v>18748.539549792</v>
      </c>
      <c r="AC863" s="445">
        <v>18834.252324192003</v>
      </c>
      <c r="AD863" s="445">
        <v>18896.588887392005</v>
      </c>
      <c r="AE863" s="445">
        <v>18958.925450592003</v>
      </c>
    </row>
    <row r="864" spans="2:31" ht="14.4" x14ac:dyDescent="0.3">
      <c r="B864" s="75" t="s">
        <v>410</v>
      </c>
      <c r="C864" s="445">
        <v>8617.3501037829974</v>
      </c>
      <c r="D864" s="445">
        <v>10746.467002505997</v>
      </c>
      <c r="E864" s="445">
        <v>8737.1715032880002</v>
      </c>
      <c r="F864" s="446">
        <v>8179.2495543979994</v>
      </c>
      <c r="G864" s="445">
        <v>10627.906081386001</v>
      </c>
      <c r="H864" s="445">
        <v>11727.032459975997</v>
      </c>
      <c r="I864" s="445">
        <v>10525.101438663996</v>
      </c>
      <c r="J864" s="445">
        <v>10935.455724973001</v>
      </c>
      <c r="K864" s="446">
        <v>12398.829869420999</v>
      </c>
      <c r="L864" s="445">
        <v>14842.367923951573</v>
      </c>
      <c r="M864" s="445">
        <v>15025.897879651571</v>
      </c>
      <c r="N864" s="445">
        <v>15480.125503042244</v>
      </c>
      <c r="O864" s="445">
        <v>15691.649672695572</v>
      </c>
      <c r="P864" s="446">
        <v>15811.505970295573</v>
      </c>
      <c r="Q864" s="445">
        <v>15811.505970295573</v>
      </c>
      <c r="R864" s="445">
        <v>16363.483063062238</v>
      </c>
      <c r="S864" s="445">
        <v>17678.60073957557</v>
      </c>
      <c r="T864" s="445">
        <v>21178.737563655573</v>
      </c>
      <c r="U864" s="446">
        <v>21178.737563655573</v>
      </c>
      <c r="V864" s="445">
        <v>21178.737563655573</v>
      </c>
      <c r="W864" s="445">
        <v>21496.689686455571</v>
      </c>
      <c r="X864" s="445">
        <v>21794.665759655574</v>
      </c>
      <c r="Y864" s="445">
        <v>21953.142419815573</v>
      </c>
      <c r="Z864" s="445">
        <v>21953.142419815573</v>
      </c>
      <c r="AA864" s="445">
        <v>22106.292133415569</v>
      </c>
      <c r="AB864" s="445">
        <v>22226.148431015572</v>
      </c>
      <c r="AC864" s="445">
        <v>22336.016703815578</v>
      </c>
      <c r="AD864" s="445">
        <v>22415.920902215574</v>
      </c>
      <c r="AE864" s="445">
        <v>22495.82510061557</v>
      </c>
    </row>
    <row r="865" spans="2:31" ht="14.4" x14ac:dyDescent="0.3">
      <c r="B865" s="443" t="s">
        <v>411</v>
      </c>
      <c r="C865" s="448">
        <v>14355.936603115997</v>
      </c>
      <c r="D865" s="448">
        <v>15403.892024309995</v>
      </c>
      <c r="E865" s="448">
        <v>15219.198244824998</v>
      </c>
      <c r="F865" s="446">
        <v>16255.668056694998</v>
      </c>
      <c r="G865" s="448">
        <v>17103.423808663003</v>
      </c>
      <c r="H865" s="448">
        <v>18981.714018310995</v>
      </c>
      <c r="I865" s="448">
        <v>19368.831721328996</v>
      </c>
      <c r="J865" s="448">
        <v>20476.482663163999</v>
      </c>
      <c r="K865" s="446">
        <v>21756.487790724001</v>
      </c>
      <c r="L865" s="448">
        <v>25432.328631230328</v>
      </c>
      <c r="M865" s="448">
        <v>26139.009809334075</v>
      </c>
      <c r="N865" s="448">
        <v>26994.236490373911</v>
      </c>
      <c r="O865" s="448">
        <v>27513.667122813564</v>
      </c>
      <c r="P865" s="446">
        <v>27939.214779810613</v>
      </c>
      <c r="Q865" s="448">
        <v>28336.036215563006</v>
      </c>
      <c r="R865" s="448">
        <v>28913.250148389128</v>
      </c>
      <c r="S865" s="448">
        <v>30006.750999173713</v>
      </c>
      <c r="T865" s="448">
        <v>43132.494064767576</v>
      </c>
      <c r="U865" s="446">
        <v>44301.304624767574</v>
      </c>
      <c r="V865" s="448">
        <v>44963.2608442087</v>
      </c>
      <c r="W865" s="448">
        <v>47297.827077049616</v>
      </c>
      <c r="X865" s="448">
        <v>47858.617523721325</v>
      </c>
      <c r="Y865" s="448">
        <v>48213.880746691364</v>
      </c>
      <c r="Z865" s="448">
        <v>50929.762249250656</v>
      </c>
      <c r="AA865" s="448">
        <v>52200.22505455499</v>
      </c>
      <c r="AB865" s="448">
        <v>52455.219105558703</v>
      </c>
      <c r="AC865" s="448">
        <v>52696.529892276085</v>
      </c>
      <c r="AD865" s="448">
        <v>52895.995489287983</v>
      </c>
      <c r="AE865" s="448">
        <v>53095.146617310456</v>
      </c>
    </row>
    <row r="867" spans="2:31" ht="14.4" x14ac:dyDescent="0.3">
      <c r="C867" s="460">
        <f>+SUM(C854:C858)/C865</f>
        <v>0.39966784201928252</v>
      </c>
      <c r="D867" s="460">
        <f t="shared" ref="D867:AE867" si="404">+SUM(D854:D858)/D865</f>
        <v>0.30217790844405135</v>
      </c>
      <c r="E867" s="460">
        <f t="shared" si="404"/>
        <v>0.4257001152129678</v>
      </c>
      <c r="F867" s="461">
        <f t="shared" si="404"/>
        <v>0.49662576918652629</v>
      </c>
      <c r="G867" s="460">
        <f t="shared" si="404"/>
        <v>0.3784104872615523</v>
      </c>
      <c r="H867" s="460">
        <f t="shared" si="404"/>
        <v>0.38204966755580072</v>
      </c>
      <c r="I867" s="460">
        <f t="shared" si="404"/>
        <v>0.45347927162936436</v>
      </c>
      <c r="J867" s="460">
        <f t="shared" si="404"/>
        <v>0.46125117933289622</v>
      </c>
      <c r="K867" s="461">
        <f t="shared" si="404"/>
        <v>0.42391004310558761</v>
      </c>
      <c r="L867" s="460">
        <f t="shared" si="404"/>
        <v>0.31981037894780007</v>
      </c>
      <c r="M867" s="460">
        <f>+SUM(M854:M858)/M865</f>
        <v>8.1936855814549597E-2</v>
      </c>
      <c r="N867" s="460">
        <f t="shared" si="404"/>
        <v>6.1544185112407078E-2</v>
      </c>
      <c r="O867" s="460">
        <f t="shared" si="404"/>
        <v>6.7903161798773023E-2</v>
      </c>
      <c r="P867" s="461">
        <f t="shared" si="404"/>
        <v>7.7810216459124712E-2</v>
      </c>
      <c r="Q867" s="460">
        <f t="shared" si="404"/>
        <v>9.0724678847477105E-2</v>
      </c>
      <c r="R867" s="460">
        <f t="shared" si="404"/>
        <v>8.9786330218967911E-2</v>
      </c>
      <c r="S867" s="460">
        <f t="shared" si="404"/>
        <v>7.2487281274072016E-2</v>
      </c>
      <c r="T867" s="460">
        <f t="shared" si="404"/>
        <v>0</v>
      </c>
      <c r="U867" s="461">
        <f t="shared" si="404"/>
        <v>0</v>
      </c>
      <c r="V867" s="460">
        <f t="shared" si="404"/>
        <v>1.7610467848065806E-2</v>
      </c>
      <c r="W867" s="460">
        <f t="shared" si="404"/>
        <v>1.0530912869858605E-2</v>
      </c>
      <c r="X867" s="460">
        <f t="shared" si="404"/>
        <v>1.1041694538957975E-2</v>
      </c>
      <c r="Y867" s="460">
        <f t="shared" si="404"/>
        <v>1.2477581260145077E-2</v>
      </c>
      <c r="Z867" s="460">
        <f t="shared" si="404"/>
        <v>6.4896002424975939E-3</v>
      </c>
      <c r="AA867" s="460">
        <f t="shared" si="404"/>
        <v>5.544147674554311E-3</v>
      </c>
      <c r="AB867" s="460">
        <f t="shared" si="404"/>
        <v>6.3108813688293654E-3</v>
      </c>
      <c r="AC867" s="460">
        <f t="shared" si="404"/>
        <v>7.1497763750042742E-3</v>
      </c>
      <c r="AD867" s="460">
        <f t="shared" si="404"/>
        <v>8.2046520888012058E-3</v>
      </c>
      <c r="AE867" s="460">
        <f t="shared" si="404"/>
        <v>9.2457340751148729E-3</v>
      </c>
    </row>
    <row r="868" spans="2:31" x14ac:dyDescent="0.2">
      <c r="L868" s="462">
        <v>32</v>
      </c>
      <c r="M868" s="463">
        <f>+O875</f>
        <v>4.7514052023274224E-2</v>
      </c>
      <c r="N868" s="463">
        <f>+O876</f>
        <v>4.1318471275501915E-2</v>
      </c>
      <c r="O868" s="463">
        <f>+O877</f>
        <v>4.7309606339843609E-2</v>
      </c>
      <c r="P868" s="464">
        <f>+O878</f>
        <v>5.6005983548816703E-2</v>
      </c>
      <c r="Q868" s="463">
        <f>+O879</f>
        <v>7.6608961621583538E-2</v>
      </c>
      <c r="R868" s="463">
        <f>+O880</f>
        <v>0.10261483982560718</v>
      </c>
      <c r="S868" s="463">
        <f>+O881</f>
        <v>8.6514896732946323E-2</v>
      </c>
      <c r="T868" s="463">
        <f>+O882</f>
        <v>2.5327875487024441E-2</v>
      </c>
      <c r="U868" s="464">
        <f>+O883</f>
        <v>3.8524205169995725E-2</v>
      </c>
    </row>
    <row r="873" spans="2:31" ht="22.8" x14ac:dyDescent="0.2">
      <c r="G873" s="465" t="s">
        <v>431</v>
      </c>
      <c r="H873" s="465" t="s">
        <v>432</v>
      </c>
      <c r="I873" s="465" t="s">
        <v>390</v>
      </c>
      <c r="J873" s="465" t="s">
        <v>433</v>
      </c>
      <c r="K873" s="466" t="s">
        <v>434</v>
      </c>
      <c r="L873" s="465" t="s">
        <v>435</v>
      </c>
      <c r="M873" s="465" t="s">
        <v>436</v>
      </c>
      <c r="N873" s="467" t="s">
        <v>203</v>
      </c>
    </row>
    <row r="874" spans="2:31" ht="14.4" x14ac:dyDescent="0.3">
      <c r="B874" s="621" t="s">
        <v>437</v>
      </c>
      <c r="C874" s="621"/>
      <c r="D874" s="621"/>
      <c r="E874" s="621"/>
      <c r="G874" s="468">
        <v>2016</v>
      </c>
      <c r="H874" s="424">
        <v>17975.484986000003</v>
      </c>
      <c r="I874" s="424">
        <v>74.532499999999999</v>
      </c>
      <c r="J874" s="424">
        <v>3912.5110942069996</v>
      </c>
      <c r="K874" s="425">
        <v>48.842579999999998</v>
      </c>
      <c r="L874" s="424">
        <v>0</v>
      </c>
      <c r="M874" s="424">
        <v>230.4684</v>
      </c>
      <c r="N874" s="428">
        <v>22241.839560207005</v>
      </c>
      <c r="O874" s="469">
        <v>0.32</v>
      </c>
    </row>
    <row r="875" spans="2:31" ht="22.8" x14ac:dyDescent="0.3">
      <c r="B875" s="470" t="s">
        <v>438</v>
      </c>
      <c r="C875" s="470" t="s">
        <v>439</v>
      </c>
      <c r="D875" s="470" t="s">
        <v>440</v>
      </c>
      <c r="E875" s="470" t="s">
        <v>441</v>
      </c>
      <c r="G875" s="468">
        <v>2017</v>
      </c>
      <c r="H875" s="424">
        <v>22161.934986000004</v>
      </c>
      <c r="I875" s="424">
        <v>74.532499999999999</v>
      </c>
      <c r="J875" s="424">
        <v>1124.3856862000002</v>
      </c>
      <c r="K875" s="425">
        <v>48.842579999999998</v>
      </c>
      <c r="L875" s="424">
        <v>0</v>
      </c>
      <c r="M875" s="424">
        <v>254.5812</v>
      </c>
      <c r="N875" s="428">
        <v>23664.276952200005</v>
      </c>
      <c r="O875" s="469">
        <v>4.7514052023274224E-2</v>
      </c>
    </row>
    <row r="876" spans="2:31" ht="14.4" x14ac:dyDescent="0.3">
      <c r="B876" s="471" t="s">
        <v>442</v>
      </c>
      <c r="C876" s="471" t="s">
        <v>443</v>
      </c>
      <c r="D876" s="472" t="s">
        <v>444</v>
      </c>
      <c r="E876" s="473">
        <v>487</v>
      </c>
      <c r="G876" s="468">
        <v>2018</v>
      </c>
      <c r="H876" s="424">
        <v>24070.434986</v>
      </c>
      <c r="I876" s="424">
        <v>74.532499999999999</v>
      </c>
      <c r="J876" s="424">
        <v>1053.7895133999998</v>
      </c>
      <c r="K876" s="425">
        <v>48.842579999999998</v>
      </c>
      <c r="L876" s="424">
        <v>0</v>
      </c>
      <c r="M876" s="424">
        <v>256.47839999999997</v>
      </c>
      <c r="N876" s="428">
        <v>25504.077979400001</v>
      </c>
      <c r="O876" s="469">
        <v>4.1318471275501915E-2</v>
      </c>
    </row>
    <row r="877" spans="2:31" ht="14.4" x14ac:dyDescent="0.3">
      <c r="B877" s="471" t="s">
        <v>442</v>
      </c>
      <c r="C877" s="471" t="s">
        <v>443</v>
      </c>
      <c r="D877" s="472" t="s">
        <v>445</v>
      </c>
      <c r="E877" s="473">
        <v>1500</v>
      </c>
      <c r="G877" s="468">
        <v>2019</v>
      </c>
      <c r="H877" s="424">
        <v>25795.534985999999</v>
      </c>
      <c r="I877" s="424">
        <v>74.532499999999999</v>
      </c>
      <c r="J877" s="424">
        <v>1299.8423542000005</v>
      </c>
      <c r="K877" s="425">
        <v>48.842579999999998</v>
      </c>
      <c r="L877" s="424">
        <v>0</v>
      </c>
      <c r="M877" s="424">
        <v>256.47839999999997</v>
      </c>
      <c r="N877" s="428">
        <v>27475.230820200002</v>
      </c>
      <c r="O877" s="469">
        <v>4.7309606339843609E-2</v>
      </c>
    </row>
    <row r="878" spans="2:31" ht="14.4" x14ac:dyDescent="0.3">
      <c r="B878" s="471" t="s">
        <v>446</v>
      </c>
      <c r="C878" s="471" t="s">
        <v>443</v>
      </c>
      <c r="D878" s="472" t="s">
        <v>447</v>
      </c>
      <c r="E878" s="473">
        <v>8</v>
      </c>
      <c r="G878" s="468">
        <v>2020</v>
      </c>
      <c r="H878" s="424">
        <v>27330.534985999999</v>
      </c>
      <c r="I878" s="424">
        <v>74.532499999999999</v>
      </c>
      <c r="J878" s="424">
        <v>1644.022667</v>
      </c>
      <c r="K878" s="425">
        <v>48.842579999999998</v>
      </c>
      <c r="L878" s="424">
        <v>0</v>
      </c>
      <c r="M878" s="424">
        <v>256.47839999999997</v>
      </c>
      <c r="N878" s="428">
        <v>29354.411133000001</v>
      </c>
      <c r="O878" s="469">
        <v>5.6005983548816703E-2</v>
      </c>
    </row>
    <row r="879" spans="2:31" ht="14.4" x14ac:dyDescent="0.3">
      <c r="B879" s="471" t="s">
        <v>448</v>
      </c>
      <c r="C879" s="471" t="s">
        <v>443</v>
      </c>
      <c r="D879" s="472" t="s">
        <v>449</v>
      </c>
      <c r="E879" s="473">
        <v>4</v>
      </c>
      <c r="G879" s="468">
        <v>2021</v>
      </c>
      <c r="H879" s="424">
        <v>28179.534986000002</v>
      </c>
      <c r="I879" s="424">
        <v>74.532499999999999</v>
      </c>
      <c r="J879" s="424">
        <v>2369.4242243999997</v>
      </c>
      <c r="K879" s="425">
        <v>48.842579999999998</v>
      </c>
      <c r="L879" s="424">
        <v>0</v>
      </c>
      <c r="M879" s="424">
        <v>256.47839999999997</v>
      </c>
      <c r="N879" s="428">
        <v>30928.812690400006</v>
      </c>
      <c r="O879" s="469">
        <v>7.6608961621583538E-2</v>
      </c>
    </row>
    <row r="880" spans="2:31" ht="14.4" x14ac:dyDescent="0.3">
      <c r="B880" s="471" t="s">
        <v>448</v>
      </c>
      <c r="C880" s="471" t="s">
        <v>443</v>
      </c>
      <c r="D880" s="472" t="s">
        <v>450</v>
      </c>
      <c r="E880" s="473">
        <v>49</v>
      </c>
      <c r="G880" s="468">
        <v>2022</v>
      </c>
      <c r="H880" s="424">
        <v>29359.834986000002</v>
      </c>
      <c r="I880" s="424">
        <v>74.532499999999999</v>
      </c>
      <c r="J880" s="424">
        <v>3400.6951572600001</v>
      </c>
      <c r="K880" s="425">
        <v>48.842579999999998</v>
      </c>
      <c r="L880" s="424">
        <v>0</v>
      </c>
      <c r="M880" s="424">
        <v>256.47839999999997</v>
      </c>
      <c r="N880" s="428">
        <v>33140.383623260001</v>
      </c>
      <c r="O880" s="469">
        <v>0.10261483982560718</v>
      </c>
    </row>
    <row r="881" spans="2:15" ht="14.4" x14ac:dyDescent="0.3">
      <c r="B881" s="471" t="s">
        <v>451</v>
      </c>
      <c r="C881" s="471" t="s">
        <v>443</v>
      </c>
      <c r="D881" s="472" t="s">
        <v>452</v>
      </c>
      <c r="E881" s="473">
        <v>7.19</v>
      </c>
      <c r="G881" s="468">
        <v>2023</v>
      </c>
      <c r="H881" s="424">
        <v>33533.634985999997</v>
      </c>
      <c r="I881" s="424">
        <v>74.532499999999999</v>
      </c>
      <c r="J881" s="424">
        <v>3240.1298087099995</v>
      </c>
      <c r="K881" s="425">
        <v>48.842579999999998</v>
      </c>
      <c r="L881" s="424">
        <v>298.08</v>
      </c>
      <c r="M881" s="424">
        <v>256.47839999999997</v>
      </c>
      <c r="N881" s="428">
        <v>37451.698274709997</v>
      </c>
      <c r="O881" s="469">
        <v>8.6514896732946323E-2</v>
      </c>
    </row>
    <row r="882" spans="2:15" ht="14.4" x14ac:dyDescent="0.3">
      <c r="B882" s="474" t="s">
        <v>453</v>
      </c>
      <c r="C882" s="474" t="s">
        <v>443</v>
      </c>
      <c r="D882" s="475" t="s">
        <v>454</v>
      </c>
      <c r="E882" s="476">
        <v>77</v>
      </c>
      <c r="G882" s="468">
        <v>2024</v>
      </c>
      <c r="H882" s="424">
        <v>39688.134985999997</v>
      </c>
      <c r="I882" s="424">
        <v>74.532499999999999</v>
      </c>
      <c r="J882" s="424">
        <v>1071.9397243000001</v>
      </c>
      <c r="K882" s="425">
        <v>48.842579999999998</v>
      </c>
      <c r="L882" s="424">
        <v>1182.6000000000004</v>
      </c>
      <c r="M882" s="424">
        <v>256.47839999999997</v>
      </c>
      <c r="N882" s="428">
        <v>42322.528190299992</v>
      </c>
      <c r="O882" s="469">
        <v>2.5327875487024441E-2</v>
      </c>
    </row>
    <row r="883" spans="2:15" ht="14.4" x14ac:dyDescent="0.3">
      <c r="B883" s="471" t="s">
        <v>453</v>
      </c>
      <c r="C883" s="471" t="s">
        <v>443</v>
      </c>
      <c r="D883" s="472" t="s">
        <v>455</v>
      </c>
      <c r="E883" s="473">
        <v>22.8</v>
      </c>
      <c r="G883" s="468">
        <v>2025</v>
      </c>
      <c r="H883" s="424">
        <v>43943.834985999994</v>
      </c>
      <c r="I883" s="424">
        <v>74.532499999999999</v>
      </c>
      <c r="J883" s="424">
        <v>1823.3361701000003</v>
      </c>
      <c r="K883" s="425">
        <v>48.842579999999998</v>
      </c>
      <c r="L883" s="424">
        <v>1182.6000000000004</v>
      </c>
      <c r="M883" s="424">
        <v>256.47839999999997</v>
      </c>
      <c r="N883" s="428">
        <v>47329.624636099994</v>
      </c>
      <c r="O883" s="469">
        <v>3.8524205169995725E-2</v>
      </c>
    </row>
    <row r="884" spans="2:15" x14ac:dyDescent="0.2">
      <c r="B884" s="471" t="s">
        <v>453</v>
      </c>
      <c r="C884" s="471" t="s">
        <v>443</v>
      </c>
      <c r="D884" s="472" t="s">
        <v>456</v>
      </c>
      <c r="E884" s="473">
        <v>7.42</v>
      </c>
    </row>
    <row r="885" spans="2:15" x14ac:dyDescent="0.2">
      <c r="B885" s="471" t="s">
        <v>457</v>
      </c>
      <c r="C885" s="471" t="s">
        <v>443</v>
      </c>
      <c r="D885" s="472" t="s">
        <v>458</v>
      </c>
      <c r="E885" s="473">
        <v>204</v>
      </c>
    </row>
    <row r="886" spans="2:15" x14ac:dyDescent="0.2">
      <c r="B886" s="471" t="s">
        <v>457</v>
      </c>
      <c r="C886" s="471" t="s">
        <v>443</v>
      </c>
      <c r="D886" s="472" t="s">
        <v>459</v>
      </c>
      <c r="E886" s="473">
        <v>10</v>
      </c>
    </row>
    <row r="887" spans="2:15" x14ac:dyDescent="0.2">
      <c r="B887" s="471" t="s">
        <v>460</v>
      </c>
      <c r="C887" s="471" t="s">
        <v>443</v>
      </c>
      <c r="D887" s="472" t="s">
        <v>242</v>
      </c>
      <c r="E887" s="473">
        <v>275</v>
      </c>
    </row>
    <row r="888" spans="2:15" x14ac:dyDescent="0.2">
      <c r="B888" s="471" t="s">
        <v>461</v>
      </c>
      <c r="C888" s="471" t="s">
        <v>443</v>
      </c>
      <c r="D888" s="472" t="s">
        <v>462</v>
      </c>
      <c r="E888" s="473">
        <v>5.95</v>
      </c>
    </row>
    <row r="889" spans="2:15" x14ac:dyDescent="0.2">
      <c r="B889" s="474" t="s">
        <v>463</v>
      </c>
      <c r="C889" s="474" t="s">
        <v>443</v>
      </c>
      <c r="D889" s="475" t="s">
        <v>464</v>
      </c>
      <c r="E889" s="476">
        <v>312</v>
      </c>
    </row>
    <row r="890" spans="2:15" x14ac:dyDescent="0.2">
      <c r="B890" s="471" t="s">
        <v>465</v>
      </c>
      <c r="C890" s="471" t="s">
        <v>443</v>
      </c>
      <c r="D890" s="472" t="s">
        <v>466</v>
      </c>
      <c r="E890" s="473">
        <v>180</v>
      </c>
    </row>
    <row r="891" spans="2:15" x14ac:dyDescent="0.2">
      <c r="B891" s="471" t="s">
        <v>465</v>
      </c>
      <c r="C891" s="471" t="s">
        <v>443</v>
      </c>
      <c r="D891" s="472" t="s">
        <v>467</v>
      </c>
      <c r="E891" s="473">
        <v>49.7</v>
      </c>
    </row>
    <row r="892" spans="2:15" x14ac:dyDescent="0.2">
      <c r="B892" s="471" t="s">
        <v>465</v>
      </c>
      <c r="C892" s="471" t="s">
        <v>443</v>
      </c>
      <c r="D892" s="472" t="s">
        <v>468</v>
      </c>
      <c r="E892" s="473">
        <v>10</v>
      </c>
    </row>
    <row r="893" spans="2:15" x14ac:dyDescent="0.2">
      <c r="B893" s="471" t="s">
        <v>465</v>
      </c>
      <c r="C893" s="471" t="s">
        <v>443</v>
      </c>
      <c r="D893" s="472" t="s">
        <v>469</v>
      </c>
      <c r="E893" s="473">
        <v>10</v>
      </c>
    </row>
    <row r="894" spans="2:15" x14ac:dyDescent="0.2">
      <c r="B894" s="471" t="s">
        <v>470</v>
      </c>
      <c r="C894" s="471" t="s">
        <v>443</v>
      </c>
      <c r="D894" s="472" t="s">
        <v>471</v>
      </c>
      <c r="E894" s="473">
        <v>18</v>
      </c>
    </row>
    <row r="895" spans="2:15" x14ac:dyDescent="0.2">
      <c r="B895" s="471" t="s">
        <v>472</v>
      </c>
      <c r="C895" s="471" t="s">
        <v>443</v>
      </c>
      <c r="D895" s="472" t="s">
        <v>473</v>
      </c>
      <c r="E895" s="473">
        <v>47</v>
      </c>
    </row>
    <row r="896" spans="2:15" x14ac:dyDescent="0.2">
      <c r="B896" s="471" t="s">
        <v>474</v>
      </c>
      <c r="C896" s="471" t="s">
        <v>443</v>
      </c>
      <c r="D896" s="472" t="s">
        <v>475</v>
      </c>
      <c r="E896" s="473">
        <v>30.9</v>
      </c>
    </row>
    <row r="897" spans="2:5" x14ac:dyDescent="0.2">
      <c r="B897" s="471" t="s">
        <v>476</v>
      </c>
      <c r="C897" s="471" t="s">
        <v>443</v>
      </c>
      <c r="D897" s="472" t="s">
        <v>477</v>
      </c>
      <c r="E897" s="473">
        <v>50</v>
      </c>
    </row>
    <row r="898" spans="2:5" x14ac:dyDescent="0.2">
      <c r="B898" s="471" t="s">
        <v>478</v>
      </c>
      <c r="C898" s="471" t="s">
        <v>443</v>
      </c>
      <c r="D898" s="472" t="s">
        <v>479</v>
      </c>
      <c r="E898" s="473">
        <v>38</v>
      </c>
    </row>
    <row r="899" spans="2:5" x14ac:dyDescent="0.2">
      <c r="B899" s="477" t="s">
        <v>478</v>
      </c>
      <c r="C899" s="478" t="s">
        <v>443</v>
      </c>
      <c r="D899" s="479" t="s">
        <v>480</v>
      </c>
      <c r="E899" s="480">
        <v>5</v>
      </c>
    </row>
    <row r="900" spans="2:5" x14ac:dyDescent="0.2">
      <c r="B900" s="471" t="s">
        <v>481</v>
      </c>
      <c r="C900" s="471" t="s">
        <v>443</v>
      </c>
      <c r="D900" s="472" t="s">
        <v>482</v>
      </c>
      <c r="E900" s="473">
        <v>200</v>
      </c>
    </row>
    <row r="901" spans="2:5" x14ac:dyDescent="0.2">
      <c r="B901" s="471" t="s">
        <v>483</v>
      </c>
      <c r="C901" s="471" t="s">
        <v>484</v>
      </c>
      <c r="D901" s="472" t="s">
        <v>485</v>
      </c>
      <c r="E901" s="473">
        <v>144.5</v>
      </c>
    </row>
    <row r="902" spans="2:5" x14ac:dyDescent="0.2">
      <c r="B902" s="471" t="s">
        <v>483</v>
      </c>
      <c r="C902" s="471" t="s">
        <v>443</v>
      </c>
      <c r="D902" s="472" t="s">
        <v>486</v>
      </c>
      <c r="E902" s="473">
        <v>129</v>
      </c>
    </row>
    <row r="903" spans="2:5" x14ac:dyDescent="0.2">
      <c r="B903" s="471" t="s">
        <v>487</v>
      </c>
      <c r="C903" s="471" t="s">
        <v>443</v>
      </c>
      <c r="D903" s="472" t="s">
        <v>488</v>
      </c>
      <c r="E903" s="473">
        <v>588.29999999999995</v>
      </c>
    </row>
    <row r="904" spans="2:5" x14ac:dyDescent="0.2">
      <c r="B904" s="477" t="s">
        <v>487</v>
      </c>
      <c r="C904" s="478" t="s">
        <v>443</v>
      </c>
      <c r="D904" s="479" t="s">
        <v>489</v>
      </c>
      <c r="E904" s="480">
        <v>150</v>
      </c>
    </row>
    <row r="905" spans="2:5" x14ac:dyDescent="0.2">
      <c r="B905" s="471" t="s">
        <v>490</v>
      </c>
      <c r="C905" s="471" t="s">
        <v>491</v>
      </c>
      <c r="D905" s="472" t="s">
        <v>492</v>
      </c>
      <c r="E905" s="473">
        <v>1200</v>
      </c>
    </row>
    <row r="906" spans="2:5" x14ac:dyDescent="0.2">
      <c r="B906" s="471" t="s">
        <v>493</v>
      </c>
      <c r="C906" s="471" t="s">
        <v>491</v>
      </c>
      <c r="D906" s="472" t="s">
        <v>494</v>
      </c>
      <c r="E906" s="473">
        <v>1200</v>
      </c>
    </row>
    <row r="907" spans="2:5" x14ac:dyDescent="0.2">
      <c r="B907" s="75" t="s">
        <v>495</v>
      </c>
    </row>
  </sheetData>
  <mergeCells count="1">
    <mergeCell ref="B874:E87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5A4A-C8D2-43D6-BD77-809FA71FA2E5}">
  <dimension ref="A1:W65"/>
  <sheetViews>
    <sheetView workbookViewId="0">
      <selection activeCell="B2" sqref="B2:B11"/>
    </sheetView>
  </sheetViews>
  <sheetFormatPr defaultRowHeight="14.4" x14ac:dyDescent="0.3"/>
  <cols>
    <col min="1" max="1" width="37.6640625" bestFit="1" customWidth="1"/>
    <col min="2" max="2" width="8.77734375" bestFit="1" customWidth="1"/>
    <col min="3" max="3" width="15.33203125" bestFit="1" customWidth="1"/>
    <col min="4" max="4" width="19.33203125" bestFit="1" customWidth="1"/>
    <col min="5" max="5" width="7.44140625" bestFit="1" customWidth="1"/>
    <col min="6" max="6" width="7.44140625" customWidth="1"/>
    <col min="7" max="7" width="7.44140625" bestFit="1" customWidth="1"/>
    <col min="8" max="9" width="6.33203125" bestFit="1" customWidth="1"/>
    <col min="10" max="10" width="7" customWidth="1"/>
    <col min="12" max="12" width="24.109375" bestFit="1" customWidth="1"/>
    <col min="13" max="21" width="10.33203125" bestFit="1" customWidth="1"/>
    <col min="22" max="22" width="11.77734375" bestFit="1" customWidth="1"/>
  </cols>
  <sheetData>
    <row r="1" spans="1:22" ht="15.6" x14ac:dyDescent="0.3">
      <c r="A1" s="505" t="s">
        <v>496</v>
      </c>
      <c r="B1" s="506">
        <v>2010</v>
      </c>
      <c r="C1" s="507">
        <v>2011</v>
      </c>
      <c r="D1" s="507">
        <v>2012</v>
      </c>
      <c r="E1" s="507">
        <v>2013</v>
      </c>
      <c r="F1" s="507">
        <v>2014</v>
      </c>
      <c r="G1" s="506">
        <v>2015</v>
      </c>
      <c r="H1" s="507">
        <v>2016</v>
      </c>
      <c r="I1" s="507">
        <v>2017</v>
      </c>
      <c r="J1" s="508">
        <v>2018</v>
      </c>
      <c r="L1" s="505" t="s">
        <v>498</v>
      </c>
      <c r="M1" s="506">
        <v>2010</v>
      </c>
      <c r="N1" s="507">
        <v>2011</v>
      </c>
      <c r="O1" s="507">
        <v>2012</v>
      </c>
      <c r="P1" s="507">
        <v>2013</v>
      </c>
      <c r="Q1" s="507">
        <v>2014</v>
      </c>
      <c r="R1" s="506">
        <v>2015</v>
      </c>
      <c r="S1" s="507">
        <v>2016</v>
      </c>
      <c r="T1" s="507">
        <v>2017</v>
      </c>
      <c r="U1" s="508">
        <v>2018</v>
      </c>
    </row>
    <row r="2" spans="1:22" ht="15.6" x14ac:dyDescent="0.3">
      <c r="A2" s="509" t="s">
        <v>207</v>
      </c>
      <c r="B2" s="483">
        <v>8179.2495543520035</v>
      </c>
      <c r="C2" s="484">
        <v>10627.906081361001</v>
      </c>
      <c r="D2" s="484">
        <v>11727.032459935999</v>
      </c>
      <c r="E2" s="484">
        <v>10525.101438629001</v>
      </c>
      <c r="F2" s="484">
        <v>10935.455724944999</v>
      </c>
      <c r="G2" s="483">
        <v>12398.82986936099</v>
      </c>
      <c r="H2" s="484">
        <v>15103.460777197984</v>
      </c>
      <c r="I2" s="484">
        <v>19006.940057873999</v>
      </c>
      <c r="J2" s="510"/>
      <c r="L2" s="509" t="s">
        <v>207</v>
      </c>
      <c r="M2" s="535">
        <f>B2*0.0036</f>
        <v>29.445298395667212</v>
      </c>
      <c r="N2" s="536">
        <f t="shared" ref="N2:R11" si="0">C2*0.0036</f>
        <v>38.260461892899606</v>
      </c>
      <c r="O2" s="536">
        <f t="shared" si="0"/>
        <v>42.217316855769596</v>
      </c>
      <c r="P2" s="536">
        <f t="shared" si="0"/>
        <v>37.890365179064403</v>
      </c>
      <c r="Q2" s="536">
        <f t="shared" si="0"/>
        <v>39.367640609801995</v>
      </c>
      <c r="R2" s="535">
        <f t="shared" si="0"/>
        <v>44.635787529699563</v>
      </c>
      <c r="S2" s="536">
        <f t="shared" ref="S2" si="1">H2*0.0036</f>
        <v>54.372458797912742</v>
      </c>
      <c r="T2" s="536">
        <f t="shared" ref="T2" si="2">I2*0.0036</f>
        <v>68.424984208346388</v>
      </c>
      <c r="U2" s="537"/>
    </row>
    <row r="3" spans="1:22" x14ac:dyDescent="0.3">
      <c r="A3" s="511" t="s">
        <v>370</v>
      </c>
      <c r="B3" s="485">
        <v>0</v>
      </c>
      <c r="C3" s="486">
        <v>0</v>
      </c>
      <c r="D3" s="486">
        <v>0</v>
      </c>
      <c r="E3" s="486">
        <v>0</v>
      </c>
      <c r="F3" s="486">
        <v>0</v>
      </c>
      <c r="G3" s="485">
        <v>0</v>
      </c>
      <c r="H3" s="487"/>
      <c r="I3" s="487"/>
      <c r="J3" s="512"/>
      <c r="L3" s="511" t="s">
        <v>370</v>
      </c>
      <c r="M3" s="538">
        <f t="shared" ref="M3:M11" si="3">B3*0.0036</f>
        <v>0</v>
      </c>
      <c r="N3" s="539">
        <f t="shared" si="0"/>
        <v>0</v>
      </c>
      <c r="O3" s="539">
        <f t="shared" si="0"/>
        <v>0</v>
      </c>
      <c r="P3" s="539">
        <f t="shared" si="0"/>
        <v>0</v>
      </c>
      <c r="Q3" s="539">
        <f t="shared" si="0"/>
        <v>0</v>
      </c>
      <c r="R3" s="538">
        <f t="shared" si="0"/>
        <v>0</v>
      </c>
      <c r="S3" s="540"/>
      <c r="T3" s="540"/>
      <c r="U3" s="541"/>
    </row>
    <row r="4" spans="1:22" x14ac:dyDescent="0.3">
      <c r="A4" s="513" t="s">
        <v>309</v>
      </c>
      <c r="B4" s="370">
        <v>3.4348499999999995</v>
      </c>
      <c r="C4" s="481">
        <v>3.3446700000000003</v>
      </c>
      <c r="D4" s="481">
        <v>2.3983680000000009</v>
      </c>
      <c r="E4" s="481">
        <v>56.702974648000009</v>
      </c>
      <c r="F4" s="481">
        <v>79.74246653799996</v>
      </c>
      <c r="G4" s="370">
        <v>98.806316921000004</v>
      </c>
      <c r="H4" s="482"/>
      <c r="I4" s="482"/>
      <c r="J4" s="514"/>
      <c r="L4" s="513" t="s">
        <v>309</v>
      </c>
      <c r="M4" s="542">
        <f t="shared" si="3"/>
        <v>1.2365459999999998E-2</v>
      </c>
      <c r="N4" s="543">
        <f t="shared" si="0"/>
        <v>1.2040812000000001E-2</v>
      </c>
      <c r="O4" s="543">
        <f t="shared" si="0"/>
        <v>8.6341248000000037E-3</v>
      </c>
      <c r="P4" s="543">
        <f t="shared" si="0"/>
        <v>0.20413070873280004</v>
      </c>
      <c r="Q4" s="543">
        <f t="shared" si="0"/>
        <v>0.28707287953679983</v>
      </c>
      <c r="R4" s="542">
        <f t="shared" si="0"/>
        <v>0.3557027409156</v>
      </c>
      <c r="S4" s="544"/>
      <c r="T4" s="544"/>
      <c r="U4" s="545"/>
    </row>
    <row r="5" spans="1:22" x14ac:dyDescent="0.3">
      <c r="A5" s="515" t="s">
        <v>316</v>
      </c>
      <c r="B5" s="489">
        <v>0</v>
      </c>
      <c r="C5" s="490">
        <v>5.8119999999999991E-2</v>
      </c>
      <c r="D5" s="490">
        <v>0.32566000000000012</v>
      </c>
      <c r="E5" s="490">
        <v>3.6636066800000009</v>
      </c>
      <c r="F5" s="490">
        <v>16.482695589999999</v>
      </c>
      <c r="G5" s="489">
        <v>36.057927187000004</v>
      </c>
      <c r="H5" s="491"/>
      <c r="I5" s="491"/>
      <c r="J5" s="516"/>
      <c r="L5" s="515" t="s">
        <v>316</v>
      </c>
      <c r="M5" s="538">
        <f t="shared" si="3"/>
        <v>0</v>
      </c>
      <c r="N5" s="546">
        <f t="shared" si="0"/>
        <v>2.0923199999999995E-4</v>
      </c>
      <c r="O5" s="546">
        <f t="shared" si="0"/>
        <v>1.1723760000000004E-3</v>
      </c>
      <c r="P5" s="546">
        <f t="shared" si="0"/>
        <v>1.3188984048000002E-2</v>
      </c>
      <c r="Q5" s="546">
        <f t="shared" si="0"/>
        <v>5.9337704123999996E-2</v>
      </c>
      <c r="R5" s="538">
        <f t="shared" si="0"/>
        <v>0.12980853787320001</v>
      </c>
      <c r="S5" s="547"/>
      <c r="T5" s="547"/>
      <c r="U5" s="548"/>
    </row>
    <row r="6" spans="1:22" x14ac:dyDescent="0.3">
      <c r="A6" s="517" t="s">
        <v>375</v>
      </c>
      <c r="B6" s="492">
        <v>2661.548877967</v>
      </c>
      <c r="C6" s="493">
        <v>2406.2563986540013</v>
      </c>
      <c r="D6" s="493">
        <v>2434.2364884799999</v>
      </c>
      <c r="E6" s="493">
        <v>2632.0489703999992</v>
      </c>
      <c r="F6" s="493">
        <v>2721.4325046480003</v>
      </c>
      <c r="G6" s="492">
        <v>2398.2511366769995</v>
      </c>
      <c r="H6" s="494"/>
      <c r="I6" s="494"/>
      <c r="J6" s="518"/>
      <c r="L6" s="517" t="s">
        <v>375</v>
      </c>
      <c r="M6" s="538">
        <f t="shared" si="3"/>
        <v>9.5815759606811994</v>
      </c>
      <c r="N6" s="549">
        <f t="shared" si="0"/>
        <v>8.662523035154404</v>
      </c>
      <c r="O6" s="549">
        <f t="shared" si="0"/>
        <v>8.7632513585279987</v>
      </c>
      <c r="P6" s="549">
        <f t="shared" si="0"/>
        <v>9.4753762934399965</v>
      </c>
      <c r="Q6" s="549">
        <f t="shared" si="0"/>
        <v>9.7971570167328004</v>
      </c>
      <c r="R6" s="538">
        <f t="shared" si="0"/>
        <v>8.6337040920371972</v>
      </c>
      <c r="S6" s="550"/>
      <c r="T6" s="550"/>
      <c r="U6" s="551"/>
    </row>
    <row r="7" spans="1:22" x14ac:dyDescent="0.3">
      <c r="A7" s="519" t="s">
        <v>329</v>
      </c>
      <c r="B7" s="495">
        <v>0</v>
      </c>
      <c r="C7" s="496">
        <v>0</v>
      </c>
      <c r="D7" s="496">
        <v>0</v>
      </c>
      <c r="E7" s="496">
        <v>0</v>
      </c>
      <c r="F7" s="496">
        <v>0</v>
      </c>
      <c r="G7" s="495">
        <v>0</v>
      </c>
      <c r="H7" s="497"/>
      <c r="I7" s="497"/>
      <c r="J7" s="520"/>
      <c r="L7" s="519" t="s">
        <v>329</v>
      </c>
      <c r="M7" s="552">
        <f t="shared" si="3"/>
        <v>0</v>
      </c>
      <c r="N7" s="553">
        <f t="shared" si="0"/>
        <v>0</v>
      </c>
      <c r="O7" s="553">
        <f t="shared" si="0"/>
        <v>0</v>
      </c>
      <c r="P7" s="553">
        <f t="shared" si="0"/>
        <v>0</v>
      </c>
      <c r="Q7" s="553">
        <f t="shared" si="0"/>
        <v>0</v>
      </c>
      <c r="R7" s="552">
        <f t="shared" si="0"/>
        <v>0</v>
      </c>
      <c r="S7" s="554"/>
      <c r="T7" s="554"/>
      <c r="U7" s="555"/>
    </row>
    <row r="8" spans="1:22" x14ac:dyDescent="0.3">
      <c r="A8" s="521" t="s">
        <v>333</v>
      </c>
      <c r="B8" s="495">
        <v>0</v>
      </c>
      <c r="C8" s="498">
        <v>0</v>
      </c>
      <c r="D8" s="498">
        <v>0</v>
      </c>
      <c r="E8" s="498">
        <v>0</v>
      </c>
      <c r="F8" s="498">
        <v>0</v>
      </c>
      <c r="G8" s="495">
        <v>0</v>
      </c>
      <c r="H8" s="499"/>
      <c r="I8" s="499"/>
      <c r="J8" s="522"/>
      <c r="L8" s="521" t="s">
        <v>333</v>
      </c>
      <c r="M8" s="552">
        <f t="shared" si="3"/>
        <v>0</v>
      </c>
      <c r="N8" s="556">
        <f t="shared" si="0"/>
        <v>0</v>
      </c>
      <c r="O8" s="556">
        <f t="shared" si="0"/>
        <v>0</v>
      </c>
      <c r="P8" s="556">
        <f t="shared" si="0"/>
        <v>0</v>
      </c>
      <c r="Q8" s="556">
        <f t="shared" si="0"/>
        <v>0</v>
      </c>
      <c r="R8" s="552">
        <f t="shared" si="0"/>
        <v>0</v>
      </c>
      <c r="S8" s="557"/>
      <c r="T8" s="557"/>
      <c r="U8" s="558"/>
    </row>
    <row r="9" spans="1:22" x14ac:dyDescent="0.3">
      <c r="A9" s="515" t="s">
        <v>334</v>
      </c>
      <c r="B9" s="492">
        <v>2062.2390502180015</v>
      </c>
      <c r="C9" s="500">
        <v>2233.5050325910001</v>
      </c>
      <c r="D9" s="500">
        <v>2930.4475732630008</v>
      </c>
      <c r="E9" s="500">
        <v>3642.288628525002</v>
      </c>
      <c r="F9" s="500">
        <v>3953.876145124003</v>
      </c>
      <c r="G9" s="492">
        <v>4021.4912142759995</v>
      </c>
      <c r="H9" s="501"/>
      <c r="I9" s="501"/>
      <c r="J9" s="523"/>
      <c r="L9" s="515" t="s">
        <v>334</v>
      </c>
      <c r="M9" s="538">
        <f t="shared" si="3"/>
        <v>7.424060580784805</v>
      </c>
      <c r="N9" s="546">
        <f t="shared" si="0"/>
        <v>8.0406181173276003</v>
      </c>
      <c r="O9" s="546">
        <f t="shared" si="0"/>
        <v>10.549611263746803</v>
      </c>
      <c r="P9" s="546">
        <f t="shared" si="0"/>
        <v>13.112239062690007</v>
      </c>
      <c r="Q9" s="546">
        <f t="shared" si="0"/>
        <v>14.233954122446411</v>
      </c>
      <c r="R9" s="538">
        <f t="shared" si="0"/>
        <v>14.477368371393597</v>
      </c>
      <c r="S9" s="547"/>
      <c r="T9" s="547"/>
      <c r="U9" s="548"/>
    </row>
    <row r="10" spans="1:22" x14ac:dyDescent="0.3">
      <c r="A10" s="524" t="s">
        <v>376</v>
      </c>
      <c r="B10" s="502">
        <v>2318.9456240130016</v>
      </c>
      <c r="C10" s="503">
        <v>1114.7733876279999</v>
      </c>
      <c r="D10" s="503">
        <v>643.04652907100012</v>
      </c>
      <c r="E10" s="503">
        <v>1048.6646332420005</v>
      </c>
      <c r="F10" s="503">
        <v>1138.3233972370001</v>
      </c>
      <c r="G10" s="502">
        <v>1296.3470927899984</v>
      </c>
      <c r="H10" s="504"/>
      <c r="I10" s="504"/>
      <c r="J10" s="525"/>
      <c r="L10" s="524" t="s">
        <v>376</v>
      </c>
      <c r="M10" s="559">
        <f t="shared" si="3"/>
        <v>8.3482042464468051</v>
      </c>
      <c r="N10" s="560">
        <f t="shared" si="0"/>
        <v>4.0131841954607994</v>
      </c>
      <c r="O10" s="560">
        <f t="shared" si="0"/>
        <v>2.3149675046556002</v>
      </c>
      <c r="P10" s="560">
        <f t="shared" si="0"/>
        <v>3.7751926796712016</v>
      </c>
      <c r="Q10" s="560">
        <f t="shared" si="0"/>
        <v>4.0979642300532007</v>
      </c>
      <c r="R10" s="559">
        <f t="shared" si="0"/>
        <v>4.6668495340439939</v>
      </c>
      <c r="S10" s="561"/>
      <c r="T10" s="561"/>
      <c r="U10" s="562"/>
    </row>
    <row r="11" spans="1:22" ht="15" thickBot="1" x14ac:dyDescent="0.35">
      <c r="A11" s="531" t="s">
        <v>377</v>
      </c>
      <c r="B11" s="526">
        <v>1030.250099997</v>
      </c>
      <c r="C11" s="532">
        <v>717.58011830999999</v>
      </c>
      <c r="D11" s="532">
        <v>1244.2269394289999</v>
      </c>
      <c r="E11" s="532">
        <v>1460.3614690519998</v>
      </c>
      <c r="F11" s="532">
        <v>1631.1697299009995</v>
      </c>
      <c r="G11" s="526">
        <v>1506.7042333840002</v>
      </c>
      <c r="H11" s="533"/>
      <c r="I11" s="533"/>
      <c r="J11" s="534"/>
      <c r="L11" s="531" t="s">
        <v>377</v>
      </c>
      <c r="M11" s="563">
        <f t="shared" si="3"/>
        <v>3.7089003599892001</v>
      </c>
      <c r="N11" s="564">
        <f t="shared" si="0"/>
        <v>2.5832884259159998</v>
      </c>
      <c r="O11" s="564">
        <f t="shared" si="0"/>
        <v>4.4792169819443997</v>
      </c>
      <c r="P11" s="564">
        <f t="shared" si="0"/>
        <v>5.2573012885871995</v>
      </c>
      <c r="Q11" s="564">
        <f t="shared" si="0"/>
        <v>5.8722110276435977</v>
      </c>
      <c r="R11" s="563">
        <f t="shared" si="0"/>
        <v>5.4241352401824008</v>
      </c>
      <c r="S11" s="565"/>
      <c r="T11" s="565"/>
      <c r="U11" s="566"/>
    </row>
    <row r="13" spans="1:22" ht="15" thickBot="1" x14ac:dyDescent="0.35"/>
    <row r="14" spans="1:22" ht="15.6" x14ac:dyDescent="0.3">
      <c r="A14" s="505" t="s">
        <v>497</v>
      </c>
      <c r="B14" s="506">
        <v>2010</v>
      </c>
      <c r="C14" s="507">
        <v>2011</v>
      </c>
      <c r="D14" s="507">
        <v>2012</v>
      </c>
      <c r="E14" s="507">
        <v>2013</v>
      </c>
      <c r="F14" s="507">
        <v>2014</v>
      </c>
      <c r="G14" s="506">
        <v>2015</v>
      </c>
      <c r="H14" s="507">
        <v>2016</v>
      </c>
      <c r="I14" s="507">
        <v>2017</v>
      </c>
      <c r="J14" s="567">
        <v>2018</v>
      </c>
      <c r="L14" s="505" t="s">
        <v>498</v>
      </c>
      <c r="M14" s="506">
        <v>2010</v>
      </c>
      <c r="N14" s="507">
        <v>2011</v>
      </c>
      <c r="O14" s="507">
        <v>2012</v>
      </c>
      <c r="P14" s="507">
        <v>2013</v>
      </c>
      <c r="Q14" s="507">
        <v>2014</v>
      </c>
      <c r="R14" s="506">
        <v>2015</v>
      </c>
      <c r="S14" s="507">
        <v>2016</v>
      </c>
      <c r="T14" s="507">
        <v>2017</v>
      </c>
      <c r="U14" s="508">
        <v>2018</v>
      </c>
      <c r="V14" t="s">
        <v>521</v>
      </c>
    </row>
    <row r="15" spans="1:22" ht="15.6" x14ac:dyDescent="0.3">
      <c r="A15" s="509" t="s">
        <v>207</v>
      </c>
      <c r="B15" s="483">
        <v>2215.19</v>
      </c>
      <c r="C15" s="484">
        <v>2207.17</v>
      </c>
      <c r="D15" s="484">
        <v>2236.6239999999998</v>
      </c>
      <c r="E15" s="484">
        <v>2236.6249800000001</v>
      </c>
      <c r="F15" s="484">
        <v>2240.7719799999995</v>
      </c>
      <c r="G15" s="483">
        <v>2401.5239799999999</v>
      </c>
      <c r="H15" s="484">
        <v>4197.2539799999995</v>
      </c>
      <c r="I15" s="484">
        <v>5010.445646666667</v>
      </c>
      <c r="J15" s="568">
        <v>5176.8439799999996</v>
      </c>
      <c r="L15" s="509" t="s">
        <v>207</v>
      </c>
      <c r="M15" s="535">
        <v>29.445298395667212</v>
      </c>
      <c r="N15" s="536">
        <v>38.260461892899606</v>
      </c>
      <c r="O15" s="536">
        <v>42.217316855769596</v>
      </c>
      <c r="P15" s="536">
        <v>37.890365179064403</v>
      </c>
      <c r="Q15" s="536">
        <v>39.367640609801995</v>
      </c>
      <c r="R15" s="535">
        <v>44.635787529699563</v>
      </c>
      <c r="S15" s="536">
        <v>54.372458797912742</v>
      </c>
      <c r="T15" s="536">
        <v>68.424984208346388</v>
      </c>
      <c r="U15" s="537"/>
    </row>
    <row r="16" spans="1:22" x14ac:dyDescent="0.3">
      <c r="A16" s="511" t="s">
        <v>307</v>
      </c>
      <c r="B16" s="485">
        <v>0</v>
      </c>
      <c r="C16" s="486">
        <v>0</v>
      </c>
      <c r="D16" s="486">
        <v>0</v>
      </c>
      <c r="E16" s="486">
        <v>0</v>
      </c>
      <c r="F16" s="486">
        <v>0</v>
      </c>
      <c r="G16" s="485">
        <v>0</v>
      </c>
      <c r="H16" s="488">
        <v>0</v>
      </c>
      <c r="I16" s="488">
        <v>0</v>
      </c>
      <c r="J16" s="569">
        <v>0</v>
      </c>
      <c r="L16" s="511" t="s">
        <v>370</v>
      </c>
      <c r="M16" s="538">
        <v>0</v>
      </c>
      <c r="N16" s="539">
        <v>0</v>
      </c>
      <c r="O16" s="539">
        <v>0</v>
      </c>
      <c r="P16" s="539">
        <v>0</v>
      </c>
      <c r="Q16" s="539">
        <v>0</v>
      </c>
      <c r="R16" s="538">
        <v>0</v>
      </c>
      <c r="S16" s="587"/>
      <c r="T16" s="587"/>
      <c r="U16" s="541"/>
    </row>
    <row r="17" spans="1:22" x14ac:dyDescent="0.3">
      <c r="A17" s="515" t="s">
        <v>309</v>
      </c>
      <c r="B17" s="370">
        <v>0</v>
      </c>
      <c r="C17" s="369">
        <v>0</v>
      </c>
      <c r="D17" s="369">
        <v>0</v>
      </c>
      <c r="E17" s="369">
        <v>16.5</v>
      </c>
      <c r="F17" s="369">
        <v>16.5</v>
      </c>
      <c r="G17" s="370">
        <v>16.5</v>
      </c>
      <c r="H17" s="369">
        <v>16.5</v>
      </c>
      <c r="I17" s="369">
        <v>16.5</v>
      </c>
      <c r="J17" s="575">
        <v>16.5</v>
      </c>
      <c r="L17" s="513" t="s">
        <v>309</v>
      </c>
      <c r="M17" s="542">
        <v>1.2365459999999998E-2</v>
      </c>
      <c r="N17" s="543">
        <v>1.2040812000000001E-2</v>
      </c>
      <c r="O17" s="543">
        <v>8.6341248000000037E-3</v>
      </c>
      <c r="P17" s="543">
        <v>0.20413070873280004</v>
      </c>
      <c r="Q17" s="543">
        <v>0.28707287953679983</v>
      </c>
      <c r="R17" s="542">
        <v>0.3557027409156</v>
      </c>
      <c r="S17" s="588"/>
      <c r="T17" s="588"/>
      <c r="U17" s="545"/>
    </row>
    <row r="18" spans="1:22" x14ac:dyDescent="0.3">
      <c r="A18" s="515" t="s">
        <v>316</v>
      </c>
      <c r="B18" s="485">
        <v>1.7999999999999999E-2</v>
      </c>
      <c r="C18" s="527">
        <v>4.1500000000000009E-2</v>
      </c>
      <c r="D18" s="527">
        <v>7.8E-2</v>
      </c>
      <c r="E18" s="527">
        <v>3.8683299999999998</v>
      </c>
      <c r="F18" s="527">
        <v>26.371109999999998</v>
      </c>
      <c r="G18" s="485">
        <v>25.500509999999998</v>
      </c>
      <c r="H18" s="527">
        <v>25.585419999999992</v>
      </c>
      <c r="I18" s="527">
        <v>25.585419999999992</v>
      </c>
      <c r="J18" s="576">
        <v>25.585419999999992</v>
      </c>
      <c r="L18" s="515" t="s">
        <v>316</v>
      </c>
      <c r="M18" s="538">
        <v>0</v>
      </c>
      <c r="N18" s="546">
        <v>2.0923199999999995E-4</v>
      </c>
      <c r="O18" s="546">
        <v>1.1723760000000004E-3</v>
      </c>
      <c r="P18" s="546">
        <v>1.3188984048000002E-2</v>
      </c>
      <c r="Q18" s="546">
        <v>5.9337704123999996E-2</v>
      </c>
      <c r="R18" s="538">
        <v>0.12980853787320001</v>
      </c>
      <c r="S18" s="587"/>
      <c r="T18" s="587"/>
      <c r="U18" s="548"/>
    </row>
    <row r="19" spans="1:22" x14ac:dyDescent="0.3">
      <c r="A19" s="517" t="s">
        <v>323</v>
      </c>
      <c r="B19" s="492">
        <v>547.4</v>
      </c>
      <c r="C19" s="493">
        <v>547.4</v>
      </c>
      <c r="D19" s="493">
        <v>547.64</v>
      </c>
      <c r="E19" s="493">
        <v>547.64</v>
      </c>
      <c r="F19" s="493">
        <v>584.64</v>
      </c>
      <c r="G19" s="492">
        <v>584.64</v>
      </c>
      <c r="H19" s="493">
        <v>568.14</v>
      </c>
      <c r="I19" s="493">
        <v>568.14</v>
      </c>
      <c r="J19" s="570">
        <v>573.14</v>
      </c>
      <c r="L19" s="517" t="s">
        <v>375</v>
      </c>
      <c r="M19" s="538">
        <v>9.5815759606811994</v>
      </c>
      <c r="N19" s="549">
        <v>8.662523035154404</v>
      </c>
      <c r="O19" s="549">
        <v>8.7632513585279987</v>
      </c>
      <c r="P19" s="549">
        <v>9.4753762934399965</v>
      </c>
      <c r="Q19" s="549">
        <v>9.7971570167328004</v>
      </c>
      <c r="R19" s="538">
        <v>8.6337040920371972</v>
      </c>
      <c r="S19" s="587"/>
      <c r="T19" s="587"/>
      <c r="U19" s="551"/>
    </row>
    <row r="20" spans="1:22" x14ac:dyDescent="0.3">
      <c r="A20" s="519" t="s">
        <v>329</v>
      </c>
      <c r="B20" s="495">
        <v>0</v>
      </c>
      <c r="C20" s="496">
        <v>0</v>
      </c>
      <c r="D20" s="496">
        <v>0</v>
      </c>
      <c r="E20" s="496">
        <v>0</v>
      </c>
      <c r="F20" s="496">
        <v>0</v>
      </c>
      <c r="G20" s="495">
        <v>0</v>
      </c>
      <c r="H20" s="496">
        <v>0</v>
      </c>
      <c r="I20" s="496">
        <v>52</v>
      </c>
      <c r="J20" s="571">
        <v>312</v>
      </c>
      <c r="L20" s="519" t="s">
        <v>329</v>
      </c>
      <c r="M20" s="552">
        <v>0</v>
      </c>
      <c r="N20" s="553">
        <v>0</v>
      </c>
      <c r="O20" s="553">
        <v>0</v>
      </c>
      <c r="P20" s="553">
        <v>0</v>
      </c>
      <c r="Q20" s="553">
        <v>0</v>
      </c>
      <c r="R20" s="552">
        <v>0</v>
      </c>
      <c r="S20" s="587"/>
      <c r="T20" s="587"/>
      <c r="U20" s="555"/>
    </row>
    <row r="21" spans="1:22" x14ac:dyDescent="0.3">
      <c r="A21" s="521" t="s">
        <v>333</v>
      </c>
      <c r="B21" s="495">
        <v>0</v>
      </c>
      <c r="C21" s="498">
        <v>0</v>
      </c>
      <c r="D21" s="498">
        <v>0</v>
      </c>
      <c r="E21" s="498">
        <v>0</v>
      </c>
      <c r="F21" s="498">
        <v>0</v>
      </c>
      <c r="G21" s="495">
        <v>0</v>
      </c>
      <c r="H21" s="498">
        <v>0</v>
      </c>
      <c r="I21" s="498">
        <v>0</v>
      </c>
      <c r="J21" s="572">
        <v>0</v>
      </c>
      <c r="L21" s="521" t="s">
        <v>333</v>
      </c>
      <c r="M21" s="552">
        <v>0</v>
      </c>
      <c r="N21" s="556">
        <v>0</v>
      </c>
      <c r="O21" s="556">
        <v>0</v>
      </c>
      <c r="P21" s="556">
        <v>0</v>
      </c>
      <c r="Q21" s="556">
        <v>0</v>
      </c>
      <c r="R21" s="552">
        <v>0</v>
      </c>
      <c r="S21" s="587"/>
      <c r="T21" s="587"/>
      <c r="U21" s="558"/>
    </row>
    <row r="22" spans="1:22" x14ac:dyDescent="0.3">
      <c r="A22" s="515" t="s">
        <v>334</v>
      </c>
      <c r="B22" s="492">
        <v>1094.8839799999998</v>
      </c>
      <c r="C22" s="500">
        <v>1141.1743799999999</v>
      </c>
      <c r="D22" s="500">
        <v>1302.3033599999997</v>
      </c>
      <c r="E22" s="500">
        <v>1321.8218999999995</v>
      </c>
      <c r="F22" s="500">
        <v>1448.8535399999998</v>
      </c>
      <c r="G22" s="492">
        <v>1546.1713399999999</v>
      </c>
      <c r="H22" s="500">
        <v>1605.8563399999998</v>
      </c>
      <c r="I22" s="500">
        <v>1605.8563399999998</v>
      </c>
      <c r="J22" s="577">
        <v>1605.8563399999998</v>
      </c>
      <c r="L22" s="515" t="s">
        <v>334</v>
      </c>
      <c r="M22" s="538">
        <v>7.424060580784805</v>
      </c>
      <c r="N22" s="546">
        <v>8.0406181173276003</v>
      </c>
      <c r="O22" s="546">
        <v>10.549611263746803</v>
      </c>
      <c r="P22" s="546">
        <v>13.112239062690007</v>
      </c>
      <c r="Q22" s="546">
        <v>14.233954122446411</v>
      </c>
      <c r="R22" s="538">
        <v>14.477368371393597</v>
      </c>
      <c r="S22" s="587"/>
      <c r="T22" s="587"/>
      <c r="U22" s="548"/>
    </row>
    <row r="23" spans="1:22" x14ac:dyDescent="0.3">
      <c r="A23" s="524" t="s">
        <v>336</v>
      </c>
      <c r="B23" s="492">
        <v>769</v>
      </c>
      <c r="C23" s="528">
        <v>769</v>
      </c>
      <c r="D23" s="528">
        <v>721.4</v>
      </c>
      <c r="E23" s="528">
        <v>721.4</v>
      </c>
      <c r="F23" s="528">
        <v>724.8</v>
      </c>
      <c r="G23" s="492">
        <v>725.5</v>
      </c>
      <c r="H23" s="528">
        <v>712.93</v>
      </c>
      <c r="I23" s="528">
        <v>712.93</v>
      </c>
      <c r="J23" s="573">
        <v>712.93</v>
      </c>
      <c r="L23" s="524" t="s">
        <v>376</v>
      </c>
      <c r="M23" s="559">
        <v>8.3482042464468051</v>
      </c>
      <c r="N23" s="560">
        <v>4.0131841954607994</v>
      </c>
      <c r="O23" s="560">
        <v>2.3149675046556002</v>
      </c>
      <c r="P23" s="560">
        <v>3.7751926796712016</v>
      </c>
      <c r="Q23" s="560">
        <v>4.0979642300532007</v>
      </c>
      <c r="R23" s="559">
        <v>4.6668495340439939</v>
      </c>
      <c r="S23" s="589"/>
      <c r="T23" s="589"/>
      <c r="U23" s="562"/>
    </row>
    <row r="24" spans="1:22" ht="15" thickBot="1" x14ac:dyDescent="0.35">
      <c r="A24" s="529" t="s">
        <v>337</v>
      </c>
      <c r="B24" s="526">
        <v>128.5</v>
      </c>
      <c r="C24" s="530">
        <v>128.5</v>
      </c>
      <c r="D24" s="530">
        <v>252.5</v>
      </c>
      <c r="E24" s="530">
        <v>252.5</v>
      </c>
      <c r="F24" s="530">
        <v>252.5</v>
      </c>
      <c r="G24" s="526">
        <v>252.5</v>
      </c>
      <c r="H24" s="530">
        <v>265.33333333333331</v>
      </c>
      <c r="I24" s="530">
        <v>329.5</v>
      </c>
      <c r="J24" s="574">
        <v>329.5</v>
      </c>
      <c r="L24" s="531" t="s">
        <v>377</v>
      </c>
      <c r="M24" s="563">
        <v>3.7089003599892001</v>
      </c>
      <c r="N24" s="564">
        <v>2.5832884259159998</v>
      </c>
      <c r="O24" s="564">
        <v>4.4792169819443997</v>
      </c>
      <c r="P24" s="564">
        <v>5.2573012885871995</v>
      </c>
      <c r="Q24" s="564">
        <v>5.8722110276435977</v>
      </c>
      <c r="R24" s="563">
        <v>5.4241352401824008</v>
      </c>
      <c r="S24" s="565"/>
      <c r="T24" s="565"/>
      <c r="U24" s="566"/>
    </row>
    <row r="27" spans="1:22" x14ac:dyDescent="0.3">
      <c r="U27" s="581"/>
      <c r="V27" t="s">
        <v>522</v>
      </c>
    </row>
    <row r="29" spans="1:22" x14ac:dyDescent="0.3">
      <c r="A29" s="37" t="s">
        <v>525</v>
      </c>
      <c r="L29" s="37" t="s">
        <v>498</v>
      </c>
    </row>
    <row r="30" spans="1:22" x14ac:dyDescent="0.3">
      <c r="A30" s="578" t="s">
        <v>509</v>
      </c>
      <c r="B30" s="578">
        <v>2010</v>
      </c>
      <c r="C30" s="578">
        <v>2011</v>
      </c>
      <c r="D30" s="578">
        <v>2012</v>
      </c>
      <c r="E30" s="578">
        <v>2013</v>
      </c>
      <c r="F30" s="578">
        <v>2014</v>
      </c>
      <c r="G30" s="578">
        <v>2015</v>
      </c>
      <c r="H30" s="578">
        <v>2016</v>
      </c>
      <c r="I30" s="578">
        <v>2017</v>
      </c>
      <c r="J30" s="578">
        <v>2018</v>
      </c>
      <c r="L30" s="578" t="s">
        <v>509</v>
      </c>
      <c r="M30" s="578">
        <v>2010</v>
      </c>
      <c r="N30" s="578">
        <v>2011</v>
      </c>
      <c r="O30" s="578">
        <v>2012</v>
      </c>
      <c r="P30" s="578">
        <v>2013</v>
      </c>
      <c r="Q30" s="578">
        <v>2014</v>
      </c>
      <c r="R30" s="578">
        <v>2015</v>
      </c>
      <c r="S30" s="578">
        <v>2016</v>
      </c>
      <c r="T30" s="578">
        <v>2017</v>
      </c>
      <c r="U30" s="578">
        <v>2018</v>
      </c>
    </row>
    <row r="31" spans="1:22" x14ac:dyDescent="0.3">
      <c r="A31" s="39" t="s">
        <v>499</v>
      </c>
      <c r="B31" s="580">
        <f t="shared" ref="B31:H31" si="4">(C31*B15/SUM(C$31:C$32))/1000</f>
        <v>0.75929207805572307</v>
      </c>
      <c r="C31" s="580">
        <f t="shared" si="4"/>
        <v>0.75654309378529627</v>
      </c>
      <c r="D31" s="580">
        <f t="shared" si="4"/>
        <v>0.76663892703980385</v>
      </c>
      <c r="E31" s="580">
        <f t="shared" si="4"/>
        <v>0.76663926295060003</v>
      </c>
      <c r="F31" s="580">
        <f t="shared" si="4"/>
        <v>0.76806071404404896</v>
      </c>
      <c r="G31" s="580">
        <f t="shared" si="4"/>
        <v>0.82316105312630083</v>
      </c>
      <c r="H31" s="580">
        <f t="shared" si="4"/>
        <v>1.4386764551130393</v>
      </c>
      <c r="I31" s="580">
        <f>(J31*I15/SUM(J$31:J$32))/1000</f>
        <v>1.7174110062986854</v>
      </c>
      <c r="J31" s="39">
        <v>1.7352000000000001</v>
      </c>
      <c r="L31" s="39" t="s">
        <v>499</v>
      </c>
      <c r="M31" s="580">
        <f t="shared" ref="M31:S31" si="5">(N31*M15/SUM(N$31:N$32))</f>
        <v>10.987403994556582</v>
      </c>
      <c r="N31" s="580">
        <f t="shared" si="5"/>
        <v>14.276749591285624</v>
      </c>
      <c r="O31" s="580">
        <f t="shared" si="5"/>
        <v>15.753235359598165</v>
      </c>
      <c r="P31" s="580">
        <f t="shared" si="5"/>
        <v>14.138649373813772</v>
      </c>
      <c r="Q31" s="580">
        <f t="shared" si="5"/>
        <v>14.689889227139044</v>
      </c>
      <c r="R31" s="580">
        <f t="shared" si="5"/>
        <v>16.655678730569949</v>
      </c>
      <c r="S31" s="580">
        <f t="shared" si="5"/>
        <v>20.288881537636485</v>
      </c>
      <c r="T31" s="580">
        <f>(U31*T15/SUM(U$31:U$32))</f>
        <v>25.532529326613417</v>
      </c>
      <c r="U31" s="39">
        <v>27.459499999999998</v>
      </c>
    </row>
    <row r="32" spans="1:22" x14ac:dyDescent="0.3">
      <c r="A32" s="39" t="s">
        <v>500</v>
      </c>
      <c r="B32" s="580">
        <f t="shared" ref="B32:H32" si="6">(C32*B15/SUM(C$31:C$32))/1000</f>
        <v>1.4558979219442769</v>
      </c>
      <c r="C32" s="580">
        <f t="shared" si="6"/>
        <v>1.4506269062147039</v>
      </c>
      <c r="D32" s="580">
        <f t="shared" si="6"/>
        <v>1.4699850729601958</v>
      </c>
      <c r="E32" s="580">
        <f t="shared" si="6"/>
        <v>1.4699857170493997</v>
      </c>
      <c r="F32" s="580">
        <f t="shared" si="6"/>
        <v>1.4727112659559507</v>
      </c>
      <c r="G32" s="580">
        <f t="shared" si="6"/>
        <v>1.5783629268736987</v>
      </c>
      <c r="H32" s="580">
        <f t="shared" si="6"/>
        <v>2.75857752488696</v>
      </c>
      <c r="I32" s="580">
        <f>(J32*I15/SUM(J$31:J$32))/1000</f>
        <v>3.2930346403679818</v>
      </c>
      <c r="J32" s="39">
        <v>3.3271439899999997</v>
      </c>
      <c r="L32" s="39" t="s">
        <v>500</v>
      </c>
      <c r="M32" s="580">
        <f t="shared" ref="M32:S32" si="7">(N32*M15/SUM(N$31:N$32))</f>
        <v>18.457894401110629</v>
      </c>
      <c r="N32" s="580">
        <f t="shared" si="7"/>
        <v>23.983712301613988</v>
      </c>
      <c r="O32" s="580">
        <f t="shared" si="7"/>
        <v>26.464081496171435</v>
      </c>
      <c r="P32" s="580">
        <f t="shared" si="7"/>
        <v>23.751715805250633</v>
      </c>
      <c r="Q32" s="580">
        <f t="shared" si="7"/>
        <v>24.677751382662951</v>
      </c>
      <c r="R32" s="580">
        <f t="shared" si="7"/>
        <v>27.980108799129614</v>
      </c>
      <c r="S32" s="580">
        <f t="shared" si="7"/>
        <v>34.083577260276257</v>
      </c>
      <c r="T32" s="580">
        <f>(U32*T15/SUM(U$31:U$32))</f>
        <v>42.892454881732966</v>
      </c>
      <c r="U32" s="39">
        <v>46.129599999999996</v>
      </c>
    </row>
    <row r="33" spans="1:23" x14ac:dyDescent="0.3">
      <c r="A33" s="39" t="s">
        <v>501</v>
      </c>
      <c r="B33" s="39"/>
      <c r="C33" s="39"/>
      <c r="D33" s="39"/>
      <c r="E33" s="39"/>
      <c r="F33" s="39"/>
      <c r="G33" s="39"/>
      <c r="H33" s="39"/>
      <c r="I33" s="39"/>
      <c r="J33" s="39"/>
      <c r="L33" s="39" t="s">
        <v>501</v>
      </c>
      <c r="M33" s="39"/>
      <c r="N33" s="39"/>
      <c r="O33" s="39"/>
      <c r="P33" s="39"/>
      <c r="Q33" s="39"/>
      <c r="R33" s="39"/>
      <c r="S33" s="39"/>
      <c r="T33" s="39"/>
      <c r="U33" s="579">
        <v>0</v>
      </c>
    </row>
    <row r="34" spans="1:23" x14ac:dyDescent="0.3">
      <c r="A34" s="39" t="s">
        <v>502</v>
      </c>
      <c r="B34" s="582">
        <f>B17/1000</f>
        <v>0</v>
      </c>
      <c r="C34" s="582">
        <f t="shared" ref="C34:J34" si="8">C17/1000</f>
        <v>0</v>
      </c>
      <c r="D34" s="582">
        <f t="shared" si="8"/>
        <v>0</v>
      </c>
      <c r="E34" s="582">
        <f t="shared" si="8"/>
        <v>1.6500000000000001E-2</v>
      </c>
      <c r="F34" s="582">
        <f t="shared" si="8"/>
        <v>1.6500000000000001E-2</v>
      </c>
      <c r="G34" s="582">
        <f t="shared" si="8"/>
        <v>1.6500000000000001E-2</v>
      </c>
      <c r="H34" s="582">
        <f t="shared" si="8"/>
        <v>1.6500000000000001E-2</v>
      </c>
      <c r="I34" s="582">
        <f t="shared" si="8"/>
        <v>1.6500000000000001E-2</v>
      </c>
      <c r="J34" s="582">
        <f t="shared" si="8"/>
        <v>1.6500000000000001E-2</v>
      </c>
      <c r="L34" s="39" t="s">
        <v>502</v>
      </c>
      <c r="M34" s="582">
        <f>M17</f>
        <v>1.2365459999999998E-2</v>
      </c>
      <c r="N34" s="582">
        <f t="shared" ref="N34:R34" si="9">N17</f>
        <v>1.2040812000000001E-2</v>
      </c>
      <c r="O34" s="582">
        <f t="shared" si="9"/>
        <v>8.6341248000000037E-3</v>
      </c>
      <c r="P34" s="582">
        <f t="shared" si="9"/>
        <v>0.20413070873280004</v>
      </c>
      <c r="Q34" s="582">
        <f t="shared" si="9"/>
        <v>0.28707287953679983</v>
      </c>
      <c r="R34" s="582">
        <f t="shared" si="9"/>
        <v>0.3557027409156</v>
      </c>
      <c r="S34" s="585">
        <f>+R34</f>
        <v>0.3557027409156</v>
      </c>
      <c r="T34" s="585">
        <f>+R34</f>
        <v>0.3557027409156</v>
      </c>
      <c r="U34" s="579">
        <v>0.2858</v>
      </c>
    </row>
    <row r="35" spans="1:23" x14ac:dyDescent="0.3">
      <c r="A35" s="39" t="s">
        <v>503</v>
      </c>
      <c r="B35" s="39"/>
      <c r="C35" s="39"/>
      <c r="D35" s="39"/>
      <c r="E35" s="39"/>
      <c r="F35" s="39"/>
      <c r="G35" s="39"/>
      <c r="H35" s="39"/>
      <c r="I35" s="39"/>
      <c r="J35" s="39"/>
      <c r="L35" s="39" t="s">
        <v>503</v>
      </c>
      <c r="M35" s="39"/>
      <c r="N35" s="39"/>
      <c r="O35" s="39"/>
      <c r="P35" s="39"/>
      <c r="Q35" s="39"/>
      <c r="R35" s="39"/>
      <c r="S35" s="39"/>
      <c r="T35" s="39"/>
      <c r="U35" s="579">
        <v>0</v>
      </c>
    </row>
    <row r="36" spans="1:23" x14ac:dyDescent="0.3">
      <c r="A36" s="39" t="s">
        <v>504</v>
      </c>
      <c r="B36" s="39"/>
      <c r="C36" s="39"/>
      <c r="D36" s="39"/>
      <c r="E36" s="39"/>
      <c r="F36" s="39"/>
      <c r="G36" s="39"/>
      <c r="H36" s="39"/>
      <c r="I36" s="39"/>
      <c r="J36" s="39"/>
      <c r="L36" s="39" t="s">
        <v>504</v>
      </c>
      <c r="M36" s="39"/>
      <c r="N36" s="39"/>
      <c r="O36" s="39"/>
      <c r="P36" s="39"/>
      <c r="Q36" s="39"/>
      <c r="R36" s="39"/>
      <c r="S36" s="39"/>
      <c r="T36" s="39"/>
      <c r="U36" s="579">
        <v>0</v>
      </c>
    </row>
    <row r="37" spans="1:23" x14ac:dyDescent="0.3">
      <c r="A37" s="39" t="s">
        <v>505</v>
      </c>
      <c r="B37" s="583">
        <f>B18/1000</f>
        <v>1.7999999999999997E-5</v>
      </c>
      <c r="C37" s="583">
        <f t="shared" ref="C37:J37" si="10">C18/1000</f>
        <v>4.1500000000000006E-5</v>
      </c>
      <c r="D37" s="583">
        <f t="shared" si="10"/>
        <v>7.7999999999999999E-5</v>
      </c>
      <c r="E37" s="583">
        <f t="shared" si="10"/>
        <v>3.8683299999999997E-3</v>
      </c>
      <c r="F37" s="583">
        <f t="shared" si="10"/>
        <v>2.637111E-2</v>
      </c>
      <c r="G37" s="583">
        <f t="shared" si="10"/>
        <v>2.5500509999999997E-2</v>
      </c>
      <c r="H37" s="583">
        <f t="shared" si="10"/>
        <v>2.5585419999999991E-2</v>
      </c>
      <c r="I37" s="583">
        <f t="shared" si="10"/>
        <v>2.5585419999999991E-2</v>
      </c>
      <c r="J37" s="583">
        <f t="shared" si="10"/>
        <v>2.5585419999999991E-2</v>
      </c>
      <c r="L37" s="39" t="s">
        <v>505</v>
      </c>
      <c r="M37" s="584">
        <f>M18</f>
        <v>0</v>
      </c>
      <c r="N37" s="584">
        <f t="shared" ref="N37:R37" si="11">N18</f>
        <v>2.0923199999999995E-4</v>
      </c>
      <c r="O37" s="584">
        <f t="shared" si="11"/>
        <v>1.1723760000000004E-3</v>
      </c>
      <c r="P37" s="584">
        <f t="shared" si="11"/>
        <v>1.3188984048000002E-2</v>
      </c>
      <c r="Q37" s="584">
        <f t="shared" si="11"/>
        <v>5.9337704123999996E-2</v>
      </c>
      <c r="R37" s="584">
        <f t="shared" si="11"/>
        <v>0.12980853787320001</v>
      </c>
      <c r="S37" s="586">
        <f>R37</f>
        <v>0.12980853787320001</v>
      </c>
      <c r="T37" s="586">
        <f>R37</f>
        <v>0.12980853787320001</v>
      </c>
      <c r="U37" s="579">
        <v>0.12379999999999999</v>
      </c>
    </row>
    <row r="38" spans="1:23" x14ac:dyDescent="0.3">
      <c r="A38" s="39" t="s">
        <v>506</v>
      </c>
      <c r="B38" s="39"/>
      <c r="C38" s="39"/>
      <c r="D38" s="39"/>
      <c r="E38" s="39"/>
      <c r="F38" s="39"/>
      <c r="G38" s="39"/>
      <c r="H38" s="39"/>
      <c r="I38" s="39"/>
      <c r="J38" s="39"/>
      <c r="L38" s="39" t="s">
        <v>506</v>
      </c>
      <c r="M38" s="39"/>
      <c r="N38" s="39"/>
      <c r="O38" s="39"/>
      <c r="P38" s="39"/>
      <c r="Q38" s="39"/>
      <c r="R38" s="39"/>
      <c r="S38" s="39"/>
      <c r="T38" s="39"/>
      <c r="U38" s="579">
        <v>0</v>
      </c>
    </row>
    <row r="39" spans="1:23" x14ac:dyDescent="0.3">
      <c r="A39" s="39" t="s">
        <v>507</v>
      </c>
      <c r="B39" s="39"/>
      <c r="C39" s="39"/>
      <c r="D39" s="39"/>
      <c r="E39" s="39"/>
      <c r="F39" s="39"/>
      <c r="G39" s="39"/>
      <c r="H39" s="39"/>
      <c r="I39" s="39"/>
      <c r="J39" s="39"/>
      <c r="L39" s="39" t="s">
        <v>507</v>
      </c>
      <c r="M39" s="39"/>
      <c r="N39" s="39"/>
      <c r="O39" s="39"/>
      <c r="P39" s="39"/>
      <c r="Q39" s="39"/>
      <c r="R39" s="39"/>
      <c r="S39" s="39"/>
      <c r="T39" s="39"/>
      <c r="U39" s="579">
        <v>1.1800000000000001E-2</v>
      </c>
    </row>
    <row r="40" spans="1:23" x14ac:dyDescent="0.3">
      <c r="A40" s="39" t="s">
        <v>508</v>
      </c>
      <c r="B40" s="39"/>
      <c r="C40" s="39"/>
      <c r="D40" s="39"/>
      <c r="E40" s="39"/>
      <c r="F40" s="39"/>
      <c r="G40" s="39"/>
      <c r="H40" s="39"/>
      <c r="I40" s="39"/>
      <c r="J40" s="39"/>
      <c r="L40" s="39" t="s">
        <v>508</v>
      </c>
      <c r="M40" s="39"/>
      <c r="N40" s="39"/>
      <c r="O40" s="39"/>
      <c r="P40" s="39"/>
      <c r="Q40" s="39"/>
      <c r="R40" s="39"/>
      <c r="S40" s="39"/>
      <c r="T40" s="39"/>
      <c r="U40" s="579">
        <v>0</v>
      </c>
    </row>
    <row r="45" spans="1:23" x14ac:dyDescent="0.3">
      <c r="A45" s="37" t="s">
        <v>497</v>
      </c>
      <c r="L45" s="37" t="s">
        <v>523</v>
      </c>
    </row>
    <row r="46" spans="1:23" x14ac:dyDescent="0.3">
      <c r="A46" s="578" t="s">
        <v>509</v>
      </c>
      <c r="B46" s="578">
        <v>2010</v>
      </c>
      <c r="C46" s="578">
        <v>2011</v>
      </c>
      <c r="D46" s="578">
        <v>2012</v>
      </c>
      <c r="E46" s="578">
        <v>2013</v>
      </c>
      <c r="F46" s="578">
        <v>2014</v>
      </c>
      <c r="G46" s="578">
        <v>2015</v>
      </c>
      <c r="H46" s="578">
        <v>2016</v>
      </c>
      <c r="I46" s="578">
        <v>2017</v>
      </c>
      <c r="J46" s="578">
        <v>2018</v>
      </c>
      <c r="L46" s="578" t="s">
        <v>509</v>
      </c>
      <c r="M46" s="578">
        <v>2010</v>
      </c>
      <c r="N46" s="578">
        <v>2011</v>
      </c>
      <c r="O46" s="578">
        <v>2012</v>
      </c>
      <c r="P46" s="578">
        <v>2013</v>
      </c>
      <c r="Q46" s="578">
        <v>2014</v>
      </c>
      <c r="R46" s="578">
        <v>2015</v>
      </c>
      <c r="S46" s="578">
        <v>2016</v>
      </c>
      <c r="T46" s="578">
        <v>2017</v>
      </c>
      <c r="U46" s="578">
        <v>2018</v>
      </c>
      <c r="V46" s="591" t="s">
        <v>524</v>
      </c>
      <c r="W46" s="591" t="s">
        <v>526</v>
      </c>
    </row>
    <row r="47" spans="1:23" x14ac:dyDescent="0.3">
      <c r="A47" s="39" t="s">
        <v>510</v>
      </c>
      <c r="B47" s="39"/>
      <c r="C47" s="39"/>
      <c r="D47" s="39"/>
      <c r="E47" s="39"/>
      <c r="F47" s="39"/>
      <c r="G47" s="39"/>
      <c r="H47" s="39"/>
      <c r="I47" s="39"/>
      <c r="J47" s="590">
        <v>0.14430000000000001</v>
      </c>
      <c r="L47" s="39" t="s">
        <v>510</v>
      </c>
      <c r="M47" s="39"/>
      <c r="N47" s="39"/>
      <c r="O47" s="39"/>
      <c r="P47" s="39"/>
      <c r="Q47" s="39"/>
      <c r="R47" s="39"/>
      <c r="S47" s="39"/>
      <c r="T47" s="39"/>
      <c r="U47" s="39">
        <v>1.3623000000000001</v>
      </c>
      <c r="V47" s="591"/>
    </row>
    <row r="48" spans="1:23" x14ac:dyDescent="0.3">
      <c r="A48" s="39" t="s">
        <v>511</v>
      </c>
      <c r="B48" s="39"/>
      <c r="C48" s="39"/>
      <c r="D48" s="39"/>
      <c r="E48" s="39"/>
      <c r="F48" s="39"/>
      <c r="G48" s="39"/>
      <c r="H48" s="39"/>
      <c r="I48" s="39"/>
      <c r="J48" s="590">
        <v>7.26E-3</v>
      </c>
      <c r="L48" s="39" t="s">
        <v>511</v>
      </c>
      <c r="M48" s="39"/>
      <c r="N48" s="39"/>
      <c r="O48" s="39"/>
      <c r="P48" s="39"/>
      <c r="Q48" s="39"/>
      <c r="R48" s="39"/>
      <c r="S48" s="39"/>
      <c r="T48" s="39"/>
      <c r="U48" s="39">
        <v>0.16220000000000001</v>
      </c>
      <c r="V48" s="591"/>
    </row>
    <row r="49" spans="1:23" x14ac:dyDescent="0.3">
      <c r="A49" s="39" t="s">
        <v>512</v>
      </c>
      <c r="B49" s="40">
        <f>+(B24+B20)/1000</f>
        <v>0.1285</v>
      </c>
      <c r="C49" s="40">
        <f t="shared" ref="C49:J49" si="12">+(C24+C20)/1000</f>
        <v>0.1285</v>
      </c>
      <c r="D49" s="40">
        <f t="shared" si="12"/>
        <v>0.2525</v>
      </c>
      <c r="E49" s="40">
        <f t="shared" si="12"/>
        <v>0.2525</v>
      </c>
      <c r="F49" s="40">
        <f t="shared" si="12"/>
        <v>0.2525</v>
      </c>
      <c r="G49" s="40">
        <f t="shared" si="12"/>
        <v>0.2525</v>
      </c>
      <c r="H49" s="40">
        <f t="shared" si="12"/>
        <v>0.26533333333333331</v>
      </c>
      <c r="I49" s="40">
        <f t="shared" si="12"/>
        <v>0.38150000000000001</v>
      </c>
      <c r="J49" s="40">
        <f t="shared" si="12"/>
        <v>0.64149999999999996</v>
      </c>
      <c r="L49" s="39" t="s">
        <v>512</v>
      </c>
      <c r="M49" s="590">
        <f>+M20+M24</f>
        <v>3.7089003599892001</v>
      </c>
      <c r="N49" s="590">
        <f t="shared" ref="N49:R49" si="13">+N20+N24</f>
        <v>2.5832884259159998</v>
      </c>
      <c r="O49" s="590">
        <f t="shared" si="13"/>
        <v>4.4792169819443997</v>
      </c>
      <c r="P49" s="590">
        <f t="shared" si="13"/>
        <v>5.2573012885871995</v>
      </c>
      <c r="Q49" s="590">
        <f t="shared" si="13"/>
        <v>5.8722110276435977</v>
      </c>
      <c r="R49" s="590">
        <f t="shared" si="13"/>
        <v>5.4241352401824008</v>
      </c>
      <c r="S49" s="39">
        <f>+$W49*H49*8760*0.0036</f>
        <v>5.6998173613005818</v>
      </c>
      <c r="T49" s="39">
        <f>AVERAGE(W49,V49)*I49*8760*0.0036</f>
        <v>5.8743345524000192</v>
      </c>
      <c r="U49" s="39">
        <v>5.9750999999999994</v>
      </c>
      <c r="V49" s="591">
        <f>(U49/0.0036)/(J49*8760)</f>
        <v>0.29535335632453896</v>
      </c>
      <c r="W49" s="591">
        <f>(R49/0.0036)/(G49*8760)</f>
        <v>0.68118099072471638</v>
      </c>
    </row>
    <row r="50" spans="1:23" x14ac:dyDescent="0.3">
      <c r="A50" s="39" t="s">
        <v>513</v>
      </c>
      <c r="B50" s="40">
        <f>(B23+B22)/1000</f>
        <v>1.8638839799999998</v>
      </c>
      <c r="C50" s="40">
        <f t="shared" ref="C50:J50" si="14">(C23+C22)/1000</f>
        <v>1.9101743799999999</v>
      </c>
      <c r="D50" s="40">
        <f t="shared" si="14"/>
        <v>2.0237033599999994</v>
      </c>
      <c r="E50" s="40">
        <f t="shared" si="14"/>
        <v>2.0432218999999994</v>
      </c>
      <c r="F50" s="40">
        <f t="shared" si="14"/>
        <v>2.1736535399999997</v>
      </c>
      <c r="G50" s="40">
        <f t="shared" si="14"/>
        <v>2.2716713399999997</v>
      </c>
      <c r="H50" s="40">
        <f t="shared" si="14"/>
        <v>2.3187863399999995</v>
      </c>
      <c r="I50" s="40">
        <f t="shared" si="14"/>
        <v>2.3187863399999995</v>
      </c>
      <c r="J50" s="40">
        <f t="shared" si="14"/>
        <v>2.3187863399999995</v>
      </c>
      <c r="L50" s="39" t="s">
        <v>513</v>
      </c>
      <c r="M50" s="590">
        <f>+M22+M23</f>
        <v>15.772264827231609</v>
      </c>
      <c r="N50" s="590">
        <f t="shared" ref="N50:R50" si="15">+N22+N23</f>
        <v>12.053802312788399</v>
      </c>
      <c r="O50" s="590">
        <f t="shared" si="15"/>
        <v>12.864578768402403</v>
      </c>
      <c r="P50" s="590">
        <f t="shared" si="15"/>
        <v>16.887431742361208</v>
      </c>
      <c r="Q50" s="590">
        <f t="shared" si="15"/>
        <v>18.331918352499613</v>
      </c>
      <c r="R50" s="590">
        <f t="shared" si="15"/>
        <v>19.144217905437593</v>
      </c>
      <c r="S50" s="592">
        <f>R50+(U50-R50)/3</f>
        <v>14.480911936958396</v>
      </c>
      <c r="T50" s="592">
        <f>R50+2*(U50-R50)/3</f>
        <v>9.8176059684791976</v>
      </c>
      <c r="U50" s="39">
        <v>5.1543000000000001</v>
      </c>
      <c r="V50" s="591">
        <f t="shared" ref="V50" si="16">(U50/0.0036)/(J50*8760)</f>
        <v>7.0485916706719012E-2</v>
      </c>
    </row>
    <row r="51" spans="1:23" x14ac:dyDescent="0.3">
      <c r="A51" s="39" t="s">
        <v>514</v>
      </c>
      <c r="B51" s="40">
        <f>+B19/1000</f>
        <v>0.5474</v>
      </c>
      <c r="C51" s="40">
        <f t="shared" ref="C51:J51" si="17">+C19/1000</f>
        <v>0.5474</v>
      </c>
      <c r="D51" s="40">
        <f t="shared" si="17"/>
        <v>0.54764000000000002</v>
      </c>
      <c r="E51" s="40">
        <f t="shared" si="17"/>
        <v>0.54764000000000002</v>
      </c>
      <c r="F51" s="40">
        <f t="shared" si="17"/>
        <v>0.58463999999999994</v>
      </c>
      <c r="G51" s="40">
        <f t="shared" si="17"/>
        <v>0.58463999999999994</v>
      </c>
      <c r="H51" s="40">
        <f t="shared" si="17"/>
        <v>0.56813999999999998</v>
      </c>
      <c r="I51" s="40">
        <f t="shared" si="17"/>
        <v>0.56813999999999998</v>
      </c>
      <c r="J51" s="40">
        <f t="shared" si="17"/>
        <v>0.57313999999999998</v>
      </c>
      <c r="L51" s="39" t="s">
        <v>514</v>
      </c>
      <c r="M51" s="590">
        <f>+M19</f>
        <v>9.5815759606811994</v>
      </c>
      <c r="N51" s="590">
        <f t="shared" ref="N51:Q51" si="18">+N19</f>
        <v>8.662523035154404</v>
      </c>
      <c r="O51" s="590">
        <f t="shared" si="18"/>
        <v>8.7632513585279987</v>
      </c>
      <c r="P51" s="590">
        <f t="shared" si="18"/>
        <v>9.4753762934399965</v>
      </c>
      <c r="Q51" s="590">
        <f t="shared" si="18"/>
        <v>9.7971570167328004</v>
      </c>
      <c r="R51" s="590">
        <f>+R19</f>
        <v>8.6337040920371972</v>
      </c>
      <c r="S51" s="592">
        <f>R51+(U51-R51)/3</f>
        <v>8.9616027280247987</v>
      </c>
      <c r="T51" s="592">
        <f>R51+2*(U51-R51)/3</f>
        <v>9.2895013640123985</v>
      </c>
      <c r="U51" s="39">
        <v>9.6173999999999999</v>
      </c>
      <c r="V51" s="591">
        <f>(U51/0.0036)/(J51*8760)</f>
        <v>0.53209643965637987</v>
      </c>
    </row>
    <row r="52" spans="1:23" x14ac:dyDescent="0.3">
      <c r="A52" s="39" t="s">
        <v>515</v>
      </c>
      <c r="B52" s="39"/>
      <c r="C52" s="39"/>
      <c r="D52" s="39"/>
      <c r="E52" s="39"/>
      <c r="F52" s="39"/>
      <c r="G52" s="39"/>
      <c r="H52" s="39"/>
      <c r="I52" s="39"/>
      <c r="J52" s="39"/>
      <c r="L52" s="39" t="s">
        <v>515</v>
      </c>
      <c r="M52" s="39"/>
      <c r="N52" s="39"/>
      <c r="O52" s="39"/>
      <c r="P52" s="39"/>
      <c r="Q52" s="39"/>
      <c r="R52" s="39"/>
      <c r="S52" s="39"/>
      <c r="T52" s="39"/>
      <c r="U52" s="39"/>
      <c r="V52" s="591"/>
    </row>
    <row r="53" spans="1:23" x14ac:dyDescent="0.3">
      <c r="A53" s="39" t="s">
        <v>516</v>
      </c>
      <c r="B53" s="39"/>
      <c r="C53" s="39"/>
      <c r="D53" s="39"/>
      <c r="E53" s="39"/>
      <c r="F53" s="39"/>
      <c r="G53" s="39"/>
      <c r="H53" s="39"/>
      <c r="I53" s="39"/>
      <c r="J53" s="39"/>
      <c r="L53" s="39" t="s">
        <v>516</v>
      </c>
      <c r="M53" s="39"/>
      <c r="N53" s="39"/>
      <c r="O53" s="39"/>
      <c r="P53" s="39"/>
      <c r="Q53" s="39"/>
      <c r="R53" s="39"/>
      <c r="S53" s="39"/>
      <c r="T53" s="39"/>
      <c r="U53" s="39"/>
      <c r="V53" s="591"/>
    </row>
    <row r="54" spans="1:23" x14ac:dyDescent="0.3">
      <c r="A54" s="39" t="s">
        <v>517</v>
      </c>
      <c r="B54" s="39"/>
      <c r="C54" s="39"/>
      <c r="D54" s="39"/>
      <c r="E54" s="39"/>
      <c r="F54" s="39"/>
      <c r="G54" s="39"/>
      <c r="H54" s="39"/>
      <c r="I54" s="39"/>
      <c r="J54" s="39"/>
      <c r="L54" s="39" t="s">
        <v>517</v>
      </c>
      <c r="M54" s="39"/>
      <c r="N54" s="39"/>
      <c r="O54" s="39"/>
      <c r="P54" s="39"/>
      <c r="Q54" s="39"/>
      <c r="R54" s="39"/>
      <c r="S54" s="39"/>
      <c r="T54" s="39"/>
      <c r="U54" s="39"/>
      <c r="V54" s="591"/>
    </row>
    <row r="55" spans="1:23" x14ac:dyDescent="0.3">
      <c r="A55" s="39" t="s">
        <v>518</v>
      </c>
      <c r="B55" s="39"/>
      <c r="C55" s="39"/>
      <c r="D55" s="39"/>
      <c r="E55" s="39"/>
      <c r="F55" s="39"/>
      <c r="G55" s="39"/>
      <c r="H55" s="39"/>
      <c r="I55" s="39"/>
      <c r="J55" s="39"/>
      <c r="L55" s="39" t="s">
        <v>518</v>
      </c>
      <c r="M55" s="39"/>
      <c r="N55" s="39"/>
      <c r="O55" s="39"/>
      <c r="P55" s="39"/>
      <c r="Q55" s="39"/>
      <c r="R55" s="39"/>
      <c r="S55" s="39"/>
      <c r="T55" s="39"/>
      <c r="U55" s="39"/>
      <c r="V55" s="591"/>
    </row>
    <row r="56" spans="1:23" x14ac:dyDescent="0.3">
      <c r="A56" s="39" t="s">
        <v>519</v>
      </c>
      <c r="B56" s="39"/>
      <c r="C56" s="39"/>
      <c r="D56" s="39"/>
      <c r="E56" s="39"/>
      <c r="F56" s="39"/>
      <c r="G56" s="39"/>
      <c r="H56" s="39"/>
      <c r="I56" s="39"/>
      <c r="J56" s="39"/>
      <c r="L56" s="39" t="s">
        <v>519</v>
      </c>
      <c r="M56" s="39"/>
      <c r="N56" s="39"/>
      <c r="O56" s="39"/>
      <c r="P56" s="39"/>
      <c r="Q56" s="39"/>
      <c r="R56" s="39"/>
      <c r="S56" s="39"/>
      <c r="T56" s="39"/>
      <c r="U56" s="39"/>
      <c r="V56" s="591"/>
    </row>
    <row r="57" spans="1:23" x14ac:dyDescent="0.3">
      <c r="A57" s="39" t="s">
        <v>520</v>
      </c>
      <c r="B57" s="39"/>
      <c r="C57" s="39"/>
      <c r="D57" s="39"/>
      <c r="E57" s="39"/>
      <c r="F57" s="39"/>
      <c r="G57" s="39"/>
      <c r="H57" s="39"/>
      <c r="I57" s="39"/>
      <c r="J57" s="39"/>
      <c r="L57" s="39" t="s">
        <v>520</v>
      </c>
      <c r="M57" s="39"/>
      <c r="N57" s="39"/>
      <c r="O57" s="39"/>
      <c r="P57" s="39"/>
      <c r="Q57" s="39"/>
      <c r="R57" s="39"/>
      <c r="S57" s="39"/>
      <c r="T57" s="39"/>
      <c r="U57" s="39"/>
      <c r="V57" s="591"/>
    </row>
    <row r="63" spans="1:23" x14ac:dyDescent="0.3">
      <c r="A63" s="593" t="s">
        <v>527</v>
      </c>
      <c r="B63" s="594" t="s">
        <v>528</v>
      </c>
      <c r="C63" s="594" t="s">
        <v>529</v>
      </c>
      <c r="D63" s="594" t="s">
        <v>530</v>
      </c>
      <c r="E63" s="594">
        <v>2018</v>
      </c>
      <c r="F63" s="594">
        <v>2019</v>
      </c>
      <c r="G63" s="594">
        <v>2020</v>
      </c>
      <c r="H63" s="594">
        <v>2021</v>
      </c>
      <c r="I63" s="594">
        <v>2022</v>
      </c>
      <c r="J63" s="594">
        <v>2023</v>
      </c>
      <c r="K63" s="594">
        <v>2024</v>
      </c>
      <c r="L63" s="594">
        <v>2025</v>
      </c>
      <c r="M63" s="594">
        <v>2026</v>
      </c>
      <c r="N63" s="594">
        <v>2027</v>
      </c>
      <c r="O63" s="594">
        <v>2028</v>
      </c>
      <c r="P63" s="594">
        <v>2029</v>
      </c>
      <c r="Q63" s="594">
        <v>2030</v>
      </c>
      <c r="R63" s="594">
        <v>2031</v>
      </c>
      <c r="S63" s="594">
        <v>2032</v>
      </c>
      <c r="T63" s="594">
        <v>2033</v>
      </c>
      <c r="U63" s="594">
        <v>2034</v>
      </c>
      <c r="V63" s="594">
        <v>2035</v>
      </c>
    </row>
    <row r="64" spans="1:23" x14ac:dyDescent="0.3">
      <c r="A64" s="595" t="s">
        <v>531</v>
      </c>
      <c r="B64" s="596"/>
      <c r="C64" s="596" t="s">
        <v>532</v>
      </c>
      <c r="D64" s="596">
        <v>0</v>
      </c>
      <c r="E64" s="596">
        <v>6.1117999999999997</v>
      </c>
      <c r="F64" s="596">
        <v>6.0220000000000002</v>
      </c>
      <c r="G64" s="596">
        <v>5.8303000000000003</v>
      </c>
      <c r="H64" s="596">
        <v>6.18</v>
      </c>
      <c r="I64" s="596">
        <v>5.8093641113343812</v>
      </c>
      <c r="J64" s="596">
        <v>5.8093641113343812</v>
      </c>
      <c r="K64" s="596">
        <v>5.8093641113343812</v>
      </c>
      <c r="L64" s="596">
        <v>5.8093641113343812</v>
      </c>
      <c r="M64" s="596">
        <v>5.8093641113343812</v>
      </c>
      <c r="N64" s="596">
        <v>5.8093641113343812</v>
      </c>
      <c r="O64" s="596">
        <v>5.8093641113343812</v>
      </c>
      <c r="P64" s="596">
        <v>5.8093641113343812</v>
      </c>
      <c r="Q64" s="596">
        <v>5.8093641113343812</v>
      </c>
      <c r="R64" s="596">
        <v>5.8093641113343812</v>
      </c>
      <c r="S64" s="596">
        <v>5.8093641113343812</v>
      </c>
      <c r="T64" s="596">
        <v>5.8093641113343812</v>
      </c>
      <c r="U64" s="596">
        <v>5.8093641113343812</v>
      </c>
      <c r="V64" s="596">
        <v>5.8093641113343812</v>
      </c>
    </row>
    <row r="65" spans="1:22" x14ac:dyDescent="0.3">
      <c r="A65" s="597" t="s">
        <v>531</v>
      </c>
      <c r="B65" s="598"/>
      <c r="C65" s="598" t="s">
        <v>532</v>
      </c>
      <c r="D65" s="598">
        <v>0</v>
      </c>
      <c r="E65" s="598">
        <v>4.58E-2</v>
      </c>
      <c r="F65" s="598">
        <v>2.6700000000000002E-2</v>
      </c>
      <c r="G65" s="598">
        <v>2.3699999999999999E-2</v>
      </c>
      <c r="H65" s="598">
        <v>6.8999999999999999E-3</v>
      </c>
      <c r="I65" s="598">
        <v>4.4184194750198885E-2</v>
      </c>
      <c r="J65" s="598">
        <v>4.4184194750198885E-2</v>
      </c>
      <c r="K65" s="598">
        <v>4.4184194750198885E-2</v>
      </c>
      <c r="L65" s="598">
        <v>4.4184194750198885E-2</v>
      </c>
      <c r="M65" s="598">
        <v>4.4184194750198885E-2</v>
      </c>
      <c r="N65" s="598">
        <v>4.4184194750198885E-2</v>
      </c>
      <c r="O65" s="598">
        <v>4.4184194750198885E-2</v>
      </c>
      <c r="P65" s="598">
        <v>4.4184194750198885E-2</v>
      </c>
      <c r="Q65" s="598">
        <v>4.4184194750198885E-2</v>
      </c>
      <c r="R65" s="598">
        <v>4.4184194750198885E-2</v>
      </c>
      <c r="S65" s="598">
        <v>4.4184194750198885E-2</v>
      </c>
      <c r="T65" s="598">
        <v>4.4184194750198885E-2</v>
      </c>
      <c r="U65" s="598">
        <v>4.4184194750198885E-2</v>
      </c>
      <c r="V65" s="598">
        <v>4.4184194750198885E-2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50E5-68D6-4F57-AABD-97237132A047}">
  <dimension ref="D1:F1"/>
  <sheetViews>
    <sheetView zoomScale="85" zoomScaleNormal="85" workbookViewId="0">
      <selection activeCell="H29" sqref="H29"/>
    </sheetView>
  </sheetViews>
  <sheetFormatPr defaultRowHeight="14.4" x14ac:dyDescent="0.3"/>
  <cols>
    <col min="1" max="1" width="13.33203125" bestFit="1" customWidth="1"/>
    <col min="2" max="2" width="37.6640625" bestFit="1" customWidth="1"/>
    <col min="3" max="3" width="30.77734375" customWidth="1"/>
    <col min="4" max="6" width="11.109375" hidden="1" customWidth="1"/>
    <col min="7" max="12" width="11.109375" bestFit="1" customWidth="1"/>
    <col min="13" max="13" width="24.109375" bestFit="1" customWidth="1"/>
    <col min="14" max="22" width="10.33203125" bestFit="1" customWidth="1"/>
    <col min="23" max="23" width="11.777343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C1BF-4B88-46A5-B6D6-BEA928BEC88A}">
  <dimension ref="A1:L107"/>
  <sheetViews>
    <sheetView zoomScale="85" zoomScaleNormal="85" workbookViewId="0">
      <selection activeCell="G107" sqref="G107:L107"/>
    </sheetView>
  </sheetViews>
  <sheetFormatPr defaultRowHeight="14.4" x14ac:dyDescent="0.3"/>
  <cols>
    <col min="1" max="1" width="13.33203125" bestFit="1" customWidth="1"/>
    <col min="2" max="2" width="37.6640625" bestFit="1" customWidth="1"/>
    <col min="3" max="3" width="30.77734375" customWidth="1"/>
    <col min="4" max="6" width="11.109375" hidden="1" customWidth="1"/>
    <col min="7" max="12" width="11.109375" bestFit="1" customWidth="1"/>
    <col min="13" max="13" width="24.109375" bestFit="1" customWidth="1"/>
    <col min="14" max="22" width="10.33203125" bestFit="1" customWidth="1"/>
    <col min="23" max="23" width="11.77734375" bestFit="1" customWidth="1"/>
  </cols>
  <sheetData>
    <row r="1" spans="1:12" x14ac:dyDescent="0.3">
      <c r="B1" s="599" t="s">
        <v>533</v>
      </c>
      <c r="C1" s="600" t="s">
        <v>534</v>
      </c>
      <c r="D1" s="601">
        <v>2007</v>
      </c>
      <c r="E1" s="601">
        <v>2008</v>
      </c>
      <c r="F1" s="601">
        <v>2009</v>
      </c>
      <c r="G1" s="599">
        <v>2010</v>
      </c>
      <c r="H1" s="599">
        <v>2011</v>
      </c>
      <c r="I1" s="599">
        <v>2012</v>
      </c>
      <c r="J1" s="599">
        <v>2013</v>
      </c>
      <c r="K1" s="599">
        <v>2014</v>
      </c>
      <c r="L1" s="599">
        <v>2015</v>
      </c>
    </row>
    <row r="2" spans="1:12" x14ac:dyDescent="0.3">
      <c r="A2" t="s">
        <v>621</v>
      </c>
      <c r="B2" s="602" t="s">
        <v>390</v>
      </c>
      <c r="C2" s="603" t="s">
        <v>535</v>
      </c>
      <c r="D2" s="604">
        <v>0</v>
      </c>
      <c r="E2" s="604">
        <v>0</v>
      </c>
      <c r="F2" s="604">
        <v>0</v>
      </c>
      <c r="G2" s="604">
        <v>0</v>
      </c>
      <c r="H2" s="604">
        <v>0</v>
      </c>
      <c r="I2" s="604">
        <v>0</v>
      </c>
      <c r="J2" s="604">
        <v>53.251558784999993</v>
      </c>
      <c r="K2" s="604">
        <v>75.839817549000003</v>
      </c>
      <c r="L2" s="604">
        <v>92.462792999999991</v>
      </c>
    </row>
    <row r="3" spans="1:12" x14ac:dyDescent="0.3">
      <c r="A3" t="s">
        <v>621</v>
      </c>
      <c r="B3" s="602" t="s">
        <v>390</v>
      </c>
      <c r="C3" s="603" t="s">
        <v>536</v>
      </c>
      <c r="D3" s="604">
        <v>0.96213499999999996</v>
      </c>
      <c r="E3" s="604">
        <v>2.682461</v>
      </c>
      <c r="F3" s="604">
        <v>3.2044166659999997</v>
      </c>
      <c r="G3" s="604">
        <v>3.4348500000000004</v>
      </c>
      <c r="H3" s="604">
        <v>3.3446700000000003</v>
      </c>
      <c r="I3" s="604">
        <v>2.3983680000000001</v>
      </c>
      <c r="J3" s="604">
        <v>3.4514158999999998</v>
      </c>
      <c r="K3" s="604">
        <v>3.8643819999999995</v>
      </c>
      <c r="L3" s="604">
        <v>3.3963600000000005</v>
      </c>
    </row>
    <row r="4" spans="1:12" x14ac:dyDescent="0.3">
      <c r="A4" t="s">
        <v>621</v>
      </c>
      <c r="B4" s="602" t="s">
        <v>537</v>
      </c>
      <c r="C4" s="595" t="s">
        <v>538</v>
      </c>
      <c r="D4" s="604">
        <v>0</v>
      </c>
      <c r="E4" s="604">
        <v>0</v>
      </c>
      <c r="F4" s="604">
        <v>0</v>
      </c>
      <c r="G4" s="604">
        <v>0</v>
      </c>
      <c r="H4" s="604">
        <v>0</v>
      </c>
      <c r="I4" s="604">
        <v>0</v>
      </c>
      <c r="J4" s="604">
        <v>0</v>
      </c>
      <c r="K4" s="604">
        <v>0</v>
      </c>
      <c r="L4" s="604">
        <v>144.312121018</v>
      </c>
    </row>
    <row r="5" spans="1:12" x14ac:dyDescent="0.3">
      <c r="A5" t="s">
        <v>621</v>
      </c>
      <c r="B5" s="602" t="s">
        <v>537</v>
      </c>
      <c r="C5" s="603" t="s">
        <v>212</v>
      </c>
      <c r="D5" s="604">
        <v>1141.7507540789998</v>
      </c>
      <c r="E5" s="604">
        <v>1415.0972000840002</v>
      </c>
      <c r="F5" s="604">
        <v>1197.8225497840001</v>
      </c>
      <c r="G5" s="604">
        <v>1056.8424890920001</v>
      </c>
      <c r="H5" s="604">
        <v>1084.559033494</v>
      </c>
      <c r="I5" s="604">
        <v>2326.6364985099995</v>
      </c>
      <c r="J5" s="604">
        <v>2592.7477368080004</v>
      </c>
      <c r="K5" s="604">
        <v>2551.8782533839999</v>
      </c>
      <c r="L5" s="604">
        <v>2893.116216763</v>
      </c>
    </row>
    <row r="6" spans="1:12" x14ac:dyDescent="0.3">
      <c r="A6" t="s">
        <v>621</v>
      </c>
      <c r="B6" s="602" t="s">
        <v>537</v>
      </c>
      <c r="C6" s="603" t="s">
        <v>213</v>
      </c>
      <c r="D6" s="604">
        <v>528.29689699999994</v>
      </c>
      <c r="E6" s="604">
        <v>844.33640000000003</v>
      </c>
      <c r="F6" s="604">
        <v>599.27139999799999</v>
      </c>
      <c r="G6" s="604">
        <v>773.788696749</v>
      </c>
      <c r="H6" s="604">
        <v>657.39239999899985</v>
      </c>
      <c r="I6" s="604">
        <v>1051.041599999</v>
      </c>
      <c r="J6" s="604">
        <v>832.86139999700004</v>
      </c>
      <c r="K6" s="604">
        <v>948.17999999799997</v>
      </c>
      <c r="L6" s="604">
        <v>1080.8492227439999</v>
      </c>
    </row>
    <row r="7" spans="1:12" x14ac:dyDescent="0.3">
      <c r="A7" t="s">
        <v>621</v>
      </c>
      <c r="B7" s="602" t="s">
        <v>537</v>
      </c>
      <c r="C7" s="603" t="s">
        <v>216</v>
      </c>
      <c r="D7" s="604">
        <v>5075.1120000000001</v>
      </c>
      <c r="E7" s="604">
        <v>6285.848</v>
      </c>
      <c r="F7" s="604">
        <v>4796.3119999999999</v>
      </c>
      <c r="G7" s="604">
        <v>4311.0498476840003</v>
      </c>
      <c r="H7" s="604">
        <v>6757.8960212100001</v>
      </c>
      <c r="I7" s="604">
        <v>7128.8640853140014</v>
      </c>
      <c r="J7" s="604">
        <v>5866.0516078600012</v>
      </c>
      <c r="K7" s="604">
        <v>6129.6256951609994</v>
      </c>
      <c r="L7" s="604">
        <v>7003.8226292410009</v>
      </c>
    </row>
    <row r="8" spans="1:12" x14ac:dyDescent="0.3">
      <c r="A8" t="s">
        <v>621</v>
      </c>
      <c r="B8" s="602" t="s">
        <v>537</v>
      </c>
      <c r="C8" s="603" t="s">
        <v>220</v>
      </c>
      <c r="D8" s="604">
        <v>217.075468</v>
      </c>
      <c r="E8" s="604">
        <v>266.83328699999998</v>
      </c>
      <c r="F8" s="604">
        <v>204.73176900000001</v>
      </c>
      <c r="G8" s="604">
        <v>173.22588803600001</v>
      </c>
      <c r="H8" s="604">
        <v>240.94757299999998</v>
      </c>
      <c r="I8" s="604">
        <v>325.59716543499997</v>
      </c>
      <c r="J8" s="604">
        <v>385.03222169999987</v>
      </c>
      <c r="K8" s="604">
        <v>394.87255515600003</v>
      </c>
      <c r="L8" s="604">
        <v>442.54145335200002</v>
      </c>
    </row>
    <row r="9" spans="1:12" x14ac:dyDescent="0.3">
      <c r="A9" t="s">
        <v>621</v>
      </c>
      <c r="B9" s="602" t="s">
        <v>537</v>
      </c>
      <c r="C9" s="603" t="s">
        <v>225</v>
      </c>
      <c r="D9" s="604">
        <v>137.31836699999999</v>
      </c>
      <c r="E9" s="604">
        <v>140.560325965</v>
      </c>
      <c r="F9" s="604">
        <v>150.32314</v>
      </c>
      <c r="G9" s="604">
        <v>137.41127</v>
      </c>
      <c r="H9" s="604">
        <v>145.59526700000004</v>
      </c>
      <c r="I9" s="604">
        <v>146.80310699999998</v>
      </c>
      <c r="J9" s="604">
        <v>177.61691905099994</v>
      </c>
      <c r="K9" s="604">
        <v>171.78058495400003</v>
      </c>
      <c r="L9" s="604">
        <v>171.76789082399998</v>
      </c>
    </row>
    <row r="10" spans="1:12" x14ac:dyDescent="0.3">
      <c r="A10" t="s">
        <v>621</v>
      </c>
      <c r="B10" s="602" t="s">
        <v>537</v>
      </c>
      <c r="C10" s="603" t="s">
        <v>226</v>
      </c>
      <c r="D10" s="604">
        <v>822.55191866500002</v>
      </c>
      <c r="E10" s="604">
        <v>972.38555999999994</v>
      </c>
      <c r="F10" s="604">
        <v>1064.8154999999999</v>
      </c>
      <c r="G10" s="604">
        <v>1043.8803524719999</v>
      </c>
      <c r="H10" s="604">
        <v>913.51691000000005</v>
      </c>
      <c r="I10" s="604">
        <v>0</v>
      </c>
      <c r="J10" s="604">
        <v>0</v>
      </c>
      <c r="K10" s="604">
        <v>0</v>
      </c>
      <c r="L10" s="604">
        <v>0</v>
      </c>
    </row>
    <row r="11" spans="1:12" x14ac:dyDescent="0.3">
      <c r="A11" t="s">
        <v>621</v>
      </c>
      <c r="B11" s="602" t="s">
        <v>537</v>
      </c>
      <c r="C11" s="603" t="s">
        <v>230</v>
      </c>
      <c r="D11" s="604">
        <v>89.398346435999983</v>
      </c>
      <c r="E11" s="604">
        <v>85.170917074000002</v>
      </c>
      <c r="F11" s="604">
        <v>86.191227814999991</v>
      </c>
      <c r="G11" s="604">
        <v>87.953557933000013</v>
      </c>
      <c r="H11" s="604">
        <v>105.234294948</v>
      </c>
      <c r="I11" s="604">
        <v>100.50349441999995</v>
      </c>
      <c r="J11" s="604">
        <v>85.707728999999972</v>
      </c>
      <c r="K11" s="604">
        <v>99.353544548000031</v>
      </c>
      <c r="L11" s="604">
        <v>106.24758332799998</v>
      </c>
    </row>
    <row r="12" spans="1:12" x14ac:dyDescent="0.3">
      <c r="A12" t="s">
        <v>621</v>
      </c>
      <c r="B12" s="602" t="s">
        <v>407</v>
      </c>
      <c r="C12" s="603" t="s">
        <v>539</v>
      </c>
      <c r="D12" s="604">
        <v>0</v>
      </c>
      <c r="E12" s="604">
        <v>0</v>
      </c>
      <c r="F12" s="604">
        <v>0</v>
      </c>
      <c r="G12" s="604">
        <v>0</v>
      </c>
      <c r="H12" s="604">
        <v>0</v>
      </c>
      <c r="I12" s="604">
        <v>0</v>
      </c>
      <c r="J12" s="604">
        <v>0</v>
      </c>
      <c r="K12" s="604">
        <v>0.8357699999999999</v>
      </c>
      <c r="L12" s="604">
        <v>0.92198767500000012</v>
      </c>
    </row>
    <row r="13" spans="1:12" x14ac:dyDescent="0.3">
      <c r="A13" t="s">
        <v>621</v>
      </c>
      <c r="B13" s="602" t="s">
        <v>407</v>
      </c>
      <c r="C13" s="603" t="s">
        <v>540</v>
      </c>
      <c r="D13" s="604">
        <v>0</v>
      </c>
      <c r="E13" s="604">
        <v>0</v>
      </c>
      <c r="F13" s="604">
        <v>0</v>
      </c>
      <c r="G13" s="604">
        <v>0</v>
      </c>
      <c r="H13" s="604">
        <v>0</v>
      </c>
      <c r="I13" s="604">
        <v>0</v>
      </c>
      <c r="J13" s="604">
        <v>0</v>
      </c>
      <c r="K13" s="604">
        <v>0.34103830899999998</v>
      </c>
      <c r="L13" s="604">
        <v>1.4023522740000001</v>
      </c>
    </row>
    <row r="14" spans="1:12" x14ac:dyDescent="0.3">
      <c r="A14" t="s">
        <v>621</v>
      </c>
      <c r="B14" s="602" t="s">
        <v>407</v>
      </c>
      <c r="C14" s="603" t="s">
        <v>541</v>
      </c>
      <c r="D14" s="604">
        <v>0</v>
      </c>
      <c r="E14" s="604">
        <v>0</v>
      </c>
      <c r="F14" s="604">
        <v>0</v>
      </c>
      <c r="G14" s="604">
        <v>0</v>
      </c>
      <c r="H14" s="604">
        <v>0</v>
      </c>
      <c r="I14" s="604">
        <v>0</v>
      </c>
      <c r="J14" s="604">
        <v>0</v>
      </c>
      <c r="K14" s="604">
        <v>1.53552197</v>
      </c>
      <c r="L14" s="604">
        <v>1.7063699999999999</v>
      </c>
    </row>
    <row r="15" spans="1:12" x14ac:dyDescent="0.3">
      <c r="A15" t="s">
        <v>621</v>
      </c>
      <c r="B15" s="602" t="s">
        <v>407</v>
      </c>
      <c r="C15" s="603" t="s">
        <v>542</v>
      </c>
      <c r="D15" s="604">
        <v>0</v>
      </c>
      <c r="E15" s="604">
        <v>0</v>
      </c>
      <c r="F15" s="604">
        <v>0</v>
      </c>
      <c r="G15" s="604">
        <v>0</v>
      </c>
      <c r="H15" s="604">
        <v>0</v>
      </c>
      <c r="I15" s="604">
        <v>0</v>
      </c>
      <c r="J15" s="604">
        <v>0.54098500000000005</v>
      </c>
      <c r="K15" s="604">
        <v>0.73092614999999994</v>
      </c>
      <c r="L15" s="604">
        <v>0.69072668999999998</v>
      </c>
    </row>
    <row r="16" spans="1:12" x14ac:dyDescent="0.3">
      <c r="A16" t="s">
        <v>621</v>
      </c>
      <c r="B16" s="602" t="s">
        <v>407</v>
      </c>
      <c r="C16" s="603" t="s">
        <v>543</v>
      </c>
      <c r="D16" s="604">
        <v>0</v>
      </c>
      <c r="E16" s="604">
        <v>0</v>
      </c>
      <c r="F16" s="604">
        <v>0</v>
      </c>
      <c r="G16" s="604">
        <v>0</v>
      </c>
      <c r="H16" s="604">
        <v>0</v>
      </c>
      <c r="I16" s="604">
        <v>0</v>
      </c>
      <c r="J16" s="604">
        <v>1.2233800000000001</v>
      </c>
      <c r="K16" s="604">
        <v>2.9863799999999991</v>
      </c>
      <c r="L16" s="604">
        <v>3.0001700000000007</v>
      </c>
    </row>
    <row r="17" spans="1:12" x14ac:dyDescent="0.3">
      <c r="A17" t="s">
        <v>621</v>
      </c>
      <c r="B17" s="602" t="s">
        <v>407</v>
      </c>
      <c r="C17" s="603" t="s">
        <v>544</v>
      </c>
      <c r="D17" s="604">
        <v>0</v>
      </c>
      <c r="E17" s="604">
        <v>0</v>
      </c>
      <c r="F17" s="604">
        <v>0</v>
      </c>
      <c r="G17" s="604">
        <v>0</v>
      </c>
      <c r="H17" s="604">
        <v>0</v>
      </c>
      <c r="I17" s="604">
        <v>0</v>
      </c>
      <c r="J17" s="604">
        <v>0</v>
      </c>
      <c r="K17" s="604">
        <v>0.82109927500000002</v>
      </c>
      <c r="L17" s="604">
        <v>1.0889829439999998</v>
      </c>
    </row>
    <row r="18" spans="1:12" x14ac:dyDescent="0.3">
      <c r="A18" t="s">
        <v>621</v>
      </c>
      <c r="B18" s="602" t="s">
        <v>407</v>
      </c>
      <c r="C18" s="603" t="s">
        <v>545</v>
      </c>
      <c r="D18" s="604">
        <v>0</v>
      </c>
      <c r="E18" s="604">
        <v>0</v>
      </c>
      <c r="F18" s="604">
        <v>0</v>
      </c>
      <c r="G18" s="604">
        <v>0</v>
      </c>
      <c r="H18" s="604">
        <v>0</v>
      </c>
      <c r="I18" s="604">
        <v>0</v>
      </c>
      <c r="J18" s="604">
        <v>0</v>
      </c>
      <c r="K18" s="604">
        <v>0.25329037199999999</v>
      </c>
      <c r="L18" s="604">
        <v>1.555505454</v>
      </c>
    </row>
    <row r="19" spans="1:12" x14ac:dyDescent="0.3">
      <c r="A19" t="s">
        <v>621</v>
      </c>
      <c r="B19" s="602" t="s">
        <v>407</v>
      </c>
      <c r="C19" s="603" t="s">
        <v>546</v>
      </c>
      <c r="D19" s="604">
        <v>0</v>
      </c>
      <c r="E19" s="604">
        <v>0</v>
      </c>
      <c r="F19" s="604">
        <v>0</v>
      </c>
      <c r="G19" s="604">
        <v>0</v>
      </c>
      <c r="H19" s="604">
        <v>0</v>
      </c>
      <c r="I19" s="604">
        <v>0</v>
      </c>
      <c r="J19" s="604">
        <v>0</v>
      </c>
      <c r="K19" s="604">
        <v>2.7204861910000004</v>
      </c>
      <c r="L19" s="604">
        <v>5.8048611800000005</v>
      </c>
    </row>
    <row r="20" spans="1:12" x14ac:dyDescent="0.3">
      <c r="A20" t="s">
        <v>621</v>
      </c>
      <c r="B20" s="602" t="s">
        <v>407</v>
      </c>
      <c r="C20" s="603" t="s">
        <v>547</v>
      </c>
      <c r="D20" s="604">
        <v>0</v>
      </c>
      <c r="E20" s="604">
        <v>0</v>
      </c>
      <c r="F20" s="604">
        <v>0</v>
      </c>
      <c r="G20" s="604">
        <v>0</v>
      </c>
      <c r="H20" s="604">
        <v>0</v>
      </c>
      <c r="I20" s="604">
        <v>0</v>
      </c>
      <c r="J20" s="604">
        <v>0</v>
      </c>
      <c r="K20" s="604">
        <v>7.0091458000000009E-2</v>
      </c>
      <c r="L20" s="604">
        <v>1.083163783</v>
      </c>
    </row>
    <row r="21" spans="1:12" x14ac:dyDescent="0.3">
      <c r="A21" t="s">
        <v>621</v>
      </c>
      <c r="B21" s="602" t="s">
        <v>407</v>
      </c>
      <c r="C21" s="603" t="s">
        <v>548</v>
      </c>
      <c r="D21" s="604">
        <v>0</v>
      </c>
      <c r="E21" s="604">
        <v>0</v>
      </c>
      <c r="F21" s="604">
        <v>0</v>
      </c>
      <c r="G21" s="604">
        <v>0</v>
      </c>
      <c r="H21" s="604">
        <v>0</v>
      </c>
      <c r="I21" s="604">
        <v>0</v>
      </c>
      <c r="J21" s="604">
        <v>0</v>
      </c>
      <c r="K21" s="604">
        <v>5.3134360999999998E-2</v>
      </c>
      <c r="L21" s="604">
        <v>0.9481241720000001</v>
      </c>
    </row>
    <row r="22" spans="1:12" x14ac:dyDescent="0.3">
      <c r="A22" t="s">
        <v>621</v>
      </c>
      <c r="B22" s="602" t="s">
        <v>407</v>
      </c>
      <c r="C22" s="603" t="s">
        <v>549</v>
      </c>
      <c r="D22" s="604">
        <v>0</v>
      </c>
      <c r="E22" s="604">
        <v>0</v>
      </c>
      <c r="F22" s="604">
        <v>0</v>
      </c>
      <c r="G22" s="604">
        <v>0</v>
      </c>
      <c r="H22" s="604">
        <v>0</v>
      </c>
      <c r="I22" s="604">
        <v>0</v>
      </c>
      <c r="J22" s="604">
        <v>0</v>
      </c>
      <c r="K22" s="604">
        <v>3.6516057000000005E-2</v>
      </c>
      <c r="L22" s="604">
        <v>0.58624273400000004</v>
      </c>
    </row>
    <row r="23" spans="1:12" x14ac:dyDescent="0.3">
      <c r="A23" t="s">
        <v>621</v>
      </c>
      <c r="B23" s="602" t="s">
        <v>407</v>
      </c>
      <c r="C23" s="603" t="s">
        <v>550</v>
      </c>
      <c r="D23" s="604">
        <v>0</v>
      </c>
      <c r="E23" s="604">
        <v>0</v>
      </c>
      <c r="F23" s="604">
        <v>0</v>
      </c>
      <c r="G23" s="604">
        <v>0</v>
      </c>
      <c r="H23" s="604">
        <v>0</v>
      </c>
      <c r="I23" s="604">
        <v>0</v>
      </c>
      <c r="J23" s="604">
        <v>0</v>
      </c>
      <c r="K23" s="604">
        <v>0.261760404</v>
      </c>
      <c r="L23" s="604">
        <v>1.5808689869999999</v>
      </c>
    </row>
    <row r="24" spans="1:12" x14ac:dyDescent="0.3">
      <c r="A24" t="s">
        <v>621</v>
      </c>
      <c r="B24" s="602" t="s">
        <v>407</v>
      </c>
      <c r="C24" s="603" t="s">
        <v>551</v>
      </c>
      <c r="D24" s="604">
        <v>0</v>
      </c>
      <c r="E24" s="604">
        <v>0</v>
      </c>
      <c r="F24" s="604">
        <v>0</v>
      </c>
      <c r="G24" s="604">
        <v>0</v>
      </c>
      <c r="H24" s="604">
        <v>0</v>
      </c>
      <c r="I24" s="604">
        <v>0</v>
      </c>
      <c r="J24" s="604">
        <v>0</v>
      </c>
      <c r="K24" s="604">
        <v>0.24879904</v>
      </c>
      <c r="L24" s="604">
        <v>1.3401935229999999</v>
      </c>
    </row>
    <row r="25" spans="1:12" x14ac:dyDescent="0.3">
      <c r="A25" t="s">
        <v>621</v>
      </c>
      <c r="B25" s="602" t="s">
        <v>407</v>
      </c>
      <c r="C25" s="603" t="s">
        <v>552</v>
      </c>
      <c r="D25" s="604">
        <v>0</v>
      </c>
      <c r="E25" s="604">
        <v>0</v>
      </c>
      <c r="F25" s="604">
        <v>0</v>
      </c>
      <c r="G25" s="604">
        <v>0</v>
      </c>
      <c r="H25" s="604">
        <v>0</v>
      </c>
      <c r="I25" s="604">
        <v>0</v>
      </c>
      <c r="J25" s="604">
        <v>0</v>
      </c>
      <c r="K25" s="604">
        <v>0.72280999999999995</v>
      </c>
      <c r="L25" s="604">
        <v>1.2868819999999999</v>
      </c>
    </row>
    <row r="26" spans="1:12" x14ac:dyDescent="0.3">
      <c r="A26" t="s">
        <v>621</v>
      </c>
      <c r="B26" s="602" t="s">
        <v>407</v>
      </c>
      <c r="C26" s="603" t="s">
        <v>553</v>
      </c>
      <c r="D26" s="604">
        <v>0</v>
      </c>
      <c r="E26" s="604">
        <v>0</v>
      </c>
      <c r="F26" s="604">
        <v>0</v>
      </c>
      <c r="G26" s="604">
        <v>0</v>
      </c>
      <c r="H26" s="604">
        <v>0</v>
      </c>
      <c r="I26" s="604">
        <v>0</v>
      </c>
      <c r="J26" s="604">
        <v>0</v>
      </c>
      <c r="K26" s="604">
        <v>0.24882639499999998</v>
      </c>
      <c r="L26" s="604">
        <v>1.3512791119999998</v>
      </c>
    </row>
    <row r="27" spans="1:12" x14ac:dyDescent="0.3">
      <c r="A27" t="s">
        <v>621</v>
      </c>
      <c r="B27" s="602" t="s">
        <v>407</v>
      </c>
      <c r="C27" s="603" t="s">
        <v>554</v>
      </c>
      <c r="D27" s="604">
        <v>0</v>
      </c>
      <c r="E27" s="604">
        <v>0</v>
      </c>
      <c r="F27" s="604">
        <v>0</v>
      </c>
      <c r="G27" s="604">
        <v>0</v>
      </c>
      <c r="H27" s="604">
        <v>0</v>
      </c>
      <c r="I27" s="604">
        <v>0</v>
      </c>
      <c r="J27" s="604">
        <v>0</v>
      </c>
      <c r="K27" s="604">
        <v>0.15246497199999998</v>
      </c>
      <c r="L27" s="604">
        <v>0.99470897999999996</v>
      </c>
    </row>
    <row r="28" spans="1:12" x14ac:dyDescent="0.3">
      <c r="A28" t="s">
        <v>621</v>
      </c>
      <c r="B28" s="602" t="s">
        <v>407</v>
      </c>
      <c r="C28" s="603" t="s">
        <v>555</v>
      </c>
      <c r="D28" s="604">
        <v>0</v>
      </c>
      <c r="E28" s="604">
        <v>0</v>
      </c>
      <c r="F28" s="604">
        <v>0</v>
      </c>
      <c r="G28" s="604">
        <v>0</v>
      </c>
      <c r="H28" s="604">
        <v>0</v>
      </c>
      <c r="I28" s="604">
        <v>0</v>
      </c>
      <c r="J28" s="604">
        <v>0</v>
      </c>
      <c r="K28" s="604">
        <v>0.13814157099999999</v>
      </c>
      <c r="L28" s="604">
        <v>1.2140775290000001</v>
      </c>
    </row>
    <row r="29" spans="1:12" x14ac:dyDescent="0.3">
      <c r="A29" t="s">
        <v>621</v>
      </c>
      <c r="B29" s="602" t="s">
        <v>407</v>
      </c>
      <c r="C29" s="603" t="s">
        <v>556</v>
      </c>
      <c r="D29" s="604">
        <v>0</v>
      </c>
      <c r="E29" s="604">
        <v>0</v>
      </c>
      <c r="F29" s="604">
        <v>0</v>
      </c>
      <c r="G29" s="604">
        <v>0</v>
      </c>
      <c r="H29" s="604">
        <v>0</v>
      </c>
      <c r="I29" s="604">
        <v>0</v>
      </c>
      <c r="J29" s="604">
        <v>0</v>
      </c>
      <c r="K29" s="604">
        <v>0.11761772000000001</v>
      </c>
      <c r="L29" s="604">
        <v>1.1481098380000001</v>
      </c>
    </row>
    <row r="30" spans="1:12" x14ac:dyDescent="0.3">
      <c r="A30" t="s">
        <v>621</v>
      </c>
      <c r="B30" s="602" t="s">
        <v>407</v>
      </c>
      <c r="C30" s="603" t="s">
        <v>557</v>
      </c>
      <c r="D30" s="604">
        <v>0</v>
      </c>
      <c r="E30" s="604">
        <v>0</v>
      </c>
      <c r="F30" s="604">
        <v>0</v>
      </c>
      <c r="G30" s="604">
        <v>0</v>
      </c>
      <c r="H30" s="604">
        <v>0</v>
      </c>
      <c r="I30" s="604">
        <v>0</v>
      </c>
      <c r="J30" s="604">
        <v>0</v>
      </c>
      <c r="K30" s="604">
        <v>0.25448123300000003</v>
      </c>
      <c r="L30" s="604">
        <v>1.3833767210000001</v>
      </c>
    </row>
    <row r="31" spans="1:12" x14ac:dyDescent="0.3">
      <c r="A31" t="s">
        <v>621</v>
      </c>
      <c r="B31" s="602" t="s">
        <v>407</v>
      </c>
      <c r="C31" s="603" t="s">
        <v>558</v>
      </c>
      <c r="D31" s="604">
        <v>0</v>
      </c>
      <c r="E31" s="604">
        <v>0</v>
      </c>
      <c r="F31" s="604">
        <v>0</v>
      </c>
      <c r="G31" s="604">
        <v>0</v>
      </c>
      <c r="H31" s="604">
        <v>0</v>
      </c>
      <c r="I31" s="604">
        <v>0</v>
      </c>
      <c r="J31" s="604">
        <v>0</v>
      </c>
      <c r="K31" s="604">
        <v>0.118603313</v>
      </c>
      <c r="L31" s="604">
        <v>1.4630787410000001</v>
      </c>
    </row>
    <row r="32" spans="1:12" x14ac:dyDescent="0.3">
      <c r="A32" t="s">
        <v>621</v>
      </c>
      <c r="B32" s="602" t="s">
        <v>407</v>
      </c>
      <c r="C32" s="603" t="s">
        <v>559</v>
      </c>
      <c r="D32" s="604">
        <v>0</v>
      </c>
      <c r="E32" s="604">
        <v>0</v>
      </c>
      <c r="F32" s="604">
        <v>0</v>
      </c>
      <c r="G32" s="604">
        <v>0</v>
      </c>
      <c r="H32" s="604">
        <v>0</v>
      </c>
      <c r="I32" s="604">
        <v>0</v>
      </c>
      <c r="J32" s="604">
        <v>1.33770868</v>
      </c>
      <c r="K32" s="604">
        <v>1.3390005</v>
      </c>
      <c r="L32" s="604">
        <v>1.4604269999999999</v>
      </c>
    </row>
    <row r="33" spans="1:12" x14ac:dyDescent="0.3">
      <c r="A33" t="s">
        <v>621</v>
      </c>
      <c r="B33" s="602" t="s">
        <v>407</v>
      </c>
      <c r="C33" s="603" t="s">
        <v>560</v>
      </c>
      <c r="D33" s="604">
        <v>0</v>
      </c>
      <c r="E33" s="604">
        <v>0</v>
      </c>
      <c r="F33" s="604">
        <v>0</v>
      </c>
      <c r="G33" s="604">
        <v>0</v>
      </c>
      <c r="H33" s="604">
        <v>0</v>
      </c>
      <c r="I33" s="604">
        <v>0</v>
      </c>
      <c r="J33" s="604">
        <v>0</v>
      </c>
      <c r="K33" s="604">
        <v>0.72363999999999995</v>
      </c>
      <c r="L33" s="604">
        <v>1.2905520000000001</v>
      </c>
    </row>
    <row r="34" spans="1:12" x14ac:dyDescent="0.3">
      <c r="A34" t="s">
        <v>621</v>
      </c>
      <c r="B34" s="602" t="s">
        <v>561</v>
      </c>
      <c r="C34" s="603" t="s">
        <v>562</v>
      </c>
      <c r="D34" s="604">
        <v>1659.2246715169999</v>
      </c>
      <c r="E34" s="604">
        <v>1544.1829107630001</v>
      </c>
      <c r="F34" s="604">
        <v>2015.0226367269995</v>
      </c>
      <c r="G34" s="604">
        <v>2884.649598082</v>
      </c>
      <c r="H34" s="604">
        <v>2288.5898336559999</v>
      </c>
      <c r="I34" s="604">
        <v>2056.0450877509998</v>
      </c>
      <c r="J34" s="604">
        <v>2606.0275912610005</v>
      </c>
      <c r="K34" s="604">
        <v>2847.4740388259993</v>
      </c>
      <c r="L34" s="604">
        <v>2518.5500983959996</v>
      </c>
    </row>
    <row r="35" spans="1:12" x14ac:dyDescent="0.3">
      <c r="A35" t="s">
        <v>621</v>
      </c>
      <c r="B35" s="602" t="s">
        <v>561</v>
      </c>
      <c r="C35" s="603" t="s">
        <v>563</v>
      </c>
      <c r="D35" s="604">
        <v>908.89543312500007</v>
      </c>
      <c r="E35" s="604">
        <v>670.01849871700006</v>
      </c>
      <c r="F35" s="604">
        <v>1013.2374226999999</v>
      </c>
      <c r="G35" s="604">
        <v>486.15428422300005</v>
      </c>
      <c r="H35" s="604">
        <v>780.062268851</v>
      </c>
      <c r="I35" s="604">
        <v>1446.9521366470001</v>
      </c>
      <c r="J35" s="604">
        <v>1763.331368354</v>
      </c>
      <c r="K35" s="604">
        <v>1862.638907105</v>
      </c>
      <c r="L35" s="604">
        <v>1795.729620052</v>
      </c>
    </row>
    <row r="36" spans="1:12" x14ac:dyDescent="0.3">
      <c r="A36" t="s">
        <v>621</v>
      </c>
      <c r="B36" s="602" t="s">
        <v>561</v>
      </c>
      <c r="C36" s="603" t="s">
        <v>564</v>
      </c>
      <c r="D36" s="604">
        <v>932.93770000000006</v>
      </c>
      <c r="E36" s="604">
        <v>766.61919999999998</v>
      </c>
      <c r="F36" s="604">
        <v>921.01589999699991</v>
      </c>
      <c r="G36" s="604">
        <v>1030.250099997</v>
      </c>
      <c r="H36" s="604">
        <v>717.58011830999999</v>
      </c>
      <c r="I36" s="604">
        <v>1244.2269394289999</v>
      </c>
      <c r="J36" s="604">
        <v>1460.3614690519998</v>
      </c>
      <c r="K36" s="604">
        <v>1631.1697299009995</v>
      </c>
      <c r="L36" s="604">
        <v>1506.7042333840002</v>
      </c>
    </row>
    <row r="37" spans="1:12" x14ac:dyDescent="0.3">
      <c r="A37" t="s">
        <v>621</v>
      </c>
      <c r="B37" s="602" t="s">
        <v>561</v>
      </c>
      <c r="C37" s="603" t="s">
        <v>565</v>
      </c>
      <c r="D37" s="604">
        <v>184.30839889199993</v>
      </c>
      <c r="E37" s="604">
        <v>152.43815434800001</v>
      </c>
      <c r="F37" s="604">
        <v>285.55452665500007</v>
      </c>
      <c r="G37" s="604">
        <v>1081.524404774</v>
      </c>
      <c r="H37" s="604">
        <v>885.70538645500039</v>
      </c>
      <c r="I37" s="604">
        <v>891.2393289109998</v>
      </c>
      <c r="J37" s="604">
        <v>1066.1682222129998</v>
      </c>
      <c r="K37" s="604">
        <v>1151.0851911599998</v>
      </c>
      <c r="L37" s="604">
        <v>1264.7496720160007</v>
      </c>
    </row>
    <row r="38" spans="1:12" x14ac:dyDescent="0.3">
      <c r="A38" t="s">
        <v>621</v>
      </c>
      <c r="B38" s="602" t="s">
        <v>561</v>
      </c>
      <c r="C38" s="603" t="s">
        <v>220</v>
      </c>
      <c r="D38" s="604">
        <v>70.056651000000031</v>
      </c>
      <c r="E38" s="604">
        <v>65.497264000000001</v>
      </c>
      <c r="F38" s="604">
        <v>86.490883999999994</v>
      </c>
      <c r="G38" s="604">
        <v>59.412706999999997</v>
      </c>
      <c r="H38" s="604">
        <v>73.589724000000004</v>
      </c>
      <c r="I38" s="604">
        <v>69.451055099000001</v>
      </c>
      <c r="J38" s="604">
        <v>88.301045999999999</v>
      </c>
      <c r="K38" s="604">
        <v>92.371415999999982</v>
      </c>
      <c r="L38" s="604">
        <v>86.184806559000009</v>
      </c>
    </row>
    <row r="39" spans="1:12" x14ac:dyDescent="0.3">
      <c r="A39" t="s">
        <v>621</v>
      </c>
      <c r="B39" s="602" t="s">
        <v>561</v>
      </c>
      <c r="C39" s="603" t="s">
        <v>566</v>
      </c>
      <c r="D39" s="604">
        <v>442.83797909700002</v>
      </c>
      <c r="E39" s="604">
        <v>270.439552451</v>
      </c>
      <c r="F39" s="604">
        <v>546.23181131300009</v>
      </c>
      <c r="G39" s="604">
        <v>514.77980683800001</v>
      </c>
      <c r="H39" s="604">
        <v>228.87782016799997</v>
      </c>
      <c r="I39" s="604">
        <v>225.22120190700002</v>
      </c>
      <c r="J39" s="604">
        <v>258.27926430100001</v>
      </c>
      <c r="K39" s="604">
        <v>280.47939996199995</v>
      </c>
      <c r="L39" s="604">
        <v>373.72546243200003</v>
      </c>
    </row>
    <row r="40" spans="1:12" x14ac:dyDescent="0.3">
      <c r="A40" t="s">
        <v>621</v>
      </c>
      <c r="B40" s="602" t="s">
        <v>561</v>
      </c>
      <c r="C40" s="603" t="s">
        <v>567</v>
      </c>
      <c r="D40" s="604">
        <v>192.588597792</v>
      </c>
      <c r="E40" s="604">
        <v>156.21600383099994</v>
      </c>
      <c r="F40" s="604">
        <v>172.82390216099998</v>
      </c>
      <c r="G40" s="604">
        <v>170.408858837</v>
      </c>
      <c r="H40" s="604">
        <v>141.63966843099999</v>
      </c>
      <c r="I40" s="604">
        <v>126.93134780399998</v>
      </c>
      <c r="J40" s="604">
        <v>129.395933163</v>
      </c>
      <c r="K40" s="604">
        <v>132.77258882999999</v>
      </c>
      <c r="L40" s="604">
        <v>116.98248231299999</v>
      </c>
    </row>
    <row r="41" spans="1:12" x14ac:dyDescent="0.3">
      <c r="A41" t="s">
        <v>621</v>
      </c>
      <c r="B41" s="602" t="s">
        <v>561</v>
      </c>
      <c r="C41" s="603" t="s">
        <v>568</v>
      </c>
      <c r="D41" s="604">
        <v>192.025152805</v>
      </c>
      <c r="E41" s="604">
        <v>135.936034294</v>
      </c>
      <c r="F41" s="604">
        <v>136.92384772699998</v>
      </c>
      <c r="G41" s="604">
        <v>328.899742172</v>
      </c>
      <c r="H41" s="604">
        <v>229.03354833200001</v>
      </c>
      <c r="I41" s="604">
        <v>60.780327178999997</v>
      </c>
      <c r="J41" s="604">
        <v>169.80634796999999</v>
      </c>
      <c r="K41" s="604">
        <v>183.12841289700003</v>
      </c>
      <c r="L41" s="604">
        <v>297.25397491000001</v>
      </c>
    </row>
    <row r="42" spans="1:12" x14ac:dyDescent="0.3">
      <c r="A42" t="s">
        <v>621</v>
      </c>
      <c r="B42" s="602" t="s">
        <v>561</v>
      </c>
      <c r="C42" s="603" t="s">
        <v>569</v>
      </c>
      <c r="D42" s="604">
        <v>526.06146012199997</v>
      </c>
      <c r="E42" s="604">
        <v>450.19936606600004</v>
      </c>
      <c r="F42" s="604">
        <v>577.92735880800012</v>
      </c>
      <c r="G42" s="604">
        <v>595.78636722800013</v>
      </c>
      <c r="H42" s="604">
        <v>540.97308626900008</v>
      </c>
      <c r="I42" s="604">
        <v>546.44517066699996</v>
      </c>
      <c r="J42" s="604">
        <v>632.93096280899999</v>
      </c>
      <c r="K42" s="604">
        <v>623.18872846800002</v>
      </c>
      <c r="L42" s="604">
        <v>622.91434000599997</v>
      </c>
    </row>
    <row r="43" spans="1:12" x14ac:dyDescent="0.3">
      <c r="A43" t="s">
        <v>621</v>
      </c>
      <c r="B43" s="602" t="s">
        <v>561</v>
      </c>
      <c r="C43" s="603" t="s">
        <v>570</v>
      </c>
      <c r="D43" s="604">
        <v>0</v>
      </c>
      <c r="E43" s="604">
        <v>0</v>
      </c>
      <c r="F43" s="604">
        <v>0</v>
      </c>
      <c r="G43" s="604">
        <v>0</v>
      </c>
      <c r="H43" s="604">
        <v>0</v>
      </c>
      <c r="I43" s="604">
        <v>0</v>
      </c>
      <c r="J43" s="604">
        <v>0</v>
      </c>
      <c r="K43" s="604">
        <v>0</v>
      </c>
      <c r="L43" s="604">
        <v>0</v>
      </c>
    </row>
    <row r="44" spans="1:12" x14ac:dyDescent="0.3">
      <c r="A44" t="s">
        <v>624</v>
      </c>
      <c r="B44" s="602" t="s">
        <v>390</v>
      </c>
      <c r="C44" s="603" t="s">
        <v>571</v>
      </c>
      <c r="D44" s="604">
        <v>0</v>
      </c>
      <c r="E44" s="604">
        <v>0</v>
      </c>
      <c r="F44" s="604">
        <v>0</v>
      </c>
      <c r="G44" s="604">
        <v>0</v>
      </c>
      <c r="H44" s="604">
        <v>0</v>
      </c>
      <c r="I44" s="604">
        <v>0</v>
      </c>
      <c r="J44" s="604">
        <v>0</v>
      </c>
      <c r="K44" s="604">
        <v>3.8267000000000002E-2</v>
      </c>
      <c r="L44" s="604">
        <v>2.9471639239999998</v>
      </c>
    </row>
    <row r="45" spans="1:12" x14ac:dyDescent="0.3">
      <c r="A45" t="s">
        <v>624</v>
      </c>
      <c r="B45" s="602" t="s">
        <v>537</v>
      </c>
      <c r="C45" s="603" t="s">
        <v>572</v>
      </c>
      <c r="D45" s="604">
        <v>1.5205225</v>
      </c>
      <c r="E45" s="604">
        <v>4.2406750000000004</v>
      </c>
      <c r="F45" s="604">
        <v>3.2832965039999995</v>
      </c>
      <c r="G45" s="604">
        <v>4.5061612640000002</v>
      </c>
      <c r="H45" s="604">
        <v>2.2605005119999997</v>
      </c>
      <c r="I45" s="604">
        <v>1.4901550320000001</v>
      </c>
      <c r="J45" s="604">
        <v>0</v>
      </c>
      <c r="K45" s="604">
        <v>0</v>
      </c>
      <c r="L45" s="604">
        <v>0</v>
      </c>
    </row>
    <row r="46" spans="1:12" x14ac:dyDescent="0.3">
      <c r="A46" t="s">
        <v>624</v>
      </c>
      <c r="B46" s="602" t="s">
        <v>537</v>
      </c>
      <c r="C46" s="603" t="s">
        <v>573</v>
      </c>
      <c r="D46" s="604">
        <v>1.3594926000000001</v>
      </c>
      <c r="E46" s="604">
        <v>1.0435680000000001</v>
      </c>
      <c r="F46" s="604">
        <v>0.95848239999999996</v>
      </c>
      <c r="G46" s="604">
        <v>0.73545800000000006</v>
      </c>
      <c r="H46" s="604">
        <v>0.90304399999999996</v>
      </c>
      <c r="I46" s="604">
        <v>0.656281</v>
      </c>
      <c r="J46" s="604">
        <v>0</v>
      </c>
      <c r="K46" s="604">
        <v>0</v>
      </c>
      <c r="L46" s="604">
        <v>0</v>
      </c>
    </row>
    <row r="47" spans="1:12" x14ac:dyDescent="0.3">
      <c r="A47" t="s">
        <v>624</v>
      </c>
      <c r="B47" s="602" t="s">
        <v>537</v>
      </c>
      <c r="C47" s="603" t="s">
        <v>574</v>
      </c>
      <c r="D47" s="604">
        <v>11.391903285</v>
      </c>
      <c r="E47" s="604">
        <v>17.305310248000001</v>
      </c>
      <c r="F47" s="604">
        <v>11.015696718999999</v>
      </c>
      <c r="G47" s="604">
        <v>10.015147945000001</v>
      </c>
      <c r="H47" s="604">
        <v>8.8691473030000001</v>
      </c>
      <c r="I47" s="604">
        <v>12.599007805999999</v>
      </c>
      <c r="J47" s="604">
        <v>9.6395800000000023</v>
      </c>
      <c r="K47" s="604">
        <v>9.8942455899999988</v>
      </c>
      <c r="L47" s="604">
        <v>12.696993021999999</v>
      </c>
    </row>
    <row r="48" spans="1:12" x14ac:dyDescent="0.3">
      <c r="A48" t="s">
        <v>624</v>
      </c>
      <c r="B48" s="602" t="s">
        <v>537</v>
      </c>
      <c r="C48" s="603" t="s">
        <v>575</v>
      </c>
      <c r="D48" s="604">
        <v>0.33766096000000001</v>
      </c>
      <c r="E48" s="604">
        <v>0.37474375999999998</v>
      </c>
      <c r="F48" s="604">
        <v>0.55165132000000006</v>
      </c>
      <c r="G48" s="604">
        <v>0.39014118000000003</v>
      </c>
      <c r="H48" s="604">
        <v>0</v>
      </c>
      <c r="I48" s="604">
        <v>0</v>
      </c>
      <c r="J48" s="604">
        <v>0</v>
      </c>
      <c r="K48" s="604">
        <v>0</v>
      </c>
      <c r="L48" s="604">
        <v>0</v>
      </c>
    </row>
    <row r="49" spans="1:12" x14ac:dyDescent="0.3">
      <c r="A49" t="s">
        <v>624</v>
      </c>
      <c r="B49" s="602" t="s">
        <v>537</v>
      </c>
      <c r="C49" s="603" t="s">
        <v>576</v>
      </c>
      <c r="D49" s="604">
        <v>61.392791459999998</v>
      </c>
      <c r="E49" s="604">
        <v>59.480535927999988</v>
      </c>
      <c r="F49" s="604">
        <v>53.93673385000001</v>
      </c>
      <c r="G49" s="604">
        <v>51.552558057000013</v>
      </c>
      <c r="H49" s="604">
        <v>60.793904228999978</v>
      </c>
      <c r="I49" s="604">
        <v>55.643686094999993</v>
      </c>
      <c r="J49" s="604">
        <v>59.602120580000012</v>
      </c>
      <c r="K49" s="604">
        <v>62.053913957999995</v>
      </c>
      <c r="L49" s="604">
        <v>61.23831213399999</v>
      </c>
    </row>
    <row r="50" spans="1:12" x14ac:dyDescent="0.3">
      <c r="A50" t="s">
        <v>624</v>
      </c>
      <c r="B50" s="602" t="s">
        <v>537</v>
      </c>
      <c r="C50" s="603" t="s">
        <v>577</v>
      </c>
      <c r="D50" s="604">
        <v>50.019611430000005</v>
      </c>
      <c r="E50" s="604">
        <v>58.220762997000001</v>
      </c>
      <c r="F50" s="604">
        <v>46.827198308999989</v>
      </c>
      <c r="G50" s="604">
        <v>50.240050597000014</v>
      </c>
      <c r="H50" s="604">
        <v>69.184271658000014</v>
      </c>
      <c r="I50" s="604">
        <v>53.284883490000006</v>
      </c>
      <c r="J50" s="604">
        <v>60.423376314000009</v>
      </c>
      <c r="K50" s="604">
        <v>66.92743762100001</v>
      </c>
      <c r="L50" s="604">
        <v>56.06691746100001</v>
      </c>
    </row>
    <row r="51" spans="1:12" x14ac:dyDescent="0.3">
      <c r="A51" t="s">
        <v>624</v>
      </c>
      <c r="B51" s="602" t="s">
        <v>537</v>
      </c>
      <c r="C51" s="603" t="s">
        <v>578</v>
      </c>
      <c r="D51" s="604">
        <v>360.68559099999999</v>
      </c>
      <c r="E51" s="604">
        <v>489.39710600000012</v>
      </c>
      <c r="F51" s="604">
        <v>408.43975399999999</v>
      </c>
      <c r="G51" s="604">
        <v>357.98587482299985</v>
      </c>
      <c r="H51" s="604">
        <v>463.08010762599997</v>
      </c>
      <c r="I51" s="604">
        <v>395.73596003100005</v>
      </c>
      <c r="J51" s="604">
        <v>342.66956493999999</v>
      </c>
      <c r="K51" s="604">
        <v>378.31664724699993</v>
      </c>
      <c r="L51" s="604">
        <v>306.53660658699999</v>
      </c>
    </row>
    <row r="52" spans="1:12" x14ac:dyDescent="0.3">
      <c r="A52" t="s">
        <v>624</v>
      </c>
      <c r="B52" s="602" t="s">
        <v>537</v>
      </c>
      <c r="C52" s="603" t="s">
        <v>579</v>
      </c>
      <c r="D52" s="604">
        <v>100.46071231700003</v>
      </c>
      <c r="E52" s="604">
        <v>91.691820524999997</v>
      </c>
      <c r="F52" s="604">
        <v>96.282764950000001</v>
      </c>
      <c r="G52" s="604">
        <v>104.06809777300002</v>
      </c>
      <c r="H52" s="604">
        <v>100.83070036299998</v>
      </c>
      <c r="I52" s="604">
        <v>110.08649484399999</v>
      </c>
      <c r="J52" s="604">
        <v>94.95552041400002</v>
      </c>
      <c r="K52" s="604">
        <v>104.108621356</v>
      </c>
      <c r="L52" s="604">
        <v>105.79615294699998</v>
      </c>
    </row>
    <row r="53" spans="1:12" x14ac:dyDescent="0.3">
      <c r="A53" t="s">
        <v>624</v>
      </c>
      <c r="B53" s="602" t="s">
        <v>537</v>
      </c>
      <c r="C53" s="603" t="s">
        <v>580</v>
      </c>
      <c r="D53" s="604">
        <v>18.678067050999999</v>
      </c>
      <c r="E53" s="604">
        <v>14.480789925</v>
      </c>
      <c r="F53" s="604">
        <v>16.408338638999997</v>
      </c>
      <c r="G53" s="604">
        <v>15.603962793000001</v>
      </c>
      <c r="H53" s="604">
        <v>16.842906043999999</v>
      </c>
      <c r="I53" s="604">
        <v>18.090040999999999</v>
      </c>
      <c r="J53" s="604">
        <v>17.793661999999998</v>
      </c>
      <c r="K53" s="604">
        <v>18.464226</v>
      </c>
      <c r="L53" s="604">
        <v>13.837770000000001</v>
      </c>
    </row>
    <row r="54" spans="1:12" x14ac:dyDescent="0.3">
      <c r="A54" t="s">
        <v>624</v>
      </c>
      <c r="B54" s="602" t="s">
        <v>407</v>
      </c>
      <c r="C54" s="603" t="s">
        <v>575</v>
      </c>
      <c r="D54" s="604">
        <v>0</v>
      </c>
      <c r="E54" s="604">
        <v>0</v>
      </c>
      <c r="F54" s="604">
        <v>0</v>
      </c>
      <c r="G54" s="604">
        <v>0</v>
      </c>
      <c r="H54" s="604">
        <v>5.0349999999999992E-2</v>
      </c>
      <c r="I54" s="604">
        <v>0.30892100000000006</v>
      </c>
      <c r="J54" s="604">
        <v>0.54455200000000004</v>
      </c>
      <c r="K54" s="604">
        <v>0.5927619999999999</v>
      </c>
      <c r="L54" s="604">
        <v>0.663157</v>
      </c>
    </row>
    <row r="55" spans="1:12" x14ac:dyDescent="0.3">
      <c r="A55" t="s">
        <v>624</v>
      </c>
      <c r="B55" s="602" t="s">
        <v>407</v>
      </c>
      <c r="C55" s="603" t="s">
        <v>571</v>
      </c>
      <c r="D55" s="604">
        <v>1.8161999999999998E-2</v>
      </c>
      <c r="E55" s="604">
        <v>2.6686999999999999E-2</v>
      </c>
      <c r="F55" s="604">
        <v>7.8785999999999995E-3</v>
      </c>
      <c r="G55" s="604">
        <v>0</v>
      </c>
      <c r="H55" s="604">
        <v>7.77E-3</v>
      </c>
      <c r="I55" s="604">
        <v>1.6739E-2</v>
      </c>
      <c r="J55" s="604">
        <v>1.6981E-2</v>
      </c>
      <c r="K55" s="604">
        <v>1.1795333769999998</v>
      </c>
      <c r="L55" s="604">
        <v>2.0927288499999994</v>
      </c>
    </row>
    <row r="56" spans="1:12" x14ac:dyDescent="0.3">
      <c r="A56" t="s">
        <v>624</v>
      </c>
      <c r="B56" s="602" t="s">
        <v>561</v>
      </c>
      <c r="C56" s="603" t="s">
        <v>572</v>
      </c>
      <c r="D56" s="604">
        <v>0</v>
      </c>
      <c r="E56" s="604">
        <v>0</v>
      </c>
      <c r="F56" s="604">
        <v>0</v>
      </c>
      <c r="G56" s="604">
        <v>0</v>
      </c>
      <c r="H56" s="604">
        <v>0</v>
      </c>
      <c r="I56" s="604">
        <v>0</v>
      </c>
      <c r="J56" s="604">
        <v>0</v>
      </c>
      <c r="K56" s="604">
        <v>0</v>
      </c>
      <c r="L56" s="604">
        <v>0</v>
      </c>
    </row>
    <row r="57" spans="1:12" x14ac:dyDescent="0.3">
      <c r="A57" t="s">
        <v>624</v>
      </c>
      <c r="B57" s="602" t="s">
        <v>561</v>
      </c>
      <c r="C57" s="603" t="s">
        <v>581</v>
      </c>
      <c r="D57" s="604">
        <v>4.2329569999999999</v>
      </c>
      <c r="E57" s="604">
        <v>3.7340962230000008</v>
      </c>
      <c r="F57" s="604">
        <v>1.9491267759999997</v>
      </c>
      <c r="G57" s="604">
        <v>8.7671999999999986E-2</v>
      </c>
      <c r="H57" s="604">
        <v>3.0082000000000001E-2</v>
      </c>
      <c r="I57" s="604">
        <v>0</v>
      </c>
      <c r="J57" s="604">
        <v>0</v>
      </c>
      <c r="K57" s="604">
        <v>0</v>
      </c>
      <c r="L57" s="604">
        <v>0</v>
      </c>
    </row>
    <row r="58" spans="1:12" x14ac:dyDescent="0.3">
      <c r="A58" t="s">
        <v>624</v>
      </c>
      <c r="B58" s="602" t="s">
        <v>561</v>
      </c>
      <c r="C58" s="603" t="s">
        <v>582</v>
      </c>
      <c r="D58" s="604">
        <v>355.84171027299999</v>
      </c>
      <c r="E58" s="604">
        <v>238.59996784000003</v>
      </c>
      <c r="F58" s="604">
        <v>399.47066835300006</v>
      </c>
      <c r="G58" s="604">
        <v>603.35278759699986</v>
      </c>
      <c r="H58" s="604">
        <v>336.57364435700009</v>
      </c>
      <c r="I58" s="604">
        <v>375.20863193299999</v>
      </c>
      <c r="J58" s="604">
        <v>377.4207742989999</v>
      </c>
      <c r="K58" s="604">
        <v>415.80384006600008</v>
      </c>
      <c r="L58" s="604">
        <v>405.90893590300004</v>
      </c>
    </row>
    <row r="59" spans="1:12" x14ac:dyDescent="0.3">
      <c r="A59" t="s">
        <v>624</v>
      </c>
      <c r="B59" s="602" t="s">
        <v>561</v>
      </c>
      <c r="C59" s="603" t="s">
        <v>583</v>
      </c>
      <c r="D59" s="604">
        <v>0</v>
      </c>
      <c r="E59" s="604">
        <v>0</v>
      </c>
      <c r="F59" s="604">
        <v>4.9985819449999997</v>
      </c>
      <c r="G59" s="604">
        <v>0</v>
      </c>
      <c r="H59" s="604">
        <v>0</v>
      </c>
      <c r="I59" s="604">
        <v>0</v>
      </c>
      <c r="J59" s="604">
        <v>0</v>
      </c>
      <c r="K59" s="604">
        <v>0</v>
      </c>
      <c r="L59" s="604">
        <v>0</v>
      </c>
    </row>
    <row r="60" spans="1:12" x14ac:dyDescent="0.3">
      <c r="A60" t="s">
        <v>624</v>
      </c>
      <c r="B60" s="602" t="s">
        <v>561</v>
      </c>
      <c r="C60" s="603" t="s">
        <v>584</v>
      </c>
      <c r="D60" s="604">
        <v>0</v>
      </c>
      <c r="E60" s="604">
        <v>0</v>
      </c>
      <c r="F60" s="604">
        <v>1.4999999999999999E-2</v>
      </c>
      <c r="G60" s="604">
        <v>0</v>
      </c>
      <c r="H60" s="604">
        <v>0</v>
      </c>
      <c r="I60" s="604">
        <v>0</v>
      </c>
      <c r="J60" s="604">
        <v>0</v>
      </c>
      <c r="K60" s="604">
        <v>0</v>
      </c>
      <c r="L60" s="604">
        <v>0</v>
      </c>
    </row>
    <row r="61" spans="1:12" x14ac:dyDescent="0.3">
      <c r="A61" t="s">
        <v>624</v>
      </c>
      <c r="B61" s="602" t="s">
        <v>561</v>
      </c>
      <c r="C61" s="603" t="s">
        <v>585</v>
      </c>
      <c r="D61" s="604">
        <v>4.9631760000000025</v>
      </c>
      <c r="E61" s="604">
        <v>0</v>
      </c>
      <c r="F61" s="604">
        <v>0</v>
      </c>
      <c r="G61" s="604">
        <v>0</v>
      </c>
      <c r="H61" s="604">
        <v>0</v>
      </c>
      <c r="I61" s="604">
        <v>0</v>
      </c>
      <c r="J61" s="604">
        <v>0</v>
      </c>
      <c r="K61" s="604">
        <v>0</v>
      </c>
      <c r="L61" s="604">
        <v>0</v>
      </c>
    </row>
    <row r="62" spans="1:12" x14ac:dyDescent="0.3">
      <c r="A62" t="s">
        <v>624</v>
      </c>
      <c r="B62" s="602" t="s">
        <v>561</v>
      </c>
      <c r="C62" s="603" t="s">
        <v>573</v>
      </c>
      <c r="D62" s="604">
        <v>56.822768500000031</v>
      </c>
      <c r="E62" s="604">
        <v>16.042084999999989</v>
      </c>
      <c r="F62" s="604">
        <v>54.566012999999998</v>
      </c>
      <c r="G62" s="604">
        <v>61.209445000000002</v>
      </c>
      <c r="H62" s="604">
        <v>46.58608799999999</v>
      </c>
      <c r="I62" s="604">
        <v>14.489592999999999</v>
      </c>
      <c r="J62" s="604">
        <v>0</v>
      </c>
      <c r="K62" s="604">
        <v>0</v>
      </c>
      <c r="L62" s="604">
        <v>0</v>
      </c>
    </row>
    <row r="63" spans="1:12" x14ac:dyDescent="0.3">
      <c r="A63" t="s">
        <v>624</v>
      </c>
      <c r="B63" s="602" t="s">
        <v>561</v>
      </c>
      <c r="C63" s="603" t="s">
        <v>574</v>
      </c>
      <c r="D63" s="604">
        <v>0.66088461800000009</v>
      </c>
      <c r="E63" s="604">
        <v>1.145042688</v>
      </c>
      <c r="F63" s="604">
        <v>0.66835225000000009</v>
      </c>
      <c r="G63" s="604">
        <v>0.20504694199999998</v>
      </c>
      <c r="H63" s="604">
        <v>0.50503390000000004</v>
      </c>
      <c r="I63" s="604">
        <v>0.41963</v>
      </c>
      <c r="J63" s="604">
        <v>0.82735999999999998</v>
      </c>
      <c r="K63" s="604">
        <v>0.304175258</v>
      </c>
      <c r="L63" s="604">
        <v>0.37925776799999994</v>
      </c>
    </row>
    <row r="64" spans="1:12" x14ac:dyDescent="0.3">
      <c r="A64" t="s">
        <v>624</v>
      </c>
      <c r="B64" s="602" t="s">
        <v>561</v>
      </c>
      <c r="C64" s="603" t="s">
        <v>575</v>
      </c>
      <c r="D64" s="604">
        <v>0</v>
      </c>
      <c r="E64" s="604">
        <v>0</v>
      </c>
      <c r="F64" s="604">
        <v>0</v>
      </c>
      <c r="G64" s="604">
        <v>0</v>
      </c>
      <c r="H64" s="604">
        <v>0</v>
      </c>
      <c r="I64" s="604">
        <v>0.33817381000000002</v>
      </c>
      <c r="J64" s="604">
        <v>0.94016610999999994</v>
      </c>
      <c r="K64" s="604">
        <v>0.67922256000000003</v>
      </c>
      <c r="L64" s="604">
        <v>1.7090999999999999E-2</v>
      </c>
    </row>
    <row r="65" spans="1:12" x14ac:dyDescent="0.3">
      <c r="A65" t="s">
        <v>624</v>
      </c>
      <c r="B65" s="602" t="s">
        <v>561</v>
      </c>
      <c r="C65" s="603" t="s">
        <v>571</v>
      </c>
      <c r="D65" s="604">
        <v>25.215843</v>
      </c>
      <c r="E65" s="604">
        <v>26.814974999999997</v>
      </c>
      <c r="F65" s="604">
        <v>28.385317000000001</v>
      </c>
      <c r="G65" s="604">
        <v>29.272497499999997</v>
      </c>
      <c r="H65" s="604">
        <v>31.894044999999995</v>
      </c>
      <c r="I65" s="604">
        <v>36.726667000000013</v>
      </c>
      <c r="J65" s="604">
        <v>37.035129249999983</v>
      </c>
      <c r="K65" s="604">
        <v>42.324935500000009</v>
      </c>
      <c r="L65" s="604">
        <v>45.459488099999994</v>
      </c>
    </row>
    <row r="66" spans="1:12" x14ac:dyDescent="0.3">
      <c r="A66" t="s">
        <v>624</v>
      </c>
      <c r="B66" s="602" t="s">
        <v>561</v>
      </c>
      <c r="C66" s="603" t="s">
        <v>577</v>
      </c>
      <c r="D66" s="604">
        <v>0.85387999999999986</v>
      </c>
      <c r="E66" s="604">
        <v>1.274816503</v>
      </c>
      <c r="F66" s="604">
        <v>4.2873188970000005</v>
      </c>
      <c r="G66" s="604">
        <v>2.4182210359999998</v>
      </c>
      <c r="H66" s="604">
        <v>0</v>
      </c>
      <c r="I66" s="604">
        <v>0</v>
      </c>
      <c r="J66" s="604">
        <v>0</v>
      </c>
      <c r="K66" s="604">
        <v>0</v>
      </c>
      <c r="L66" s="604">
        <v>0</v>
      </c>
    </row>
    <row r="67" spans="1:12" x14ac:dyDescent="0.3">
      <c r="A67" t="s">
        <v>624</v>
      </c>
      <c r="B67" s="602" t="s">
        <v>561</v>
      </c>
      <c r="C67" s="603" t="s">
        <v>578</v>
      </c>
      <c r="D67" s="604">
        <v>166.34982900000003</v>
      </c>
      <c r="E67" s="604">
        <v>145.23343212</v>
      </c>
      <c r="F67" s="604">
        <v>193.246917</v>
      </c>
      <c r="G67" s="604">
        <v>199.65164242</v>
      </c>
      <c r="H67" s="604">
        <v>156.33478960900001</v>
      </c>
      <c r="I67" s="604">
        <v>147.529978578</v>
      </c>
      <c r="J67" s="604">
        <v>176.562426053</v>
      </c>
      <c r="K67" s="604">
        <v>172.958153778</v>
      </c>
      <c r="L67" s="604">
        <v>178.63240676999996</v>
      </c>
    </row>
    <row r="68" spans="1:12" x14ac:dyDescent="0.3">
      <c r="A68" t="s">
        <v>624</v>
      </c>
      <c r="B68" s="602" t="s">
        <v>561</v>
      </c>
      <c r="C68" s="603" t="s">
        <v>579</v>
      </c>
      <c r="D68" s="604">
        <v>0.6683925919999999</v>
      </c>
      <c r="E68" s="604">
        <v>0.35570466999999995</v>
      </c>
      <c r="F68" s="604">
        <v>2.7934030150000004</v>
      </c>
      <c r="G68" s="604">
        <v>1.632626285</v>
      </c>
      <c r="H68" s="604">
        <v>0</v>
      </c>
      <c r="I68" s="604">
        <v>0</v>
      </c>
      <c r="J68" s="604">
        <v>0</v>
      </c>
      <c r="K68" s="604">
        <v>0</v>
      </c>
      <c r="L68" s="604">
        <v>0</v>
      </c>
    </row>
    <row r="69" spans="1:12" x14ac:dyDescent="0.3">
      <c r="A69" t="s">
        <v>624</v>
      </c>
      <c r="B69" s="602" t="s">
        <v>561</v>
      </c>
      <c r="C69" s="603" t="s">
        <v>580</v>
      </c>
      <c r="D69" s="604">
        <v>13.060717</v>
      </c>
      <c r="E69" s="604">
        <v>9.9687692900000009</v>
      </c>
      <c r="F69" s="604">
        <v>33.205457946999999</v>
      </c>
      <c r="G69" s="604">
        <v>23.287844366000002</v>
      </c>
      <c r="H69" s="604">
        <v>14.139799938999998</v>
      </c>
      <c r="I69" s="604">
        <v>9.9522606199999988</v>
      </c>
      <c r="J69" s="604">
        <v>15.975640465</v>
      </c>
      <c r="K69" s="604">
        <v>8.4230366629999995</v>
      </c>
      <c r="L69" s="604">
        <v>9.6018075829999994</v>
      </c>
    </row>
    <row r="70" spans="1:12" x14ac:dyDescent="0.3">
      <c r="A70" t="s">
        <v>622</v>
      </c>
      <c r="B70" s="602" t="s">
        <v>436</v>
      </c>
      <c r="C70" s="603" t="s">
        <v>586</v>
      </c>
      <c r="D70" s="605">
        <v>77.159948999999997</v>
      </c>
      <c r="E70" s="605">
        <v>74.891559000000001</v>
      </c>
      <c r="F70" s="605">
        <v>76.64407700000001</v>
      </c>
      <c r="G70" s="605">
        <v>70.513125998999996</v>
      </c>
      <c r="H70" s="605">
        <v>110.99140699900001</v>
      </c>
      <c r="I70" s="605">
        <v>110.839823999</v>
      </c>
      <c r="J70" s="605">
        <v>122.56081700000003</v>
      </c>
      <c r="K70" s="605">
        <v>117.31420899799998</v>
      </c>
      <c r="L70" s="605">
        <v>105.456435</v>
      </c>
    </row>
    <row r="71" spans="1:12" x14ac:dyDescent="0.3">
      <c r="A71" t="s">
        <v>622</v>
      </c>
      <c r="B71" s="602" t="s">
        <v>436</v>
      </c>
      <c r="C71" s="603" t="s">
        <v>587</v>
      </c>
      <c r="D71" s="605">
        <v>86.338841999999985</v>
      </c>
      <c r="E71" s="605">
        <v>75.006586999999996</v>
      </c>
      <c r="F71" s="605">
        <v>69.272199999999998</v>
      </c>
      <c r="G71" s="605">
        <v>96.480139590000007</v>
      </c>
      <c r="H71" s="605">
        <v>94.035773000000006</v>
      </c>
      <c r="I71" s="605">
        <v>97.797787999999997</v>
      </c>
      <c r="J71" s="605">
        <v>87.292853000000008</v>
      </c>
      <c r="K71" s="605">
        <v>102.76026399999999</v>
      </c>
      <c r="L71" s="605">
        <v>100.37551300000001</v>
      </c>
    </row>
    <row r="72" spans="1:12" x14ac:dyDescent="0.3">
      <c r="A72" t="s">
        <v>622</v>
      </c>
      <c r="B72" s="602" t="s">
        <v>436</v>
      </c>
      <c r="C72" s="603" t="s">
        <v>588</v>
      </c>
      <c r="D72" s="605">
        <v>55.253959999999999</v>
      </c>
      <c r="E72" s="605">
        <v>58.42633</v>
      </c>
      <c r="F72" s="605">
        <v>70.603520000000003</v>
      </c>
      <c r="G72" s="605">
        <v>68.568609000000009</v>
      </c>
      <c r="H72" s="605">
        <v>73.173190000000005</v>
      </c>
      <c r="I72" s="605">
        <v>87.715630000000004</v>
      </c>
      <c r="J72" s="605">
        <v>85.934259999999995</v>
      </c>
      <c r="K72" s="605">
        <v>179.39670999999998</v>
      </c>
      <c r="L72" s="605">
        <v>201.91910000000001</v>
      </c>
    </row>
    <row r="73" spans="1:12" x14ac:dyDescent="0.3">
      <c r="A73" t="s">
        <v>622</v>
      </c>
      <c r="B73" s="602" t="s">
        <v>537</v>
      </c>
      <c r="C73" s="603" t="s">
        <v>589</v>
      </c>
      <c r="D73" s="605">
        <v>2.7884980000000001</v>
      </c>
      <c r="E73" s="605">
        <v>2.4125479999999997</v>
      </c>
      <c r="F73" s="605">
        <v>2.5305761999999996</v>
      </c>
      <c r="G73" s="605">
        <v>2.8218399999999999</v>
      </c>
      <c r="H73" s="605">
        <v>1.6621199999999996</v>
      </c>
      <c r="I73" s="605">
        <v>2.19394</v>
      </c>
      <c r="J73" s="605">
        <v>2.44523</v>
      </c>
      <c r="K73" s="605">
        <v>2.1656590000000002</v>
      </c>
      <c r="L73" s="605">
        <v>1.7417799999999999</v>
      </c>
    </row>
    <row r="74" spans="1:12" x14ac:dyDescent="0.3">
      <c r="A74" t="s">
        <v>622</v>
      </c>
      <c r="B74" s="602" t="s">
        <v>537</v>
      </c>
      <c r="C74" s="603" t="s">
        <v>590</v>
      </c>
      <c r="D74" s="605">
        <v>0</v>
      </c>
      <c r="E74" s="605">
        <v>0</v>
      </c>
      <c r="F74" s="605">
        <v>0.33515999999999996</v>
      </c>
      <c r="G74" s="605">
        <v>0.32562000000000002</v>
      </c>
      <c r="H74" s="605">
        <v>0.59028000000000003</v>
      </c>
      <c r="I74" s="605">
        <v>0.63806000000000007</v>
      </c>
      <c r="J74" s="605">
        <v>0.12042000000000001</v>
      </c>
      <c r="K74" s="605">
        <v>0.35279999999999995</v>
      </c>
      <c r="L74" s="605">
        <v>0.24517</v>
      </c>
    </row>
    <row r="75" spans="1:12" x14ac:dyDescent="0.3">
      <c r="A75" t="s">
        <v>622</v>
      </c>
      <c r="B75" s="602" t="s">
        <v>537</v>
      </c>
      <c r="C75" s="603" t="s">
        <v>591</v>
      </c>
      <c r="D75" s="605">
        <v>38.314387000000004</v>
      </c>
      <c r="E75" s="605">
        <v>41.830849000000001</v>
      </c>
      <c r="F75" s="605">
        <v>39.670042000000009</v>
      </c>
      <c r="G75" s="605">
        <v>30.581149</v>
      </c>
      <c r="H75" s="605">
        <v>39.579505999999995</v>
      </c>
      <c r="I75" s="605">
        <v>39.793830000000007</v>
      </c>
      <c r="J75" s="605">
        <v>42.142089999999996</v>
      </c>
      <c r="K75" s="605">
        <v>42.244729299999996</v>
      </c>
      <c r="L75" s="605">
        <v>47.331886004999994</v>
      </c>
    </row>
    <row r="76" spans="1:12" x14ac:dyDescent="0.3">
      <c r="A76" t="s">
        <v>622</v>
      </c>
      <c r="B76" s="602" t="s">
        <v>537</v>
      </c>
      <c r="C76" s="603" t="s">
        <v>592</v>
      </c>
      <c r="D76" s="605">
        <v>0</v>
      </c>
      <c r="E76" s="605">
        <v>0</v>
      </c>
      <c r="F76" s="605">
        <v>5.8238578000000006E-2</v>
      </c>
      <c r="G76" s="605">
        <v>0</v>
      </c>
      <c r="H76" s="605">
        <v>0</v>
      </c>
      <c r="I76" s="605">
        <v>0</v>
      </c>
      <c r="J76" s="605">
        <v>0</v>
      </c>
      <c r="K76" s="605">
        <v>0</v>
      </c>
      <c r="L76" s="605">
        <v>0</v>
      </c>
    </row>
    <row r="77" spans="1:12" x14ac:dyDescent="0.3">
      <c r="A77" t="s">
        <v>622</v>
      </c>
      <c r="B77" s="602" t="s">
        <v>537</v>
      </c>
      <c r="C77" s="603" t="s">
        <v>593</v>
      </c>
      <c r="D77" s="605">
        <v>0</v>
      </c>
      <c r="E77" s="605">
        <v>0</v>
      </c>
      <c r="F77" s="605">
        <v>0.10199999999999999</v>
      </c>
      <c r="G77" s="605">
        <v>5.2330000000000002E-2</v>
      </c>
      <c r="H77" s="605">
        <v>0.46956752000000002</v>
      </c>
      <c r="I77" s="605">
        <v>0.13409578000000003</v>
      </c>
      <c r="J77" s="605">
        <v>9.2778420000000014E-2</v>
      </c>
      <c r="K77" s="605">
        <v>8.5040399999999992E-3</v>
      </c>
      <c r="L77" s="605">
        <v>0.3125</v>
      </c>
    </row>
    <row r="78" spans="1:12" x14ac:dyDescent="0.3">
      <c r="A78" t="s">
        <v>622</v>
      </c>
      <c r="B78" s="602" t="s">
        <v>537</v>
      </c>
      <c r="C78" s="603" t="s">
        <v>594</v>
      </c>
      <c r="D78" s="605">
        <v>79.975236203000023</v>
      </c>
      <c r="E78" s="605">
        <v>95.109670745000003</v>
      </c>
      <c r="F78" s="605">
        <v>81.188635522000013</v>
      </c>
      <c r="G78" s="605">
        <v>88.351663810999995</v>
      </c>
      <c r="H78" s="605">
        <v>87.782094494999981</v>
      </c>
      <c r="I78" s="605">
        <v>92.501268642999989</v>
      </c>
      <c r="J78" s="605">
        <v>85.376540292000001</v>
      </c>
      <c r="K78" s="605">
        <v>97.462262186000004</v>
      </c>
      <c r="L78" s="605">
        <v>104.26822679</v>
      </c>
    </row>
    <row r="79" spans="1:12" x14ac:dyDescent="0.3">
      <c r="A79" t="s">
        <v>622</v>
      </c>
      <c r="B79" s="602" t="s">
        <v>537</v>
      </c>
      <c r="C79" s="603" t="s">
        <v>595</v>
      </c>
      <c r="D79" s="605">
        <v>209.37393670999998</v>
      </c>
      <c r="E79" s="605">
        <v>319.54307499999993</v>
      </c>
      <c r="F79" s="605">
        <v>318.494327</v>
      </c>
      <c r="G79" s="605">
        <v>299.62679834799997</v>
      </c>
      <c r="H79" s="605">
        <v>324.81509328400006</v>
      </c>
      <c r="I79" s="605">
        <v>315.40245308799996</v>
      </c>
      <c r="J79" s="605">
        <v>321.76453392399998</v>
      </c>
      <c r="K79" s="605">
        <v>321.84900398600001</v>
      </c>
      <c r="L79" s="605">
        <v>317.26629979900002</v>
      </c>
    </row>
    <row r="80" spans="1:12" x14ac:dyDescent="0.3">
      <c r="A80" t="s">
        <v>622</v>
      </c>
      <c r="B80" s="602" t="s">
        <v>537</v>
      </c>
      <c r="C80" s="603" t="s">
        <v>596</v>
      </c>
      <c r="D80" s="605">
        <v>5.0084400000000002</v>
      </c>
      <c r="E80" s="605">
        <v>5.1651999999999996</v>
      </c>
      <c r="F80" s="605">
        <v>0</v>
      </c>
      <c r="G80" s="605">
        <v>0</v>
      </c>
      <c r="H80" s="605">
        <v>0.50412021899999993</v>
      </c>
      <c r="I80" s="605">
        <v>1.9862744520000002</v>
      </c>
      <c r="J80" s="605">
        <v>2.1162428119999999</v>
      </c>
      <c r="K80" s="605">
        <v>0.122260074</v>
      </c>
      <c r="L80" s="605">
        <v>1.5571169999999999</v>
      </c>
    </row>
    <row r="81" spans="1:12" x14ac:dyDescent="0.3">
      <c r="A81" t="s">
        <v>622</v>
      </c>
      <c r="B81" s="602" t="s">
        <v>537</v>
      </c>
      <c r="C81" s="595" t="s">
        <v>597</v>
      </c>
      <c r="D81" s="605">
        <v>0</v>
      </c>
      <c r="E81" s="605">
        <v>0</v>
      </c>
      <c r="F81" s="605">
        <v>0</v>
      </c>
      <c r="G81" s="605">
        <v>0</v>
      </c>
      <c r="H81" s="605">
        <v>0</v>
      </c>
      <c r="I81" s="605">
        <v>0</v>
      </c>
      <c r="J81" s="605">
        <v>0</v>
      </c>
      <c r="K81" s="605">
        <v>0</v>
      </c>
      <c r="L81" s="605">
        <v>166.00721756399997</v>
      </c>
    </row>
    <row r="82" spans="1:12" x14ac:dyDescent="0.3">
      <c r="A82" t="s">
        <v>622</v>
      </c>
      <c r="B82" s="602" t="s">
        <v>537</v>
      </c>
      <c r="C82" s="603" t="s">
        <v>598</v>
      </c>
      <c r="D82" s="605">
        <v>0</v>
      </c>
      <c r="E82" s="605">
        <v>0</v>
      </c>
      <c r="F82" s="605">
        <v>0.28999999999999998</v>
      </c>
      <c r="G82" s="605">
        <v>4.9901020000000004E-2</v>
      </c>
      <c r="H82" s="605">
        <v>0</v>
      </c>
      <c r="I82" s="605">
        <v>0</v>
      </c>
      <c r="J82" s="605">
        <v>0</v>
      </c>
      <c r="K82" s="605">
        <v>0</v>
      </c>
      <c r="L82" s="605">
        <v>0</v>
      </c>
    </row>
    <row r="83" spans="1:12" x14ac:dyDescent="0.3">
      <c r="A83" t="s">
        <v>622</v>
      </c>
      <c r="B83" s="602" t="s">
        <v>537</v>
      </c>
      <c r="C83" s="603" t="s">
        <v>599</v>
      </c>
      <c r="D83" s="605">
        <v>9.0423537239999998</v>
      </c>
      <c r="E83" s="605">
        <v>4.7111800000000006</v>
      </c>
      <c r="F83" s="605">
        <v>5.6306000000000003</v>
      </c>
      <c r="G83" s="605">
        <v>7.5994999999999999</v>
      </c>
      <c r="H83" s="605">
        <v>9.8775639999999996</v>
      </c>
      <c r="I83" s="605">
        <v>8.5107149999999994</v>
      </c>
      <c r="J83" s="605">
        <v>7.8242399999999996</v>
      </c>
      <c r="K83" s="605">
        <v>6.9417900000000001</v>
      </c>
      <c r="L83" s="605">
        <v>5.3129999999999997</v>
      </c>
    </row>
    <row r="84" spans="1:12" x14ac:dyDescent="0.3">
      <c r="A84" t="s">
        <v>622</v>
      </c>
      <c r="B84" s="602" t="s">
        <v>537</v>
      </c>
      <c r="C84" s="603" t="s">
        <v>600</v>
      </c>
      <c r="D84" s="605">
        <v>41.484900000000003</v>
      </c>
      <c r="E84" s="605">
        <v>35.248033504000006</v>
      </c>
      <c r="F84" s="605">
        <v>0</v>
      </c>
      <c r="G84" s="605">
        <v>0</v>
      </c>
      <c r="H84" s="605">
        <v>0</v>
      </c>
      <c r="I84" s="605">
        <v>0</v>
      </c>
      <c r="J84" s="605">
        <v>0</v>
      </c>
      <c r="K84" s="605">
        <v>0</v>
      </c>
      <c r="L84" s="605">
        <v>0</v>
      </c>
    </row>
    <row r="85" spans="1:12" x14ac:dyDescent="0.3">
      <c r="A85" t="s">
        <v>622</v>
      </c>
      <c r="B85" s="602" t="s">
        <v>537</v>
      </c>
      <c r="C85" s="603" t="s">
        <v>601</v>
      </c>
      <c r="D85" s="605">
        <v>5.7721288000000008</v>
      </c>
      <c r="E85" s="605">
        <v>10.07413932</v>
      </c>
      <c r="F85" s="605">
        <v>4.6962274560000008</v>
      </c>
      <c r="G85" s="605">
        <v>1.696873428</v>
      </c>
      <c r="H85" s="605">
        <v>7.0044225369999991</v>
      </c>
      <c r="I85" s="605">
        <v>6.5833034970000002</v>
      </c>
      <c r="J85" s="605">
        <v>4.8216273379999999</v>
      </c>
      <c r="K85" s="605">
        <v>7.8538815690000012</v>
      </c>
      <c r="L85" s="605">
        <v>3.8186440269999999</v>
      </c>
    </row>
    <row r="86" spans="1:12" x14ac:dyDescent="0.3">
      <c r="A86" t="s">
        <v>622</v>
      </c>
      <c r="B86" s="602" t="s">
        <v>537</v>
      </c>
      <c r="C86" s="595" t="s">
        <v>602</v>
      </c>
      <c r="D86" s="605">
        <v>0</v>
      </c>
      <c r="E86" s="605">
        <v>0</v>
      </c>
      <c r="F86" s="605">
        <v>0</v>
      </c>
      <c r="G86" s="605">
        <v>0</v>
      </c>
      <c r="H86" s="605">
        <v>0</v>
      </c>
      <c r="I86" s="605">
        <v>0</v>
      </c>
      <c r="J86" s="605">
        <v>0</v>
      </c>
      <c r="K86" s="605">
        <v>0</v>
      </c>
      <c r="L86" s="605">
        <v>1.2947309999999999</v>
      </c>
    </row>
    <row r="87" spans="1:12" x14ac:dyDescent="0.3">
      <c r="A87" t="s">
        <v>622</v>
      </c>
      <c r="B87" s="602" t="s">
        <v>537</v>
      </c>
      <c r="C87" s="603" t="s">
        <v>603</v>
      </c>
      <c r="D87" s="605">
        <v>9.6208500000000008</v>
      </c>
      <c r="E87" s="605">
        <v>16.032049999999998</v>
      </c>
      <c r="F87" s="605">
        <v>13.953678999999998</v>
      </c>
      <c r="G87" s="605">
        <v>7.1406900000000002</v>
      </c>
      <c r="H87" s="605">
        <v>14.577505</v>
      </c>
      <c r="I87" s="605">
        <v>13.485164999999999</v>
      </c>
      <c r="J87" s="605">
        <v>7.2048588399999991</v>
      </c>
      <c r="K87" s="605">
        <v>7.9687219999999996</v>
      </c>
      <c r="L87" s="605">
        <v>6.3190509499999994</v>
      </c>
    </row>
    <row r="88" spans="1:12" x14ac:dyDescent="0.3">
      <c r="A88" t="s">
        <v>622</v>
      </c>
      <c r="B88" s="602" t="s">
        <v>537</v>
      </c>
      <c r="C88" s="595" t="s">
        <v>604</v>
      </c>
      <c r="D88" s="605">
        <v>0</v>
      </c>
      <c r="E88" s="605">
        <v>0</v>
      </c>
      <c r="F88" s="605">
        <v>1.571</v>
      </c>
      <c r="G88" s="605">
        <v>1.3354032999999998</v>
      </c>
      <c r="H88" s="605">
        <v>1.35714892</v>
      </c>
      <c r="I88" s="605">
        <v>0.31040327900000003</v>
      </c>
      <c r="J88" s="605">
        <v>2.5008225599999996</v>
      </c>
      <c r="K88" s="605">
        <v>2.0165362999999998</v>
      </c>
      <c r="L88" s="605">
        <v>1.6725722599999999</v>
      </c>
    </row>
    <row r="89" spans="1:12" x14ac:dyDescent="0.3">
      <c r="A89" t="s">
        <v>622</v>
      </c>
      <c r="B89" s="602" t="s">
        <v>537</v>
      </c>
      <c r="C89" s="595" t="s">
        <v>605</v>
      </c>
      <c r="D89" s="605">
        <v>0</v>
      </c>
      <c r="E89" s="605">
        <v>0</v>
      </c>
      <c r="F89" s="605">
        <v>0</v>
      </c>
      <c r="G89" s="605">
        <v>0</v>
      </c>
      <c r="H89" s="605">
        <v>0</v>
      </c>
      <c r="I89" s="605">
        <v>0</v>
      </c>
      <c r="J89" s="605">
        <v>0</v>
      </c>
      <c r="K89" s="605">
        <v>0</v>
      </c>
      <c r="L89" s="605">
        <v>5.0960389999999993</v>
      </c>
    </row>
    <row r="90" spans="1:12" x14ac:dyDescent="0.3">
      <c r="A90" t="s">
        <v>622</v>
      </c>
      <c r="B90" s="602" t="s">
        <v>537</v>
      </c>
      <c r="C90" s="603" t="s">
        <v>606</v>
      </c>
      <c r="D90" s="605">
        <v>18.92445</v>
      </c>
      <c r="E90" s="605">
        <v>16.739279999999997</v>
      </c>
      <c r="F90" s="605">
        <v>19.715239999999998</v>
      </c>
      <c r="G90" s="605">
        <v>17.569599999999998</v>
      </c>
      <c r="H90" s="605">
        <v>16.96275</v>
      </c>
      <c r="I90" s="605">
        <v>29.151445000000002</v>
      </c>
      <c r="J90" s="605">
        <v>37.313749999999999</v>
      </c>
      <c r="K90" s="605">
        <v>33.453759999999996</v>
      </c>
      <c r="L90" s="605">
        <v>35.195910000000005</v>
      </c>
    </row>
    <row r="91" spans="1:12" x14ac:dyDescent="0.3">
      <c r="A91" t="s">
        <v>622</v>
      </c>
      <c r="B91" s="602" t="s">
        <v>561</v>
      </c>
      <c r="C91" s="603" t="s">
        <v>607</v>
      </c>
      <c r="D91" s="605">
        <v>162.78155099999998</v>
      </c>
      <c r="E91" s="605">
        <v>186.43419900000001</v>
      </c>
      <c r="F91" s="605">
        <v>192.31654799899997</v>
      </c>
      <c r="G91" s="605">
        <v>208.70918899899996</v>
      </c>
      <c r="H91" s="605">
        <v>221.71004097000002</v>
      </c>
      <c r="I91" s="605">
        <v>229.33128399899999</v>
      </c>
      <c r="J91" s="605">
        <v>231.94121400000003</v>
      </c>
      <c r="K91" s="605">
        <v>237.23729299999997</v>
      </c>
      <c r="L91" s="605">
        <v>210.908771</v>
      </c>
    </row>
    <row r="92" spans="1:12" x14ac:dyDescent="0.3">
      <c r="A92" t="s">
        <v>622</v>
      </c>
      <c r="B92" s="602" t="s">
        <v>561</v>
      </c>
      <c r="C92" s="603" t="s">
        <v>608</v>
      </c>
      <c r="D92" s="605">
        <v>367.44027500000021</v>
      </c>
      <c r="E92" s="605">
        <v>378.77086999999995</v>
      </c>
      <c r="F92" s="605">
        <v>388.58143000000001</v>
      </c>
      <c r="G92" s="605">
        <v>362.23012800000015</v>
      </c>
      <c r="H92" s="605">
        <v>467.85001699999953</v>
      </c>
      <c r="I92" s="605">
        <v>470.62390999999997</v>
      </c>
      <c r="J92" s="605">
        <v>471.26542500000005</v>
      </c>
      <c r="K92" s="605">
        <v>474.02848507400006</v>
      </c>
      <c r="L92" s="605">
        <v>483.398541588</v>
      </c>
    </row>
    <row r="93" spans="1:12" x14ac:dyDescent="0.3">
      <c r="A93" t="s">
        <v>622</v>
      </c>
      <c r="B93" s="602" t="s">
        <v>561</v>
      </c>
      <c r="C93" s="603" t="s">
        <v>601</v>
      </c>
      <c r="D93" s="605">
        <v>0.27813988000000001</v>
      </c>
      <c r="E93" s="605">
        <v>0</v>
      </c>
      <c r="F93" s="605">
        <v>0</v>
      </c>
      <c r="G93" s="605">
        <v>0</v>
      </c>
      <c r="H93" s="605">
        <v>0</v>
      </c>
      <c r="I93" s="605">
        <v>0.35918</v>
      </c>
      <c r="J93" s="605">
        <v>0.52471199999999996</v>
      </c>
      <c r="K93" s="605">
        <v>0</v>
      </c>
      <c r="L93" s="605">
        <v>2.1319999999999999E-2</v>
      </c>
    </row>
    <row r="94" spans="1:12" x14ac:dyDescent="0.3">
      <c r="A94" t="s">
        <v>622</v>
      </c>
      <c r="B94" s="602" t="s">
        <v>561</v>
      </c>
      <c r="C94" s="603" t="s">
        <v>609</v>
      </c>
      <c r="D94" s="605">
        <v>23.291881999999994</v>
      </c>
      <c r="E94" s="605">
        <v>23.817584000000007</v>
      </c>
      <c r="F94" s="605">
        <v>25.026331000000003</v>
      </c>
      <c r="G94" s="605">
        <v>24.973599599999996</v>
      </c>
      <c r="H94" s="605">
        <v>24.038689799999997</v>
      </c>
      <c r="I94" s="605">
        <v>24.046578000000004</v>
      </c>
      <c r="J94" s="605">
        <v>24.242916999999998</v>
      </c>
      <c r="K94" s="605">
        <v>21.204535000000003</v>
      </c>
      <c r="L94" s="605">
        <v>19.143110999999994</v>
      </c>
    </row>
    <row r="95" spans="1:12" x14ac:dyDescent="0.3">
      <c r="A95" t="s">
        <v>622</v>
      </c>
      <c r="B95" s="602" t="s">
        <v>561</v>
      </c>
      <c r="C95" s="595" t="s">
        <v>610</v>
      </c>
      <c r="D95" s="605">
        <v>0</v>
      </c>
      <c r="E95" s="605">
        <v>0</v>
      </c>
      <c r="F95" s="605">
        <v>0</v>
      </c>
      <c r="G95" s="605">
        <v>0</v>
      </c>
      <c r="H95" s="605">
        <v>0</v>
      </c>
      <c r="I95" s="605">
        <v>0</v>
      </c>
      <c r="J95" s="605">
        <v>0</v>
      </c>
      <c r="K95" s="605">
        <v>0</v>
      </c>
      <c r="L95" s="605">
        <v>0.59564299999999992</v>
      </c>
    </row>
    <row r="96" spans="1:12" x14ac:dyDescent="0.3">
      <c r="A96" t="s">
        <v>622</v>
      </c>
      <c r="B96" s="602" t="s">
        <v>561</v>
      </c>
      <c r="C96" s="603" t="s">
        <v>611</v>
      </c>
      <c r="D96" s="605">
        <v>534.65597899999932</v>
      </c>
      <c r="E96" s="605">
        <v>602.12641698399955</v>
      </c>
      <c r="F96" s="605">
        <v>443.27676638299988</v>
      </c>
      <c r="G96" s="605">
        <v>696.94484838200037</v>
      </c>
      <c r="H96" s="605">
        <v>712.32105086100034</v>
      </c>
      <c r="I96" s="605">
        <v>1071.2886792999996</v>
      </c>
      <c r="J96" s="605">
        <v>1309.1189742000004</v>
      </c>
      <c r="K96" s="605">
        <v>1137.6328294349992</v>
      </c>
      <c r="L96" s="605">
        <v>1283.4311444</v>
      </c>
    </row>
    <row r="97" spans="1:12" x14ac:dyDescent="0.3">
      <c r="A97" t="s">
        <v>622</v>
      </c>
      <c r="B97" s="602" t="s">
        <v>561</v>
      </c>
      <c r="C97" s="603" t="s">
        <v>612</v>
      </c>
      <c r="D97" s="605">
        <v>0</v>
      </c>
      <c r="E97" s="605">
        <v>0</v>
      </c>
      <c r="F97" s="605">
        <v>68.89945800000001</v>
      </c>
      <c r="G97" s="605">
        <v>69.260522000000009</v>
      </c>
      <c r="H97" s="605">
        <v>82.094884999999977</v>
      </c>
      <c r="I97" s="605">
        <v>0</v>
      </c>
      <c r="J97" s="605">
        <v>0</v>
      </c>
      <c r="K97" s="605">
        <v>0</v>
      </c>
      <c r="L97" s="605">
        <v>0</v>
      </c>
    </row>
    <row r="98" spans="1:12" x14ac:dyDescent="0.3">
      <c r="A98" t="s">
        <v>622</v>
      </c>
      <c r="B98" s="602" t="s">
        <v>561</v>
      </c>
      <c r="C98" s="603" t="s">
        <v>613</v>
      </c>
      <c r="D98" s="605">
        <v>299.34009659999981</v>
      </c>
      <c r="E98" s="605">
        <v>322.35466089699986</v>
      </c>
      <c r="F98" s="605">
        <v>287.35082334000003</v>
      </c>
      <c r="G98" s="605">
        <v>227.28945035199993</v>
      </c>
      <c r="H98" s="605">
        <v>213.75703635200003</v>
      </c>
      <c r="I98" s="605">
        <v>258.21510562800006</v>
      </c>
      <c r="J98" s="605">
        <v>0</v>
      </c>
      <c r="K98" s="605">
        <v>0</v>
      </c>
      <c r="L98" s="605">
        <v>0</v>
      </c>
    </row>
    <row r="99" spans="1:12" x14ac:dyDescent="0.3">
      <c r="A99" t="s">
        <v>622</v>
      </c>
      <c r="B99" s="602" t="s">
        <v>561</v>
      </c>
      <c r="C99" s="603" t="s">
        <v>614</v>
      </c>
      <c r="D99" s="605">
        <v>844.81703800000014</v>
      </c>
      <c r="E99" s="605">
        <v>817.59634499999959</v>
      </c>
      <c r="F99" s="605">
        <v>786.81354499899987</v>
      </c>
      <c r="G99" s="605">
        <v>815.88696790099971</v>
      </c>
      <c r="H99" s="605">
        <v>805.1928747229997</v>
      </c>
      <c r="I99" s="605">
        <v>812.84794599900022</v>
      </c>
      <c r="J99" s="605">
        <v>842.47013119500002</v>
      </c>
      <c r="K99" s="605">
        <v>831.4647920890003</v>
      </c>
      <c r="L99" s="605">
        <v>809.78532190500005</v>
      </c>
    </row>
    <row r="100" spans="1:12" x14ac:dyDescent="0.3">
      <c r="A100" t="s">
        <v>622</v>
      </c>
      <c r="B100" s="602" t="s">
        <v>561</v>
      </c>
      <c r="C100" s="595" t="s">
        <v>615</v>
      </c>
      <c r="D100" s="605">
        <v>0</v>
      </c>
      <c r="E100" s="605">
        <v>0</v>
      </c>
      <c r="F100" s="605">
        <v>0</v>
      </c>
      <c r="G100" s="605">
        <v>0</v>
      </c>
      <c r="H100" s="605">
        <v>0</v>
      </c>
      <c r="I100" s="605">
        <v>0</v>
      </c>
      <c r="J100" s="605">
        <v>0</v>
      </c>
      <c r="K100" s="605">
        <v>0</v>
      </c>
      <c r="L100" s="605">
        <v>39.445597320000005</v>
      </c>
    </row>
    <row r="101" spans="1:12" x14ac:dyDescent="0.3">
      <c r="A101" t="s">
        <v>622</v>
      </c>
      <c r="B101" s="602" t="s">
        <v>561</v>
      </c>
      <c r="C101" s="603" t="s">
        <v>616</v>
      </c>
      <c r="D101" s="605">
        <v>34.045469999999987</v>
      </c>
      <c r="E101" s="605">
        <v>34.272739999999999</v>
      </c>
      <c r="F101" s="605">
        <v>31.955179999999999</v>
      </c>
      <c r="G101" s="605">
        <v>28.556138553999997</v>
      </c>
      <c r="H101" s="605">
        <v>33.44544110599999</v>
      </c>
      <c r="I101" s="605">
        <v>36.277488597000001</v>
      </c>
      <c r="J101" s="605">
        <v>42.382325548999994</v>
      </c>
      <c r="K101" s="605">
        <v>43.26399584899999</v>
      </c>
      <c r="L101" s="605">
        <v>40.19378606999998</v>
      </c>
    </row>
    <row r="102" spans="1:12" x14ac:dyDescent="0.3">
      <c r="A102" t="s">
        <v>622</v>
      </c>
      <c r="B102" s="602" t="s">
        <v>561</v>
      </c>
      <c r="C102" s="595" t="s">
        <v>617</v>
      </c>
      <c r="D102" s="605">
        <v>0</v>
      </c>
      <c r="E102" s="605">
        <v>0</v>
      </c>
      <c r="F102" s="605">
        <v>0</v>
      </c>
      <c r="G102" s="605">
        <v>0</v>
      </c>
      <c r="H102" s="605">
        <v>0</v>
      </c>
      <c r="I102" s="605">
        <v>0</v>
      </c>
      <c r="J102" s="605">
        <v>0</v>
      </c>
      <c r="K102" s="605">
        <v>0</v>
      </c>
      <c r="L102" s="605">
        <v>28.960940064999992</v>
      </c>
    </row>
    <row r="103" spans="1:12" x14ac:dyDescent="0.3">
      <c r="A103" t="s">
        <v>622</v>
      </c>
      <c r="B103" s="602" t="s">
        <v>561</v>
      </c>
      <c r="C103" s="595" t="s">
        <v>618</v>
      </c>
      <c r="D103" s="605">
        <v>75.01034682400001</v>
      </c>
      <c r="E103" s="605">
        <v>84.070420999999996</v>
      </c>
      <c r="F103" s="605">
        <v>116.44140399999999</v>
      </c>
      <c r="G103" s="605">
        <v>127.62169100000001</v>
      </c>
      <c r="H103" s="605">
        <v>96.926147143999998</v>
      </c>
      <c r="I103" s="605">
        <v>156.20945500000002</v>
      </c>
      <c r="J103" s="605">
        <v>160.04155269999998</v>
      </c>
      <c r="K103" s="605">
        <v>163.98765700000001</v>
      </c>
      <c r="L103" s="605">
        <v>172.628975</v>
      </c>
    </row>
    <row r="104" spans="1:12" x14ac:dyDescent="0.3">
      <c r="A104" t="s">
        <v>622</v>
      </c>
      <c r="B104" s="602" t="s">
        <v>561</v>
      </c>
      <c r="C104" s="603" t="s">
        <v>606</v>
      </c>
      <c r="D104" s="605">
        <v>0</v>
      </c>
      <c r="E104" s="605">
        <v>0</v>
      </c>
      <c r="F104" s="605">
        <v>0</v>
      </c>
      <c r="G104" s="605">
        <v>0</v>
      </c>
      <c r="H104" s="605">
        <v>0</v>
      </c>
      <c r="I104" s="605">
        <v>0</v>
      </c>
      <c r="J104" s="605">
        <v>0</v>
      </c>
      <c r="K104" s="605">
        <v>0</v>
      </c>
      <c r="L104" s="605">
        <v>0</v>
      </c>
    </row>
    <row r="105" spans="1:12" x14ac:dyDescent="0.3">
      <c r="A105" t="s">
        <v>623</v>
      </c>
      <c r="B105" s="606"/>
      <c r="C105" s="607" t="s">
        <v>619</v>
      </c>
      <c r="D105" s="604">
        <v>860.86899203999997</v>
      </c>
      <c r="E105" s="604">
        <v>500.16277689800006</v>
      </c>
      <c r="F105" s="604">
        <v>1058.204906298</v>
      </c>
      <c r="G105" s="604">
        <v>794.50653538199992</v>
      </c>
      <c r="H105" s="604">
        <v>1294.5898966729999</v>
      </c>
      <c r="I105" s="604">
        <v>236.03433848700004</v>
      </c>
      <c r="J105" s="604">
        <v>662.3432697139998</v>
      </c>
      <c r="K105" s="604">
        <v>824.01912185499998</v>
      </c>
      <c r="L105" s="604">
        <v>457.24419549299995</v>
      </c>
    </row>
    <row r="106" spans="1:12" x14ac:dyDescent="0.3">
      <c r="A106" t="s">
        <v>623</v>
      </c>
      <c r="B106" s="608"/>
      <c r="C106" s="607" t="s">
        <v>620</v>
      </c>
      <c r="D106" s="604">
        <v>0</v>
      </c>
      <c r="E106" s="604">
        <v>0</v>
      </c>
      <c r="F106" s="604">
        <v>62.548709692000003</v>
      </c>
      <c r="G106" s="604">
        <v>78.394810559999996</v>
      </c>
      <c r="H106" s="604">
        <v>0</v>
      </c>
      <c r="I106" s="604">
        <v>2.1674466830000001</v>
      </c>
      <c r="J106" s="604">
        <v>0</v>
      </c>
      <c r="K106" s="604">
        <v>12.716629495999999</v>
      </c>
      <c r="L106" s="604">
        <v>54.570656141999997</v>
      </c>
    </row>
    <row r="107" spans="1:12" x14ac:dyDescent="0.3">
      <c r="D107" s="609"/>
      <c r="E107" s="609"/>
      <c r="F107" s="609"/>
      <c r="G107" s="609">
        <f>SUM(G105:G106)</f>
        <v>872.90134594199992</v>
      </c>
      <c r="H107" s="609">
        <f t="shared" ref="H107:L107" si="0">SUM(H105:H106)</f>
        <v>1294.5898966729999</v>
      </c>
      <c r="I107" s="609">
        <f t="shared" si="0"/>
        <v>238.20178517000005</v>
      </c>
      <c r="J107" s="609">
        <f t="shared" si="0"/>
        <v>662.3432697139998</v>
      </c>
      <c r="K107" s="609">
        <f t="shared" si="0"/>
        <v>836.73575135099998</v>
      </c>
      <c r="L107" s="609">
        <f t="shared" si="0"/>
        <v>511.81485163499997</v>
      </c>
    </row>
  </sheetData>
  <autoFilter ref="A1:X106" xr:uid="{43CCC1BF-4B88-46A5-B6D6-BEA928BEC88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E4AD-0239-4E07-89BD-629BD60351B6}">
  <dimension ref="B3:AC27"/>
  <sheetViews>
    <sheetView tabSelected="1" topLeftCell="B1" workbookViewId="0">
      <selection activeCell="J21" sqref="J21"/>
    </sheetView>
  </sheetViews>
  <sheetFormatPr defaultRowHeight="14.4" x14ac:dyDescent="0.3"/>
  <cols>
    <col min="2" max="2" width="16.109375" bestFit="1" customWidth="1"/>
    <col min="3" max="3" width="13.21875" bestFit="1" customWidth="1"/>
    <col min="4" max="4" width="8" bestFit="1" customWidth="1"/>
    <col min="5" max="5" width="7.5546875" bestFit="1" customWidth="1"/>
    <col min="6" max="9" width="8" bestFit="1" customWidth="1"/>
    <col min="10" max="18" width="7.5546875" bestFit="1" customWidth="1"/>
  </cols>
  <sheetData>
    <row r="3" spans="2:29" x14ac:dyDescent="0.3">
      <c r="D3" s="622" t="s">
        <v>627</v>
      </c>
      <c r="E3" s="622"/>
      <c r="F3" s="622"/>
      <c r="G3" s="622"/>
      <c r="H3" s="622"/>
      <c r="I3" s="622"/>
      <c r="J3" s="623" t="s">
        <v>629</v>
      </c>
      <c r="K3" s="623"/>
      <c r="L3" s="623"/>
      <c r="M3" s="623"/>
      <c r="N3" s="623"/>
      <c r="O3" s="623"/>
      <c r="P3" s="623"/>
      <c r="Q3" s="623"/>
      <c r="R3" s="623"/>
      <c r="S3" s="624" t="s">
        <v>636</v>
      </c>
      <c r="T3" s="624"/>
      <c r="U3" s="624"/>
      <c r="V3" s="624"/>
      <c r="W3" s="624"/>
      <c r="X3" s="624"/>
      <c r="Y3" s="624"/>
      <c r="Z3" s="624"/>
      <c r="AA3" s="624"/>
      <c r="AB3" s="624"/>
      <c r="AC3" s="624"/>
    </row>
    <row r="4" spans="2:29" x14ac:dyDescent="0.3">
      <c r="D4" s="610">
        <v>2010</v>
      </c>
      <c r="E4" s="610">
        <v>2011</v>
      </c>
      <c r="F4" s="610">
        <v>2012</v>
      </c>
      <c r="G4" s="610">
        <v>2013</v>
      </c>
      <c r="H4" s="610">
        <v>2014</v>
      </c>
      <c r="I4" s="610">
        <v>2015</v>
      </c>
      <c r="J4" s="613">
        <v>2010</v>
      </c>
      <c r="K4" s="613">
        <v>2011</v>
      </c>
      <c r="L4" s="613">
        <v>2012</v>
      </c>
      <c r="M4" s="613">
        <v>2013</v>
      </c>
      <c r="N4" s="613">
        <v>2014</v>
      </c>
      <c r="O4" s="613">
        <v>2015</v>
      </c>
      <c r="P4" s="613">
        <v>2016</v>
      </c>
      <c r="Q4" s="613">
        <v>2017</v>
      </c>
      <c r="R4" s="613">
        <v>2018</v>
      </c>
      <c r="S4" s="614">
        <v>2011</v>
      </c>
      <c r="T4" s="614">
        <v>2012</v>
      </c>
      <c r="U4" s="614">
        <v>2013</v>
      </c>
      <c r="V4" s="614">
        <v>2014</v>
      </c>
      <c r="W4" s="614">
        <v>2015</v>
      </c>
      <c r="X4" s="614">
        <v>2016</v>
      </c>
      <c r="Y4" s="614">
        <v>2017</v>
      </c>
      <c r="Z4" s="614">
        <v>2018</v>
      </c>
      <c r="AA4" s="614">
        <v>2019</v>
      </c>
      <c r="AB4" s="614">
        <v>2020</v>
      </c>
      <c r="AC4" s="614">
        <v>2021</v>
      </c>
    </row>
    <row r="5" spans="2:29" x14ac:dyDescent="0.3">
      <c r="B5" t="s">
        <v>625</v>
      </c>
      <c r="C5" t="s">
        <v>436</v>
      </c>
      <c r="D5" s="611">
        <v>235.56187458900001</v>
      </c>
      <c r="E5" s="611">
        <v>278.20036999900003</v>
      </c>
      <c r="F5" s="611">
        <v>296.35324199900003</v>
      </c>
      <c r="G5" s="611">
        <v>295.78793000000002</v>
      </c>
      <c r="H5" s="611">
        <v>399.47118299799996</v>
      </c>
      <c r="I5" s="611">
        <v>407.75104800000003</v>
      </c>
      <c r="J5" s="615">
        <v>378.41560709999999</v>
      </c>
      <c r="K5" s="615">
        <v>378.41560709999999</v>
      </c>
      <c r="L5" s="615">
        <v>378.41560709999999</v>
      </c>
      <c r="M5" s="615">
        <v>378.41560709999999</v>
      </c>
      <c r="N5" s="615">
        <v>378.41560709999999</v>
      </c>
      <c r="O5" s="615">
        <v>378.41560709999999</v>
      </c>
      <c r="P5" s="615">
        <v>378.41560709999999</v>
      </c>
      <c r="Q5" s="615">
        <v>378.41560709999999</v>
      </c>
      <c r="R5" s="615">
        <v>378.41560709999999</v>
      </c>
      <c r="S5" s="617">
        <v>278.20036999900003</v>
      </c>
      <c r="T5" s="617">
        <v>296.353241997</v>
      </c>
      <c r="U5" s="617">
        <v>295.78792999699999</v>
      </c>
      <c r="V5" s="617">
        <v>399.47118299800007</v>
      </c>
      <c r="W5" s="617">
        <v>407.75104800000003</v>
      </c>
      <c r="X5" s="617">
        <v>476.51964099799983</v>
      </c>
      <c r="Y5" s="617">
        <v>430.85337099700007</v>
      </c>
      <c r="Z5" s="617">
        <v>382.44415799699988</v>
      </c>
      <c r="AA5" s="617">
        <v>413.55960599899993</v>
      </c>
      <c r="AB5" s="617">
        <v>426.59078593699996</v>
      </c>
      <c r="AC5" s="617">
        <v>372.79780949999997</v>
      </c>
    </row>
    <row r="6" spans="2:29" x14ac:dyDescent="0.3">
      <c r="B6" t="s">
        <v>626</v>
      </c>
      <c r="C6" t="s">
        <v>390</v>
      </c>
      <c r="D6" s="611">
        <v>3.4348500000000004</v>
      </c>
      <c r="E6" s="611">
        <v>3.3446700000000003</v>
      </c>
      <c r="F6" s="611">
        <v>2.3983680000000001</v>
      </c>
      <c r="G6" s="611">
        <v>56.702974684999994</v>
      </c>
      <c r="H6" s="611">
        <v>79.742466549000014</v>
      </c>
      <c r="I6" s="611">
        <v>98.806316923999987</v>
      </c>
      <c r="J6" s="615">
        <v>79.386665999999991</v>
      </c>
      <c r="K6" s="615">
        <v>79.386665999999991</v>
      </c>
      <c r="L6" s="615">
        <v>79.386665999999991</v>
      </c>
      <c r="M6" s="615">
        <v>79.386665999999991</v>
      </c>
      <c r="N6" s="615">
        <v>79.386665999999991</v>
      </c>
      <c r="O6" s="615">
        <v>79.386665999999991</v>
      </c>
      <c r="P6" s="615">
        <v>79.386665999999991</v>
      </c>
      <c r="Q6" s="615">
        <v>79.386665999999991</v>
      </c>
      <c r="R6" s="615">
        <v>79.386665999999991</v>
      </c>
      <c r="S6" s="617">
        <v>3.3446700000000003</v>
      </c>
      <c r="T6" s="617">
        <v>2.3983680000000009</v>
      </c>
      <c r="U6" s="617">
        <v>56.702974648000009</v>
      </c>
      <c r="V6" s="617">
        <v>79.74246653799996</v>
      </c>
      <c r="W6" s="617">
        <v>98.806316921000032</v>
      </c>
      <c r="X6" s="617">
        <v>83.958750246999955</v>
      </c>
      <c r="Y6" s="617">
        <v>73.399457977000012</v>
      </c>
      <c r="Z6" s="617">
        <v>80.257771291000012</v>
      </c>
      <c r="AA6" s="617">
        <v>85.526937250000032</v>
      </c>
      <c r="AB6" s="617">
        <v>77.103733148999993</v>
      </c>
      <c r="AC6" s="617">
        <v>62.011442499999994</v>
      </c>
    </row>
    <row r="7" spans="2:29" x14ac:dyDescent="0.3">
      <c r="B7" t="s">
        <v>621</v>
      </c>
      <c r="C7" t="s">
        <v>432</v>
      </c>
      <c r="D7" s="611">
        <v>8634.6376689849985</v>
      </c>
      <c r="E7" s="611">
        <v>11130.671256921001</v>
      </c>
      <c r="F7" s="611">
        <v>12236.640854656001</v>
      </c>
      <c r="G7" s="611">
        <v>11036.110551870001</v>
      </c>
      <c r="H7" s="611">
        <v>11455.517793087998</v>
      </c>
      <c r="I7" s="611">
        <v>12921.641783992001</v>
      </c>
      <c r="J7" s="615">
        <v>8179.0205353644797</v>
      </c>
      <c r="K7" s="615">
        <v>10627.608499990725</v>
      </c>
      <c r="L7" s="615">
        <v>11726.704103027119</v>
      </c>
      <c r="M7" s="615">
        <v>10524.806735788719</v>
      </c>
      <c r="N7" s="615">
        <v>10935.1495321847</v>
      </c>
      <c r="O7" s="615">
        <v>12398.482702124647</v>
      </c>
      <c r="P7" s="615">
        <v>15103.03788029622</v>
      </c>
      <c r="Q7" s="615">
        <v>19006.407863552377</v>
      </c>
      <c r="R7" s="615">
        <v>20440.844306999999</v>
      </c>
      <c r="S7" s="617">
        <v>11133.088253361004</v>
      </c>
      <c r="T7" s="617">
        <v>12237.723413714995</v>
      </c>
      <c r="U7" s="617">
        <v>11038.824572850001</v>
      </c>
      <c r="V7" s="617">
        <v>11457.895633427997</v>
      </c>
      <c r="W7" s="617">
        <v>13096.270013816013</v>
      </c>
      <c r="X7" s="617">
        <v>15833.842014887987</v>
      </c>
      <c r="Y7" s="617">
        <v>20088.606264888967</v>
      </c>
      <c r="Z7" s="617">
        <v>20678.001872848989</v>
      </c>
      <c r="AA7" s="617">
        <v>24640.572874434976</v>
      </c>
      <c r="AB7" s="617">
        <v>24333.261526539103</v>
      </c>
      <c r="AC7" s="617">
        <v>25574.610804550899</v>
      </c>
    </row>
    <row r="8" spans="2:29" x14ac:dyDescent="0.3">
      <c r="B8" t="s">
        <v>626</v>
      </c>
      <c r="C8" t="s">
        <v>407</v>
      </c>
      <c r="D8" s="611"/>
      <c r="E8" s="611">
        <v>0.06</v>
      </c>
      <c r="F8" s="611">
        <v>0.33</v>
      </c>
      <c r="G8" s="611">
        <v>3.66</v>
      </c>
      <c r="H8" s="611">
        <v>16.48</v>
      </c>
      <c r="I8" s="611">
        <v>36.06</v>
      </c>
      <c r="J8" s="615">
        <v>37.665611999999996</v>
      </c>
      <c r="K8" s="615">
        <v>37.665611999999996</v>
      </c>
      <c r="L8" s="615">
        <v>37.665611999999996</v>
      </c>
      <c r="M8" s="615">
        <v>37.665611999999996</v>
      </c>
      <c r="N8" s="615">
        <v>37.665611999999996</v>
      </c>
      <c r="O8" s="615">
        <v>37.665611999999996</v>
      </c>
      <c r="P8" s="615">
        <v>37.665611999999996</v>
      </c>
      <c r="Q8" s="615">
        <v>37.665611999999996</v>
      </c>
      <c r="R8" s="615">
        <v>37.665611999999996</v>
      </c>
      <c r="S8" s="617">
        <v>5.8119999999999991E-2</v>
      </c>
      <c r="T8" s="617">
        <v>0.32566000000000012</v>
      </c>
      <c r="U8" s="617">
        <v>3.6636066800000009</v>
      </c>
      <c r="V8" s="617">
        <v>16.482695589999995</v>
      </c>
      <c r="W8" s="617">
        <v>36.057927187000047</v>
      </c>
      <c r="X8" s="617">
        <v>38.75481769400001</v>
      </c>
      <c r="Y8" s="617">
        <v>37.478014088000023</v>
      </c>
      <c r="Z8" s="617">
        <v>38.079324065000023</v>
      </c>
      <c r="AA8" s="617">
        <v>37.617113713000016</v>
      </c>
      <c r="AB8" s="617">
        <v>37.764683235000007</v>
      </c>
      <c r="AC8" s="617">
        <v>36.869294446000012</v>
      </c>
    </row>
    <row r="9" spans="2:29" x14ac:dyDescent="0.3">
      <c r="B9" t="s">
        <v>628</v>
      </c>
      <c r="C9" t="s">
        <v>561</v>
      </c>
      <c r="D9" s="611">
        <v>10634.46</v>
      </c>
      <c r="E9" s="611">
        <v>9129.4500000000007</v>
      </c>
      <c r="F9" s="611">
        <v>10311.16</v>
      </c>
      <c r="G9" s="611">
        <v>11865.35</v>
      </c>
      <c r="H9" s="611">
        <v>12353.62</v>
      </c>
      <c r="I9" s="611">
        <v>12311.31</v>
      </c>
      <c r="J9" s="615">
        <f>SUM(J10:J14)</f>
        <v>9063.4032515206472</v>
      </c>
      <c r="K9" s="615">
        <f t="shared" ref="K9:R9" si="0">SUM(K10:K14)</f>
        <v>7558.1706290560642</v>
      </c>
      <c r="L9" s="615">
        <f t="shared" si="0"/>
        <v>8433.6426486718192</v>
      </c>
      <c r="M9" s="615">
        <f t="shared" si="0"/>
        <v>10060.676141825556</v>
      </c>
      <c r="N9" s="615">
        <f t="shared" si="0"/>
        <v>10817.743975604963</v>
      </c>
      <c r="O9" s="615">
        <f t="shared" si="0"/>
        <v>10691.368107559654</v>
      </c>
      <c r="P9" s="615">
        <f t="shared" si="0"/>
        <v>9659.3014276349968</v>
      </c>
      <c r="Q9" s="615">
        <f t="shared" si="0"/>
        <v>8599.1334569445225</v>
      </c>
      <c r="R9" s="615">
        <f t="shared" si="0"/>
        <v>7518.4789481999996</v>
      </c>
      <c r="S9" s="617">
        <v>9129.4511202330159</v>
      </c>
      <c r="T9" s="617">
        <v>10311.157156857989</v>
      </c>
      <c r="U9" s="617">
        <v>11865.350952944014</v>
      </c>
      <c r="V9" s="617">
        <v>12353.621364420998</v>
      </c>
      <c r="W9" s="617">
        <v>12311.306828539988</v>
      </c>
      <c r="X9" s="617">
        <v>10867.908434744009</v>
      </c>
      <c r="Y9" s="617">
        <v>7374.7492308929968</v>
      </c>
      <c r="Z9" s="617">
        <v>8019.2812916179973</v>
      </c>
      <c r="AA9" s="617">
        <v>7065.5171354829981</v>
      </c>
      <c r="AB9" s="617">
        <v>6329.2910039670051</v>
      </c>
      <c r="AC9" s="617">
        <v>6118.4583146920204</v>
      </c>
    </row>
    <row r="10" spans="2:29" x14ac:dyDescent="0.3">
      <c r="C10" t="s">
        <v>630</v>
      </c>
      <c r="D10" s="611" t="s">
        <v>635</v>
      </c>
      <c r="E10" s="611" t="s">
        <v>635</v>
      </c>
      <c r="F10" s="611" t="s">
        <v>635</v>
      </c>
      <c r="G10" s="611" t="s">
        <v>635</v>
      </c>
      <c r="H10" s="611" t="s">
        <v>635</v>
      </c>
      <c r="I10" s="611" t="s">
        <v>635</v>
      </c>
      <c r="J10" s="615">
        <v>45.055429400000001</v>
      </c>
      <c r="K10" s="615">
        <v>45.055429400000001</v>
      </c>
      <c r="L10" s="615">
        <v>45.055429400000001</v>
      </c>
      <c r="M10" s="615">
        <v>45.055429400000001</v>
      </c>
      <c r="N10" s="615">
        <v>45.055429400000001</v>
      </c>
      <c r="O10" s="615">
        <v>45.055429400000001</v>
      </c>
      <c r="P10" s="615">
        <v>45.055429400000001</v>
      </c>
      <c r="Q10" s="615">
        <v>45.055429400000001</v>
      </c>
      <c r="R10" s="615">
        <v>45.055429400000001</v>
      </c>
      <c r="S10" s="617">
        <v>0</v>
      </c>
      <c r="T10" s="617">
        <v>0</v>
      </c>
      <c r="U10" s="617">
        <v>0</v>
      </c>
      <c r="V10" s="617">
        <v>0</v>
      </c>
      <c r="W10" s="617">
        <v>0</v>
      </c>
      <c r="X10" s="617">
        <v>12.878342</v>
      </c>
      <c r="Y10" s="617">
        <v>27.823693999999996</v>
      </c>
      <c r="Z10" s="617">
        <v>45.523493477999992</v>
      </c>
      <c r="AA10" s="617">
        <v>41.163842271000014</v>
      </c>
      <c r="AB10" s="617">
        <v>43.990404567999995</v>
      </c>
      <c r="AC10" s="617">
        <v>42.131266619000009</v>
      </c>
    </row>
    <row r="11" spans="2:29" x14ac:dyDescent="0.3">
      <c r="C11" t="s">
        <v>135</v>
      </c>
      <c r="D11" s="611" t="s">
        <v>635</v>
      </c>
      <c r="E11" s="611" t="s">
        <v>635</v>
      </c>
      <c r="F11" s="611" t="s">
        <v>635</v>
      </c>
      <c r="G11" s="611" t="s">
        <v>635</v>
      </c>
      <c r="H11" s="611" t="s">
        <v>635</v>
      </c>
      <c r="I11" s="611" t="s">
        <v>635</v>
      </c>
      <c r="J11" s="615">
        <v>1030.24721529672</v>
      </c>
      <c r="K11" s="615">
        <v>717.57810908566864</v>
      </c>
      <c r="L11" s="615">
        <v>1244.2234555935695</v>
      </c>
      <c r="M11" s="615">
        <v>1460.3573800398865</v>
      </c>
      <c r="N11" s="615">
        <v>1631.1651626257556</v>
      </c>
      <c r="O11" s="615">
        <v>1506.7000146121466</v>
      </c>
      <c r="P11" s="615">
        <v>1583.2781671699915</v>
      </c>
      <c r="Q11" s="615">
        <v>1631.7550289620201</v>
      </c>
      <c r="R11" s="615">
        <v>1659.7453526999998</v>
      </c>
      <c r="S11" s="617" t="s">
        <v>635</v>
      </c>
      <c r="T11" s="617" t="s">
        <v>635</v>
      </c>
      <c r="U11" s="617" t="s">
        <v>635</v>
      </c>
      <c r="V11" s="617" t="s">
        <v>635</v>
      </c>
      <c r="W11" s="617" t="s">
        <v>635</v>
      </c>
      <c r="X11" s="617" t="s">
        <v>635</v>
      </c>
      <c r="Y11" s="617" t="s">
        <v>635</v>
      </c>
      <c r="Z11" s="617" t="s">
        <v>635</v>
      </c>
      <c r="AA11" s="617" t="s">
        <v>635</v>
      </c>
      <c r="AB11" s="617" t="s">
        <v>635</v>
      </c>
      <c r="AC11" s="617" t="s">
        <v>635</v>
      </c>
    </row>
    <row r="12" spans="2:29" x14ac:dyDescent="0.3">
      <c r="C12" t="s">
        <v>631</v>
      </c>
      <c r="D12" s="611" t="s">
        <v>635</v>
      </c>
      <c r="E12" s="611" t="s">
        <v>635</v>
      </c>
      <c r="F12" s="611" t="s">
        <v>635</v>
      </c>
      <c r="G12" s="611" t="s">
        <v>635</v>
      </c>
      <c r="H12" s="611" t="s">
        <v>635</v>
      </c>
      <c r="I12" s="611" t="s">
        <v>635</v>
      </c>
      <c r="J12" s="615">
        <v>4381.1724069139145</v>
      </c>
      <c r="K12" s="615">
        <v>3348.269045039423</v>
      </c>
      <c r="L12" s="615">
        <v>3573.4840965505141</v>
      </c>
      <c r="M12" s="615">
        <v>4690.9401270978688</v>
      </c>
      <c r="N12" s="615">
        <v>5092.1852842022845</v>
      </c>
      <c r="O12" s="615">
        <v>5317.8234171187378</v>
      </c>
      <c r="P12" s="615">
        <v>4022.464275112492</v>
      </c>
      <c r="Q12" s="615">
        <v>2727.1051331062458</v>
      </c>
      <c r="R12" s="615">
        <v>1431.7459910999999</v>
      </c>
      <c r="S12" s="617" t="s">
        <v>635</v>
      </c>
      <c r="T12" s="617" t="s">
        <v>635</v>
      </c>
      <c r="U12" s="617" t="s">
        <v>635</v>
      </c>
      <c r="V12" s="617" t="s">
        <v>635</v>
      </c>
      <c r="W12" s="617" t="s">
        <v>635</v>
      </c>
      <c r="X12" s="617" t="s">
        <v>635</v>
      </c>
      <c r="Y12" s="617" t="s">
        <v>635</v>
      </c>
      <c r="Z12" s="617" t="s">
        <v>635</v>
      </c>
      <c r="AA12" s="617" t="s">
        <v>635</v>
      </c>
      <c r="AB12" s="617" t="s">
        <v>635</v>
      </c>
      <c r="AC12" s="617" t="s">
        <v>635</v>
      </c>
    </row>
    <row r="13" spans="2:29" x14ac:dyDescent="0.3">
      <c r="C13" t="s">
        <v>634</v>
      </c>
      <c r="D13" s="611" t="s">
        <v>635</v>
      </c>
      <c r="E13" s="611" t="s">
        <v>635</v>
      </c>
      <c r="F13" s="611" t="s">
        <v>635</v>
      </c>
      <c r="G13" s="611" t="s">
        <v>635</v>
      </c>
      <c r="H13" s="611" t="s">
        <v>635</v>
      </c>
      <c r="I13" s="611" t="s">
        <v>635</v>
      </c>
      <c r="J13" s="615">
        <v>2661.5414256301415</v>
      </c>
      <c r="K13" s="615">
        <v>2406.2496611360848</v>
      </c>
      <c r="L13" s="615">
        <v>2434.229672617832</v>
      </c>
      <c r="M13" s="615">
        <v>2632.0416006628816</v>
      </c>
      <c r="N13" s="615">
        <v>2721.4248846369869</v>
      </c>
      <c r="O13" s="615">
        <v>2398.2444215738165</v>
      </c>
      <c r="P13" s="615">
        <v>2489.3271209825443</v>
      </c>
      <c r="Q13" s="615">
        <v>2580.4098203912718</v>
      </c>
      <c r="R13" s="615">
        <v>2671.4925198000001</v>
      </c>
      <c r="S13" s="617" t="s">
        <v>635</v>
      </c>
      <c r="T13" s="617" t="s">
        <v>635</v>
      </c>
      <c r="U13" s="617" t="s">
        <v>635</v>
      </c>
      <c r="V13" s="617" t="s">
        <v>635</v>
      </c>
      <c r="W13" s="617" t="s">
        <v>635</v>
      </c>
      <c r="X13" s="617" t="s">
        <v>635</v>
      </c>
      <c r="Y13" s="617" t="s">
        <v>635</v>
      </c>
      <c r="Z13" s="617" t="s">
        <v>635</v>
      </c>
      <c r="AA13" s="617" t="s">
        <v>635</v>
      </c>
      <c r="AB13" s="617" t="s">
        <v>635</v>
      </c>
      <c r="AC13" s="617" t="s">
        <v>635</v>
      </c>
    </row>
    <row r="14" spans="2:29" x14ac:dyDescent="0.3">
      <c r="B14" t="s">
        <v>632</v>
      </c>
      <c r="C14" t="s">
        <v>633</v>
      </c>
      <c r="D14" s="611">
        <v>2433.850843788</v>
      </c>
      <c r="E14" s="611">
        <v>2560.4100358119999</v>
      </c>
      <c r="F14" s="611">
        <v>2902.6309915229995</v>
      </c>
      <c r="G14" s="611">
        <v>2921.4209869440006</v>
      </c>
      <c r="H14" s="611">
        <v>2744.8319304469992</v>
      </c>
      <c r="I14" s="611">
        <v>2915.8628563480002</v>
      </c>
      <c r="J14" s="615">
        <v>945.38677427987204</v>
      </c>
      <c r="K14" s="615">
        <v>1041.018384394888</v>
      </c>
      <c r="L14" s="615">
        <v>1136.649994509904</v>
      </c>
      <c r="M14" s="615">
        <v>1232.28160462492</v>
      </c>
      <c r="N14" s="615">
        <v>1327.9132147399362</v>
      </c>
      <c r="O14" s="615">
        <v>1423.5448248549521</v>
      </c>
      <c r="P14" s="615">
        <v>1519.1764349699681</v>
      </c>
      <c r="Q14" s="615">
        <v>1614.8080450849843</v>
      </c>
      <c r="R14" s="615">
        <v>1710.4396551999998</v>
      </c>
      <c r="S14" s="617" t="s">
        <v>635</v>
      </c>
      <c r="T14" s="617" t="s">
        <v>635</v>
      </c>
      <c r="U14" s="617" t="s">
        <v>635</v>
      </c>
      <c r="V14" s="617" t="s">
        <v>635</v>
      </c>
      <c r="W14" s="617" t="s">
        <v>635</v>
      </c>
      <c r="X14" s="617" t="s">
        <v>635</v>
      </c>
      <c r="Y14" s="617" t="s">
        <v>635</v>
      </c>
      <c r="Z14" s="617" t="s">
        <v>635</v>
      </c>
      <c r="AA14" s="617" t="s">
        <v>635</v>
      </c>
      <c r="AB14" s="617" t="s">
        <v>635</v>
      </c>
      <c r="AC14" s="617" t="s">
        <v>635</v>
      </c>
    </row>
    <row r="15" spans="2:29" x14ac:dyDescent="0.3">
      <c r="B15" t="s">
        <v>400</v>
      </c>
      <c r="D15" s="612">
        <v>872.90134594199992</v>
      </c>
      <c r="E15" s="612">
        <v>1294.5898966729999</v>
      </c>
      <c r="F15" s="612">
        <v>238.20178517000005</v>
      </c>
      <c r="G15" s="612">
        <v>662.3432697139998</v>
      </c>
      <c r="H15" s="612">
        <v>836.73575135099998</v>
      </c>
      <c r="I15" s="612">
        <v>511.81485163499997</v>
      </c>
      <c r="J15" s="615" t="s">
        <v>635</v>
      </c>
      <c r="K15" s="615" t="s">
        <v>635</v>
      </c>
      <c r="L15" s="615" t="s">
        <v>635</v>
      </c>
      <c r="M15" s="615" t="s">
        <v>635</v>
      </c>
      <c r="N15" s="615" t="s">
        <v>635</v>
      </c>
      <c r="O15" s="615" t="s">
        <v>635</v>
      </c>
      <c r="P15" s="615" t="s">
        <v>635</v>
      </c>
      <c r="Q15" s="615" t="s">
        <v>635</v>
      </c>
      <c r="R15" s="615" t="s">
        <v>635</v>
      </c>
      <c r="S15" s="617">
        <v>1294.5898966729999</v>
      </c>
      <c r="T15" s="617">
        <v>238.20178516999999</v>
      </c>
      <c r="U15" s="617">
        <v>662.34326971400003</v>
      </c>
      <c r="V15" s="617">
        <v>836.7357513510002</v>
      </c>
      <c r="W15" s="617">
        <v>511.81485163500002</v>
      </c>
      <c r="X15" s="617">
        <v>81.659400948999988</v>
      </c>
      <c r="Y15" s="617">
        <v>18.517949376999997</v>
      </c>
      <c r="Z15" s="617">
        <v>106.07160002099999</v>
      </c>
      <c r="AA15" s="617">
        <v>5.8292138680000001</v>
      </c>
      <c r="AB15" s="617">
        <v>250.79468110799999</v>
      </c>
      <c r="AC15" s="617">
        <v>363.80164527300002</v>
      </c>
    </row>
    <row r="16" spans="2:29" x14ac:dyDescent="0.3">
      <c r="C16" t="s">
        <v>411</v>
      </c>
      <c r="D16" s="611">
        <f>SUM(D5:D15)</f>
        <v>22814.846583303999</v>
      </c>
      <c r="E16" s="611">
        <f t="shared" ref="E16:I16" si="1">SUM(E5:E15)</f>
        <v>24396.726229405002</v>
      </c>
      <c r="F16" s="611">
        <f t="shared" si="1"/>
        <v>25987.715241348</v>
      </c>
      <c r="G16" s="611">
        <f t="shared" si="1"/>
        <v>26841.375713213005</v>
      </c>
      <c r="H16" s="611">
        <f t="shared" si="1"/>
        <v>27886.399124432995</v>
      </c>
      <c r="I16" s="611">
        <f t="shared" si="1"/>
        <v>29203.246856899004</v>
      </c>
      <c r="J16" s="615">
        <f t="shared" ref="J16:R16" si="2">SUM(J5:J9)</f>
        <v>17737.891671985126</v>
      </c>
      <c r="K16" s="615">
        <f t="shared" si="2"/>
        <v>18681.247014146789</v>
      </c>
      <c r="L16" s="615">
        <f t="shared" si="2"/>
        <v>20655.814636798939</v>
      </c>
      <c r="M16" s="615">
        <f t="shared" si="2"/>
        <v>21080.950762714274</v>
      </c>
      <c r="N16" s="615">
        <f t="shared" si="2"/>
        <v>22248.361392889663</v>
      </c>
      <c r="O16" s="615">
        <f t="shared" si="2"/>
        <v>23585.318694784302</v>
      </c>
      <c r="P16" s="615">
        <f t="shared" si="2"/>
        <v>25257.807193031218</v>
      </c>
      <c r="Q16" s="615">
        <f t="shared" si="2"/>
        <v>28101.0092055969</v>
      </c>
      <c r="R16" s="615">
        <f t="shared" si="2"/>
        <v>28454.791140299996</v>
      </c>
      <c r="S16" s="617">
        <f>SUM(S5:S15)</f>
        <v>21838.732430266016</v>
      </c>
      <c r="T16" s="617">
        <f t="shared" ref="T16:AC16" si="3">SUM(T5:T15)</f>
        <v>23086.159625739987</v>
      </c>
      <c r="U16" s="617">
        <f t="shared" si="3"/>
        <v>23922.673306833014</v>
      </c>
      <c r="V16" s="617">
        <f t="shared" si="3"/>
        <v>25143.949094325995</v>
      </c>
      <c r="W16" s="617">
        <f t="shared" si="3"/>
        <v>26462.006986099001</v>
      </c>
      <c r="X16" s="617">
        <f t="shared" si="3"/>
        <v>27395.521401519993</v>
      </c>
      <c r="Y16" s="617">
        <f t="shared" si="3"/>
        <v>28051.427982220965</v>
      </c>
      <c r="Z16" s="617">
        <f t="shared" si="3"/>
        <v>29349.659511318983</v>
      </c>
      <c r="AA16" s="617">
        <f t="shared" si="3"/>
        <v>32289.786723018973</v>
      </c>
      <c r="AB16" s="617">
        <f t="shared" si="3"/>
        <v>31498.79681850311</v>
      </c>
      <c r="AC16" s="617">
        <f t="shared" si="3"/>
        <v>32570.680577580919</v>
      </c>
    </row>
    <row r="17" spans="4:12" x14ac:dyDescent="0.3">
      <c r="D17" s="616"/>
    </row>
    <row r="19" spans="4:12" x14ac:dyDescent="0.3">
      <c r="D19" s="612"/>
      <c r="E19" s="612"/>
      <c r="F19" s="612"/>
      <c r="G19" s="612"/>
      <c r="H19" s="612"/>
      <c r="I19" s="612"/>
    </row>
    <row r="26" spans="4:12" x14ac:dyDescent="0.3">
      <c r="D26" s="612"/>
      <c r="E26" s="612"/>
      <c r="F26" s="612"/>
      <c r="G26" s="612"/>
      <c r="H26" s="612"/>
      <c r="I26" s="612"/>
      <c r="J26" s="612"/>
      <c r="K26" s="612"/>
      <c r="L26" s="612"/>
    </row>
    <row r="27" spans="4:12" x14ac:dyDescent="0.3">
      <c r="D27" s="612"/>
      <c r="E27" s="612"/>
      <c r="F27" s="612"/>
      <c r="G27" s="612"/>
      <c r="H27" s="612"/>
      <c r="I27" s="612"/>
      <c r="J27" s="612"/>
      <c r="K27" s="612"/>
      <c r="L27" s="612"/>
    </row>
  </sheetData>
  <mergeCells count="3">
    <mergeCell ref="D3:I3"/>
    <mergeCell ref="J3:R3"/>
    <mergeCell ref="S3:A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6D5681-CD90-4202-88DE-913F1A2D2F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12173A-C9BF-494D-82FD-0CB4139D489E}"/>
</file>

<file path=customXml/itemProps3.xml><?xml version="1.0" encoding="utf-8"?>
<ds:datastoreItem xmlns:ds="http://schemas.openxmlformats.org/officeDocument/2006/customXml" ds:itemID="{5B6CA484-EEFE-4683-A18E-DF950776DF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inventarios</vt:lpstr>
      <vt:lpstr>series</vt:lpstr>
      <vt:lpstr>S.N.I.</vt:lpstr>
      <vt:lpstr>INDC</vt:lpstr>
      <vt:lpstr>ARCONEL (2)</vt:lpstr>
      <vt:lpstr>ARCONEL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Susana Solorzano Jiménez</cp:lastModifiedBy>
  <dcterms:created xsi:type="dcterms:W3CDTF">2015-06-05T18:17:20Z</dcterms:created>
  <dcterms:modified xsi:type="dcterms:W3CDTF">2024-10-04T14:26:28Z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