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ernando\Dropbox\2_WORK\MOMF\HON_Model_v8_from_A2\A1_Outputs\"/>
    </mc:Choice>
  </mc:AlternateContent>
  <xr:revisionPtr revIDLastSave="0" documentId="13_ncr:1_{237FD91F-CDAF-4E9A-B974-C4508C6F5C20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Demand_Projection" sheetId="1" r:id="rId1"/>
    <sheet name="growth_formul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4" i="1" l="1"/>
  <c r="K110" i="1"/>
  <c r="K113" i="1" s="1"/>
  <c r="K121" i="1"/>
  <c r="K122" i="1" s="1"/>
  <c r="K119" i="1"/>
  <c r="K120" i="1" s="1"/>
  <c r="K115" i="1"/>
  <c r="K117" i="1" s="1"/>
  <c r="K118" i="1" l="1"/>
  <c r="K116" i="1"/>
  <c r="K111" i="1"/>
  <c r="K112" i="1"/>
  <c r="K98" i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K97" i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K96" i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K95" i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D11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D9" i="2"/>
  <c r="C9" i="2"/>
  <c r="D8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 s="1"/>
  <c r="AB3" i="2" s="1"/>
  <c r="AC3" i="2" s="1"/>
  <c r="AD3" i="2" s="1"/>
  <c r="AE3" i="2" s="1"/>
  <c r="AF3" i="2" s="1"/>
  <c r="AG3" i="2" s="1"/>
  <c r="AH3" i="2" s="1"/>
  <c r="AI3" i="2" s="1"/>
  <c r="D3" i="2"/>
  <c r="C3" i="2"/>
  <c r="C8" i="2"/>
  <c r="E8" i="2"/>
  <c r="E10" i="2" s="1"/>
  <c r="F8" i="2"/>
  <c r="G8" i="2"/>
  <c r="G10" i="2" s="1"/>
  <c r="K8" i="2"/>
  <c r="AI8" i="2"/>
  <c r="D10" i="2"/>
  <c r="H7" i="2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H8" i="2" s="1"/>
  <c r="P13" i="1"/>
  <c r="P18" i="1"/>
  <c r="P24" i="1"/>
  <c r="Q24" i="1" s="1"/>
  <c r="P30" i="1"/>
  <c r="P31" i="1"/>
  <c r="P32" i="1"/>
  <c r="I6" i="2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L8" i="1"/>
  <c r="Z5" i="2"/>
  <c r="AA5" i="2" s="1"/>
  <c r="AB5" i="2" s="1"/>
  <c r="AC5" i="2" s="1"/>
  <c r="AD5" i="2" s="1"/>
  <c r="AE5" i="2" s="1"/>
  <c r="AF5" i="2" s="1"/>
  <c r="AG5" i="2" s="1"/>
  <c r="AH5" i="2" s="1"/>
  <c r="AI5" i="2" s="1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P2" i="1" s="1"/>
  <c r="G5" i="2"/>
  <c r="F5" i="2"/>
  <c r="E5" i="2"/>
  <c r="D5" i="2"/>
  <c r="C5" i="2"/>
  <c r="M56" i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M51" i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M50" i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R24" i="1" l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P29" i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I10" i="2"/>
  <c r="Q13" i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P26" i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A8" i="2"/>
  <c r="Q31" i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P25" i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S8" i="2"/>
  <c r="S10" i="2"/>
  <c r="P17" i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P12" i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Z8" i="2"/>
  <c r="Z10" i="2" s="1"/>
  <c r="R8" i="2"/>
  <c r="J8" i="2"/>
  <c r="J10" i="2" s="1"/>
  <c r="Q30" i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P16" i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G8" i="2"/>
  <c r="AG10" i="2" s="1"/>
  <c r="Y8" i="2"/>
  <c r="Q8" i="2"/>
  <c r="Q10" i="2" s="1"/>
  <c r="I8" i="2"/>
  <c r="Q2" i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P23" i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P9" i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F8" i="2"/>
  <c r="AF10" i="2" s="1"/>
  <c r="X8" i="2"/>
  <c r="X10" i="2" s="1"/>
  <c r="P8" i="2"/>
  <c r="H8" i="2"/>
  <c r="H10" i="2" s="1"/>
  <c r="P15" i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P8" i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E8" i="2"/>
  <c r="AE10" i="2" s="1"/>
  <c r="W8" i="2"/>
  <c r="O8" i="2"/>
  <c r="O10" i="2" s="1"/>
  <c r="F10" i="2"/>
  <c r="P28" i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P19" i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P35" i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D8" i="2"/>
  <c r="V8" i="2"/>
  <c r="N8" i="2"/>
  <c r="N10" i="2" s="1"/>
  <c r="Q18" i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C8" i="2"/>
  <c r="U8" i="2"/>
  <c r="U10" i="2" s="1"/>
  <c r="M8" i="2"/>
  <c r="Q32" i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P14" i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B8" i="2"/>
  <c r="T8" i="2"/>
  <c r="T10" i="2" s="1"/>
  <c r="L8" i="2"/>
  <c r="L10" i="2" s="1"/>
  <c r="AB10" i="2" l="1"/>
  <c r="AC10" i="2"/>
  <c r="P10" i="2"/>
  <c r="Y10" i="2"/>
  <c r="W10" i="2"/>
  <c r="AH10" i="2"/>
  <c r="K10" i="2"/>
  <c r="V10" i="2"/>
  <c r="AD10" i="2"/>
  <c r="M10" i="2"/>
  <c r="I10" i="2"/>
  <c r="R10" i="2"/>
  <c r="AA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5" authorId="0" shapeId="0" xr:uid="{C0A414D9-BAE6-43B8-8B06-E9B5D9241D25}">
      <text>
        <r>
          <rPr>
            <b/>
            <sz val="9"/>
            <color indexed="81"/>
            <rFont val="Tahoma"/>
            <family val="2"/>
          </rPr>
          <t>Premise:: constant growth</t>
        </r>
      </text>
    </comment>
  </commentList>
</comments>
</file>

<file path=xl/sharedStrings.xml><?xml version="1.0" encoding="utf-8"?>
<sst xmlns="http://schemas.openxmlformats.org/spreadsheetml/2006/main" count="1113" uniqueCount="299">
  <si>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</si>
  <si>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</si>
  <si>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</si>
  <si>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</si>
  <si>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</si>
  <si>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</si>
  <si>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</si>
  <si>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</si>
  <si>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Demand</t>
  </si>
  <si>
    <t>Share</t>
  </si>
  <si>
    <t>E5COMGSL</t>
  </si>
  <si>
    <t>E5COMLPG</t>
  </si>
  <si>
    <t>E5COMELE</t>
  </si>
  <si>
    <t>E5COMKER</t>
  </si>
  <si>
    <t>E5COMFIR</t>
  </si>
  <si>
    <t>E5INDDSL</t>
  </si>
  <si>
    <t>E5INDGSL</t>
  </si>
  <si>
    <t>E5INDLPG</t>
  </si>
  <si>
    <t>E5INDELE</t>
  </si>
  <si>
    <t>E5INDHYD</t>
  </si>
  <si>
    <t>E5INDCOK</t>
  </si>
  <si>
    <t>E5INDKER</t>
  </si>
  <si>
    <t>E5INDBIM</t>
  </si>
  <si>
    <t>E5INDBGS</t>
  </si>
  <si>
    <t>E5INDFOI</t>
  </si>
  <si>
    <t>E5RESLPG</t>
  </si>
  <si>
    <t>E5RESELE</t>
  </si>
  <si>
    <t>E5RESKER</t>
  </si>
  <si>
    <t>E5RESFIR</t>
  </si>
  <si>
    <t>E5RESBIM</t>
  </si>
  <si>
    <t>E5EXPLPG</t>
  </si>
  <si>
    <t>E5EXPELE</t>
  </si>
  <si>
    <t>E5TOTDSL</t>
  </si>
  <si>
    <t>E5TOTGSL</t>
  </si>
  <si>
    <t>E5TOTELE</t>
  </si>
  <si>
    <t>E5TACKER</t>
  </si>
  <si>
    <t>E5AGRCANAZC</t>
  </si>
  <si>
    <t>E5AGRPALACE</t>
  </si>
  <si>
    <t>E5AGRMAI</t>
  </si>
  <si>
    <t>E5AGRBAN</t>
  </si>
  <si>
    <t>E5AGRTRVEG</t>
  </si>
  <si>
    <t>E5AGRCAF</t>
  </si>
  <si>
    <t>E5AGRNAR</t>
  </si>
  <si>
    <t>E5AGRFRI</t>
  </si>
  <si>
    <t>E5AGRPLA</t>
  </si>
  <si>
    <t>E5AGRMEL</t>
  </si>
  <si>
    <t>E5AGRSAN</t>
  </si>
  <si>
    <t>E5AGRPIN</t>
  </si>
  <si>
    <t>E5AGRTOM</t>
  </si>
  <si>
    <t>E5AGRARR</t>
  </si>
  <si>
    <t>E5AGRLIM</t>
  </si>
  <si>
    <t>E5AGRYUC</t>
  </si>
  <si>
    <t>E5AGRPAP</t>
  </si>
  <si>
    <t>E5AGROTRCRO</t>
  </si>
  <si>
    <t>E5AGRCAM</t>
  </si>
  <si>
    <t>E5AGRCEB</t>
  </si>
  <si>
    <t>E5AGRCOC</t>
  </si>
  <si>
    <t>E5GANLEC</t>
  </si>
  <si>
    <t>E5GANOTRLAC</t>
  </si>
  <si>
    <t>E5GANCARAVI</t>
  </si>
  <si>
    <t>E5GANCARBOV</t>
  </si>
  <si>
    <t>E5GANCARPOR</t>
  </si>
  <si>
    <t>E5GANOTRCAR</t>
  </si>
  <si>
    <t>E5AGREXPCANAZC</t>
  </si>
  <si>
    <t>E5AGREXPPALACE</t>
  </si>
  <si>
    <t>E5AGREXPMAI</t>
  </si>
  <si>
    <t>E5AGREXPBAN</t>
  </si>
  <si>
    <t>E5AGREXPTRVEG</t>
  </si>
  <si>
    <t>E5AGREXPCAF</t>
  </si>
  <si>
    <t>E5AGREXPNAR</t>
  </si>
  <si>
    <t>E5AGREXPFRI</t>
  </si>
  <si>
    <t>E5AGREXPPLA</t>
  </si>
  <si>
    <t>E5AGREXPMEL</t>
  </si>
  <si>
    <t>E5AGREXPSAN</t>
  </si>
  <si>
    <t>E5AGREXPPIN</t>
  </si>
  <si>
    <t>E5AGREXPTOM</t>
  </si>
  <si>
    <t>E5AGREXPARR</t>
  </si>
  <si>
    <t>E5AGREXPLIM</t>
  </si>
  <si>
    <t>E5AGREXPYUC</t>
  </si>
  <si>
    <t>E5AGREXPPAP</t>
  </si>
  <si>
    <t>E5AGREXPOTRCRO</t>
  </si>
  <si>
    <t>E5AGREXPCAM</t>
  </si>
  <si>
    <t>E5AGREXPCEB</t>
  </si>
  <si>
    <t>E5AGREXPCOC</t>
  </si>
  <si>
    <t>E5GANEXPLEC</t>
  </si>
  <si>
    <t>E5GANEXPOTRLAC</t>
  </si>
  <si>
    <t>E5GANEXPCARAVI</t>
  </si>
  <si>
    <t>E5GANEXPCARBOV</t>
  </si>
  <si>
    <t>E5GANEXPCARPOR</t>
  </si>
  <si>
    <t>E5GANEXPOTRCAR</t>
  </si>
  <si>
    <t>E5FORLATHUM</t>
  </si>
  <si>
    <t>E5FORCON</t>
  </si>
  <si>
    <t>E5FORMAN</t>
  </si>
  <si>
    <t>E5FORLATDEC</t>
  </si>
  <si>
    <t>E5NEWFORLATHUM</t>
  </si>
  <si>
    <t>E5NEWFORCON</t>
  </si>
  <si>
    <t>E5NEWFORMAN</t>
  </si>
  <si>
    <t>E5NEWFORLATDEC</t>
  </si>
  <si>
    <t>E5CUTFORLATHUM</t>
  </si>
  <si>
    <t>E5CUTFORCON</t>
  </si>
  <si>
    <t>E5CUTFORMAN</t>
  </si>
  <si>
    <t>E5CUTFORLATDEC</t>
  </si>
  <si>
    <t>E5PLACON</t>
  </si>
  <si>
    <t>E5PLALATDEC</t>
  </si>
  <si>
    <t>E5PLACOMPLA</t>
  </si>
  <si>
    <t>E6TDPASPRI</t>
  </si>
  <si>
    <t>Techs_Auto</t>
  </si>
  <si>
    <t>Techs_Motos</t>
  </si>
  <si>
    <t>E6TDPASPUB</t>
  </si>
  <si>
    <t>Techs_Buses_Pub</t>
  </si>
  <si>
    <t>Techs_Buses_Micro</t>
  </si>
  <si>
    <t>E6TDFREHEA</t>
  </si>
  <si>
    <t>Techs_He_Freight</t>
  </si>
  <si>
    <t>E6TDFRELIG</t>
  </si>
  <si>
    <t>Techs_Li_Freight</t>
  </si>
  <si>
    <t>Demand Commercial Gasoline</t>
  </si>
  <si>
    <t>Demand Commercial LPG</t>
  </si>
  <si>
    <t>Demand Commercial Electric</t>
  </si>
  <si>
    <t>Demand Commercial Kerosen</t>
  </si>
  <si>
    <t>Demand Commercial Firewood</t>
  </si>
  <si>
    <t>Demand Industrial Diesel</t>
  </si>
  <si>
    <t>Demand Industrial Gasoline</t>
  </si>
  <si>
    <t>Demand Industrial LPG</t>
  </si>
  <si>
    <t>Demand Industrial Electric</t>
  </si>
  <si>
    <t>Demand Industrial Hydrogen</t>
  </si>
  <si>
    <t>Demand Industrial Coke</t>
  </si>
  <si>
    <t>Demand Industrial Kerosen</t>
  </si>
  <si>
    <t>Demand Industrial Biomass</t>
  </si>
  <si>
    <t>Demand Industrial Fuel Oil</t>
  </si>
  <si>
    <t>Demand Residential LPG</t>
  </si>
  <si>
    <t>Demand Residential Electric</t>
  </si>
  <si>
    <t>Demand Residential Kerosen</t>
  </si>
  <si>
    <t>Demand Residential Firewood</t>
  </si>
  <si>
    <t>Demand Residential Biomass</t>
  </si>
  <si>
    <t>Demand Exports LPG</t>
  </si>
  <si>
    <t>Demand Exports Electric</t>
  </si>
  <si>
    <t>Demand Transport - Other Diesel</t>
  </si>
  <si>
    <t>Demand Transport - Other Gasoline</t>
  </si>
  <si>
    <t>Demand Transport - Other Electric</t>
  </si>
  <si>
    <t>Demand Transport - Aero Kerosen</t>
  </si>
  <si>
    <t>Demand Agriculture Sugar cane</t>
  </si>
  <si>
    <t>Demand Agriculture Palm kernels</t>
  </si>
  <si>
    <t>Demand Agriculture Maize and products</t>
  </si>
  <si>
    <t>Demand Agriculture Banana</t>
  </si>
  <si>
    <t>Demand Agriculture Vegetables, other</t>
  </si>
  <si>
    <t>Demand Agriculture Coffee and products</t>
  </si>
  <si>
    <t>Demand Agriculture Oranges, Mandarines</t>
  </si>
  <si>
    <t>Demand Agriculture Beans</t>
  </si>
  <si>
    <t>Demand Agriculture Plantains</t>
  </si>
  <si>
    <t>Demand Agriculture Melon</t>
  </si>
  <si>
    <t>Demand Agriculture Watermelon</t>
  </si>
  <si>
    <t>Demand Agriculture Pineapple</t>
  </si>
  <si>
    <t>Demand Agriculture Tomato</t>
  </si>
  <si>
    <t>Demand Agriculture Rice and products</t>
  </si>
  <si>
    <t>Demand Agriculture Lemons, Limes and products</t>
  </si>
  <si>
    <t>Demand Agriculture Yucca</t>
  </si>
  <si>
    <t>Demand Agriculture Potato</t>
  </si>
  <si>
    <t>Demand Agriculture Other crops</t>
  </si>
  <si>
    <t>Demand Agriculture Sweet potato</t>
  </si>
  <si>
    <t>Demand Agriculture Onion</t>
  </si>
  <si>
    <t>Demand Agriculture Coconut</t>
  </si>
  <si>
    <t>Demand Livestock Milk</t>
  </si>
  <si>
    <t>Demand Livestock Other dairy products</t>
  </si>
  <si>
    <t>Demand Livestock Poultry meat</t>
  </si>
  <si>
    <t>Demand Livestock Beef</t>
  </si>
  <si>
    <t>Demand Livestock Pork</t>
  </si>
  <si>
    <t>Demand Livestock Other meats</t>
  </si>
  <si>
    <t>Demand Agricultural Exports Sugar cane</t>
  </si>
  <si>
    <t>Demand Agricultural Exports Palm kernels</t>
  </si>
  <si>
    <t>Demand Agricultural Exports Maize and products</t>
  </si>
  <si>
    <t>Demand Agricultural Exports Banana</t>
  </si>
  <si>
    <t>Demand Agricultural Exports Vegetables, other</t>
  </si>
  <si>
    <t>Demand Agricultural Exports Coffee and products</t>
  </si>
  <si>
    <t>Demand Agricultural Exports Oranges, Mandarines</t>
  </si>
  <si>
    <t>Demand Agricultural Exports Beans</t>
  </si>
  <si>
    <t>Demand Agricultural Exports Plantains</t>
  </si>
  <si>
    <t>Demand Agricultural Exports Melon</t>
  </si>
  <si>
    <t>Demand Agricultural Exports Watermelon</t>
  </si>
  <si>
    <t>Demand Agricultural Exports Pineapple</t>
  </si>
  <si>
    <t>Demand Agricultural Exports Tomato</t>
  </si>
  <si>
    <t>Demand Agricultural Exports Rice and products</t>
  </si>
  <si>
    <t>Demand Agricultural Exports Lemons, Limes and products</t>
  </si>
  <si>
    <t>Demand Agricultural Exports Yucca</t>
  </si>
  <si>
    <t>Demand Agricultural Exports Potato</t>
  </si>
  <si>
    <t>Demand Agricultural Exports Other crops</t>
  </si>
  <si>
    <t>Demand Agricultural Exports Sweet potato</t>
  </si>
  <si>
    <t>Demand Agricultural Exports Onion</t>
  </si>
  <si>
    <t>Demand Agricultural Exports Coconut</t>
  </si>
  <si>
    <t>Demand Livestock Exports Milk</t>
  </si>
  <si>
    <t>Demand Livestock Exports Other dairy products</t>
  </si>
  <si>
    <t>Demand Livestock Exports Poultry meat</t>
  </si>
  <si>
    <t>Demand Livestock Exports Beef</t>
  </si>
  <si>
    <t>Demand Livestock Exports Pork</t>
  </si>
  <si>
    <t>Demand Livestock Exports Other meats</t>
  </si>
  <si>
    <t>Demand Forestry Moist Broadleaf</t>
  </si>
  <si>
    <t>Demand Forestry Coniferous</t>
  </si>
  <si>
    <t>Demand Forestry Mangrove</t>
  </si>
  <si>
    <t>Demand Forestry Deciduous Broadleaf</t>
  </si>
  <si>
    <t>Demand New Forestry Moist Broadleaf</t>
  </si>
  <si>
    <t>Demand New Forestry Coniferous</t>
  </si>
  <si>
    <t>Demand New Forestry Mangrove</t>
  </si>
  <si>
    <t>Demand New Forestry Deciduous Broadleaf</t>
  </si>
  <si>
    <t>Demand Cut Forestry Moist Broadleaf</t>
  </si>
  <si>
    <t>Demand Cut Forestry Coniferous</t>
  </si>
  <si>
    <t>Demand Cut Forestry Mangrove</t>
  </si>
  <si>
    <t>Demand Cut Forestry Deciduous Broadleaf</t>
  </si>
  <si>
    <t>Demand Plantations Coniferous</t>
  </si>
  <si>
    <t>Demand Plantations Deciduous Broadleaf</t>
  </si>
  <si>
    <t>Demand Plantations Commercial Plantation</t>
  </si>
  <si>
    <t>Transport Demand - Passsenger Private</t>
  </si>
  <si>
    <t>Automobiles</t>
  </si>
  <si>
    <t>Motorcycle</t>
  </si>
  <si>
    <t>Transport Demand - Passenger Public</t>
  </si>
  <si>
    <t>Minibus</t>
  </si>
  <si>
    <t>Transport Demand - Heavy Freight</t>
  </si>
  <si>
    <t>Heavy Truck</t>
  </si>
  <si>
    <t>Transport Demand - Light Freight</t>
  </si>
  <si>
    <t>Light Truck</t>
  </si>
  <si>
    <t>not needed</t>
  </si>
  <si>
    <t>GDP coupling joint with E6TDPASPRI</t>
  </si>
  <si>
    <t>Use passenger file</t>
  </si>
  <si>
    <t>Gpkm</t>
  </si>
  <si>
    <t>Flat</t>
  </si>
  <si>
    <t>Percentage</t>
  </si>
  <si>
    <t>GDP coupling joint with E6TDPASPUB</t>
  </si>
  <si>
    <t>GDP coupling joint with E6TDFREHEA</t>
  </si>
  <si>
    <t>Use freight file</t>
  </si>
  <si>
    <t>Gtkm</t>
  </si>
  <si>
    <t>GDP coupling joint with E6TDFRELIG</t>
  </si>
  <si>
    <t>E6TRNOMOT</t>
  </si>
  <si>
    <t>User defined</t>
  </si>
  <si>
    <t>PJ</t>
  </si>
  <si>
    <t>Introduced.Unit</t>
  </si>
  <si>
    <t>Target.Unit</t>
  </si>
  <si>
    <t>Mt</t>
  </si>
  <si>
    <t>Transpose growth</t>
  </si>
  <si>
    <t>USE</t>
  </si>
  <si>
    <t>Demand Commercial Diesel</t>
  </si>
  <si>
    <t>Demand Agriculture Diesel</t>
  </si>
  <si>
    <t>EI_COUNTRY</t>
  </si>
  <si>
    <t>DESC</t>
  </si>
  <si>
    <t>National energy intensity change</t>
  </si>
  <si>
    <t>Original GDP change</t>
  </si>
  <si>
    <t>Assumed GDP change</t>
  </si>
  <si>
    <t>Source 1</t>
  </si>
  <si>
    <t>Source 2</t>
  </si>
  <si>
    <t>Project database</t>
  </si>
  <si>
    <t>https://population.un.org/wpp/Graphs/Probabilistic/POP/TOT/340</t>
  </si>
  <si>
    <t>https://data.worldbank.org/indicator/SP.POP.TOTL?end=2022&amp;locations=HN&amp;start=2018</t>
  </si>
  <si>
    <t>Population</t>
  </si>
  <si>
    <t>POP</t>
  </si>
  <si>
    <t>GDP_pc</t>
  </si>
  <si>
    <t>GDP per capita</t>
  </si>
  <si>
    <t>GDP_pc_gr</t>
  </si>
  <si>
    <t>GDP per capita growth</t>
  </si>
  <si>
    <t>use_orig_gdp</t>
  </si>
  <si>
    <t>GDP_orig</t>
  </si>
  <si>
    <t>GDP_alt</t>
  </si>
  <si>
    <t>GDP alternativo</t>
  </si>
  <si>
    <t>ASSUMED</t>
  </si>
  <si>
    <t>GDP_pc_gr_orig</t>
  </si>
  <si>
    <t>GDP (original)</t>
  </si>
  <si>
    <t>GDP per capita growth (original)</t>
  </si>
  <si>
    <t>GDP_pc_orig</t>
  </si>
  <si>
    <t>GDP per capita (original)</t>
  </si>
  <si>
    <t>E5COMDSL</t>
  </si>
  <si>
    <t>E5AGRDSL</t>
  </si>
  <si>
    <t>Mha</t>
  </si>
  <si>
    <t>E5EXPDSL</t>
  </si>
  <si>
    <t>Demand Exports Diesel</t>
  </si>
  <si>
    <t>E5EXPGSL</t>
  </si>
  <si>
    <t>Demand Exports Gasoline</t>
  </si>
  <si>
    <t>E5EXPKER</t>
  </si>
  <si>
    <t>Demand Exports Kerosen</t>
  </si>
  <si>
    <t>E5EXPFOI</t>
  </si>
  <si>
    <t>Demand Exports Fuel Oil</t>
  </si>
  <si>
    <t>E5INDFIR</t>
  </si>
  <si>
    <t>Demand Industrial Firewood</t>
  </si>
  <si>
    <t>Demand Industrial Biogas</t>
  </si>
  <si>
    <t>E5COMFOI</t>
  </si>
  <si>
    <t>Demand Commercial Fuel Oil</t>
  </si>
  <si>
    <t>E5AGRLPG</t>
  </si>
  <si>
    <t>Demand Agriculture LPG</t>
  </si>
  <si>
    <t>E5AGRELE</t>
  </si>
  <si>
    <t>Demand Agriculture Electric</t>
  </si>
  <si>
    <t>E5AGRKER</t>
  </si>
  <si>
    <t>Demand Agriculture Kerosen</t>
  </si>
  <si>
    <t>E5AGRFIR</t>
  </si>
  <si>
    <t>Demand Agriculture Firewood</t>
  </si>
  <si>
    <t>E5AGRBGS</t>
  </si>
  <si>
    <t>Demand Agriculture Biofuel/Biogas</t>
  </si>
  <si>
    <t>Techs_Taxi</t>
  </si>
  <si>
    <t>Taxi</t>
  </si>
  <si>
    <t>Techs_SUV</t>
  </si>
  <si>
    <t>Pick Up and Jeep</t>
  </si>
  <si>
    <t>Bus Public</t>
  </si>
  <si>
    <t>Techs_Buses_Tur</t>
  </si>
  <si>
    <t>Bus Tourism</t>
  </si>
  <si>
    <t>Transport Demand non motorized reductions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</si>
</sst>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"/>
    <numFmt numFmtId="167" formatCode="#,##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8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166" fontId="3" fillId="0" borderId="2" xfId="0" applyNumberFormat="1" applyFont="1" applyBorder="1"/>
    <xf numFmtId="166" fontId="3" fillId="0" borderId="2" xfId="0" applyNumberFormat="1" applyFont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4" xfId="0" applyBorder="1"/>
    <xf numFmtId="0" fontId="0" fillId="5" borderId="4" xfId="0" applyFill="1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2" borderId="9" xfId="0" applyFill="1" applyBorder="1"/>
    <xf numFmtId="0" fontId="0" fillId="0" borderId="10" xfId="0" applyBorder="1"/>
    <xf numFmtId="0" fontId="0" fillId="2" borderId="11" xfId="0" applyFill="1" applyBorder="1"/>
    <xf numFmtId="0" fontId="0" fillId="2" borderId="12" xfId="0" applyFill="1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6" borderId="7" xfId="0" applyFill="1" applyBorder="1"/>
    <xf numFmtId="0" fontId="3" fillId="4" borderId="14" xfId="0" applyFont="1" applyFill="1" applyBorder="1" applyAlignment="1">
      <alignment horizontal="center" vertical="center"/>
    </xf>
    <xf numFmtId="0" fontId="0" fillId="5" borderId="7" xfId="0" applyFill="1" applyBorder="1"/>
    <xf numFmtId="0" fontId="0" fillId="6" borderId="12" xfId="0" applyFill="1" applyBorder="1"/>
    <xf numFmtId="0" fontId="3" fillId="4" borderId="15" xfId="0" applyFont="1" applyFill="1" applyBorder="1" applyAlignment="1">
      <alignment horizontal="center" vertical="center"/>
    </xf>
    <xf numFmtId="0" fontId="0" fillId="5" borderId="12" xfId="0" applyFill="1" applyBorder="1"/>
    <xf numFmtId="0" fontId="3" fillId="0" borderId="3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5" borderId="6" xfId="0" applyFill="1" applyBorder="1"/>
    <xf numFmtId="0" fontId="0" fillId="5" borderId="9" xfId="0" applyFill="1" applyBorder="1"/>
    <xf numFmtId="0" fontId="0" fillId="5" borderId="11" xfId="0" applyFill="1" applyBorder="1"/>
    <xf numFmtId="0" fontId="0" fillId="0" borderId="11" xfId="0" applyBorder="1"/>
    <xf numFmtId="0" fontId="0" fillId="0" borderId="9" xfId="0" applyBorder="1"/>
    <xf numFmtId="0" fontId="0" fillId="5" borderId="20" xfId="0" applyFill="1" applyBorder="1"/>
    <xf numFmtId="0" fontId="10" fillId="0" borderId="21" xfId="0" applyFont="1" applyBorder="1"/>
    <xf numFmtId="0" fontId="9" fillId="7" borderId="22" xfId="0" applyFont="1" applyFill="1" applyBorder="1" applyAlignment="1">
      <alignment horizontal="center" vertical="center"/>
    </xf>
    <xf numFmtId="0" fontId="9" fillId="7" borderId="23" xfId="0" applyFont="1" applyFill="1" applyBorder="1" applyAlignment="1">
      <alignment horizontal="center" vertical="center"/>
    </xf>
    <xf numFmtId="165" fontId="0" fillId="0" borderId="24" xfId="1" applyNumberFormat="1" applyFont="1" applyBorder="1" applyAlignment="1">
      <alignment wrapText="1"/>
    </xf>
    <xf numFmtId="4" fontId="0" fillId="0" borderId="1" xfId="0" applyNumberFormat="1" applyBorder="1" applyAlignment="1">
      <alignment vertical="center"/>
    </xf>
    <xf numFmtId="165" fontId="0" fillId="0" borderId="11" xfId="1" applyNumberFormat="1" applyFont="1" applyBorder="1" applyAlignment="1">
      <alignment wrapText="1"/>
    </xf>
    <xf numFmtId="165" fontId="0" fillId="0" borderId="12" xfId="1" applyNumberFormat="1" applyFont="1" applyBorder="1" applyAlignment="1">
      <alignment wrapText="1"/>
    </xf>
    <xf numFmtId="165" fontId="0" fillId="0" borderId="13" xfId="1" applyNumberFormat="1" applyFont="1" applyBorder="1" applyAlignment="1">
      <alignment wrapText="1"/>
    </xf>
    <xf numFmtId="3" fontId="3" fillId="0" borderId="2" xfId="0" applyNumberFormat="1" applyFont="1" applyBorder="1" applyAlignment="1">
      <alignment horizontal="center"/>
    </xf>
    <xf numFmtId="166" fontId="3" fillId="8" borderId="2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/>
    </xf>
    <xf numFmtId="10" fontId="0" fillId="0" borderId="0" xfId="1" applyNumberFormat="1" applyFont="1"/>
    <xf numFmtId="165" fontId="0" fillId="0" borderId="20" xfId="1" applyNumberFormat="1" applyFont="1" applyBorder="1" applyAlignment="1">
      <alignment wrapText="1"/>
    </xf>
    <xf numFmtId="165" fontId="0" fillId="0" borderId="4" xfId="1" applyNumberFormat="1" applyFont="1" applyBorder="1" applyAlignment="1">
      <alignment wrapText="1"/>
    </xf>
    <xf numFmtId="165" fontId="0" fillId="0" borderId="1" xfId="1" applyNumberFormat="1" applyFont="1" applyFill="1" applyBorder="1" applyAlignment="1">
      <alignment wrapText="1"/>
    </xf>
    <xf numFmtId="10" fontId="0" fillId="0" borderId="1" xfId="0" applyNumberFormat="1" applyBorder="1"/>
    <xf numFmtId="0" fontId="10" fillId="0" borderId="26" xfId="0" applyFont="1" applyBorder="1"/>
    <xf numFmtId="165" fontId="0" fillId="0" borderId="28" xfId="1" applyNumberFormat="1" applyFont="1" applyBorder="1" applyAlignment="1">
      <alignment wrapText="1"/>
    </xf>
    <xf numFmtId="165" fontId="0" fillId="0" borderId="29" xfId="1" applyNumberFormat="1" applyFont="1" applyBorder="1" applyAlignment="1">
      <alignment wrapText="1"/>
    </xf>
    <xf numFmtId="0" fontId="1" fillId="0" borderId="0" xfId="0" applyFont="1"/>
    <xf numFmtId="3" fontId="0" fillId="0" borderId="0" xfId="0" applyNumberFormat="1"/>
    <xf numFmtId="165" fontId="0" fillId="0" borderId="30" xfId="1" applyNumberFormat="1" applyFont="1" applyFill="1" applyBorder="1" applyAlignment="1">
      <alignment wrapText="1"/>
    </xf>
    <xf numFmtId="165" fontId="0" fillId="0" borderId="27" xfId="1" applyNumberFormat="1" applyFont="1" applyFill="1" applyBorder="1" applyAlignment="1">
      <alignment wrapText="1"/>
    </xf>
    <xf numFmtId="4" fontId="0" fillId="0" borderId="4" xfId="0" applyNumberFormat="1" applyBorder="1" applyAlignment="1">
      <alignment vertical="center"/>
    </xf>
    <xf numFmtId="165" fontId="0" fillId="9" borderId="4" xfId="1" applyNumberFormat="1" applyFont="1" applyFill="1" applyBorder="1" applyAlignment="1">
      <alignment wrapText="1"/>
    </xf>
    <xf numFmtId="165" fontId="0" fillId="9" borderId="25" xfId="1" applyNumberFormat="1" applyFont="1" applyFill="1" applyBorder="1" applyAlignment="1">
      <alignment wrapText="1"/>
    </xf>
    <xf numFmtId="4" fontId="0" fillId="10" borderId="1" xfId="0" applyNumberFormat="1" applyFill="1" applyBorder="1" applyAlignment="1">
      <alignment vertical="center"/>
    </xf>
    <xf numFmtId="4" fontId="0" fillId="10" borderId="4" xfId="0" applyNumberFormat="1" applyFill="1" applyBorder="1" applyAlignment="1">
      <alignment vertical="center"/>
    </xf>
    <xf numFmtId="165" fontId="0" fillId="10" borderId="12" xfId="1" applyNumberFormat="1" applyFont="1" applyFill="1" applyBorder="1" applyAlignment="1">
      <alignment wrapText="1"/>
    </xf>
    <xf numFmtId="165" fontId="0" fillId="10" borderId="4" xfId="1" applyNumberFormat="1" applyFont="1" applyFill="1" applyBorder="1" applyAlignment="1">
      <alignment wrapText="1"/>
    </xf>
    <xf numFmtId="10" fontId="0" fillId="10" borderId="1" xfId="1" applyNumberFormat="1" applyFont="1" applyFill="1" applyBorder="1"/>
    <xf numFmtId="3" fontId="0" fillId="10" borderId="0" xfId="0" applyNumberFormat="1" applyFill="1"/>
    <xf numFmtId="0" fontId="0" fillId="10" borderId="0" xfId="0" applyFill="1"/>
    <xf numFmtId="10" fontId="0" fillId="10" borderId="0" xfId="1" applyNumberFormat="1" applyFont="1" applyFill="1"/>
    <xf numFmtId="0" fontId="0" fillId="11" borderId="1" xfId="0" applyFill="1" applyBorder="1"/>
    <xf numFmtId="0" fontId="0" fillId="11" borderId="12" xfId="0" applyFill="1" applyBorder="1"/>
    <xf numFmtId="0" fontId="0" fillId="11" borderId="7" xfId="0" applyFill="1" applyBorder="1"/>
    <xf numFmtId="167" fontId="0" fillId="0" borderId="7" xfId="0" applyNumberFormat="1" applyBorder="1"/>
    <xf numFmtId="167" fontId="0" fillId="0" borderId="8" xfId="0" applyNumberFormat="1" applyBorder="1"/>
    <xf numFmtId="167" fontId="0" fillId="0" borderId="1" xfId="0" applyNumberFormat="1" applyBorder="1"/>
    <xf numFmtId="167" fontId="0" fillId="0" borderId="10" xfId="0" applyNumberFormat="1" applyBorder="1"/>
    <xf numFmtId="0" fontId="4" fillId="0" borderId="2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4" fillId="0" borderId="2" xfId="0" applyNumberFormat="1" applyFont="1" applyBorder="1"/>
    <xf numFmtId="0" fontId="12" fillId="0" borderId="0" xfId="0" applyFont="1"/>
    <xf numFmtId="166" fontId="4" fillId="8" borderId="2" xfId="0" applyNumberFormat="1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0" fontId="14" fillId="0" borderId="0" xfId="0" applyFont="1"/>
    <xf numFmtId="0" fontId="11" fillId="9" borderId="3" xfId="0" applyFont="1" applyFill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166" fontId="3" fillId="0" borderId="3" xfId="0" applyNumberFormat="1" applyFont="1" applyBorder="1" applyAlignment="1">
      <alignment horizontal="center" vertical="center"/>
    </xf>
    <xf numFmtId="166" fontId="3" fillId="0" borderId="3" xfId="0" applyNumberFormat="1" applyFont="1" applyBorder="1"/>
    <xf numFmtId="0" fontId="0" fillId="2" borderId="32" xfId="0" applyFill="1" applyBorder="1"/>
    <xf numFmtId="0" fontId="0" fillId="2" borderId="5" xfId="0" applyFill="1" applyBorder="1"/>
    <xf numFmtId="0" fontId="0" fillId="5" borderId="5" xfId="0" applyFill="1" applyBorder="1"/>
    <xf numFmtId="0" fontId="3" fillId="4" borderId="31" xfId="0" applyFont="1" applyFill="1" applyBorder="1" applyAlignment="1">
      <alignment horizontal="center" vertical="center"/>
    </xf>
    <xf numFmtId="0" fontId="0" fillId="0" borderId="33" xfId="0" applyBorder="1"/>
    <xf numFmtId="0" fontId="0" fillId="5" borderId="32" xfId="0" applyFill="1" applyBorder="1"/>
    <xf numFmtId="0" fontId="0" fillId="11" borderId="0" xfId="0" applyFill="1"/>
    <xf numFmtId="166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/>
    <xf numFmtId="0" fontId="4" fillId="9" borderId="1" xfId="0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166" fontId="3" fillId="0" borderId="14" xfId="0" applyNumberFormat="1" applyFont="1" applyBorder="1" applyAlignment="1">
      <alignment horizontal="center" vertical="center"/>
    </xf>
    <xf numFmtId="166" fontId="3" fillId="0" borderId="14" xfId="0" applyNumberFormat="1" applyFont="1" applyBorder="1"/>
    <xf numFmtId="166" fontId="3" fillId="0" borderId="35" xfId="0" applyNumberFormat="1" applyFont="1" applyBorder="1"/>
    <xf numFmtId="0" fontId="4" fillId="0" borderId="36" xfId="0" applyFont="1" applyBorder="1" applyAlignment="1">
      <alignment horizontal="center"/>
    </xf>
    <xf numFmtId="166" fontId="4" fillId="0" borderId="37" xfId="0" applyNumberFormat="1" applyFont="1" applyBorder="1"/>
    <xf numFmtId="0" fontId="3" fillId="0" borderId="36" xfId="0" applyFont="1" applyBorder="1" applyAlignment="1">
      <alignment horizontal="center"/>
    </xf>
    <xf numFmtId="166" fontId="3" fillId="0" borderId="37" xfId="0" applyNumberFormat="1" applyFont="1" applyBorder="1"/>
    <xf numFmtId="0" fontId="3" fillId="0" borderId="38" xfId="0" applyFont="1" applyBorder="1" applyAlignment="1">
      <alignment horizontal="center"/>
    </xf>
    <xf numFmtId="166" fontId="3" fillId="0" borderId="39" xfId="0" applyNumberFormat="1" applyFont="1" applyBorder="1"/>
    <xf numFmtId="0" fontId="4" fillId="0" borderId="9" xfId="0" applyFont="1" applyBorder="1" applyAlignment="1">
      <alignment horizontal="center"/>
    </xf>
    <xf numFmtId="166" fontId="5" fillId="0" borderId="10" xfId="0" applyNumberFormat="1" applyFont="1" applyBorder="1"/>
    <xf numFmtId="0" fontId="4" fillId="0" borderId="11" xfId="0" applyFont="1" applyBorder="1" applyAlignment="1">
      <alignment horizontal="center"/>
    </xf>
    <xf numFmtId="0" fontId="4" fillId="9" borderId="12" xfId="0" applyFont="1" applyFill="1" applyBorder="1" applyAlignment="1">
      <alignment horizontal="center"/>
    </xf>
    <xf numFmtId="3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4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166" fontId="4" fillId="0" borderId="12" xfId="0" applyNumberFormat="1" applyFont="1" applyBorder="1" applyAlignment="1">
      <alignment horizontal="center" vertical="center"/>
    </xf>
    <xf numFmtId="166" fontId="5" fillId="0" borderId="12" xfId="0" applyNumberFormat="1" applyFont="1" applyBorder="1" applyAlignment="1">
      <alignment horizontal="center" vertical="center"/>
    </xf>
    <xf numFmtId="166" fontId="5" fillId="0" borderId="12" xfId="0" applyNumberFormat="1" applyFont="1" applyBorder="1"/>
    <xf numFmtId="166" fontId="5" fillId="0" borderId="13" xfId="0" applyNumberFormat="1" applyFont="1" applyBorder="1"/>
    <xf numFmtId="0" fontId="1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12" borderId="1" xfId="0" applyFont="1" applyFill="1" applyBorder="1"/>
    <xf numFmtId="3" fontId="15" fillId="12" borderId="1" xfId="0" applyNumberFormat="1" applyFont="1" applyFill="1" applyBorder="1"/>
    <xf numFmtId="0" fontId="15" fillId="3" borderId="1" xfId="0" applyFont="1" applyFill="1" applyBorder="1" applyAlignment="1">
      <alignment horizontal="center" vertical="center"/>
    </xf>
    <xf numFmtId="0" fontId="15" fillId="0" borderId="1" xfId="0" applyFont="1" applyBorder="1"/>
    <xf numFmtId="4" fontId="15" fillId="12" borderId="1" xfId="0" applyNumberFormat="1" applyFont="1" applyFill="1" applyBorder="1"/>
    <xf numFmtId="0" fontId="15" fillId="13" borderId="1" xfId="0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5" fontId="6" fillId="0" borderId="2" xfId="1" applyNumberFormat="1" applyFont="1" applyBorder="1" applyAlignment="1">
      <alignment horizontal="center" vertic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3"/>
  <sheetViews>
    <sheetView tabSelected="1" topLeftCell="A86" zoomScale="85" zoomScaleNormal="85" workbookViewId="0">
      <selection activeCell="M86" sqref="M86"/>
    </sheetView>
  </sheetViews>
  <sheetFormatPr defaultColWidth="9.08984375" defaultRowHeight="14.5" x14ac:dyDescent="0.35"/>
  <cols>
    <col min="1" max="1" width="14.36328125" bestFit="1" customWidth="1"/>
    <col min="2" max="2" width="19.6328125" bestFit="1" customWidth="1"/>
    <col min="3" max="3" width="52.54296875" bestFit="1" customWidth="1"/>
    <col min="4" max="6" width="14.36328125" bestFit="1" customWidth="1"/>
    <col min="7" max="7" width="34" bestFit="1" customWidth="1"/>
    <col min="8" max="8" width="16.90625" bestFit="1" customWidth="1"/>
    <col min="9" max="10" width="11" bestFit="1" customWidth="1"/>
    <col min="11" max="11" width="9.453125" bestFit="1" customWidth="1"/>
    <col min="12" max="43" width="8.6328125" bestFit="1" customWidth="1"/>
  </cols>
  <sheetData>
    <row r="1" spans="1:43" ht="29.5" thickBot="1" x14ac:dyDescent="0.4">
      <c r="A1" s="116" t="s">
        <v>0</v>
      </c>
      <c r="B1" s="116" t="s">
        <v>1</v>
      </c>
      <c r="C1" s="116" t="s">
        <v>2</v>
      </c>
      <c r="D1" s="116" t="s">
        <v>3</v>
      </c>
      <c r="E1" s="116" t="s">
        <v>4</v>
      </c>
      <c r="F1" s="116" t="s">
        <v>5</v>
      </c>
      <c r="G1" s="116" t="s">
        <v>6</v>
      </c>
      <c r="H1" s="117" t="s">
        <v>7</v>
      </c>
      <c r="I1" s="118" t="s">
        <v>232</v>
      </c>
      <c r="J1" s="118" t="s">
        <v>233</v>
      </c>
      <c r="K1" s="116">
        <v>2018</v>
      </c>
      <c r="L1" s="116">
        <v>2019</v>
      </c>
      <c r="M1" s="116">
        <v>2020</v>
      </c>
      <c r="N1" s="116">
        <v>2021</v>
      </c>
      <c r="O1" s="116">
        <v>2022</v>
      </c>
      <c r="P1" s="116">
        <v>2023</v>
      </c>
      <c r="Q1" s="116">
        <v>2024</v>
      </c>
      <c r="R1" s="116">
        <v>2025</v>
      </c>
      <c r="S1" s="116">
        <v>2026</v>
      </c>
      <c r="T1" s="116">
        <v>2027</v>
      </c>
      <c r="U1" s="116">
        <v>2028</v>
      </c>
      <c r="V1" s="116">
        <v>2029</v>
      </c>
      <c r="W1" s="116">
        <v>2030</v>
      </c>
      <c r="X1" s="116">
        <v>2031</v>
      </c>
      <c r="Y1" s="116">
        <v>2032</v>
      </c>
      <c r="Z1" s="116">
        <v>2033</v>
      </c>
      <c r="AA1" s="116">
        <v>2034</v>
      </c>
      <c r="AB1" s="116">
        <v>2035</v>
      </c>
      <c r="AC1" s="116">
        <v>2036</v>
      </c>
      <c r="AD1" s="116">
        <v>2037</v>
      </c>
      <c r="AE1" s="116">
        <v>2038</v>
      </c>
      <c r="AF1" s="116">
        <v>2039</v>
      </c>
      <c r="AG1" s="116">
        <v>2040</v>
      </c>
      <c r="AH1" s="116">
        <v>2041</v>
      </c>
      <c r="AI1" s="116">
        <v>2042</v>
      </c>
      <c r="AJ1" s="116">
        <v>2043</v>
      </c>
      <c r="AK1" s="116">
        <v>2044</v>
      </c>
      <c r="AL1" s="116">
        <v>2045</v>
      </c>
      <c r="AM1" s="116">
        <v>2046</v>
      </c>
      <c r="AN1" s="116">
        <v>2047</v>
      </c>
      <c r="AO1" s="116">
        <v>2048</v>
      </c>
      <c r="AP1" s="116">
        <v>2049</v>
      </c>
      <c r="AQ1" s="116">
        <v>2050</v>
      </c>
    </row>
    <row r="2" spans="1:43" x14ac:dyDescent="0.35">
      <c r="A2" s="119" t="s">
        <v>8</v>
      </c>
      <c r="B2" s="120" t="s">
        <v>30</v>
      </c>
      <c r="C2" s="120" t="s">
        <v>134</v>
      </c>
      <c r="D2" s="121" t="s">
        <v>218</v>
      </c>
      <c r="E2" s="121" t="s">
        <v>218</v>
      </c>
      <c r="F2" s="121" t="s">
        <v>218</v>
      </c>
      <c r="G2" s="30" t="s">
        <v>230</v>
      </c>
      <c r="H2" s="30"/>
      <c r="I2" s="122" t="s">
        <v>231</v>
      </c>
      <c r="J2" s="122" t="s">
        <v>231</v>
      </c>
      <c r="K2" s="123">
        <v>11.8133437955851</v>
      </c>
      <c r="L2" s="123">
        <v>10.9782761588061</v>
      </c>
      <c r="M2" s="123">
        <v>9.7852964458073703</v>
      </c>
      <c r="N2" s="123">
        <v>9.7084943668066508</v>
      </c>
      <c r="O2" s="123">
        <v>11.4686834693</v>
      </c>
      <c r="P2" s="124">
        <f>O2*(1+growth_formula!H$5)*(1+growth_formula!H$6)</f>
        <v>11.703746373476111</v>
      </c>
      <c r="Q2" s="124">
        <f>P2*(1+growth_formula!I$5)*(1+growth_formula!I$6)</f>
        <v>11.990670182254505</v>
      </c>
      <c r="R2" s="124">
        <f>Q2*(1+growth_formula!J$5)*(1+growth_formula!J$6)</f>
        <v>12.324768224195095</v>
      </c>
      <c r="S2" s="124">
        <f>R2*(1+growth_formula!K$5)*(1+growth_formula!K$6)</f>
        <v>12.668178843122828</v>
      </c>
      <c r="T2" s="124">
        <f>S2*(1+growth_formula!L$5)*(1+growth_formula!L$6)</f>
        <v>13.02115517418129</v>
      </c>
      <c r="U2" s="124">
        <f>T2*(1+growth_formula!M$5)*(1+growth_formula!M$6)</f>
        <v>13.38396366618335</v>
      </c>
      <c r="V2" s="124">
        <f>U2*(1+growth_formula!N$5)*(1+growth_formula!N$6)</f>
        <v>13.75688313674952</v>
      </c>
      <c r="W2" s="124">
        <f>V2*(1+growth_formula!O$5)*(1+growth_formula!O$6)</f>
        <v>14.140194358284448</v>
      </c>
      <c r="X2" s="124">
        <f>W2*(1+growth_formula!P$5)*(1+growth_formula!P$6)</f>
        <v>14.534189030422525</v>
      </c>
      <c r="Y2" s="124">
        <f>X2*(1+growth_formula!Q$5)*(1+growth_formula!Q$6)</f>
        <v>14.939154933601236</v>
      </c>
      <c r="Z2" s="124">
        <f>Y2*(1+growth_formula!R$5)*(1+growth_formula!R$6)</f>
        <v>15.355408067781616</v>
      </c>
      <c r="AA2" s="124">
        <f>Z2*(1+growth_formula!S$5)*(1+growth_formula!S$6)</f>
        <v>15.783258949074643</v>
      </c>
      <c r="AB2" s="124">
        <f>AA2*(1+growth_formula!T$5)*(1+growth_formula!T$6)</f>
        <v>16.22303059851836</v>
      </c>
      <c r="AC2" s="124">
        <f>AB2*(1+growth_formula!U$5)*(1+growth_formula!U$6)</f>
        <v>16.675057564788016</v>
      </c>
      <c r="AD2" s="124">
        <f>AC2*(1+growth_formula!V$5)*(1+growth_formula!V$6)</f>
        <v>17.139676088942135</v>
      </c>
      <c r="AE2" s="124">
        <f>AD2*(1+growth_formula!W$5)*(1+growth_formula!W$6)</f>
        <v>17.617245624289438</v>
      </c>
      <c r="AF2" s="124">
        <f>AE2*(1+growth_formula!X$5)*(1+growth_formula!X$6)</f>
        <v>18.108116791392828</v>
      </c>
      <c r="AG2" s="124">
        <f>AF2*(1+growth_formula!Y$5)*(1+growth_formula!Y$6)</f>
        <v>18.612665913269986</v>
      </c>
      <c r="AH2" s="124">
        <f>AG2*(1+growth_formula!Z$5)*(1+growth_formula!Z$6)</f>
        <v>19.131276245259489</v>
      </c>
      <c r="AI2" s="124">
        <f>AH2*(1+growth_formula!AA$5)*(1+growth_formula!AA$6)</f>
        <v>19.664336773566895</v>
      </c>
      <c r="AJ2" s="124">
        <f>AI2*(1+growth_formula!AB$5)*(1+growth_formula!AB$6)</f>
        <v>20.212250128376649</v>
      </c>
      <c r="AK2" s="124">
        <f>AJ2*(1+growth_formula!AC$5)*(1+growth_formula!AC$6)</f>
        <v>20.775430158479637</v>
      </c>
      <c r="AL2" s="124">
        <f>AK2*(1+growth_formula!AD$5)*(1+growth_formula!AD$6)</f>
        <v>21.354302243860605</v>
      </c>
      <c r="AM2" s="124">
        <f>AL2*(1+growth_formula!AE$5)*(1+growth_formula!AE$6)</f>
        <v>21.949303616995287</v>
      </c>
      <c r="AN2" s="124">
        <f>AM2*(1+growth_formula!AF$5)*(1+growth_formula!AF$6)</f>
        <v>22.560883693099949</v>
      </c>
      <c r="AO2" s="124">
        <f>AN2*(1+growth_formula!AG$5)*(1+growth_formula!AG$6)</f>
        <v>23.189504409582767</v>
      </c>
      <c r="AP2" s="124">
        <f>AO2*(1+growth_formula!AH$5)*(1+growth_formula!AH$6)</f>
        <v>23.835640574953445</v>
      </c>
      <c r="AQ2" s="125">
        <f>AP2*(1+growth_formula!AI$5)*(1+growth_formula!AI$6)</f>
        <v>24.499780227454593</v>
      </c>
    </row>
    <row r="3" spans="1:43" s="92" customFormat="1" x14ac:dyDescent="0.35">
      <c r="A3" s="126" t="s">
        <v>8</v>
      </c>
      <c r="B3" s="87" t="s">
        <v>268</v>
      </c>
      <c r="C3" s="87" t="s">
        <v>269</v>
      </c>
      <c r="D3" s="88" t="s">
        <v>218</v>
      </c>
      <c r="E3" s="88" t="s">
        <v>218</v>
      </c>
      <c r="F3" s="88" t="s">
        <v>218</v>
      </c>
      <c r="G3" s="89" t="s">
        <v>222</v>
      </c>
      <c r="H3" s="89">
        <v>0</v>
      </c>
      <c r="I3" s="89" t="s">
        <v>231</v>
      </c>
      <c r="J3" s="89" t="s">
        <v>231</v>
      </c>
      <c r="K3" s="90">
        <v>1</v>
      </c>
      <c r="L3" s="90"/>
      <c r="M3" s="90"/>
      <c r="N3" s="90"/>
      <c r="O3" s="90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127"/>
    </row>
    <row r="4" spans="1:43" s="92" customFormat="1" x14ac:dyDescent="0.35">
      <c r="A4" s="126" t="s">
        <v>8</v>
      </c>
      <c r="B4" s="87" t="s">
        <v>270</v>
      </c>
      <c r="C4" s="87" t="s">
        <v>271</v>
      </c>
      <c r="D4" s="88" t="s">
        <v>218</v>
      </c>
      <c r="E4" s="88" t="s">
        <v>218</v>
      </c>
      <c r="F4" s="88" t="s">
        <v>218</v>
      </c>
      <c r="G4" s="89" t="s">
        <v>222</v>
      </c>
      <c r="H4" s="89">
        <v>0</v>
      </c>
      <c r="I4" s="89" t="s">
        <v>231</v>
      </c>
      <c r="J4" s="89" t="s">
        <v>231</v>
      </c>
      <c r="K4" s="90">
        <v>1</v>
      </c>
      <c r="L4" s="90"/>
      <c r="M4" s="90"/>
      <c r="N4" s="90"/>
      <c r="O4" s="90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127"/>
    </row>
    <row r="5" spans="1:43" s="92" customFormat="1" x14ac:dyDescent="0.35">
      <c r="A5" s="126" t="s">
        <v>8</v>
      </c>
      <c r="B5" s="87" t="s">
        <v>31</v>
      </c>
      <c r="C5" s="87" t="s">
        <v>135</v>
      </c>
      <c r="D5" s="88" t="s">
        <v>218</v>
      </c>
      <c r="E5" s="88" t="s">
        <v>218</v>
      </c>
      <c r="F5" s="88" t="s">
        <v>218</v>
      </c>
      <c r="G5" s="89" t="s">
        <v>222</v>
      </c>
      <c r="H5" s="89">
        <v>0</v>
      </c>
      <c r="I5" s="89" t="s">
        <v>231</v>
      </c>
      <c r="J5" s="89" t="s">
        <v>231</v>
      </c>
      <c r="K5" s="90">
        <v>1</v>
      </c>
      <c r="L5" s="90"/>
      <c r="M5" s="90"/>
      <c r="N5" s="90"/>
      <c r="O5" s="90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127"/>
    </row>
    <row r="6" spans="1:43" s="92" customFormat="1" x14ac:dyDescent="0.35">
      <c r="A6" s="126" t="s">
        <v>8</v>
      </c>
      <c r="B6" s="87" t="s">
        <v>272</v>
      </c>
      <c r="C6" s="87" t="s">
        <v>273</v>
      </c>
      <c r="D6" s="88" t="s">
        <v>218</v>
      </c>
      <c r="E6" s="88" t="s">
        <v>218</v>
      </c>
      <c r="F6" s="88" t="s">
        <v>218</v>
      </c>
      <c r="G6" s="89" t="s">
        <v>222</v>
      </c>
      <c r="H6" s="89">
        <v>0</v>
      </c>
      <c r="I6" s="89" t="s">
        <v>231</v>
      </c>
      <c r="J6" s="89" t="s">
        <v>231</v>
      </c>
      <c r="K6" s="90">
        <v>1</v>
      </c>
      <c r="L6" s="90"/>
      <c r="M6" s="90"/>
      <c r="N6" s="90"/>
      <c r="O6" s="90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127"/>
    </row>
    <row r="7" spans="1:43" s="92" customFormat="1" x14ac:dyDescent="0.35">
      <c r="A7" s="126" t="s">
        <v>8</v>
      </c>
      <c r="B7" s="87" t="s">
        <v>274</v>
      </c>
      <c r="C7" s="87" t="s">
        <v>275</v>
      </c>
      <c r="D7" s="88" t="s">
        <v>218</v>
      </c>
      <c r="E7" s="88" t="s">
        <v>218</v>
      </c>
      <c r="F7" s="88" t="s">
        <v>218</v>
      </c>
      <c r="G7" s="89" t="s">
        <v>222</v>
      </c>
      <c r="H7" s="89">
        <v>0</v>
      </c>
      <c r="I7" s="89" t="s">
        <v>231</v>
      </c>
      <c r="J7" s="89" t="s">
        <v>231</v>
      </c>
      <c r="K7" s="90">
        <v>1</v>
      </c>
      <c r="L7" s="90"/>
      <c r="M7" s="90"/>
      <c r="N7" s="90"/>
      <c r="O7" s="90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127"/>
    </row>
    <row r="8" spans="1:43" x14ac:dyDescent="0.35">
      <c r="A8" s="128" t="s">
        <v>8</v>
      </c>
      <c r="B8" s="2" t="s">
        <v>35</v>
      </c>
      <c r="C8" s="2" t="s">
        <v>139</v>
      </c>
      <c r="D8" s="2" t="s">
        <v>218</v>
      </c>
      <c r="E8" s="2" t="s">
        <v>218</v>
      </c>
      <c r="F8" s="2" t="s">
        <v>218</v>
      </c>
      <c r="G8" s="1" t="s">
        <v>230</v>
      </c>
      <c r="H8" s="1"/>
      <c r="I8" s="1" t="s">
        <v>231</v>
      </c>
      <c r="J8" s="1" t="s">
        <v>231</v>
      </c>
      <c r="K8" s="4">
        <v>1.9964116584223173</v>
      </c>
      <c r="L8" s="55">
        <f>(K8+M8)/2</f>
        <v>1.5476413532272468</v>
      </c>
      <c r="M8" s="4">
        <v>1.0988710480321764</v>
      </c>
      <c r="N8" s="4">
        <v>2.0165412934551523</v>
      </c>
      <c r="O8" s="4">
        <v>2.6024679257485586</v>
      </c>
      <c r="P8" s="8">
        <f>O8*(1+growth_formula!H$5)*(1+growth_formula!H$6)</f>
        <v>2.6558082825810745</v>
      </c>
      <c r="Q8" s="8">
        <f>P8*(1+growth_formula!I$5)*(1+growth_formula!I$6)</f>
        <v>2.7209168899882124</v>
      </c>
      <c r="R8" s="8">
        <f>Q8*(1+growth_formula!J$5)*(1+growth_formula!J$6)</f>
        <v>2.7967302508271659</v>
      </c>
      <c r="S8" s="8">
        <f>R8*(1+growth_formula!K$5)*(1+growth_formula!K$6)</f>
        <v>2.8746568169856292</v>
      </c>
      <c r="T8" s="8">
        <f>S8*(1+growth_formula!L$5)*(1+growth_formula!L$6)</f>
        <v>2.9547540297639783</v>
      </c>
      <c r="U8" s="8">
        <f>T8*(1+growth_formula!M$5)*(1+growth_formula!M$6)</f>
        <v>3.0370823515937722</v>
      </c>
      <c r="V8" s="8">
        <f>U8*(1+growth_formula!N$5)*(1+growth_formula!N$6)</f>
        <v>3.1217050516302245</v>
      </c>
      <c r="W8" s="8">
        <f>V8*(1+growth_formula!O$5)*(1+growth_formula!O$6)</f>
        <v>3.2086858426071885</v>
      </c>
      <c r="X8" s="8">
        <f>W8*(1+growth_formula!P$5)*(1+growth_formula!P$6)</f>
        <v>3.2980909168600356</v>
      </c>
      <c r="Y8" s="8">
        <f>X8*(1+growth_formula!Q$5)*(1+growth_formula!Q$6)</f>
        <v>3.3899855773819305</v>
      </c>
      <c r="Z8" s="8">
        <f>Y8*(1+growth_formula!R$5)*(1+growth_formula!R$6)</f>
        <v>3.4844415307262309</v>
      </c>
      <c r="AA8" s="8">
        <f>Z8*(1+growth_formula!S$5)*(1+growth_formula!S$6)</f>
        <v>3.5815292390537778</v>
      </c>
      <c r="AB8" s="8">
        <f>AA8*(1+growth_formula!T$5)*(1+growth_formula!T$6)</f>
        <v>3.6813220021372177</v>
      </c>
      <c r="AC8" s="8">
        <f>AB8*(1+growth_formula!U$5)*(1+growth_formula!U$6)</f>
        <v>3.7838957355948741</v>
      </c>
      <c r="AD8" s="8">
        <f>AC8*(1+growth_formula!V$5)*(1+growth_formula!V$6)</f>
        <v>3.8893267390798396</v>
      </c>
      <c r="AE8" s="8">
        <f>AD8*(1+growth_formula!W$5)*(1+growth_formula!W$6)</f>
        <v>3.9976965795574286</v>
      </c>
      <c r="AF8" s="8">
        <f>AE8*(1+growth_formula!X$5)*(1+growth_formula!X$6)</f>
        <v>4.1090848196706862</v>
      </c>
      <c r="AG8" s="8">
        <f>AF8*(1+growth_formula!Y$5)*(1+growth_formula!Y$6)</f>
        <v>4.2235768544508607</v>
      </c>
      <c r="AH8" s="8">
        <f>AG8*(1+growth_formula!Z$5)*(1+growth_formula!Z$6)</f>
        <v>4.341259652007996</v>
      </c>
      <c r="AI8" s="8">
        <f>AH8*(1+growth_formula!AA$5)*(1+growth_formula!AA$6)</f>
        <v>4.4622214808976093</v>
      </c>
      <c r="AJ8" s="8">
        <f>AI8*(1+growth_formula!AB$5)*(1+growth_formula!AB$6)</f>
        <v>4.5865537057600942</v>
      </c>
      <c r="AK8" s="8">
        <f>AJ8*(1+growth_formula!AC$5)*(1+growth_formula!AC$6)</f>
        <v>4.7143502369564168</v>
      </c>
      <c r="AL8" s="8">
        <f>AK8*(1+growth_formula!AD$5)*(1+growth_formula!AD$6)</f>
        <v>4.8457076015002913</v>
      </c>
      <c r="AM8" s="8">
        <f>AL8*(1+growth_formula!AE$5)*(1+growth_formula!AE$6)</f>
        <v>4.9807250159667724</v>
      </c>
      <c r="AN8" s="8">
        <f>AM8*(1+growth_formula!AF$5)*(1+growth_formula!AF$6)</f>
        <v>5.119504461432312</v>
      </c>
      <c r="AO8" s="8">
        <f>AN8*(1+growth_formula!AG$5)*(1+growth_formula!AG$6)</f>
        <v>5.2621507605028945</v>
      </c>
      <c r="AP8" s="8">
        <f>AO8*(1+growth_formula!AH$5)*(1+growth_formula!AH$6)</f>
        <v>5.4087716564884376</v>
      </c>
      <c r="AQ8" s="129">
        <f>AP8*(1+growth_formula!AI$5)*(1+growth_formula!AI$6)</f>
        <v>5.5594778947832433</v>
      </c>
    </row>
    <row r="9" spans="1:43" x14ac:dyDescent="0.35">
      <c r="A9" s="128" t="s">
        <v>8</v>
      </c>
      <c r="B9" s="2" t="s">
        <v>32</v>
      </c>
      <c r="C9" s="2" t="s">
        <v>136</v>
      </c>
      <c r="D9" s="2" t="s">
        <v>218</v>
      </c>
      <c r="E9" s="2" t="s">
        <v>218</v>
      </c>
      <c r="F9" s="2" t="s">
        <v>218</v>
      </c>
      <c r="G9" s="1" t="s">
        <v>230</v>
      </c>
      <c r="H9" s="1"/>
      <c r="I9" s="1" t="s">
        <v>231</v>
      </c>
      <c r="J9" s="1" t="s">
        <v>231</v>
      </c>
      <c r="K9" s="55">
        <v>0.14713991270076032</v>
      </c>
      <c r="L9" s="55">
        <v>0.14713991270076032</v>
      </c>
      <c r="M9" s="4">
        <v>0.14713991270076032</v>
      </c>
      <c r="N9" s="4">
        <v>0.62056428925669904</v>
      </c>
      <c r="O9" s="4">
        <v>0.21505653893677429</v>
      </c>
      <c r="P9" s="8">
        <f>O9*(1+growth_formula!H$5)*(1+growth_formula!H$6)</f>
        <v>0.219464352156126</v>
      </c>
      <c r="Q9" s="8">
        <f>P9*(1+growth_formula!I$5)*(1+growth_formula!I$6)</f>
        <v>0.22484464200540238</v>
      </c>
      <c r="R9" s="8">
        <f>Q9*(1+growth_formula!J$5)*(1+growth_formula!J$6)</f>
        <v>0.23110952574359506</v>
      </c>
      <c r="S9" s="8">
        <f>R9*(1+growth_formula!K$5)*(1+growth_formula!K$6)</f>
        <v>0.237549035504103</v>
      </c>
      <c r="T9" s="8">
        <f>S9*(1+growth_formula!L$5)*(1+growth_formula!L$6)</f>
        <v>0.2441679179841395</v>
      </c>
      <c r="U9" s="8">
        <f>T9*(1+growth_formula!M$5)*(1+growth_formula!M$6)</f>
        <v>0.25097116953395282</v>
      </c>
      <c r="V9" s="8">
        <f>U9*(1+growth_formula!N$5)*(1+growth_formula!N$6)</f>
        <v>0.25796401843912797</v>
      </c>
      <c r="W9" s="8">
        <f>V9*(1+growth_formula!O$5)*(1+growth_formula!O$6)</f>
        <v>0.26515172964064393</v>
      </c>
      <c r="X9" s="8">
        <f>W9*(1+growth_formula!P$5)*(1+growth_formula!P$6)</f>
        <v>0.27253977298287735</v>
      </c>
      <c r="Y9" s="8">
        <f>X9*(1+growth_formula!Q$5)*(1+growth_formula!Q$6)</f>
        <v>0.28013354481886421</v>
      </c>
      <c r="Z9" s="8">
        <f>Y9*(1+growth_formula!R$5)*(1+growth_formula!R$6)</f>
        <v>0.28793897066377866</v>
      </c>
      <c r="AA9" s="8">
        <f>Z9*(1+growth_formula!S$5)*(1+growth_formula!S$6)</f>
        <v>0.29596187320165324</v>
      </c>
      <c r="AB9" s="8">
        <f>AA9*(1+growth_formula!T$5)*(1+growth_formula!T$6)</f>
        <v>0.30420830960431861</v>
      </c>
      <c r="AC9" s="8">
        <f>AB9*(1+growth_formula!U$5)*(1+growth_formula!U$6)</f>
        <v>0.31268455320562322</v>
      </c>
      <c r="AD9" s="8">
        <f>AC9*(1+growth_formula!V$5)*(1+growth_formula!V$6)</f>
        <v>0.32139690907436497</v>
      </c>
      <c r="AE9" s="8">
        <f>AD9*(1+growth_formula!W$5)*(1+growth_formula!W$6)</f>
        <v>0.33035211754692934</v>
      </c>
      <c r="AF9" s="8">
        <f>AE9*(1+growth_formula!X$5)*(1+growth_formula!X$6)</f>
        <v>0.33955675333129742</v>
      </c>
      <c r="AG9" s="8">
        <f>AF9*(1+growth_formula!Y$5)*(1+growth_formula!Y$6)</f>
        <v>0.34901787309843951</v>
      </c>
      <c r="AH9" s="8">
        <f>AG9*(1+growth_formula!Z$5)*(1+growth_formula!Z$6)</f>
        <v>0.3587426635116604</v>
      </c>
      <c r="AI9" s="8">
        <f>AH9*(1+growth_formula!AA$5)*(1+growth_formula!AA$6)</f>
        <v>0.36873841869737711</v>
      </c>
      <c r="AJ9" s="8">
        <f>AI9*(1+growth_formula!AB$5)*(1+growth_formula!AB$6)</f>
        <v>0.37901268862888604</v>
      </c>
      <c r="AK9" s="8">
        <f>AJ9*(1+growth_formula!AC$5)*(1+growth_formula!AC$6)</f>
        <v>0.38957323364666996</v>
      </c>
      <c r="AL9" s="8">
        <f>AK9*(1+growth_formula!AD$5)*(1+growth_formula!AD$6)</f>
        <v>0.40042803031992247</v>
      </c>
      <c r="AM9" s="8">
        <f>AL9*(1+growth_formula!AE$5)*(1+growth_formula!AE$6)</f>
        <v>0.41158527747139373</v>
      </c>
      <c r="AN9" s="8">
        <f>AM9*(1+growth_formula!AF$5)*(1+growth_formula!AF$6)</f>
        <v>0.42305340237010847</v>
      </c>
      <c r="AO9" s="8">
        <f>AN9*(1+growth_formula!AG$5)*(1+growth_formula!AG$6)</f>
        <v>0.43484106709663367</v>
      </c>
      <c r="AP9" s="8">
        <f>AO9*(1+growth_formula!AH$5)*(1+growth_formula!AH$6)</f>
        <v>0.44695717508570332</v>
      </c>
      <c r="AQ9" s="129">
        <f>AP9*(1+growth_formula!AI$5)*(1+growth_formula!AI$6)</f>
        <v>0.45941087785114254</v>
      </c>
    </row>
    <row r="10" spans="1:43" s="92" customFormat="1" x14ac:dyDescent="0.35">
      <c r="A10" s="126" t="s">
        <v>8</v>
      </c>
      <c r="B10" s="87" t="s">
        <v>33</v>
      </c>
      <c r="C10" s="87" t="s">
        <v>137</v>
      </c>
      <c r="D10" s="87" t="s">
        <v>218</v>
      </c>
      <c r="E10" s="87" t="s">
        <v>218</v>
      </c>
      <c r="F10" s="87" t="s">
        <v>218</v>
      </c>
      <c r="G10" s="89" t="s">
        <v>222</v>
      </c>
      <c r="H10" s="89">
        <v>0</v>
      </c>
      <c r="I10" s="89" t="s">
        <v>231</v>
      </c>
      <c r="J10" s="89" t="s">
        <v>231</v>
      </c>
      <c r="K10" s="90">
        <v>1</v>
      </c>
      <c r="L10" s="93"/>
      <c r="M10" s="90"/>
      <c r="N10" s="90"/>
      <c r="O10" s="90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127"/>
    </row>
    <row r="11" spans="1:43" s="92" customFormat="1" x14ac:dyDescent="0.35">
      <c r="A11" s="126" t="s">
        <v>8</v>
      </c>
      <c r="B11" s="87" t="s">
        <v>34</v>
      </c>
      <c r="C11" s="87" t="s">
        <v>138</v>
      </c>
      <c r="D11" s="87" t="s">
        <v>218</v>
      </c>
      <c r="E11" s="87" t="s">
        <v>218</v>
      </c>
      <c r="F11" s="87" t="s">
        <v>218</v>
      </c>
      <c r="G11" s="89" t="s">
        <v>222</v>
      </c>
      <c r="H11" s="89">
        <v>0</v>
      </c>
      <c r="I11" s="89" t="s">
        <v>231</v>
      </c>
      <c r="J11" s="89" t="s">
        <v>231</v>
      </c>
      <c r="K11" s="90">
        <v>1</v>
      </c>
      <c r="L11" s="93"/>
      <c r="M11" s="90"/>
      <c r="N11" s="90"/>
      <c r="O11" s="90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127"/>
    </row>
    <row r="12" spans="1:43" x14ac:dyDescent="0.35">
      <c r="A12" s="128" t="s">
        <v>8</v>
      </c>
      <c r="B12" s="2" t="s">
        <v>21</v>
      </c>
      <c r="C12" s="2" t="s">
        <v>126</v>
      </c>
      <c r="D12" s="2" t="s">
        <v>218</v>
      </c>
      <c r="E12" s="2" t="s">
        <v>218</v>
      </c>
      <c r="F12" s="2" t="s">
        <v>218</v>
      </c>
      <c r="G12" s="1" t="s">
        <v>230</v>
      </c>
      <c r="H12" s="1"/>
      <c r="I12" s="1" t="s">
        <v>231</v>
      </c>
      <c r="J12" s="1" t="s">
        <v>231</v>
      </c>
      <c r="K12" s="4">
        <v>0.34832455382447663</v>
      </c>
      <c r="L12" s="4">
        <v>2.4608744310417565</v>
      </c>
      <c r="M12" s="4">
        <v>4.9661744455349197E-2</v>
      </c>
      <c r="N12" s="4">
        <v>4.7930477837713079E-2</v>
      </c>
      <c r="O12" s="4">
        <v>2.1725358942875531E-2</v>
      </c>
      <c r="P12" s="8">
        <f>O12*(1+growth_formula!H$5)*(1+growth_formula!H$6)</f>
        <v>2.217064335420757E-2</v>
      </c>
      <c r="Q12" s="8">
        <f>P12*(1+growth_formula!I$5)*(1+growth_formula!I$6)</f>
        <v>2.2714168925530017E-2</v>
      </c>
      <c r="R12" s="8">
        <f>Q12*(1+growth_formula!J$5)*(1+growth_formula!J$6)</f>
        <v>2.3347057600389767E-2</v>
      </c>
      <c r="S12" s="8">
        <f>R12*(1+growth_formula!K$5)*(1+growth_formula!K$6)</f>
        <v>2.399758727809613E-2</v>
      </c>
      <c r="T12" s="8">
        <f>S12*(1+growth_formula!L$5)*(1+growth_formula!L$6)</f>
        <v>2.4666237477668898E-2</v>
      </c>
      <c r="U12" s="8">
        <f>T12*(1+growth_formula!M$5)*(1+growth_formula!M$6)</f>
        <v>2.5353512938480725E-2</v>
      </c>
      <c r="V12" s="8">
        <f>U12*(1+growth_formula!N$5)*(1+growth_formula!N$6)</f>
        <v>2.6059941830386627E-2</v>
      </c>
      <c r="W12" s="8">
        <f>V12*(1+growth_formula!O$5)*(1+growth_formula!O$6)</f>
        <v>2.6786056026228727E-2</v>
      </c>
      <c r="X12" s="8">
        <f>W12*(1+growth_formula!P$5)*(1+growth_formula!P$6)</f>
        <v>2.7532408098521356E-2</v>
      </c>
      <c r="Y12" s="8">
        <f>X12*(1+growth_formula!Q$5)*(1+growth_formula!Q$6)</f>
        <v>2.8299543195564908E-2</v>
      </c>
      <c r="Z12" s="8">
        <f>Y12*(1+growth_formula!R$5)*(1+growth_formula!R$6)</f>
        <v>2.9088059922473725E-2</v>
      </c>
      <c r="AA12" s="8">
        <f>Z12*(1+growth_formula!S$5)*(1+growth_formula!S$6)</f>
        <v>2.9898546496194115E-2</v>
      </c>
      <c r="AB12" s="8">
        <f>AA12*(1+growth_formula!T$5)*(1+growth_formula!T$6)</f>
        <v>3.0731614822008528E-2</v>
      </c>
      <c r="AC12" s="8">
        <f>AB12*(1+growth_formula!U$5)*(1+growth_formula!U$6)</f>
        <v>3.1587898642235608E-2</v>
      </c>
      <c r="AD12" s="8">
        <f>AC12*(1+growth_formula!V$5)*(1+growth_formula!V$6)</f>
        <v>3.2468034905109855E-2</v>
      </c>
      <c r="AE12" s="8">
        <f>AD12*(1+growth_formula!W$5)*(1+growth_formula!W$6)</f>
        <v>3.3372704530300557E-2</v>
      </c>
      <c r="AF12" s="8">
        <f>AE12*(1+growth_formula!X$5)*(1+growth_formula!X$6)</f>
        <v>3.4302571705428046E-2</v>
      </c>
      <c r="AG12" s="8">
        <f>AF12*(1+growth_formula!Y$5)*(1+growth_formula!Y$6)</f>
        <v>3.5258349306792336E-2</v>
      </c>
      <c r="AH12" s="8">
        <f>AG12*(1+growth_formula!Z$5)*(1+growth_formula!Z$6)</f>
        <v>3.6240763342729056E-2</v>
      </c>
      <c r="AI12" s="8">
        <f>AH12*(1+growth_formula!AA$5)*(1+growth_formula!AA$6)</f>
        <v>3.7250550677671003E-2</v>
      </c>
      <c r="AJ12" s="8">
        <f>AI12*(1+growth_formula!AB$5)*(1+growth_formula!AB$6)</f>
        <v>3.8288474022116013E-2</v>
      </c>
      <c r="AK12" s="8">
        <f>AJ12*(1+growth_formula!AC$5)*(1+growth_formula!AC$6)</f>
        <v>3.9355317338194876E-2</v>
      </c>
      <c r="AL12" s="8">
        <f>AK12*(1+growth_formula!AD$5)*(1+growth_formula!AD$6)</f>
        <v>4.045188643181203E-2</v>
      </c>
      <c r="AM12" s="8">
        <f>AL12*(1+growth_formula!AE$5)*(1+growth_formula!AE$6)</f>
        <v>4.1579009561285213E-2</v>
      </c>
      <c r="AN12" s="8">
        <f>AM12*(1+growth_formula!AF$5)*(1+growth_formula!AF$6)</f>
        <v>4.2737538062943815E-2</v>
      </c>
      <c r="AO12" s="8">
        <f>AN12*(1+growth_formula!AG$5)*(1+growth_formula!AG$6)</f>
        <v>4.3928346994158513E-2</v>
      </c>
      <c r="AP12" s="8">
        <f>AO12*(1+growth_formula!AH$5)*(1+growth_formula!AH$6)</f>
        <v>4.5152335794287797E-2</v>
      </c>
      <c r="AQ12" s="129">
        <f>AP12*(1+growth_formula!AI$5)*(1+growth_formula!AI$6)</f>
        <v>4.641042896404067E-2</v>
      </c>
    </row>
    <row r="13" spans="1:43" x14ac:dyDescent="0.35">
      <c r="A13" s="128" t="s">
        <v>8</v>
      </c>
      <c r="B13" s="2" t="s">
        <v>22</v>
      </c>
      <c r="C13" s="2" t="s">
        <v>127</v>
      </c>
      <c r="D13" s="2" t="s">
        <v>218</v>
      </c>
      <c r="E13" s="2" t="s">
        <v>218</v>
      </c>
      <c r="F13" s="2" t="s">
        <v>218</v>
      </c>
      <c r="G13" s="1" t="s">
        <v>230</v>
      </c>
      <c r="H13" s="1"/>
      <c r="I13" s="1" t="s">
        <v>231</v>
      </c>
      <c r="J13" s="1" t="s">
        <v>231</v>
      </c>
      <c r="K13" s="4">
        <v>2.3611715158102236</v>
      </c>
      <c r="L13" s="4">
        <v>2.2942043152232952</v>
      </c>
      <c r="M13" s="4">
        <v>1.5025488531906159</v>
      </c>
      <c r="N13" s="4">
        <v>1.6719633950094062</v>
      </c>
      <c r="O13" s="4">
        <v>3.285018335032083</v>
      </c>
      <c r="P13" s="8">
        <f>O13*(1+growth_formula!H$5)*(1+growth_formula!H$6)</f>
        <v>3.3523482907477011</v>
      </c>
      <c r="Q13" s="8">
        <f>P13*(1+growth_formula!I$5)*(1+growth_formula!I$6)</f>
        <v>3.4345329613001088</v>
      </c>
      <c r="R13" s="8">
        <f>Q13*(1+growth_formula!J$5)*(1+growth_formula!J$6)</f>
        <v>3.5302299256823813</v>
      </c>
      <c r="S13" s="8">
        <f>R13*(1+growth_formula!K$5)*(1+growth_formula!K$6)</f>
        <v>3.6285943266741869</v>
      </c>
      <c r="T13" s="8">
        <f>S13*(1+growth_formula!L$5)*(1+growth_formula!L$6)</f>
        <v>3.7296986707310538</v>
      </c>
      <c r="U13" s="8">
        <f>T13*(1+growth_formula!M$5)*(1+growth_formula!M$6)</f>
        <v>3.8336192777930997</v>
      </c>
      <c r="V13" s="8">
        <f>U13*(1+growth_formula!N$5)*(1+growth_formula!N$6)</f>
        <v>3.9404360106447474</v>
      </c>
      <c r="W13" s="8">
        <f>V13*(1+growth_formula!O$5)*(1+growth_formula!O$6)</f>
        <v>4.0502292919866241</v>
      </c>
      <c r="X13" s="8">
        <f>W13*(1+growth_formula!P$5)*(1+growth_formula!P$6)</f>
        <v>4.1630826744470557</v>
      </c>
      <c r="Y13" s="8">
        <f>X13*(1+growth_formula!Q$5)*(1+growth_formula!Q$6)</f>
        <v>4.2790785880639906</v>
      </c>
      <c r="Z13" s="8">
        <f>Y13*(1+growth_formula!R$5)*(1+growth_formula!R$6)</f>
        <v>4.3983075459001233</v>
      </c>
      <c r="AA13" s="8">
        <f>Z13*(1+growth_formula!S$5)*(1+growth_formula!S$6)</f>
        <v>4.5208584902582567</v>
      </c>
      <c r="AB13" s="8">
        <f>AA13*(1+growth_formula!T$5)*(1+growth_formula!T$6)</f>
        <v>4.6468239452746989</v>
      </c>
      <c r="AC13" s="8">
        <f>AB13*(1+growth_formula!U$5)*(1+growth_formula!U$6)</f>
        <v>4.7762997369904312</v>
      </c>
      <c r="AD13" s="8">
        <f>AC13*(1+growth_formula!V$5)*(1+growth_formula!V$6)</f>
        <v>4.9093821762021737</v>
      </c>
      <c r="AE13" s="8">
        <f>AD13*(1+growth_formula!W$5)*(1+growth_formula!W$6)</f>
        <v>5.0461742224791646</v>
      </c>
      <c r="AF13" s="8">
        <f>AE13*(1+growth_formula!X$5)*(1+growth_formula!X$6)</f>
        <v>5.186776305393888</v>
      </c>
      <c r="AG13" s="8">
        <f>AF13*(1+growth_formula!Y$5)*(1+growth_formula!Y$6)</f>
        <v>5.3312962165700544</v>
      </c>
      <c r="AH13" s="8">
        <f>AG13*(1+growth_formula!Z$5)*(1+growth_formula!Z$6)</f>
        <v>5.4798437332822383</v>
      </c>
      <c r="AI13" s="8">
        <f>AH13*(1+growth_formula!AA$5)*(1+growth_formula!AA$6)</f>
        <v>5.6325302743188956</v>
      </c>
      <c r="AJ13" s="8">
        <f>AI13*(1+growth_formula!AB$5)*(1+growth_formula!AB$6)</f>
        <v>5.789471166564903</v>
      </c>
      <c r="AK13" s="8">
        <f>AJ13*(1+growth_formula!AC$5)*(1+growth_formula!AC$6)</f>
        <v>5.9507849502929631</v>
      </c>
      <c r="AL13" s="8">
        <f>AK13*(1+growth_formula!AD$5)*(1+growth_formula!AD$6)</f>
        <v>6.1165934686992003</v>
      </c>
      <c r="AM13" s="8">
        <f>AL13*(1+growth_formula!AE$5)*(1+growth_formula!AE$6)</f>
        <v>6.2870219599335124</v>
      </c>
      <c r="AN13" s="8">
        <f>AM13*(1+growth_formula!AF$5)*(1+growth_formula!AF$6)</f>
        <v>6.4621991516941941</v>
      </c>
      <c r="AO13" s="8">
        <f>AN13*(1+growth_formula!AG$5)*(1+growth_formula!AG$6)</f>
        <v>6.6422573584582789</v>
      </c>
      <c r="AP13" s="8">
        <f>AO13*(1+growth_formula!AH$5)*(1+growth_formula!AH$6)</f>
        <v>6.8273325814210368</v>
      </c>
      <c r="AQ13" s="129">
        <f>AP13*(1+growth_formula!AI$5)*(1+growth_formula!AI$6)</f>
        <v>7.0175646112201173</v>
      </c>
    </row>
    <row r="14" spans="1:43" x14ac:dyDescent="0.35">
      <c r="A14" s="128" t="s">
        <v>8</v>
      </c>
      <c r="B14" s="2" t="s">
        <v>18</v>
      </c>
      <c r="C14" s="2" t="s">
        <v>123</v>
      </c>
      <c r="D14" s="2" t="s">
        <v>218</v>
      </c>
      <c r="E14" s="2" t="s">
        <v>218</v>
      </c>
      <c r="F14" s="2" t="s">
        <v>218</v>
      </c>
      <c r="G14" s="1" t="s">
        <v>230</v>
      </c>
      <c r="H14" s="1"/>
      <c r="I14" s="1" t="s">
        <v>231</v>
      </c>
      <c r="J14" s="1" t="s">
        <v>231</v>
      </c>
      <c r="K14" s="4">
        <v>8.0953997331392635</v>
      </c>
      <c r="L14" s="4">
        <v>9.1930006585345456</v>
      </c>
      <c r="M14" s="4">
        <v>7.4932053009718258</v>
      </c>
      <c r="N14" s="4">
        <v>9.3195672037929818</v>
      </c>
      <c r="O14" s="4">
        <v>9.7681716679024913</v>
      </c>
      <c r="P14" s="8">
        <f>O14*(1+growth_formula!H$5)*(1+growth_formula!H$6)</f>
        <v>9.9683807683536791</v>
      </c>
      <c r="Q14" s="8">
        <f>P14*(1+growth_formula!I$5)*(1+growth_formula!I$6)</f>
        <v>10.212761130516283</v>
      </c>
      <c r="R14" s="8">
        <f>Q14*(1+growth_formula!J$5)*(1+growth_formula!J$6)</f>
        <v>10.497320996199363</v>
      </c>
      <c r="S14" s="8">
        <f>R14*(1+growth_formula!K$5)*(1+growth_formula!K$6)</f>
        <v>10.789812622395711</v>
      </c>
      <c r="T14" s="8">
        <f>S14*(1+growth_formula!L$5)*(1+growth_formula!L$6)</f>
        <v>11.0904516107953</v>
      </c>
      <c r="U14" s="8">
        <f>T14*(1+growth_formula!M$5)*(1+growth_formula!M$6)</f>
        <v>11.399464902681476</v>
      </c>
      <c r="V14" s="8">
        <f>U14*(1+growth_formula!N$5)*(1+growth_formula!N$6)</f>
        <v>11.717089974168081</v>
      </c>
      <c r="W14" s="8">
        <f>V14*(1+growth_formula!O$5)*(1+growth_formula!O$6)</f>
        <v>12.04356596630871</v>
      </c>
      <c r="X14" s="8">
        <f>W14*(1+growth_formula!P$5)*(1+growth_formula!P$6)</f>
        <v>12.379141327158617</v>
      </c>
      <c r="Y14" s="8">
        <f>X14*(1+growth_formula!Q$5)*(1+growth_formula!Q$6)</f>
        <v>12.724061166692586</v>
      </c>
      <c r="Z14" s="8">
        <f>Y14*(1+growth_formula!R$5)*(1+growth_formula!R$6)</f>
        <v>13.078594630176916</v>
      </c>
      <c r="AA14" s="8">
        <f>Z14*(1+growth_formula!S$5)*(1+growth_formula!S$6)</f>
        <v>13.443006192142253</v>
      </c>
      <c r="AB14" s="8">
        <f>AA14*(1+growth_formula!T$5)*(1+growth_formula!T$6)</f>
        <v>13.817570977886145</v>
      </c>
      <c r="AC14" s="8">
        <f>AB14*(1+growth_formula!U$5)*(1+growth_formula!U$6)</f>
        <v>14.202573931090212</v>
      </c>
      <c r="AD14" s="8">
        <f>AC14*(1+growth_formula!V$5)*(1+growth_formula!V$6)</f>
        <v>14.598301436882293</v>
      </c>
      <c r="AE14" s="8">
        <f>AD14*(1+growth_formula!W$5)*(1+growth_formula!W$6)</f>
        <v>15.005059650858673</v>
      </c>
      <c r="AF14" s="8">
        <f>AE14*(1+growth_formula!X$5)*(1+growth_formula!X$6)</f>
        <v>15.42314720553963</v>
      </c>
      <c r="AG14" s="8">
        <f>AF14*(1+growth_formula!Y$5)*(1+growth_formula!Y$6)</f>
        <v>15.852884624884966</v>
      </c>
      <c r="AH14" s="8">
        <f>AG14*(1+growth_formula!Z$5)*(1+growth_formula!Z$6)</f>
        <v>16.29459833728988</v>
      </c>
      <c r="AI14" s="8">
        <f>AH14*(1+growth_formula!AA$5)*(1+growth_formula!AA$6)</f>
        <v>16.748619652275856</v>
      </c>
      <c r="AJ14" s="8">
        <f>AI14*(1+growth_formula!AB$5)*(1+growth_formula!AB$6)</f>
        <v>17.21529150029092</v>
      </c>
      <c r="AK14" s="8">
        <f>AJ14*(1+growth_formula!AC$5)*(1+growth_formula!AC$6)</f>
        <v>17.694966366957743</v>
      </c>
      <c r="AL14" s="8">
        <f>AK14*(1+growth_formula!AD$5)*(1+growth_formula!AD$6)</f>
        <v>18.18800655931237</v>
      </c>
      <c r="AM14" s="8">
        <f>AL14*(1+growth_formula!AE$5)*(1+growth_formula!AE$6)</f>
        <v>18.694784479461212</v>
      </c>
      <c r="AN14" s="8">
        <f>AM14*(1+growth_formula!AF$5)*(1+growth_formula!AF$6)</f>
        <v>19.215682905863055</v>
      </c>
      <c r="AO14" s="8">
        <f>AN14*(1+growth_formula!AG$5)*(1+growth_formula!AG$6)</f>
        <v>19.751095282448492</v>
      </c>
      <c r="AP14" s="8">
        <f>AO14*(1+growth_formula!AH$5)*(1+growth_formula!AH$6)</f>
        <v>20.30142601579519</v>
      </c>
      <c r="AQ14" s="129">
        <f>AP14*(1+growth_formula!AI$5)*(1+growth_formula!AI$6)</f>
        <v>20.867090780583425</v>
      </c>
    </row>
    <row r="15" spans="1:43" x14ac:dyDescent="0.35">
      <c r="A15" s="128" t="s">
        <v>8</v>
      </c>
      <c r="B15" s="2" t="s">
        <v>17</v>
      </c>
      <c r="C15" s="2" t="s">
        <v>122</v>
      </c>
      <c r="D15" s="2" t="s">
        <v>218</v>
      </c>
      <c r="E15" s="2" t="s">
        <v>218</v>
      </c>
      <c r="F15" s="2" t="s">
        <v>218</v>
      </c>
      <c r="G15" s="1" t="s">
        <v>230</v>
      </c>
      <c r="H15" s="1"/>
      <c r="I15" s="1" t="s">
        <v>231</v>
      </c>
      <c r="J15" s="1" t="s">
        <v>231</v>
      </c>
      <c r="K15" s="4">
        <v>3.3038639665718952</v>
      </c>
      <c r="L15" s="4">
        <v>1.007884834940088</v>
      </c>
      <c r="M15" s="4">
        <v>1.0858003345388914</v>
      </c>
      <c r="N15" s="4">
        <v>0.90190491934791162</v>
      </c>
      <c r="O15" s="4">
        <v>0.72020821487417386</v>
      </c>
      <c r="P15" s="8">
        <f>O15*(1+growth_formula!H$5)*(1+growth_formula!H$6)</f>
        <v>0.73496965066172448</v>
      </c>
      <c r="Q15" s="8">
        <f>P15*(1+growth_formula!I$5)*(1+growth_formula!I$6)</f>
        <v>0.75298783772550948</v>
      </c>
      <c r="R15" s="8">
        <f>Q15*(1+growth_formula!J$5)*(1+growth_formula!J$6)</f>
        <v>0.77396846335905278</v>
      </c>
      <c r="S15" s="8">
        <f>R15*(1+growth_formula!K$5)*(1+growth_formula!K$6)</f>
        <v>0.79553389844049316</v>
      </c>
      <c r="T15" s="8">
        <f>S15*(1+growth_formula!L$5)*(1+growth_formula!L$6)</f>
        <v>0.81770003930268986</v>
      </c>
      <c r="U15" s="8">
        <f>T15*(1+growth_formula!M$5)*(1+growth_formula!M$6)</f>
        <v>0.84048361834778695</v>
      </c>
      <c r="V15" s="8">
        <f>U15*(1+growth_formula!N$5)*(1+growth_formula!N$6)</f>
        <v>0.86390214471197102</v>
      </c>
      <c r="W15" s="8">
        <f>V15*(1+growth_formula!O$5)*(1+growth_formula!O$6)</f>
        <v>0.88797325028759289</v>
      </c>
      <c r="X15" s="8">
        <f>W15*(1+growth_formula!P$5)*(1+growth_formula!P$6)</f>
        <v>0.91271525317310975</v>
      </c>
      <c r="Y15" s="8">
        <f>X15*(1+growth_formula!Q$5)*(1+growth_formula!Q$6)</f>
        <v>0.93814622534999281</v>
      </c>
      <c r="Z15" s="8">
        <f>Y15*(1+growth_formula!R$5)*(1+growth_formula!R$6)</f>
        <v>0.96428601092401467</v>
      </c>
      <c r="AA15" s="8">
        <f>Z15*(1+growth_formula!S$5)*(1+growth_formula!S$6)</f>
        <v>0.99115410962716965</v>
      </c>
      <c r="AB15" s="8">
        <f>AA15*(1+growth_formula!T$5)*(1+growth_formula!T$6)</f>
        <v>1.0187708064734959</v>
      </c>
      <c r="AC15" s="8">
        <f>AB15*(1+growth_formula!U$5)*(1+growth_formula!U$6)</f>
        <v>1.0471571103874122</v>
      </c>
      <c r="AD15" s="8">
        <f>AC15*(1+growth_formula!V$5)*(1+growth_formula!V$6)</f>
        <v>1.0763341365713022</v>
      </c>
      <c r="AE15" s="8">
        <f>AD15*(1+growth_formula!W$5)*(1+growth_formula!W$6)</f>
        <v>1.1063244579060458</v>
      </c>
      <c r="AF15" s="8">
        <f>AE15*(1+growth_formula!X$5)*(1+growth_formula!X$6)</f>
        <v>1.1371500925954223</v>
      </c>
      <c r="AG15" s="8">
        <f>AF15*(1+growth_formula!Y$5)*(1+growth_formula!Y$6)</f>
        <v>1.1688346729011041</v>
      </c>
      <c r="AH15" s="8">
        <f>AG15*(1+growth_formula!Z$5)*(1+growth_formula!Z$6)</f>
        <v>1.2014022664193391</v>
      </c>
      <c r="AI15" s="8">
        <f>AH15*(1+growth_formula!AA$5)*(1+growth_formula!AA$6)</f>
        <v>1.2348773006322757</v>
      </c>
      <c r="AJ15" s="8">
        <f>AI15*(1+growth_formula!AB$5)*(1+growth_formula!AB$6)</f>
        <v>1.2692850598340681</v>
      </c>
      <c r="AK15" s="8">
        <f>AJ15*(1+growth_formula!AC$5)*(1+growth_formula!AC$6)</f>
        <v>1.304651532822795</v>
      </c>
      <c r="AL15" s="8">
        <f>AK15*(1+growth_formula!AD$5)*(1+growth_formula!AD$6)</f>
        <v>1.3410034325302655</v>
      </c>
      <c r="AM15" s="8">
        <f>AL15*(1+growth_formula!AE$5)*(1+growth_formula!AE$6)</f>
        <v>1.3783682161987756</v>
      </c>
      <c r="AN15" s="8">
        <f>AM15*(1+growth_formula!AF$5)*(1+growth_formula!AF$6)</f>
        <v>1.4167741061200565</v>
      </c>
      <c r="AO15" s="8">
        <f>AN15*(1+growth_formula!AG$5)*(1+growth_formula!AG$6)</f>
        <v>1.4562501109520785</v>
      </c>
      <c r="AP15" s="8">
        <f>AO15*(1+growth_formula!AH$5)*(1+growth_formula!AH$6)</f>
        <v>1.4968260476298096</v>
      </c>
      <c r="AQ15" s="129">
        <f>AP15*(1+growth_formula!AI$5)*(1+growth_formula!AI$6)</f>
        <v>1.5385325638864833</v>
      </c>
    </row>
    <row r="16" spans="1:43" x14ac:dyDescent="0.35">
      <c r="A16" s="128" t="s">
        <v>8</v>
      </c>
      <c r="B16" s="2" t="s">
        <v>16</v>
      </c>
      <c r="C16" s="2" t="s">
        <v>121</v>
      </c>
      <c r="D16" s="2" t="s">
        <v>218</v>
      </c>
      <c r="E16" s="2" t="s">
        <v>218</v>
      </c>
      <c r="F16" s="2" t="s">
        <v>218</v>
      </c>
      <c r="G16" s="1" t="s">
        <v>230</v>
      </c>
      <c r="H16" s="1"/>
      <c r="I16" s="1" t="s">
        <v>231</v>
      </c>
      <c r="J16" s="1" t="s">
        <v>231</v>
      </c>
      <c r="K16" s="4">
        <v>0.4508781892651425</v>
      </c>
      <c r="L16" s="4">
        <v>0.51429754007167194</v>
      </c>
      <c r="M16" s="4">
        <v>1.0817272352480691</v>
      </c>
      <c r="N16" s="4">
        <v>0.7437644897731287</v>
      </c>
      <c r="O16" s="4">
        <v>0.64499838944481613</v>
      </c>
      <c r="P16" s="8">
        <f>O16*(1+growth_formula!H$5)*(1+growth_formula!H$6)</f>
        <v>0.65821831961532473</v>
      </c>
      <c r="Q16" s="8">
        <f>P16*(1+growth_formula!I$5)*(1+growth_formula!I$6)</f>
        <v>0.67435490539265752</v>
      </c>
      <c r="R16" s="8">
        <f>Q16*(1+growth_formula!J$5)*(1+growth_formula!J$6)</f>
        <v>0.69314456852576167</v>
      </c>
      <c r="S16" s="8">
        <f>R16*(1+growth_formula!K$5)*(1+growth_formula!K$6)</f>
        <v>0.71245797068910122</v>
      </c>
      <c r="T16" s="8">
        <f>S16*(1+growth_formula!L$5)*(1+growth_formula!L$6)</f>
        <v>0.73230934819500992</v>
      </c>
      <c r="U16" s="8">
        <f>T16*(1+growth_formula!M$5)*(1+growth_formula!M$6)</f>
        <v>0.75271368611615352</v>
      </c>
      <c r="V16" s="8">
        <f>U16*(1+growth_formula!N$5)*(1+growth_formula!N$6)</f>
        <v>0.77368666514654216</v>
      </c>
      <c r="W16" s="8">
        <f>V16*(1+growth_formula!O$5)*(1+growth_formula!O$6)</f>
        <v>0.7952440759171826</v>
      </c>
      <c r="X16" s="8">
        <f>W16*(1+growth_formula!P$5)*(1+growth_formula!P$6)</f>
        <v>0.81740232360613108</v>
      </c>
      <c r="Y16" s="8">
        <f>X16*(1+growth_formula!Q$5)*(1+growth_formula!Q$6)</f>
        <v>0.84017759297593575</v>
      </c>
      <c r="Z16" s="8">
        <f>Y16*(1+growth_formula!R$5)*(1+growth_formula!R$6)</f>
        <v>0.8635876558542418</v>
      </c>
      <c r="AA16" s="8">
        <f>Z16*(1+growth_formula!S$5)*(1+growth_formula!S$6)</f>
        <v>0.88764997565714343</v>
      </c>
      <c r="AB16" s="8">
        <f>AA16*(1+growth_formula!T$5)*(1+growth_formula!T$6)</f>
        <v>0.91238271907743085</v>
      </c>
      <c r="AC16" s="8">
        <f>AB16*(1+growth_formula!U$5)*(1+growth_formula!U$6)</f>
        <v>0.93780470112183978</v>
      </c>
      <c r="AD16" s="8">
        <f>AC16*(1+growth_formula!V$5)*(1+growth_formula!V$6)</f>
        <v>0.96393483197668728</v>
      </c>
      <c r="AE16" s="8">
        <f>AD16*(1+growth_formula!W$5)*(1+growth_formula!W$6)</f>
        <v>0.99079332728449454</v>
      </c>
      <c r="AF16" s="8">
        <f>AE16*(1+growth_formula!X$5)*(1+growth_formula!X$6)</f>
        <v>1.0183999059344422</v>
      </c>
      <c r="AG16" s="8">
        <f>AF16*(1+growth_formula!Y$5)*(1+growth_formula!Y$6)</f>
        <v>1.0467757323209406</v>
      </c>
      <c r="AH16" s="8">
        <f>AG16*(1+growth_formula!Z$5)*(1+growth_formula!Z$6)</f>
        <v>1.075942360711905</v>
      </c>
      <c r="AI16" s="8">
        <f>AH16*(1+growth_formula!AA$5)*(1+growth_formula!AA$6)</f>
        <v>1.1059216676790249</v>
      </c>
      <c r="AJ16" s="8">
        <f>AI16*(1+growth_formula!AB$5)*(1+growth_formula!AB$6)</f>
        <v>1.1367362971309236</v>
      </c>
      <c r="AK16" s="8">
        <f>AJ16*(1+growth_formula!AC$5)*(1+growth_formula!AC$6)</f>
        <v>1.1684095239102901</v>
      </c>
      <c r="AL16" s="8">
        <f>AK16*(1+growth_formula!AD$5)*(1+growth_formula!AD$6)</f>
        <v>1.2009652713737848</v>
      </c>
      <c r="AM16" s="8">
        <f>AL16*(1+growth_formula!AE$5)*(1+growth_formula!AE$6)</f>
        <v>1.23442812946178</v>
      </c>
      <c r="AN16" s="8">
        <f>AM16*(1+growth_formula!AF$5)*(1+growth_formula!AF$6)</f>
        <v>1.2688233732715843</v>
      </c>
      <c r="AO16" s="8">
        <f>AN16*(1+growth_formula!AG$5)*(1+growth_formula!AG$6)</f>
        <v>1.3041769821481761</v>
      </c>
      <c r="AP16" s="8">
        <f>AO16*(1+growth_formula!AH$5)*(1+growth_formula!AH$6)</f>
        <v>1.3405156593068692</v>
      </c>
      <c r="AQ16" s="129">
        <f>AP16*(1+growth_formula!AI$5)*(1+growth_formula!AI$6)</f>
        <v>1.377866852002732</v>
      </c>
    </row>
    <row r="17" spans="1:43" x14ac:dyDescent="0.35">
      <c r="A17" s="128" t="s">
        <v>8</v>
      </c>
      <c r="B17" s="2" t="s">
        <v>15</v>
      </c>
      <c r="C17" s="2" t="s">
        <v>120</v>
      </c>
      <c r="D17" s="2" t="s">
        <v>218</v>
      </c>
      <c r="E17" s="2" t="s">
        <v>218</v>
      </c>
      <c r="F17" s="2" t="s">
        <v>218</v>
      </c>
      <c r="G17" s="1" t="s">
        <v>230</v>
      </c>
      <c r="H17" s="1"/>
      <c r="I17" s="1" t="s">
        <v>231</v>
      </c>
      <c r="J17" s="1" t="s">
        <v>231</v>
      </c>
      <c r="K17" s="4">
        <v>6.1960213539563664</v>
      </c>
      <c r="L17" s="4">
        <v>5.4878031933151217</v>
      </c>
      <c r="M17" s="4">
        <v>6.0611066159661497</v>
      </c>
      <c r="N17" s="4">
        <v>6.1711396025527936</v>
      </c>
      <c r="O17" s="4">
        <v>6.4037282812162113</v>
      </c>
      <c r="P17" s="8">
        <f>O17*(1+growth_formula!H$5)*(1+growth_formula!H$6)</f>
        <v>6.5349795247758395</v>
      </c>
      <c r="Q17" s="8">
        <f>P17*(1+growth_formula!I$5)*(1+growth_formula!I$6)</f>
        <v>6.6951881584648669</v>
      </c>
      <c r="R17" s="8">
        <f>Q17*(1+growth_formula!J$5)*(1+growth_formula!J$6)</f>
        <v>6.881737302104673</v>
      </c>
      <c r="S17" s="8">
        <f>R17*(1+growth_formula!K$5)*(1+growth_formula!K$6)</f>
        <v>7.0734862764646484</v>
      </c>
      <c r="T17" s="8">
        <f>S17*(1+growth_formula!L$5)*(1+growth_formula!L$6)</f>
        <v>7.2705764237208426</v>
      </c>
      <c r="U17" s="8">
        <f>T17*(1+growth_formula!M$5)*(1+growth_formula!M$6)</f>
        <v>7.4731565199557952</v>
      </c>
      <c r="V17" s="8">
        <f>U17*(1+growth_formula!N$5)*(1+growth_formula!N$6)</f>
        <v>7.6813822475794842</v>
      </c>
      <c r="W17" s="8">
        <f>V17*(1+growth_formula!O$5)*(1+growth_formula!O$6)</f>
        <v>7.8954103804878004</v>
      </c>
      <c r="X17" s="8">
        <f>W17*(1+growth_formula!P$5)*(1+growth_formula!P$6)</f>
        <v>8.1154037939753145</v>
      </c>
      <c r="Y17" s="8">
        <f>X17*(1+growth_formula!Q$5)*(1+growth_formula!Q$6)</f>
        <v>8.341523174988458</v>
      </c>
      <c r="Z17" s="8">
        <f>Y17*(1+growth_formula!R$5)*(1+growth_formula!R$6)</f>
        <v>8.5739449673093571</v>
      </c>
      <c r="AA17" s="8">
        <f>Z17*(1+growth_formula!S$5)*(1+growth_formula!S$6)</f>
        <v>8.8128425527221541</v>
      </c>
      <c r="AB17" s="8">
        <f>AA17*(1+growth_formula!T$5)*(1+growth_formula!T$6)</f>
        <v>9.0583962953429467</v>
      </c>
      <c r="AC17" s="8">
        <f>AB17*(1+growth_formula!U$5)*(1+growth_formula!U$6)</f>
        <v>9.3107929959339035</v>
      </c>
      <c r="AD17" s="8">
        <f>AC17*(1+growth_formula!V$5)*(1+growth_formula!V$6)</f>
        <v>9.5702204002272655</v>
      </c>
      <c r="AE17" s="8">
        <f>AD17*(1+growth_formula!W$5)*(1+growth_formula!W$6)</f>
        <v>9.8368792148974258</v>
      </c>
      <c r="AF17" s="8">
        <f>AE17*(1+growth_formula!X$5)*(1+growth_formula!X$6)</f>
        <v>10.110965214709699</v>
      </c>
      <c r="AG17" s="8">
        <f>AF17*(1+growth_formula!Y$5)*(1+growth_formula!Y$6)</f>
        <v>10.39268852581829</v>
      </c>
      <c r="AH17" s="8">
        <f>AG17*(1+growth_formula!Z$5)*(1+growth_formula!Z$6)</f>
        <v>10.682263145152936</v>
      </c>
      <c r="AI17" s="8">
        <f>AH17*(1+growth_formula!AA$5)*(1+growth_formula!AA$6)</f>
        <v>10.979906269567332</v>
      </c>
      <c r="AJ17" s="8">
        <f>AI17*(1+growth_formula!AB$5)*(1+growth_formula!AB$6)</f>
        <v>11.285842714255471</v>
      </c>
      <c r="AK17" s="8">
        <f>AJ17*(1+growth_formula!AC$5)*(1+growth_formula!AC$6)</f>
        <v>11.600303558505001</v>
      </c>
      <c r="AL17" s="8">
        <f>AK17*(1+growth_formula!AD$5)*(1+growth_formula!AD$6)</f>
        <v>11.923526320235556</v>
      </c>
      <c r="AM17" s="8">
        <f>AL17*(1+growth_formula!AE$5)*(1+growth_formula!AE$6)</f>
        <v>12.255755135400301</v>
      </c>
      <c r="AN17" s="8">
        <f>AM17*(1+growth_formula!AF$5)*(1+growth_formula!AF$6)</f>
        <v>12.597240942386204</v>
      </c>
      <c r="AO17" s="8">
        <f>AN17*(1+growth_formula!AG$5)*(1+growth_formula!AG$6)</f>
        <v>12.948241671552298</v>
      </c>
      <c r="AP17" s="8">
        <f>AO17*(1+growth_formula!AH$5)*(1+growth_formula!AH$6)</f>
        <v>13.309022440049114</v>
      </c>
      <c r="AQ17" s="129">
        <f>AP17*(1+growth_formula!AI$5)*(1+growth_formula!AI$6)</f>
        <v>13.679855752066425</v>
      </c>
    </row>
    <row r="18" spans="1:43" x14ac:dyDescent="0.35">
      <c r="A18" s="128" t="s">
        <v>8</v>
      </c>
      <c r="B18" s="2" t="s">
        <v>24</v>
      </c>
      <c r="C18" s="2" t="s">
        <v>128</v>
      </c>
      <c r="D18" s="2" t="s">
        <v>218</v>
      </c>
      <c r="E18" s="2" t="s">
        <v>218</v>
      </c>
      <c r="F18" s="2" t="s">
        <v>218</v>
      </c>
      <c r="G18" s="1" t="s">
        <v>230</v>
      </c>
      <c r="H18" s="1"/>
      <c r="I18" s="1" t="s">
        <v>231</v>
      </c>
      <c r="J18" s="1" t="s">
        <v>231</v>
      </c>
      <c r="K18" s="4">
        <v>0.81973599450096035</v>
      </c>
      <c r="L18" s="4">
        <v>2.9518329424996104</v>
      </c>
      <c r="M18" s="4">
        <v>2.8621534821971615</v>
      </c>
      <c r="N18" s="4">
        <v>3.2247064861464434</v>
      </c>
      <c r="O18" s="4">
        <v>3.6870229209869909</v>
      </c>
      <c r="P18" s="8">
        <f>O18*(1+growth_formula!H$5)*(1+growth_formula!H$6)</f>
        <v>3.7625923896091802</v>
      </c>
      <c r="Q18" s="8">
        <f>P18*(1+growth_formula!I$5)*(1+growth_formula!I$6)</f>
        <v>3.8548344209089942</v>
      </c>
      <c r="R18" s="8">
        <f>Q18*(1+growth_formula!J$5)*(1+growth_formula!J$6)</f>
        <v>3.9622423149178623</v>
      </c>
      <c r="S18" s="8">
        <f>R18*(1+growth_formula!K$5)*(1+growth_formula!K$6)</f>
        <v>4.0726440734707259</v>
      </c>
      <c r="T18" s="8">
        <f>S18*(1+growth_formula!L$5)*(1+growth_formula!L$6)</f>
        <v>4.1861210760109211</v>
      </c>
      <c r="U18" s="8">
        <f>T18*(1+growth_formula!M$5)*(1+growth_formula!M$6)</f>
        <v>4.302758982142092</v>
      </c>
      <c r="V18" s="8">
        <f>U18*(1+growth_formula!N$5)*(1+growth_formula!N$6)</f>
        <v>4.422647427868263</v>
      </c>
      <c r="W18" s="8">
        <f>V18*(1+growth_formula!O$5)*(1+growth_formula!O$6)</f>
        <v>4.5458766776294874</v>
      </c>
      <c r="X18" s="8">
        <f>W18*(1+growth_formula!P$5)*(1+growth_formula!P$6)</f>
        <v>4.6725405088188667</v>
      </c>
      <c r="Y18" s="8">
        <f>X18*(1+growth_formula!Q$5)*(1+growth_formula!Q$6)</f>
        <v>4.8027314388619677</v>
      </c>
      <c r="Z18" s="8">
        <f>Y18*(1+growth_formula!R$5)*(1+growth_formula!R$6)</f>
        <v>4.9365510573704041</v>
      </c>
      <c r="AA18" s="8">
        <f>Z18*(1+growth_formula!S$5)*(1+growth_formula!S$6)</f>
        <v>5.0740991909739348</v>
      </c>
      <c r="AB18" s="8">
        <f>AA18*(1+growth_formula!T$5)*(1+growth_formula!T$6)</f>
        <v>5.2154796864632056</v>
      </c>
      <c r="AC18" s="8">
        <f>AB18*(1+growth_formula!U$5)*(1+growth_formula!U$6)</f>
        <v>5.360800096604593</v>
      </c>
      <c r="AD18" s="8">
        <f>AC18*(1+growth_formula!V$5)*(1+growth_formula!V$6)</f>
        <v>5.5101685182422644</v>
      </c>
      <c r="AE18" s="8">
        <f>AD18*(1+growth_formula!W$5)*(1+growth_formula!W$6)</f>
        <v>5.6637005106373852</v>
      </c>
      <c r="AF18" s="8">
        <f>AE18*(1+growth_formula!X$5)*(1+growth_formula!X$6)</f>
        <v>5.8215087934456555</v>
      </c>
      <c r="AG18" s="8">
        <f>AF18*(1+growth_formula!Y$5)*(1+growth_formula!Y$6)</f>
        <v>5.9837143493060676</v>
      </c>
      <c r="AH18" s="8">
        <f>AG18*(1+growth_formula!Z$5)*(1+growth_formula!Z$6)</f>
        <v>6.150440389502787</v>
      </c>
      <c r="AI18" s="8">
        <f>AH18*(1+growth_formula!AA$5)*(1+growth_formula!AA$6)</f>
        <v>6.3218119677143525</v>
      </c>
      <c r="AJ18" s="8">
        <f>AI18*(1+growth_formula!AB$5)*(1+growth_formula!AB$6)</f>
        <v>6.4979585239695785</v>
      </c>
      <c r="AK18" s="8">
        <f>AJ18*(1+growth_formula!AC$5)*(1+growth_formula!AC$6)</f>
        <v>6.6790131049239001</v>
      </c>
      <c r="AL18" s="8">
        <f>AK18*(1+growth_formula!AD$5)*(1+growth_formula!AD$6)</f>
        <v>6.8651124643518955</v>
      </c>
      <c r="AM18" s="8">
        <f>AL18*(1+growth_formula!AE$5)*(1+growth_formula!AE$6)</f>
        <v>7.0563971664398677</v>
      </c>
      <c r="AN18" s="8">
        <f>AM18*(1+growth_formula!AF$5)*(1+growth_formula!AF$6)</f>
        <v>7.2530116919565</v>
      </c>
      <c r="AO18" s="8">
        <f>AN18*(1+growth_formula!AG$5)*(1+growth_formula!AG$6)</f>
        <v>7.4551045473817688</v>
      </c>
      <c r="AP18" s="8">
        <f>AO18*(1+growth_formula!AH$5)*(1+growth_formula!AH$6)</f>
        <v>7.6628283770765586</v>
      </c>
      <c r="AQ18" s="129">
        <f>AP18*(1+growth_formula!AI$5)*(1+growth_formula!AI$6)</f>
        <v>7.8763400785776829</v>
      </c>
    </row>
    <row r="19" spans="1:43" x14ac:dyDescent="0.35">
      <c r="A19" s="128" t="s">
        <v>8</v>
      </c>
      <c r="B19" s="2" t="s">
        <v>20</v>
      </c>
      <c r="C19" s="2" t="s">
        <v>125</v>
      </c>
      <c r="D19" s="2" t="s">
        <v>218</v>
      </c>
      <c r="E19" s="2" t="s">
        <v>218</v>
      </c>
      <c r="F19" s="2" t="s">
        <v>218</v>
      </c>
      <c r="G19" s="1" t="s">
        <v>230</v>
      </c>
      <c r="H19" s="1"/>
      <c r="I19" s="1" t="s">
        <v>231</v>
      </c>
      <c r="J19" s="1" t="s">
        <v>231</v>
      </c>
      <c r="K19" s="4">
        <v>15.119207586518225</v>
      </c>
      <c r="L19" s="4">
        <v>15.800129263810637</v>
      </c>
      <c r="M19" s="4">
        <v>10.126157722572827</v>
      </c>
      <c r="N19" s="4">
        <v>3.6739078823262652</v>
      </c>
      <c r="O19" s="4">
        <v>10.9615140371412</v>
      </c>
      <c r="P19" s="8">
        <f>O19*(1+growth_formula!H$5)*(1+growth_formula!H$6)</f>
        <v>11.186181962682515</v>
      </c>
      <c r="Q19" s="8">
        <f>P19*(1+growth_formula!I$5)*(1+growth_formula!I$6)</f>
        <v>11.460417393970982</v>
      </c>
      <c r="R19" s="8">
        <f>Q19*(1+growth_formula!J$5)*(1+growth_formula!J$6)</f>
        <v>11.779740914086991</v>
      </c>
      <c r="S19" s="8">
        <f>R19*(1+growth_formula!K$5)*(1+growth_formula!K$6)</f>
        <v>12.107965189345451</v>
      </c>
      <c r="T19" s="8">
        <f>S19*(1+growth_formula!L$5)*(1+growth_formula!L$6)</f>
        <v>12.44533216071868</v>
      </c>
      <c r="U19" s="8">
        <f>T19*(1+growth_formula!M$5)*(1+growth_formula!M$6)</f>
        <v>12.792096494089661</v>
      </c>
      <c r="V19" s="8">
        <f>U19*(1+growth_formula!N$5)*(1+growth_formula!N$6)</f>
        <v>13.148524677174205</v>
      </c>
      <c r="W19" s="8">
        <f>V19*(1+growth_formula!O$5)*(1+growth_formula!O$6)</f>
        <v>13.514885066027565</v>
      </c>
      <c r="X19" s="8">
        <f>W19*(1+growth_formula!P$5)*(1+growth_formula!P$6)</f>
        <v>13.891456460709538</v>
      </c>
      <c r="Y19" s="8">
        <f>X19*(1+growth_formula!Q$5)*(1+growth_formula!Q$6)</f>
        <v>14.278513915398184</v>
      </c>
      <c r="Z19" s="8">
        <f>Y19*(1+growth_formula!R$5)*(1+growth_formula!R$6)</f>
        <v>14.676359455868118</v>
      </c>
      <c r="AA19" s="8">
        <f>Z19*(1+growth_formula!S$5)*(1+growth_formula!S$6)</f>
        <v>15.085289866551342</v>
      </c>
      <c r="AB19" s="8">
        <f>AA19*(1+growth_formula!T$5)*(1+growth_formula!T$6)</f>
        <v>15.505613883812609</v>
      </c>
      <c r="AC19" s="8">
        <f>AB19*(1+growth_formula!U$5)*(1+growth_formula!U$6)</f>
        <v>15.937651261877383</v>
      </c>
      <c r="AD19" s="8">
        <f>AC19*(1+growth_formula!V$5)*(1+growth_formula!V$6)</f>
        <v>16.38172337251364</v>
      </c>
      <c r="AE19" s="8">
        <f>AD19*(1+growth_formula!W$5)*(1+growth_formula!W$6)</f>
        <v>16.838173773244772</v>
      </c>
      <c r="AF19" s="8">
        <f>AE19*(1+growth_formula!X$5)*(1+growth_formula!X$6)</f>
        <v>17.30733757945104</v>
      </c>
      <c r="AG19" s="8">
        <f>AF19*(1+growth_formula!Y$5)*(1+growth_formula!Y$6)</f>
        <v>17.789574472350598</v>
      </c>
      <c r="AH19" s="8">
        <f>AG19*(1+growth_formula!Z$5)*(1+growth_formula!Z$6)</f>
        <v>18.285250758920601</v>
      </c>
      <c r="AI19" s="8">
        <f>AH19*(1+growth_formula!AA$5)*(1+growth_formula!AA$6)</f>
        <v>18.794738223574129</v>
      </c>
      <c r="AJ19" s="8">
        <f>AI19*(1+growth_formula!AB$5)*(1+growth_formula!AB$6)</f>
        <v>19.318421691337569</v>
      </c>
      <c r="AK19" s="8">
        <f>AJ19*(1+growth_formula!AC$5)*(1+growth_formula!AC$6)</f>
        <v>19.856696709733235</v>
      </c>
      <c r="AL19" s="8">
        <f>AK19*(1+growth_formula!AD$5)*(1+growth_formula!AD$6)</f>
        <v>20.409969847543529</v>
      </c>
      <c r="AM19" s="8">
        <f>AL19*(1+growth_formula!AE$5)*(1+growth_formula!AE$6)</f>
        <v>20.978659001899636</v>
      </c>
      <c r="AN19" s="8">
        <f>AM19*(1+growth_formula!AF$5)*(1+growth_formula!AF$6)</f>
        <v>21.563193713926726</v>
      </c>
      <c r="AO19" s="8">
        <f>AN19*(1+growth_formula!AG$5)*(1+growth_formula!AG$6)</f>
        <v>22.164015493184078</v>
      </c>
      <c r="AP19" s="8">
        <f>AO19*(1+growth_formula!AH$5)*(1+growth_formula!AH$6)</f>
        <v>22.781578151145162</v>
      </c>
      <c r="AQ19" s="129">
        <f>AP19*(1+growth_formula!AI$5)*(1+growth_formula!AI$6)</f>
        <v>23.416348143969607</v>
      </c>
    </row>
    <row r="20" spans="1:43" s="92" customFormat="1" x14ac:dyDescent="0.35">
      <c r="A20" s="126" t="s">
        <v>8</v>
      </c>
      <c r="B20" s="87" t="s">
        <v>19</v>
      </c>
      <c r="C20" s="87" t="s">
        <v>124</v>
      </c>
      <c r="D20" s="87" t="s">
        <v>218</v>
      </c>
      <c r="E20" s="87" t="s">
        <v>218</v>
      </c>
      <c r="F20" s="87" t="s">
        <v>218</v>
      </c>
      <c r="G20" s="89" t="s">
        <v>222</v>
      </c>
      <c r="H20" s="89">
        <v>0</v>
      </c>
      <c r="I20" s="89" t="s">
        <v>231</v>
      </c>
      <c r="J20" s="89" t="s">
        <v>231</v>
      </c>
      <c r="K20" s="90">
        <v>0</v>
      </c>
      <c r="L20" s="90"/>
      <c r="M20" s="90"/>
      <c r="N20" s="90"/>
      <c r="O20" s="90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127"/>
    </row>
    <row r="21" spans="1:43" s="92" customFormat="1" x14ac:dyDescent="0.35">
      <c r="A21" s="126" t="s">
        <v>8</v>
      </c>
      <c r="B21" s="87" t="s">
        <v>276</v>
      </c>
      <c r="C21" s="87" t="s">
        <v>277</v>
      </c>
      <c r="D21" s="87" t="s">
        <v>218</v>
      </c>
      <c r="E21" s="87" t="s">
        <v>218</v>
      </c>
      <c r="F21" s="87" t="s">
        <v>218</v>
      </c>
      <c r="G21" s="89" t="s">
        <v>222</v>
      </c>
      <c r="H21" s="89">
        <v>0</v>
      </c>
      <c r="I21" s="89" t="s">
        <v>231</v>
      </c>
      <c r="J21" s="89" t="s">
        <v>231</v>
      </c>
      <c r="K21" s="90">
        <v>1</v>
      </c>
      <c r="L21" s="90"/>
      <c r="M21" s="90"/>
      <c r="N21" s="90"/>
      <c r="O21" s="90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127"/>
    </row>
    <row r="22" spans="1:43" s="92" customFormat="1" x14ac:dyDescent="0.35">
      <c r="A22" s="126" t="s">
        <v>8</v>
      </c>
      <c r="B22" s="87" t="s">
        <v>23</v>
      </c>
      <c r="C22" s="87" t="s">
        <v>278</v>
      </c>
      <c r="D22" s="87" t="s">
        <v>218</v>
      </c>
      <c r="E22" s="87" t="s">
        <v>218</v>
      </c>
      <c r="F22" s="87" t="s">
        <v>218</v>
      </c>
      <c r="G22" s="89" t="s">
        <v>222</v>
      </c>
      <c r="H22" s="89">
        <v>0</v>
      </c>
      <c r="I22" s="89" t="s">
        <v>231</v>
      </c>
      <c r="J22" s="89" t="s">
        <v>231</v>
      </c>
      <c r="K22" s="90">
        <v>1</v>
      </c>
      <c r="L22" s="90"/>
      <c r="M22" s="90"/>
      <c r="N22" s="90"/>
      <c r="O22" s="90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127"/>
    </row>
    <row r="23" spans="1:43" x14ac:dyDescent="0.35">
      <c r="A23" s="128" t="s">
        <v>8</v>
      </c>
      <c r="B23" s="2" t="s">
        <v>28</v>
      </c>
      <c r="C23" s="2" t="s">
        <v>132</v>
      </c>
      <c r="D23" s="2" t="s">
        <v>218</v>
      </c>
      <c r="E23" s="2" t="s">
        <v>218</v>
      </c>
      <c r="F23" s="2" t="s">
        <v>218</v>
      </c>
      <c r="G23" s="1" t="s">
        <v>230</v>
      </c>
      <c r="H23" s="1"/>
      <c r="I23" s="1" t="s">
        <v>231</v>
      </c>
      <c r="J23" s="1" t="s">
        <v>231</v>
      </c>
      <c r="K23" s="4">
        <v>57.879108955313448</v>
      </c>
      <c r="L23" s="4">
        <v>57.14600595497113</v>
      </c>
      <c r="M23" s="4">
        <v>58.115920292139762</v>
      </c>
      <c r="N23" s="4">
        <v>56.275410503153175</v>
      </c>
      <c r="O23" s="4">
        <v>54.456498621465691</v>
      </c>
      <c r="P23" s="8">
        <f>O23*(1+growth_formula!H$5)*(1+growth_formula!H$6)</f>
        <v>55.572642662888555</v>
      </c>
      <c r="Q23" s="8">
        <f>P23*(1+growth_formula!I$5)*(1+growth_formula!I$6)</f>
        <v>56.935036702189734</v>
      </c>
      <c r="R23" s="8">
        <f>Q23*(1+growth_formula!J$5)*(1+growth_formula!J$6)</f>
        <v>58.521427119980437</v>
      </c>
      <c r="S23" s="8">
        <f>R23*(1+growth_formula!K$5)*(1+growth_formula!K$6)</f>
        <v>60.152036243189258</v>
      </c>
      <c r="T23" s="8">
        <f>S23*(1+growth_formula!L$5)*(1+growth_formula!L$6)</f>
        <v>61.828066027876346</v>
      </c>
      <c r="U23" s="8">
        <f>T23*(1+growth_formula!M$5)*(1+growth_formula!M$6)</f>
        <v>63.550781647106199</v>
      </c>
      <c r="V23" s="8">
        <f>U23*(1+growth_formula!N$5)*(1+growth_formula!N$6)</f>
        <v>65.321507004481845</v>
      </c>
      <c r="W23" s="8">
        <f>V23*(1+growth_formula!O$5)*(1+growth_formula!O$6)</f>
        <v>67.141575285465038</v>
      </c>
      <c r="X23" s="8">
        <f>W23*(1+growth_formula!P$5)*(1+growth_formula!P$6)</f>
        <v>69.012371561043267</v>
      </c>
      <c r="Y23" s="8">
        <f>X23*(1+growth_formula!Q$5)*(1+growth_formula!Q$6)</f>
        <v>70.935262292767163</v>
      </c>
      <c r="Z23" s="8">
        <f>Y23*(1+growth_formula!R$5)*(1+growth_formula!R$6)</f>
        <v>72.911747936333214</v>
      </c>
      <c r="AA23" s="8">
        <f>Z23*(1+growth_formula!S$5)*(1+growth_formula!S$6)</f>
        <v>74.943302908592713</v>
      </c>
      <c r="AB23" s="8">
        <f>AA23*(1+growth_formula!T$5)*(1+growth_formula!T$6)</f>
        <v>77.031461003268362</v>
      </c>
      <c r="AC23" s="8">
        <f>AB23*(1+growth_formula!U$5)*(1+growth_formula!U$6)</f>
        <v>79.177810750510218</v>
      </c>
      <c r="AD23" s="8">
        <f>AC23*(1+growth_formula!V$5)*(1+growth_formula!V$6)</f>
        <v>81.383948716374803</v>
      </c>
      <c r="AE23" s="8">
        <f>AD23*(1+growth_formula!W$5)*(1+growth_formula!W$6)</f>
        <v>83.651581685138027</v>
      </c>
      <c r="AF23" s="8">
        <f>AE23*(1+growth_formula!X$5)*(1+growth_formula!X$6)</f>
        <v>85.982374500742225</v>
      </c>
      <c r="AG23" s="8">
        <f>AF23*(1+growth_formula!Y$5)*(1+growth_formula!Y$6)</f>
        <v>88.378114049532996</v>
      </c>
      <c r="AH23" s="8">
        <f>AG23*(1+growth_formula!Z$5)*(1+growth_formula!Z$6)</f>
        <v>90.84062013444354</v>
      </c>
      <c r="AI23" s="8">
        <f>AH23*(1+growth_formula!AA$5)*(1+growth_formula!AA$6)</f>
        <v>93.371739770157205</v>
      </c>
      <c r="AJ23" s="8">
        <f>AI23*(1+growth_formula!AB$5)*(1+growth_formula!AB$6)</f>
        <v>95.973384756763608</v>
      </c>
      <c r="AK23" s="8">
        <f>AJ23*(1+growth_formula!AC$5)*(1+growth_formula!AC$6)</f>
        <v>98.647520163415678</v>
      </c>
      <c r="AL23" s="8">
        <f>AK23*(1+growth_formula!AD$5)*(1+growth_formula!AD$6)</f>
        <v>101.39616581258169</v>
      </c>
      <c r="AM23" s="8">
        <f>AL23*(1+growth_formula!AE$5)*(1+growth_formula!AE$6)</f>
        <v>104.2213978056534</v>
      </c>
      <c r="AN23" s="8">
        <f>AM23*(1+growth_formula!AF$5)*(1+growth_formula!AF$6)</f>
        <v>107.12535009106269</v>
      </c>
      <c r="AO23" s="8">
        <f>AN23*(1+growth_formula!AG$5)*(1+growth_formula!AG$6)</f>
        <v>110.11021607609112</v>
      </c>
      <c r="AP23" s="8">
        <f>AO23*(1+growth_formula!AH$5)*(1+growth_formula!AH$6)</f>
        <v>113.17825028358982</v>
      </c>
      <c r="AQ23" s="129">
        <f>AP23*(1+growth_formula!AI$5)*(1+growth_formula!AI$6)</f>
        <v>116.33177005486108</v>
      </c>
    </row>
    <row r="24" spans="1:43" x14ac:dyDescent="0.35">
      <c r="A24" s="128" t="s">
        <v>8</v>
      </c>
      <c r="B24" s="2" t="s">
        <v>26</v>
      </c>
      <c r="C24" s="2" t="s">
        <v>130</v>
      </c>
      <c r="D24" s="2" t="s">
        <v>218</v>
      </c>
      <c r="E24" s="2" t="s">
        <v>218</v>
      </c>
      <c r="F24" s="2" t="s">
        <v>218</v>
      </c>
      <c r="G24" s="1" t="s">
        <v>230</v>
      </c>
      <c r="H24" s="1"/>
      <c r="I24" s="1" t="s">
        <v>231</v>
      </c>
      <c r="J24" s="1" t="s">
        <v>231</v>
      </c>
      <c r="K24" s="4">
        <v>9.0723633491959372</v>
      </c>
      <c r="L24" s="4">
        <v>9.5108443820013502</v>
      </c>
      <c r="M24" s="4">
        <v>9.7081912416556939</v>
      </c>
      <c r="N24" s="4">
        <v>10.895946464682492</v>
      </c>
      <c r="O24" s="4">
        <v>10.095818164065488</v>
      </c>
      <c r="P24" s="8">
        <f>O24*(1+growth_formula!H$5)*(1+growth_formula!H$6)</f>
        <v>10.302742729036851</v>
      </c>
      <c r="Q24" s="8">
        <f>P24*(1+growth_formula!I$5)*(1+growth_formula!I$6)</f>
        <v>10.555320159403806</v>
      </c>
      <c r="R24" s="8">
        <f>Q24*(1+growth_formula!J$5)*(1+growth_formula!J$6)</f>
        <v>10.849424804407876</v>
      </c>
      <c r="S24" s="8">
        <f>R24*(1+growth_formula!K$5)*(1+growth_formula!K$6)</f>
        <v>11.1517272590518</v>
      </c>
      <c r="T24" s="8">
        <f>S24*(1+growth_formula!L$5)*(1+growth_formula!L$6)</f>
        <v>11.462450356792219</v>
      </c>
      <c r="U24" s="8">
        <f>T24*(1+growth_formula!M$5)*(1+growth_formula!M$6)</f>
        <v>11.781828651034669</v>
      </c>
      <c r="V24" s="8">
        <f>U24*(1+growth_formula!N$5)*(1+growth_formula!N$6)</f>
        <v>12.110107583377147</v>
      </c>
      <c r="W24" s="8">
        <f>V24*(1+growth_formula!O$5)*(1+growth_formula!O$6)</f>
        <v>12.447534316203233</v>
      </c>
      <c r="X24" s="8">
        <f>W24*(1+growth_formula!P$5)*(1+growth_formula!P$6)</f>
        <v>12.794365631075978</v>
      </c>
      <c r="Y24" s="8">
        <f>X24*(1+growth_formula!Q$5)*(1+growth_formula!Q$6)</f>
        <v>13.150854859511224</v>
      </c>
      <c r="Z24" s="8">
        <f>Y24*(1+growth_formula!R$5)*(1+growth_formula!R$6)</f>
        <v>13.517280174514182</v>
      </c>
      <c r="AA24" s="8">
        <f>Z24*(1+growth_formula!S$5)*(1+growth_formula!S$6)</f>
        <v>13.89391492168741</v>
      </c>
      <c r="AB24" s="8">
        <f>AA24*(1+growth_formula!T$5)*(1+growth_formula!T$6)</f>
        <v>14.28104345465109</v>
      </c>
      <c r="AC24" s="8">
        <f>AB24*(1+growth_formula!U$5)*(1+growth_formula!U$6)</f>
        <v>14.678960274740218</v>
      </c>
      <c r="AD24" s="8">
        <f>AC24*(1+growth_formula!V$5)*(1+growth_formula!V$6)</f>
        <v>15.08796137308536</v>
      </c>
      <c r="AE24" s="8">
        <f>AD24*(1+growth_formula!W$5)*(1+growth_formula!W$6)</f>
        <v>15.508363174431604</v>
      </c>
      <c r="AF24" s="8">
        <f>AE24*(1+growth_formula!X$5)*(1+growth_formula!X$6)</f>
        <v>15.94047432810711</v>
      </c>
      <c r="AG24" s="8">
        <f>AF24*(1+growth_formula!Y$5)*(1+growth_formula!Y$6)</f>
        <v>16.38462610916778</v>
      </c>
      <c r="AH24" s="8">
        <f>AG24*(1+growth_formula!Z$5)*(1+growth_formula!Z$6)</f>
        <v>16.84115589515299</v>
      </c>
      <c r="AI24" s="8">
        <f>AH24*(1+growth_formula!AA$5)*(1+growth_formula!AA$6)</f>
        <v>17.31040610845238</v>
      </c>
      <c r="AJ24" s="8">
        <f>AI24*(1+growth_formula!AB$5)*(1+growth_formula!AB$6)</f>
        <v>17.792731182174201</v>
      </c>
      <c r="AK24" s="8">
        <f>AJ24*(1+growth_formula!AC$5)*(1+growth_formula!AC$6)</f>
        <v>18.288495425103452</v>
      </c>
      <c r="AL24" s="8">
        <f>AK24*(1+growth_formula!AD$5)*(1+growth_formula!AD$6)</f>
        <v>18.798073296870832</v>
      </c>
      <c r="AM24" s="8">
        <f>AL24*(1+growth_formula!AE$5)*(1+growth_formula!AE$6)</f>
        <v>19.321849690788842</v>
      </c>
      <c r="AN24" s="8">
        <f>AM24*(1+growth_formula!AF$5)*(1+growth_formula!AF$6)</f>
        <v>19.860220224568589</v>
      </c>
      <c r="AO24" s="8">
        <f>AN24*(1+growth_formula!AG$5)*(1+growth_formula!AG$6)</f>
        <v>20.413591539136963</v>
      </c>
      <c r="AP24" s="8">
        <f>AO24*(1+growth_formula!AH$5)*(1+growth_formula!AH$6)</f>
        <v>20.98238160577981</v>
      </c>
      <c r="AQ24" s="129">
        <f>AP24*(1+growth_formula!AI$5)*(1+growth_formula!AI$6)</f>
        <v>21.567020041843165</v>
      </c>
    </row>
    <row r="25" spans="1:43" x14ac:dyDescent="0.35">
      <c r="A25" s="128" t="s">
        <v>8</v>
      </c>
      <c r="B25" s="2" t="s">
        <v>25</v>
      </c>
      <c r="C25" s="2" t="s">
        <v>129</v>
      </c>
      <c r="D25" s="2" t="s">
        <v>218</v>
      </c>
      <c r="E25" s="2" t="s">
        <v>218</v>
      </c>
      <c r="F25" s="2" t="s">
        <v>218</v>
      </c>
      <c r="G25" s="1" t="s">
        <v>230</v>
      </c>
      <c r="H25" s="1"/>
      <c r="I25" s="1" t="s">
        <v>231</v>
      </c>
      <c r="J25" s="1" t="s">
        <v>231</v>
      </c>
      <c r="K25" s="4">
        <v>1.0711848288175179</v>
      </c>
      <c r="L25" s="4">
        <v>2.1998690895089372</v>
      </c>
      <c r="M25" s="4">
        <v>2.838523923194602</v>
      </c>
      <c r="N25" s="4">
        <v>3.492028208111746</v>
      </c>
      <c r="O25" s="4">
        <v>4.5353018787755452</v>
      </c>
      <c r="P25" s="8">
        <f>O25*(1+growth_formula!H$5)*(1+growth_formula!H$6)</f>
        <v>4.6282577297059593</v>
      </c>
      <c r="Q25" s="8">
        <f>P25*(1+growth_formula!I$5)*(1+growth_formula!I$6)</f>
        <v>4.7417220251066867</v>
      </c>
      <c r="R25" s="8">
        <f>Q25*(1+growth_formula!J$5)*(1+growth_formula!J$6)</f>
        <v>4.8738414162612562</v>
      </c>
      <c r="S25" s="8">
        <f>R25*(1+growth_formula!K$5)*(1+growth_formula!K$6)</f>
        <v>5.0096434749180796</v>
      </c>
      <c r="T25" s="8">
        <f>S25*(1+growth_formula!L$5)*(1+growth_formula!L$6)</f>
        <v>5.1492283036124986</v>
      </c>
      <c r="U25" s="8">
        <f>T25*(1+growth_formula!M$5)*(1+growth_formula!M$6)</f>
        <v>5.2927012697831399</v>
      </c>
      <c r="V25" s="8">
        <f>U25*(1+growth_formula!N$5)*(1+growth_formula!N$6)</f>
        <v>5.4401726321254786</v>
      </c>
      <c r="W25" s="8">
        <f>V25*(1+growth_formula!O$5)*(1+growth_formula!O$6)</f>
        <v>5.5917534223562528</v>
      </c>
      <c r="X25" s="8">
        <f>W25*(1+growth_formula!P$5)*(1+growth_formula!P$6)</f>
        <v>5.7475589933756819</v>
      </c>
      <c r="Y25" s="8">
        <f>X25*(1+growth_formula!Q$5)*(1+growth_formula!Q$6)</f>
        <v>5.9077031482338107</v>
      </c>
      <c r="Z25" s="8">
        <f>Y25*(1+growth_formula!R$5)*(1+growth_formula!R$6)</f>
        <v>6.07231084941834</v>
      </c>
      <c r="AA25" s="8">
        <f>Z25*(1+growth_formula!S$5)*(1+growth_formula!S$6)</f>
        <v>6.2415048908232054</v>
      </c>
      <c r="AB25" s="8">
        <f>AA25*(1+growth_formula!T$5)*(1+growth_formula!T$6)</f>
        <v>6.415413011427745</v>
      </c>
      <c r="AC25" s="8">
        <f>AB25*(1+growth_formula!U$5)*(1+growth_formula!U$6)</f>
        <v>6.5941675088264864</v>
      </c>
      <c r="AD25" s="8">
        <f>AC25*(1+growth_formula!V$5)*(1+growth_formula!V$6)</f>
        <v>6.7779013498685501</v>
      </c>
      <c r="AE25" s="8">
        <f>AD25*(1+growth_formula!W$5)*(1+growth_formula!W$6)</f>
        <v>6.9667566807096577</v>
      </c>
      <c r="AF25" s="8">
        <f>AE25*(1+growth_formula!X$5)*(1+growth_formula!X$6)</f>
        <v>7.160872154587727</v>
      </c>
      <c r="AG25" s="8">
        <f>AF25*(1+growth_formula!Y$5)*(1+growth_formula!Y$6)</f>
        <v>7.3603965888010707</v>
      </c>
      <c r="AH25" s="8">
        <f>AG25*(1+growth_formula!Z$5)*(1+growth_formula!Z$6)</f>
        <v>7.5654815420409536</v>
      </c>
      <c r="AI25" s="8">
        <f>AH25*(1+growth_formula!AA$5)*(1+growth_formula!AA$6)</f>
        <v>7.7762808392754792</v>
      </c>
      <c r="AJ25" s="8">
        <f>AI25*(1+growth_formula!AB$5)*(1+growth_formula!AB$6)</f>
        <v>7.9929537009972922</v>
      </c>
      <c r="AK25" s="8">
        <f>AJ25*(1+growth_formula!AC$5)*(1+growth_formula!AC$6)</f>
        <v>8.2156637841077167</v>
      </c>
      <c r="AL25" s="8">
        <f>AK25*(1+growth_formula!AD$5)*(1+growth_formula!AD$6)</f>
        <v>8.4445793055297464</v>
      </c>
      <c r="AM25" s="8">
        <f>AL25*(1+growth_formula!AE$5)*(1+growth_formula!AE$6)</f>
        <v>8.6798731692653064</v>
      </c>
      <c r="AN25" s="8">
        <f>AM25*(1+growth_formula!AF$5)*(1+growth_formula!AF$6)</f>
        <v>8.9217230969927535</v>
      </c>
      <c r="AO25" s="8">
        <f>AN25*(1+growth_formula!AG$5)*(1+growth_formula!AG$6)</f>
        <v>9.1703117623032426</v>
      </c>
      <c r="AP25" s="8">
        <f>AO25*(1+growth_formula!AH$5)*(1+growth_formula!AH$6)</f>
        <v>9.4258269286773757</v>
      </c>
      <c r="AQ25" s="129">
        <f>AP25*(1+growth_formula!AI$5)*(1+growth_formula!AI$6)</f>
        <v>9.6884615913063232</v>
      </c>
    </row>
    <row r="26" spans="1:43" x14ac:dyDescent="0.35">
      <c r="A26" s="128" t="s">
        <v>8</v>
      </c>
      <c r="B26" s="2" t="s">
        <v>27</v>
      </c>
      <c r="C26" s="2" t="s">
        <v>131</v>
      </c>
      <c r="D26" s="2" t="s">
        <v>218</v>
      </c>
      <c r="E26" s="2" t="s">
        <v>218</v>
      </c>
      <c r="F26" s="2" t="s">
        <v>218</v>
      </c>
      <c r="G26" s="1" t="s">
        <v>230</v>
      </c>
      <c r="H26" s="1"/>
      <c r="I26" s="1" t="s">
        <v>231</v>
      </c>
      <c r="J26" s="1" t="s">
        <v>231</v>
      </c>
      <c r="K26" s="4">
        <v>0.52667255799790935</v>
      </c>
      <c r="L26" s="4">
        <v>0.79474547995546296</v>
      </c>
      <c r="M26" s="4">
        <v>0.68087004125093253</v>
      </c>
      <c r="N26" s="4">
        <v>0.82882731359998818</v>
      </c>
      <c r="O26" s="4">
        <v>0.45900152145690726</v>
      </c>
      <c r="P26" s="8">
        <f>O26*(1+growth_formula!H$5)*(1+growth_formula!H$6)</f>
        <v>0.46840924736927819</v>
      </c>
      <c r="Q26" s="8">
        <f>P26*(1+growth_formula!I$5)*(1+growth_formula!I$6)</f>
        <v>0.47989255886915799</v>
      </c>
      <c r="R26" s="8">
        <f>Q26*(1+growth_formula!J$5)*(1+growth_formula!J$6)</f>
        <v>0.49326388522732317</v>
      </c>
      <c r="S26" s="8">
        <f>R26*(1+growth_formula!K$5)*(1+growth_formula!K$6)</f>
        <v>0.50700792106144732</v>
      </c>
      <c r="T26" s="8">
        <f>S26*(1+growth_formula!L$5)*(1+growth_formula!L$6)</f>
        <v>0.52113479738755797</v>
      </c>
      <c r="U26" s="8">
        <f>T26*(1+growth_formula!M$5)*(1+growth_formula!M$6)</f>
        <v>0.53565517806352725</v>
      </c>
      <c r="V26" s="8">
        <f>U26*(1+growth_formula!N$5)*(1+growth_formula!N$6)</f>
        <v>0.5505802219736653</v>
      </c>
      <c r="W26" s="8">
        <f>V26*(1+growth_formula!O$5)*(1+growth_formula!O$6)</f>
        <v>0.56592116623697197</v>
      </c>
      <c r="X26" s="8">
        <f>W26*(1+growth_formula!P$5)*(1+growth_formula!P$6)</f>
        <v>0.58168968530381915</v>
      </c>
      <c r="Y26" s="8">
        <f>X26*(1+growth_formula!Q$5)*(1+growth_formula!Q$6)</f>
        <v>0.59789729676984082</v>
      </c>
      <c r="Z26" s="8">
        <f>Y26*(1+growth_formula!R$5)*(1+growth_formula!R$6)</f>
        <v>0.61455664763704743</v>
      </c>
      <c r="AA26" s="8">
        <f>Z26*(1+growth_formula!S$5)*(1+growth_formula!S$6)</f>
        <v>0.63168016543190775</v>
      </c>
      <c r="AB26" s="8">
        <f>AA26*(1+growth_formula!T$5)*(1+growth_formula!T$6)</f>
        <v>0.6492807781551222</v>
      </c>
      <c r="AC26" s="8">
        <f>AB26*(1+growth_formula!U$5)*(1+growth_formula!U$6)</f>
        <v>0.6673718751683686</v>
      </c>
      <c r="AD26" s="8">
        <f>AC26*(1+growth_formula!V$5)*(1+growth_formula!V$6)</f>
        <v>0.68596691356616479</v>
      </c>
      <c r="AE26" s="8">
        <f>AD26*(1+growth_formula!W$5)*(1+growth_formula!W$6)</f>
        <v>0.70508027944749374</v>
      </c>
      <c r="AF26" s="8">
        <f>AE26*(1+growth_formula!X$5)*(1+growth_formula!X$6)</f>
        <v>0.72472600540574406</v>
      </c>
      <c r="AG26" s="8">
        <f>AF26*(1+growth_formula!Y$5)*(1+growth_formula!Y$6)</f>
        <v>0.74491915270214393</v>
      </c>
      <c r="AH26" s="8">
        <f>AG26*(1+growth_formula!Z$5)*(1+growth_formula!Z$6)</f>
        <v>0.76567506004439989</v>
      </c>
      <c r="AI26" s="8">
        <f>AH26*(1+growth_formula!AA$5)*(1+growth_formula!AA$6)</f>
        <v>0.7870092955019119</v>
      </c>
      <c r="AJ26" s="8">
        <f>AI26*(1+growth_formula!AB$5)*(1+growth_formula!AB$6)</f>
        <v>0.80893797320562966</v>
      </c>
      <c r="AK26" s="8">
        <f>AJ26*(1+growth_formula!AC$5)*(1+growth_formula!AC$6)</f>
        <v>0.83147765627940073</v>
      </c>
      <c r="AL26" s="8">
        <f>AK26*(1+growth_formula!AD$5)*(1+growth_formula!AD$6)</f>
        <v>0.85464536935039492</v>
      </c>
      <c r="AM26" s="8">
        <f>AL26*(1+growth_formula!AE$5)*(1+growth_formula!AE$6)</f>
        <v>0.87845861140811099</v>
      </c>
      <c r="AN26" s="8">
        <f>AM26*(1+growth_formula!AF$5)*(1+growth_formula!AF$6)</f>
        <v>0.90293536902167726</v>
      </c>
      <c r="AO26" s="8">
        <f>AN26*(1+growth_formula!AG$5)*(1+growth_formula!AG$6)</f>
        <v>0.92809412992543039</v>
      </c>
      <c r="AP26" s="8">
        <f>AO26*(1+growth_formula!AH$5)*(1+growth_formula!AH$6)</f>
        <v>0.95395389698303268</v>
      </c>
      <c r="AQ26" s="129">
        <f>AP26*(1+growth_formula!AI$5)*(1+growth_formula!AI$6)</f>
        <v>0.98053420254067614</v>
      </c>
    </row>
    <row r="27" spans="1:43" s="92" customFormat="1" x14ac:dyDescent="0.35">
      <c r="A27" s="126" t="s">
        <v>8</v>
      </c>
      <c r="B27" s="87" t="s">
        <v>29</v>
      </c>
      <c r="C27" s="87" t="s">
        <v>133</v>
      </c>
      <c r="D27" s="87" t="s">
        <v>218</v>
      </c>
      <c r="E27" s="87" t="s">
        <v>218</v>
      </c>
      <c r="F27" s="87" t="s">
        <v>218</v>
      </c>
      <c r="G27" s="89" t="s">
        <v>222</v>
      </c>
      <c r="H27" s="89">
        <v>0</v>
      </c>
      <c r="I27" s="89" t="s">
        <v>231</v>
      </c>
      <c r="J27" s="89" t="s">
        <v>231</v>
      </c>
      <c r="K27" s="90">
        <v>1</v>
      </c>
      <c r="L27" s="90"/>
      <c r="M27" s="90"/>
      <c r="N27" s="90"/>
      <c r="O27" s="90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127"/>
    </row>
    <row r="28" spans="1:43" x14ac:dyDescent="0.35">
      <c r="A28" s="128" t="s">
        <v>8</v>
      </c>
      <c r="B28" s="2" t="s">
        <v>14</v>
      </c>
      <c r="C28" s="2" t="s">
        <v>119</v>
      </c>
      <c r="D28" s="2" t="s">
        <v>218</v>
      </c>
      <c r="E28" s="2" t="s">
        <v>218</v>
      </c>
      <c r="F28" s="2" t="s">
        <v>218</v>
      </c>
      <c r="G28" s="1" t="s">
        <v>230</v>
      </c>
      <c r="H28" s="1"/>
      <c r="I28" s="1" t="s">
        <v>231</v>
      </c>
      <c r="J28" s="1" t="s">
        <v>231</v>
      </c>
      <c r="K28" s="4">
        <v>3.3564095283186308</v>
      </c>
      <c r="L28" s="4">
        <v>3.3137378284434615</v>
      </c>
      <c r="M28" s="4">
        <v>3.3701422177411851</v>
      </c>
      <c r="N28" s="4">
        <v>3.2633773458629536</v>
      </c>
      <c r="O28" s="4">
        <v>3.1579419105216782</v>
      </c>
      <c r="P28" s="8">
        <f>O28*(1+growth_formula!H$5)*(1+growth_formula!H$6)</f>
        <v>3.2226672993331973</v>
      </c>
      <c r="Q28" s="8">
        <f>P28*(1+growth_formula!I$5)*(1+growth_formula!I$6)</f>
        <v>3.3016727687310814</v>
      </c>
      <c r="R28" s="8">
        <f>Q28*(1+growth_formula!J$5)*(1+growth_formula!J$6)</f>
        <v>3.3936678274221395</v>
      </c>
      <c r="S28" s="8">
        <f>R28*(1+growth_formula!K$5)*(1+growth_formula!K$6)</f>
        <v>3.4882271365994351</v>
      </c>
      <c r="T28" s="8">
        <f>S28*(1+growth_formula!L$5)*(1+growth_formula!L$6)</f>
        <v>3.5854203979058026</v>
      </c>
      <c r="U28" s="8">
        <f>T28*(1+growth_formula!M$5)*(1+growth_formula!M$6)</f>
        <v>3.6853209789492523</v>
      </c>
      <c r="V28" s="8">
        <f>U28*(1+growth_formula!N$5)*(1+growth_formula!N$6)</f>
        <v>3.788005653132029</v>
      </c>
      <c r="W28" s="8">
        <f>V28*(1+growth_formula!O$5)*(1+growth_formula!O$6)</f>
        <v>3.8935517321129924</v>
      </c>
      <c r="X28" s="8">
        <f>W28*(1+growth_formula!P$5)*(1+growth_formula!P$6)</f>
        <v>4.002039536401746</v>
      </c>
      <c r="Y28" s="8">
        <f>X28*(1+growth_formula!Q$5)*(1+growth_formula!Q$6)</f>
        <v>4.1135483073433834</v>
      </c>
      <c r="Z28" s="8">
        <f>Y28*(1+growth_formula!R$5)*(1+growth_formula!R$6)</f>
        <v>4.2281650566270272</v>
      </c>
      <c r="AA28" s="8">
        <f>Z28*(1+growth_formula!S$5)*(1+growth_formula!S$6)</f>
        <v>4.3459752859445997</v>
      </c>
      <c r="AB28" s="8">
        <f>AA28*(1+growth_formula!T$5)*(1+growth_formula!T$6)</f>
        <v>4.467067940263215</v>
      </c>
      <c r="AC28" s="8">
        <f>AB28*(1+growth_formula!U$5)*(1+growth_formula!U$6)</f>
        <v>4.5915351387250141</v>
      </c>
      <c r="AD28" s="8">
        <f>AC28*(1+growth_formula!V$5)*(1+growth_formula!V$6)</f>
        <v>4.719469466475763</v>
      </c>
      <c r="AE28" s="8">
        <f>AD28*(1+growth_formula!W$5)*(1+growth_formula!W$6)</f>
        <v>4.8509699002351114</v>
      </c>
      <c r="AF28" s="8">
        <f>AE28*(1+growth_formula!X$5)*(1+growth_formula!X$6)</f>
        <v>4.986132984595403</v>
      </c>
      <c r="AG28" s="8">
        <f>AF28*(1+growth_formula!Y$5)*(1+growth_formula!Y$6)</f>
        <v>5.1250623414093663</v>
      </c>
      <c r="AH28" s="8">
        <f>AG28*(1+growth_formula!Z$5)*(1+growth_formula!Z$6)</f>
        <v>5.2678635013684154</v>
      </c>
      <c r="AI28" s="8">
        <f>AH28*(1+growth_formula!AA$5)*(1+growth_formula!AA$6)</f>
        <v>5.4146435731781333</v>
      </c>
      <c r="AJ28" s="8">
        <f>AI28*(1+growth_formula!AB$5)*(1+growth_formula!AB$6)</f>
        <v>5.56551342246118</v>
      </c>
      <c r="AK28" s="8">
        <f>AJ28*(1+growth_formula!AC$5)*(1+growth_formula!AC$6)</f>
        <v>5.7205870039225433</v>
      </c>
      <c r="AL28" s="8">
        <f>AK28*(1+growth_formula!AD$5)*(1+growth_formula!AD$6)</f>
        <v>5.879981447421577</v>
      </c>
      <c r="AM28" s="8">
        <f>AL28*(1+growth_formula!AE$5)*(1+growth_formula!AE$6)</f>
        <v>6.0438171464422803</v>
      </c>
      <c r="AN28" s="8">
        <f>AM28*(1+growth_formula!AF$5)*(1+growth_formula!AF$6)</f>
        <v>6.2122178490286624</v>
      </c>
      <c r="AO28" s="8">
        <f>AN28*(1+growth_formula!AG$5)*(1+growth_formula!AG$6)</f>
        <v>6.3853107512538578</v>
      </c>
      <c r="AP28" s="8">
        <f>AO28*(1+growth_formula!AH$5)*(1+growth_formula!AH$6)</f>
        <v>6.5632265932936038</v>
      </c>
      <c r="AQ28" s="129">
        <f>AP28*(1+growth_formula!AI$5)*(1+growth_formula!AI$6)</f>
        <v>6.7460997581766424</v>
      </c>
    </row>
    <row r="29" spans="1:43" x14ac:dyDescent="0.35">
      <c r="A29" s="128" t="s">
        <v>8</v>
      </c>
      <c r="B29" s="2" t="s">
        <v>12</v>
      </c>
      <c r="C29" s="2" t="s">
        <v>117</v>
      </c>
      <c r="D29" s="54" t="s">
        <v>218</v>
      </c>
      <c r="E29" s="2" t="s">
        <v>218</v>
      </c>
      <c r="F29" s="54" t="s">
        <v>218</v>
      </c>
      <c r="G29" s="1" t="s">
        <v>230</v>
      </c>
      <c r="H29" s="1"/>
      <c r="I29" s="1" t="s">
        <v>231</v>
      </c>
      <c r="J29" s="1" t="s">
        <v>231</v>
      </c>
      <c r="K29" s="4">
        <v>8.3066381397817519</v>
      </c>
      <c r="L29" s="4">
        <v>8.2574963915781545</v>
      </c>
      <c r="M29" s="4">
        <v>6.652266929217026</v>
      </c>
      <c r="N29" s="4">
        <v>7.6924462247487586</v>
      </c>
      <c r="O29" s="4">
        <v>7.4971776274382016</v>
      </c>
      <c r="P29" s="8">
        <f>O29*(1+growth_formula!H$5)*(1+growth_formula!H$6)</f>
        <v>7.6508402820007086</v>
      </c>
      <c r="Q29" s="8">
        <f>P29*(1+growth_formula!I$5)*(1+growth_formula!I$6)</f>
        <v>7.8384048586769222</v>
      </c>
      <c r="R29" s="8">
        <f>Q29*(1+growth_formula!J$5)*(1+growth_formula!J$6)</f>
        <v>8.0568076397906285</v>
      </c>
      <c r="S29" s="8">
        <f>R29*(1+growth_formula!K$5)*(1+growth_formula!K$6)</f>
        <v>8.2812981330666506</v>
      </c>
      <c r="T29" s="8">
        <f>S29*(1+growth_formula!L$5)*(1+growth_formula!L$6)</f>
        <v>8.5120418151388382</v>
      </c>
      <c r="U29" s="8">
        <f>T29*(1+growth_formula!M$5)*(1+growth_formula!M$6)</f>
        <v>8.7492128659018658</v>
      </c>
      <c r="V29" s="8">
        <f>U29*(1+growth_formula!N$5)*(1+growth_formula!N$6)</f>
        <v>8.9929935508469914</v>
      </c>
      <c r="W29" s="8">
        <f>V29*(1+growth_formula!O$5)*(1+growth_formula!O$6)</f>
        <v>9.2435674133247812</v>
      </c>
      <c r="X29" s="8">
        <f>W29*(1+growth_formula!P$5)*(1+growth_formula!P$6)</f>
        <v>9.5011251399104406</v>
      </c>
      <c r="Y29" s="8">
        <f>X29*(1+growth_formula!Q$5)*(1+growth_formula!Q$6)</f>
        <v>9.7658548551662445</v>
      </c>
      <c r="Z29" s="8">
        <f>Y29*(1+growth_formula!R$5)*(1+growth_formula!R$6)</f>
        <v>10.037963131001209</v>
      </c>
      <c r="AA29" s="8">
        <f>Z29*(1+growth_formula!S$5)*(1+growth_formula!S$6)</f>
        <v>10.317652954484114</v>
      </c>
      <c r="AB29" s="8">
        <f>AA29*(1+growth_formula!T$5)*(1+growth_formula!T$6)</f>
        <v>10.605135487262768</v>
      </c>
      <c r="AC29" s="8">
        <f>AB29*(1+growth_formula!U$5)*(1+growth_formula!U$6)</f>
        <v>10.900629426701178</v>
      </c>
      <c r="AD29" s="8">
        <f>AC29*(1+growth_formula!V$5)*(1+growth_formula!V$6)</f>
        <v>11.204354576488944</v>
      </c>
      <c r="AE29" s="8">
        <f>AD29*(1+growth_formula!W$5)*(1+growth_formula!W$6)</f>
        <v>11.516545914364483</v>
      </c>
      <c r="AF29" s="8">
        <f>AE29*(1+growth_formula!X$5)*(1+growth_formula!X$6)</f>
        <v>11.83743264402384</v>
      </c>
      <c r="AG29" s="8">
        <f>AF29*(1+growth_formula!Y$5)*(1+growth_formula!Y$6)</f>
        <v>12.167260771080162</v>
      </c>
      <c r="AH29" s="8">
        <f>AG29*(1+growth_formula!Z$5)*(1+growth_formula!Z$6)</f>
        <v>12.506280832864753</v>
      </c>
      <c r="AI29" s="8">
        <f>AH29*(1+growth_formula!AA$5)*(1+growth_formula!AA$6)</f>
        <v>12.854747113026253</v>
      </c>
      <c r="AJ29" s="8">
        <f>AI29*(1+growth_formula!AB$5)*(1+growth_formula!AB$6)</f>
        <v>13.212922814400372</v>
      </c>
      <c r="AK29" s="8">
        <f>AJ29*(1+growth_formula!AC$5)*(1+growth_formula!AC$6)</f>
        <v>13.581078473522927</v>
      </c>
      <c r="AL29" s="8">
        <f>AK29*(1+growth_formula!AD$5)*(1+growth_formula!AD$6)</f>
        <v>13.959492164970946</v>
      </c>
      <c r="AM29" s="8">
        <f>AL29*(1+growth_formula!AE$5)*(1+growth_formula!AE$6)</f>
        <v>14.348449711397381</v>
      </c>
      <c r="AN29" s="8">
        <f>AM29*(1+growth_formula!AF$5)*(1+growth_formula!AF$6)</f>
        <v>14.748244899418092</v>
      </c>
      <c r="AO29" s="8">
        <f>AN29*(1+growth_formula!AG$5)*(1+growth_formula!AG$6)</f>
        <v>15.159179701514152</v>
      </c>
      <c r="AP29" s="8">
        <f>AO29*(1+growth_formula!AH$5)*(1+growth_formula!AH$6)</f>
        <v>15.581564504117079</v>
      </c>
      <c r="AQ29" s="129">
        <f>AP29*(1+growth_formula!AI$5)*(1+growth_formula!AI$6)</f>
        <v>16.015718342049279</v>
      </c>
    </row>
    <row r="30" spans="1:43" x14ac:dyDescent="0.35">
      <c r="A30" s="128" t="s">
        <v>8</v>
      </c>
      <c r="B30" s="2" t="s">
        <v>11</v>
      </c>
      <c r="C30" s="2" t="s">
        <v>116</v>
      </c>
      <c r="D30" s="54" t="s">
        <v>218</v>
      </c>
      <c r="E30" s="2" t="s">
        <v>218</v>
      </c>
      <c r="F30" s="54" t="s">
        <v>218</v>
      </c>
      <c r="G30" s="1" t="s">
        <v>230</v>
      </c>
      <c r="H30" s="1"/>
      <c r="I30" s="1" t="s">
        <v>231</v>
      </c>
      <c r="J30" s="1" t="s">
        <v>231</v>
      </c>
      <c r="K30" s="4">
        <v>1.3578327995366846</v>
      </c>
      <c r="L30" s="4">
        <v>2.7884961928242529</v>
      </c>
      <c r="M30" s="4">
        <v>2.0794893183359315</v>
      </c>
      <c r="N30" s="4">
        <v>2.5778159854190794</v>
      </c>
      <c r="O30" s="4">
        <v>2.9787146981615358</v>
      </c>
      <c r="P30" s="8">
        <f>O30*(1+growth_formula!H$5)*(1+growth_formula!H$6)</f>
        <v>3.0397666340298692</v>
      </c>
      <c r="Q30" s="8">
        <f>P30*(1+growth_formula!I$5)*(1+growth_formula!I$6)</f>
        <v>3.1142881925634627</v>
      </c>
      <c r="R30" s="8">
        <f>Q30*(1+growth_formula!J$5)*(1+growth_formula!J$6)</f>
        <v>3.2010621235747587</v>
      </c>
      <c r="S30" s="8">
        <f>R30*(1+growth_formula!K$5)*(1+growth_formula!K$6)</f>
        <v>3.2902547724819327</v>
      </c>
      <c r="T30" s="8">
        <f>S30*(1+growth_formula!L$5)*(1+growth_formula!L$6)</f>
        <v>3.3819318850503861</v>
      </c>
      <c r="U30" s="8">
        <f>T30*(1+growth_formula!M$5)*(1+growth_formula!M$6)</f>
        <v>3.4761626649509081</v>
      </c>
      <c r="V30" s="8">
        <f>U30*(1+growth_formula!N$5)*(1+growth_formula!N$6)</f>
        <v>3.5730195283545911</v>
      </c>
      <c r="W30" s="8">
        <f>V30*(1+growth_formula!O$5)*(1+growth_formula!O$6)</f>
        <v>3.672575399140694</v>
      </c>
      <c r="X30" s="8">
        <f>W30*(1+growth_formula!P$5)*(1+growth_formula!P$6)</f>
        <v>3.7749060392735898</v>
      </c>
      <c r="Y30" s="8">
        <f>X30*(1+growth_formula!Q$5)*(1+growth_formula!Q$6)</f>
        <v>3.8800861928005155</v>
      </c>
      <c r="Z30" s="8">
        <f>Y30*(1+growth_formula!R$5)*(1+growth_formula!R$6)</f>
        <v>3.9881979331112438</v>
      </c>
      <c r="AA30" s="8">
        <f>Z30*(1+growth_formula!S$5)*(1+growth_formula!S$6)</f>
        <v>4.0993219092973865</v>
      </c>
      <c r="AB30" s="8">
        <f>AA30*(1+growth_formula!T$5)*(1+growth_formula!T$6)</f>
        <v>4.2135420183046062</v>
      </c>
      <c r="AC30" s="8">
        <f>AB30*(1+growth_formula!U$5)*(1+growth_formula!U$6)</f>
        <v>4.3309451511050767</v>
      </c>
      <c r="AD30" s="8">
        <f>AC30*(1+growth_formula!V$5)*(1+growth_formula!V$6)</f>
        <v>4.4516186382268268</v>
      </c>
      <c r="AE30" s="8">
        <f>AD30*(1+growth_formula!W$5)*(1+growth_formula!W$6)</f>
        <v>4.5756558390215938</v>
      </c>
      <c r="AF30" s="8">
        <f>AE30*(1+growth_formula!X$5)*(1+growth_formula!X$6)</f>
        <v>4.7031478187478255</v>
      </c>
      <c r="AG30" s="8">
        <f>AF30*(1+growth_formula!Y$5)*(1+growth_formula!Y$6)</f>
        <v>4.8341923182584319</v>
      </c>
      <c r="AH30" s="8">
        <f>AG30*(1+growth_formula!Z$5)*(1+growth_formula!Z$6)</f>
        <v>4.9688888789099437</v>
      </c>
      <c r="AI30" s="8">
        <f>AH30*(1+growth_formula!AA$5)*(1+growth_formula!AA$6)</f>
        <v>5.1073385305137586</v>
      </c>
      <c r="AJ30" s="8">
        <f>AI30*(1+growth_formula!AB$5)*(1+growth_formula!AB$6)</f>
        <v>5.2496458465766391</v>
      </c>
      <c r="AK30" s="8">
        <f>AJ30*(1+growth_formula!AC$5)*(1+growth_formula!AC$6)</f>
        <v>5.3959183143685516</v>
      </c>
      <c r="AL30" s="8">
        <f>AK30*(1+growth_formula!AD$5)*(1+growth_formula!AD$6)</f>
        <v>5.5462664161097317</v>
      </c>
      <c r="AM30" s="8">
        <f>AL30*(1+growth_formula!AE$5)*(1+growth_formula!AE$6)</f>
        <v>5.7008037124198845</v>
      </c>
      <c r="AN30" s="8">
        <f>AM30*(1+growth_formula!AF$5)*(1+growth_formula!AF$6)</f>
        <v>5.8596469280925634</v>
      </c>
      <c r="AO30" s="8">
        <f>AN30*(1+growth_formula!AG$5)*(1+growth_formula!AG$6)</f>
        <v>6.0229160402594983</v>
      </c>
      <c r="AP30" s="8">
        <f>AO30*(1+growth_formula!AH$5)*(1+growth_formula!AH$6)</f>
        <v>6.1907343690114764</v>
      </c>
      <c r="AQ30" s="129">
        <f>AP30*(1+growth_formula!AI$5)*(1+growth_formula!AI$6)</f>
        <v>6.3632286705442223</v>
      </c>
    </row>
    <row r="31" spans="1:43" x14ac:dyDescent="0.35">
      <c r="A31" s="128" t="s">
        <v>8</v>
      </c>
      <c r="B31" s="2" t="s">
        <v>10</v>
      </c>
      <c r="C31" s="2" t="s">
        <v>115</v>
      </c>
      <c r="D31" s="54" t="s">
        <v>218</v>
      </c>
      <c r="E31" s="2" t="s">
        <v>218</v>
      </c>
      <c r="F31" s="54" t="s">
        <v>218</v>
      </c>
      <c r="G31" s="1" t="s">
        <v>230</v>
      </c>
      <c r="H31" s="1"/>
      <c r="I31" s="1" t="s">
        <v>231</v>
      </c>
      <c r="J31" s="1" t="s">
        <v>231</v>
      </c>
      <c r="K31" s="4">
        <v>0.97727367004619892</v>
      </c>
      <c r="L31" s="4">
        <v>9.7829231502130923E-2</v>
      </c>
      <c r="M31" s="4">
        <v>0.41878050784018589</v>
      </c>
      <c r="N31" s="4">
        <v>0.66369912375777396</v>
      </c>
      <c r="O31" s="4">
        <v>8.3159389476244225E-2</v>
      </c>
      <c r="P31" s="8">
        <f>O31*(1+growth_formula!H$5)*(1+growth_formula!H$6)</f>
        <v>8.4863829890187509E-2</v>
      </c>
      <c r="Q31" s="8">
        <f>P31*(1+growth_formula!I$5)*(1+growth_formula!I$6)</f>
        <v>8.6944313568029077E-2</v>
      </c>
      <c r="R31" s="8">
        <f>Q31*(1+growth_formula!J$5)*(1+growth_formula!J$6)</f>
        <v>8.9366857469197869E-2</v>
      </c>
      <c r="S31" s="8">
        <f>R31*(1+growth_formula!K$5)*(1+growth_formula!K$6)</f>
        <v>9.185692683820039E-2</v>
      </c>
      <c r="T31" s="8">
        <f>S31*(1+growth_formula!L$5)*(1+growth_formula!L$6)</f>
        <v>9.4416357157204395E-2</v>
      </c>
      <c r="U31" s="8">
        <f>T31*(1+growth_formula!M$5)*(1+growth_formula!M$6)</f>
        <v>9.704708044575372E-2</v>
      </c>
      <c r="V31" s="8">
        <f>U31*(1+growth_formula!N$5)*(1+growth_formula!N$6)</f>
        <v>9.9751118409579384E-2</v>
      </c>
      <c r="W31" s="8">
        <f>V31*(1+growth_formula!O$5)*(1+growth_formula!O$6)</f>
        <v>0.10253050692854629</v>
      </c>
      <c r="X31" s="8">
        <f>W31*(1+growth_formula!P$5)*(1+growth_formula!P$6)</f>
        <v>0.10538736111582951</v>
      </c>
      <c r="Y31" s="8">
        <f>X31*(1+growth_formula!Q$5)*(1+growth_formula!Q$6)</f>
        <v>0.10832376766651905</v>
      </c>
      <c r="Z31" s="8">
        <f>Y31*(1+growth_formula!R$5)*(1+growth_formula!R$6)</f>
        <v>0.11134201789538568</v>
      </c>
      <c r="AA31" s="8">
        <f>Z31*(1+growth_formula!S$5)*(1+growth_formula!S$6)</f>
        <v>0.1144443633538198</v>
      </c>
      <c r="AB31" s="8">
        <f>AA31*(1+growth_formula!T$5)*(1+growth_formula!T$6)</f>
        <v>0.11763314626640049</v>
      </c>
      <c r="AC31" s="8">
        <f>AB31*(1+growth_formula!U$5)*(1+growth_formula!U$6)</f>
        <v>0.12091079244456969</v>
      </c>
      <c r="AD31" s="8">
        <f>AC31*(1+growth_formula!V$5)*(1+growth_formula!V$6)</f>
        <v>0.12427973997123541</v>
      </c>
      <c r="AE31" s="8">
        <f>AD31*(1+growth_formula!W$5)*(1+growth_formula!W$6)</f>
        <v>0.12774259524126227</v>
      </c>
      <c r="AF31" s="8">
        <f>AE31*(1+growth_formula!X$5)*(1+growth_formula!X$6)</f>
        <v>0.13130190060330144</v>
      </c>
      <c r="AG31" s="8">
        <f>AF31*(1+growth_formula!Y$5)*(1+growth_formula!Y$6)</f>
        <v>0.13496038477442665</v>
      </c>
      <c r="AH31" s="8">
        <f>AG31*(1+growth_formula!Z$5)*(1+growth_formula!Z$6)</f>
        <v>0.13872082673794975</v>
      </c>
      <c r="AI31" s="8">
        <f>AH31*(1+growth_formula!AA$5)*(1+growth_formula!AA$6)</f>
        <v>0.14258604703168185</v>
      </c>
      <c r="AJ31" s="8">
        <f>AI31*(1+growth_formula!AB$5)*(1+growth_formula!AB$6)</f>
        <v>0.14655896512588407</v>
      </c>
      <c r="AK31" s="8">
        <f>AJ31*(1+growth_formula!AC$5)*(1+growth_formula!AC$6)</f>
        <v>0.15064258183689927</v>
      </c>
      <c r="AL31" s="8">
        <f>AK31*(1+growth_formula!AD$5)*(1+growth_formula!AD$6)</f>
        <v>0.15483998159372242</v>
      </c>
      <c r="AM31" s="8">
        <f>AL31*(1+growth_formula!AE$5)*(1+growth_formula!AE$6)</f>
        <v>0.15915433476772517</v>
      </c>
      <c r="AN31" s="8">
        <f>AM31*(1+growth_formula!AF$5)*(1+growth_formula!AF$6)</f>
        <v>0.16358890006729421</v>
      </c>
      <c r="AO31" s="8">
        <f>AN31*(1+growth_formula!AG$5)*(1+growth_formula!AG$6)</f>
        <v>0.16814702699919226</v>
      </c>
      <c r="AP31" s="8">
        <f>AO31*(1+growth_formula!AH$5)*(1+growth_formula!AH$6)</f>
        <v>0.17283215839850069</v>
      </c>
      <c r="AQ31" s="129">
        <f>AP31*(1+growth_formula!AI$5)*(1+growth_formula!AI$6)</f>
        <v>0.17764783302905454</v>
      </c>
    </row>
    <row r="32" spans="1:43" x14ac:dyDescent="0.35">
      <c r="A32" s="128" t="s">
        <v>8</v>
      </c>
      <c r="B32" s="56" t="s">
        <v>265</v>
      </c>
      <c r="C32" s="56" t="s">
        <v>237</v>
      </c>
      <c r="D32" s="2" t="s">
        <v>218</v>
      </c>
      <c r="E32" s="2" t="s">
        <v>218</v>
      </c>
      <c r="F32" s="2" t="s">
        <v>218</v>
      </c>
      <c r="G32" s="1" t="s">
        <v>230</v>
      </c>
      <c r="H32" s="1"/>
      <c r="I32" s="1" t="s">
        <v>231</v>
      </c>
      <c r="J32" s="1" t="s">
        <v>231</v>
      </c>
      <c r="K32" s="4">
        <v>1.765790236787852</v>
      </c>
      <c r="L32" s="4">
        <v>0.60997724219147786</v>
      </c>
      <c r="M32" s="4">
        <v>1.0134301718032046</v>
      </c>
      <c r="N32" s="4">
        <v>1.5993393243476486</v>
      </c>
      <c r="O32" s="9">
        <v>0.32496781067714098</v>
      </c>
      <c r="P32" s="8">
        <f>O32*(1+growth_formula!H$5)*(1+growth_formula!H$6)</f>
        <v>0.3316283726802689</v>
      </c>
      <c r="Q32" s="8">
        <f>P32*(1+growth_formula!I$5)*(1+growth_formula!I$6)</f>
        <v>0.33975842546439661</v>
      </c>
      <c r="R32" s="8">
        <f>Q32*(1+growth_formula!J$5)*(1+growth_formula!J$6)</f>
        <v>0.34922517110539214</v>
      </c>
      <c r="S32" s="8">
        <f>R32*(1+growth_formula!K$5)*(1+growth_formula!K$6)</f>
        <v>0.35895579077895423</v>
      </c>
      <c r="T32" s="8">
        <f>S32*(1+growth_formula!L$5)*(1+growth_formula!L$6)</f>
        <v>0.36895745712818862</v>
      </c>
      <c r="U32" s="8">
        <f>T32*(1+growth_formula!M$5)*(1+growth_formula!M$6)</f>
        <v>0.3792377200421132</v>
      </c>
      <c r="V32" s="8">
        <f>U32*(1+growth_formula!N$5)*(1+growth_formula!N$6)</f>
        <v>0.38980447988278422</v>
      </c>
      <c r="W32" s="8">
        <f>V32*(1+growth_formula!O$5)*(1+growth_formula!O$6)</f>
        <v>0.40066569240152056</v>
      </c>
      <c r="X32" s="8">
        <f>W32*(1+growth_formula!P$5)*(1+growth_formula!P$6)</f>
        <v>0.41182962297523479</v>
      </c>
      <c r="Y32" s="8">
        <f>X32*(1+growth_formula!Q$5)*(1+growth_formula!Q$6)</f>
        <v>0.42330442592948436</v>
      </c>
      <c r="Z32" s="8">
        <f>Y32*(1+growth_formula!R$5)*(1+growth_formula!R$6)</f>
        <v>0.43509905519658304</v>
      </c>
      <c r="AA32" s="8">
        <f>Z32*(1+growth_formula!S$5)*(1+growth_formula!S$6)</f>
        <v>0.44722230932267909</v>
      </c>
      <c r="AB32" s="8">
        <f>AA32*(1+growth_formula!T$5)*(1+growth_formula!T$6)</f>
        <v>0.45968334118393445</v>
      </c>
      <c r="AC32" s="8">
        <f>AB32*(1+growth_formula!U$5)*(1+growth_formula!U$6)</f>
        <v>0.47249163029478958</v>
      </c>
      <c r="AD32" s="8">
        <f>AC32*(1+growth_formula!V$5)*(1+growth_formula!V$6)</f>
        <v>0.48565670412375839</v>
      </c>
      <c r="AE32" s="8">
        <f>AD32*(1+growth_formula!W$5)*(1+growth_formula!W$6)</f>
        <v>0.49918874786385697</v>
      </c>
      <c r="AF32" s="8">
        <f>AE32*(1+growth_formula!X$5)*(1+growth_formula!X$6)</f>
        <v>0.51309769643019654</v>
      </c>
      <c r="AG32" s="8">
        <f>AF32*(1+growth_formula!Y$5)*(1+growth_formula!Y$6)</f>
        <v>0.52739421302291589</v>
      </c>
      <c r="AH32" s="8">
        <f>AG32*(1+growth_formula!Z$5)*(1+growth_formula!Z$6)</f>
        <v>0.54208915727107732</v>
      </c>
      <c r="AI32" s="8">
        <f>AH32*(1+growth_formula!AA$5)*(1+growth_formula!AA$6)</f>
        <v>0.55719355118919023</v>
      </c>
      <c r="AJ32" s="8">
        <f>AI32*(1+growth_formula!AB$5)*(1+growth_formula!AB$6)</f>
        <v>0.57271880339707604</v>
      </c>
      <c r="AK32" s="8">
        <f>AJ32*(1+growth_formula!AC$5)*(1+growth_formula!AC$6)</f>
        <v>0.58867664039637602</v>
      </c>
      <c r="AL32" s="8">
        <f>AK32*(1+growth_formula!AD$5)*(1+growth_formula!AD$6)</f>
        <v>0.60507911542778825</v>
      </c>
      <c r="AM32" s="8">
        <f>AL32*(1+growth_formula!AE$5)*(1+growth_formula!AE$6)</f>
        <v>0.62193861757509716</v>
      </c>
      <c r="AN32" s="8">
        <f>AM32*(1+growth_formula!AF$5)*(1+growth_formula!AF$6)</f>
        <v>0.63926788112287047</v>
      </c>
      <c r="AO32" s="8">
        <f>AN32*(1+growth_formula!AG$5)*(1+growth_formula!AG$6)</f>
        <v>0.65707999517489313</v>
      </c>
      <c r="AP32" s="8">
        <f>AO32*(1+growth_formula!AH$5)*(1+growth_formula!AH$6)</f>
        <v>0.67538841354060186</v>
      </c>
      <c r="AQ32" s="129">
        <f>AP32*(1+growth_formula!AI$5)*(1+growth_formula!AI$6)</f>
        <v>0.6942069648969893</v>
      </c>
    </row>
    <row r="33" spans="1:43" s="92" customFormat="1" x14ac:dyDescent="0.35">
      <c r="A33" s="126" t="s">
        <v>8</v>
      </c>
      <c r="B33" s="94" t="s">
        <v>13</v>
      </c>
      <c r="C33" s="94" t="s">
        <v>118</v>
      </c>
      <c r="D33" s="87" t="s">
        <v>218</v>
      </c>
      <c r="E33" s="87" t="s">
        <v>218</v>
      </c>
      <c r="F33" s="87" t="s">
        <v>218</v>
      </c>
      <c r="G33" s="89" t="s">
        <v>222</v>
      </c>
      <c r="H33" s="89">
        <v>0</v>
      </c>
      <c r="I33" s="89" t="s">
        <v>231</v>
      </c>
      <c r="J33" s="89" t="s">
        <v>231</v>
      </c>
      <c r="K33" s="90">
        <v>1</v>
      </c>
      <c r="L33" s="90"/>
      <c r="M33" s="90"/>
      <c r="N33" s="90"/>
      <c r="O33" s="95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127"/>
    </row>
    <row r="34" spans="1:43" s="92" customFormat="1" x14ac:dyDescent="0.35">
      <c r="A34" s="126" t="s">
        <v>8</v>
      </c>
      <c r="B34" s="94" t="s">
        <v>279</v>
      </c>
      <c r="C34" s="94" t="s">
        <v>280</v>
      </c>
      <c r="D34" s="87" t="s">
        <v>218</v>
      </c>
      <c r="E34" s="87" t="s">
        <v>218</v>
      </c>
      <c r="F34" s="87" t="s">
        <v>218</v>
      </c>
      <c r="G34" s="89" t="s">
        <v>222</v>
      </c>
      <c r="H34" s="89">
        <v>0</v>
      </c>
      <c r="I34" s="89" t="s">
        <v>231</v>
      </c>
      <c r="J34" s="89" t="s">
        <v>231</v>
      </c>
      <c r="K34" s="90">
        <v>1</v>
      </c>
      <c r="L34" s="90"/>
      <c r="M34" s="90"/>
      <c r="N34" s="90"/>
      <c r="O34" s="95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127"/>
    </row>
    <row r="35" spans="1:43" x14ac:dyDescent="0.35">
      <c r="A35" s="130" t="s">
        <v>8</v>
      </c>
      <c r="B35" s="97" t="s">
        <v>266</v>
      </c>
      <c r="C35" s="97" t="s">
        <v>238</v>
      </c>
      <c r="D35" s="98" t="s">
        <v>218</v>
      </c>
      <c r="E35" s="35" t="s">
        <v>218</v>
      </c>
      <c r="F35" s="99" t="s">
        <v>218</v>
      </c>
      <c r="G35" s="12" t="s">
        <v>230</v>
      </c>
      <c r="H35" s="12"/>
      <c r="I35" s="12" t="s">
        <v>231</v>
      </c>
      <c r="J35" s="12" t="s">
        <v>231</v>
      </c>
      <c r="K35" s="100">
        <v>0.56878031675224983</v>
      </c>
      <c r="L35" s="100">
        <v>2.0610210304363776</v>
      </c>
      <c r="M35" s="100">
        <v>1.3423651827259164</v>
      </c>
      <c r="N35" s="100">
        <v>1.1632180140178747</v>
      </c>
      <c r="O35" s="100">
        <v>0.73041260443719447</v>
      </c>
      <c r="P35" s="101">
        <f>O35*(1+growth_formula!H$5)*(1+growth_formula!H$6)</f>
        <v>0.74538319007637788</v>
      </c>
      <c r="Q35" s="101">
        <f>P35*(1+growth_formula!I$5)*(1+growth_formula!I$6)</f>
        <v>0.763656670812494</v>
      </c>
      <c r="R35" s="101">
        <f>Q35*(1+growth_formula!J$5)*(1+growth_formula!J$6)</f>
        <v>0.7849345639206633</v>
      </c>
      <c r="S35" s="101">
        <f>R35*(1+growth_formula!K$5)*(1+growth_formula!K$6)</f>
        <v>0.8068055524464024</v>
      </c>
      <c r="T35" s="101">
        <f>S35*(1+growth_formula!L$5)*(1+growth_formula!L$6)</f>
        <v>0.82928575795239956</v>
      </c>
      <c r="U35" s="101">
        <f>T35*(1+growth_formula!M$5)*(1+growth_formula!M$6)</f>
        <v>0.85239214991661438</v>
      </c>
      <c r="V35" s="101">
        <f>U35*(1+growth_formula!N$5)*(1+growth_formula!N$6)</f>
        <v>0.87614248555633367</v>
      </c>
      <c r="W35" s="101">
        <f>V35*(1+growth_formula!O$5)*(1+growth_formula!O$6)</f>
        <v>0.90055464658430018</v>
      </c>
      <c r="X35" s="101">
        <f>W35*(1+growth_formula!P$5)*(1+growth_formula!P$6)</f>
        <v>0.92564721064198763</v>
      </c>
      <c r="Y35" s="101">
        <f>X35*(1+growth_formula!Q$5)*(1+growth_formula!Q$6)</f>
        <v>0.9514385057667345</v>
      </c>
      <c r="Z35" s="101">
        <f>Y35*(1+growth_formula!R$5)*(1+growth_formula!R$6)</f>
        <v>0.97794865722881807</v>
      </c>
      <c r="AA35" s="101">
        <f>Z35*(1+growth_formula!S$5)*(1+growth_formula!S$6)</f>
        <v>1.0051974410454196</v>
      </c>
      <c r="AB35" s="101">
        <f>AA35*(1+growth_formula!T$5)*(1+growth_formula!T$6)</f>
        <v>1.0332054296421642</v>
      </c>
      <c r="AC35" s="101">
        <f>AB35*(1+growth_formula!U$5)*(1+growth_formula!U$6)</f>
        <v>1.0619939296119008</v>
      </c>
      <c r="AD35" s="101">
        <f>AC35*(1+growth_formula!V$5)*(1+growth_formula!V$6)</f>
        <v>1.091584355331261</v>
      </c>
      <c r="AE35" s="101">
        <f>AD35*(1+growth_formula!W$5)*(1+growth_formula!W$6)</f>
        <v>1.1219995995087322</v>
      </c>
      <c r="AF35" s="101">
        <f>AE35*(1+growth_formula!X$5)*(1+growth_formula!X$6)</f>
        <v>1.1532619923166658</v>
      </c>
      <c r="AG35" s="101">
        <f>AF35*(1+growth_formula!Y$5)*(1+growth_formula!Y$6)</f>
        <v>1.185395500854354</v>
      </c>
      <c r="AH35" s="101">
        <f>AG35*(1+growth_formula!Z$5)*(1+growth_formula!Z$6)</f>
        <v>1.2184245337237747</v>
      </c>
      <c r="AI35" s="101">
        <f>AH35*(1+growth_formula!AA$5)*(1+growth_formula!AA$6)</f>
        <v>1.2523738645119094</v>
      </c>
      <c r="AJ35" s="101">
        <f>AI35*(1+growth_formula!AB$5)*(1+growth_formula!AB$6)</f>
        <v>1.287269135757628</v>
      </c>
      <c r="AK35" s="101">
        <f>AJ35*(1+growth_formula!AC$5)*(1+growth_formula!AC$6)</f>
        <v>1.3231367044856059</v>
      </c>
      <c r="AL35" s="101">
        <f>AK35*(1+growth_formula!AD$5)*(1+growth_formula!AD$6)</f>
        <v>1.3600036621142577</v>
      </c>
      <c r="AM35" s="101">
        <f>AL35*(1+growth_formula!AE$5)*(1+growth_formula!AE$6)</f>
        <v>1.3978978549183718</v>
      </c>
      <c r="AN35" s="101">
        <f>AM35*(1+growth_formula!AF$5)*(1+growth_formula!AF$6)</f>
        <v>1.4368479050619014</v>
      </c>
      <c r="AO35" s="101">
        <f>AN35*(1+growth_formula!AG$5)*(1+growth_formula!AG$6)</f>
        <v>1.4768832322167988</v>
      </c>
      <c r="AP35" s="101">
        <f>AO35*(1+growth_formula!AH$5)*(1+growth_formula!AH$6)</f>
        <v>1.5180340757842221</v>
      </c>
      <c r="AQ35" s="131">
        <f>AP35*(1+growth_formula!AI$5)*(1+growth_formula!AI$6)</f>
        <v>1.5603315177348966</v>
      </c>
    </row>
    <row r="36" spans="1:43" s="96" customFormat="1" x14ac:dyDescent="0.35">
      <c r="A36" s="132" t="s">
        <v>8</v>
      </c>
      <c r="B36" s="111" t="s">
        <v>281</v>
      </c>
      <c r="C36" s="111" t="s">
        <v>282</v>
      </c>
      <c r="D36" s="112" t="s">
        <v>218</v>
      </c>
      <c r="E36" s="7" t="s">
        <v>218</v>
      </c>
      <c r="F36" s="113" t="s">
        <v>218</v>
      </c>
      <c r="G36" s="114" t="s">
        <v>222</v>
      </c>
      <c r="H36" s="114">
        <v>0</v>
      </c>
      <c r="I36" s="114" t="s">
        <v>231</v>
      </c>
      <c r="J36" s="114" t="s">
        <v>231</v>
      </c>
      <c r="K36" s="115">
        <v>1</v>
      </c>
      <c r="L36" s="109"/>
      <c r="M36" s="109"/>
      <c r="N36" s="109"/>
      <c r="O36" s="109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33"/>
    </row>
    <row r="37" spans="1:43" s="96" customFormat="1" x14ac:dyDescent="0.35">
      <c r="A37" s="132" t="s">
        <v>8</v>
      </c>
      <c r="B37" s="111" t="s">
        <v>283</v>
      </c>
      <c r="C37" s="111" t="s">
        <v>284</v>
      </c>
      <c r="D37" s="112" t="s">
        <v>218</v>
      </c>
      <c r="E37" s="7" t="s">
        <v>218</v>
      </c>
      <c r="F37" s="113" t="s">
        <v>218</v>
      </c>
      <c r="G37" s="114" t="s">
        <v>222</v>
      </c>
      <c r="H37" s="114">
        <v>0</v>
      </c>
      <c r="I37" s="114" t="s">
        <v>231</v>
      </c>
      <c r="J37" s="114" t="s">
        <v>231</v>
      </c>
      <c r="K37" s="115">
        <v>1</v>
      </c>
      <c r="L37" s="109"/>
      <c r="M37" s="109"/>
      <c r="N37" s="109"/>
      <c r="O37" s="109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33"/>
    </row>
    <row r="38" spans="1:43" s="96" customFormat="1" x14ac:dyDescent="0.35">
      <c r="A38" s="132" t="s">
        <v>8</v>
      </c>
      <c r="B38" s="111" t="s">
        <v>285</v>
      </c>
      <c r="C38" s="111" t="s">
        <v>286</v>
      </c>
      <c r="D38" s="112" t="s">
        <v>218</v>
      </c>
      <c r="E38" s="7" t="s">
        <v>218</v>
      </c>
      <c r="F38" s="113" t="s">
        <v>218</v>
      </c>
      <c r="G38" s="114" t="s">
        <v>222</v>
      </c>
      <c r="H38" s="114">
        <v>0</v>
      </c>
      <c r="I38" s="114" t="s">
        <v>231</v>
      </c>
      <c r="J38" s="114" t="s">
        <v>231</v>
      </c>
      <c r="K38" s="115">
        <v>1</v>
      </c>
      <c r="L38" s="109"/>
      <c r="M38" s="109"/>
      <c r="N38" s="109"/>
      <c r="O38" s="109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33"/>
    </row>
    <row r="39" spans="1:43" s="96" customFormat="1" x14ac:dyDescent="0.35">
      <c r="A39" s="132" t="s">
        <v>8</v>
      </c>
      <c r="B39" s="111" t="s">
        <v>287</v>
      </c>
      <c r="C39" s="111" t="s">
        <v>288</v>
      </c>
      <c r="D39" s="112" t="s">
        <v>218</v>
      </c>
      <c r="E39" s="7" t="s">
        <v>218</v>
      </c>
      <c r="F39" s="113" t="s">
        <v>218</v>
      </c>
      <c r="G39" s="114" t="s">
        <v>222</v>
      </c>
      <c r="H39" s="114">
        <v>0</v>
      </c>
      <c r="I39" s="114" t="s">
        <v>231</v>
      </c>
      <c r="J39" s="114" t="s">
        <v>231</v>
      </c>
      <c r="K39" s="115">
        <v>1</v>
      </c>
      <c r="L39" s="109"/>
      <c r="M39" s="109"/>
      <c r="N39" s="109"/>
      <c r="O39" s="109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33"/>
    </row>
    <row r="40" spans="1:43" s="96" customFormat="1" ht="15" thickBot="1" x14ac:dyDescent="0.4">
      <c r="A40" s="134" t="s">
        <v>8</v>
      </c>
      <c r="B40" s="135" t="s">
        <v>289</v>
      </c>
      <c r="C40" s="135" t="s">
        <v>290</v>
      </c>
      <c r="D40" s="136" t="s">
        <v>218</v>
      </c>
      <c r="E40" s="137" t="s">
        <v>218</v>
      </c>
      <c r="F40" s="138" t="s">
        <v>218</v>
      </c>
      <c r="G40" s="139" t="s">
        <v>222</v>
      </c>
      <c r="H40" s="139">
        <v>0</v>
      </c>
      <c r="I40" s="139" t="s">
        <v>231</v>
      </c>
      <c r="J40" s="139" t="s">
        <v>231</v>
      </c>
      <c r="K40" s="140">
        <v>1</v>
      </c>
      <c r="L40" s="141"/>
      <c r="M40" s="141"/>
      <c r="N40" s="141"/>
      <c r="O40" s="141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3"/>
    </row>
    <row r="41" spans="1:43" x14ac:dyDescent="0.35">
      <c r="A41" s="102" t="s">
        <v>8</v>
      </c>
      <c r="B41" s="103" t="s">
        <v>36</v>
      </c>
      <c r="C41" s="104" t="s">
        <v>140</v>
      </c>
      <c r="D41" s="103" t="s">
        <v>218</v>
      </c>
      <c r="E41" s="103" t="s">
        <v>218</v>
      </c>
      <c r="F41" s="103" t="s">
        <v>218</v>
      </c>
      <c r="G41" s="105" t="s">
        <v>230</v>
      </c>
      <c r="H41" s="17"/>
      <c r="I41" s="17" t="s">
        <v>234</v>
      </c>
      <c r="J41" s="106" t="s">
        <v>234</v>
      </c>
      <c r="K41" s="107">
        <v>5.5259999999999998</v>
      </c>
      <c r="L41" s="104">
        <v>5.4089999999999998</v>
      </c>
      <c r="M41" s="104">
        <v>5.03</v>
      </c>
      <c r="N41" s="108">
        <f>+M41*(1+growth_formula!F$11)</f>
        <v>5.3571853312714568</v>
      </c>
      <c r="O41" s="108">
        <f>+N41*(1+growth_formula!G$11)</f>
        <v>5.4361266799319932</v>
      </c>
      <c r="P41" s="108">
        <f>+O41*(1+growth_formula!H$11)</f>
        <v>5.5327884614918696</v>
      </c>
      <c r="Q41" s="108">
        <f>+P41*(1+growth_formula!I$11)</f>
        <v>5.6541717203938315</v>
      </c>
      <c r="R41" s="108">
        <f>+Q41*(1+growth_formula!J$11)</f>
        <v>5.7979221940443466</v>
      </c>
      <c r="S41" s="108">
        <f>+R41*(1+growth_formula!K$11)</f>
        <v>5.9461541077330926</v>
      </c>
      <c r="T41" s="108">
        <f>+S41*(1+growth_formula!L$11)</f>
        <v>6.0990011312864993</v>
      </c>
      <c r="U41" s="108">
        <f>+T41*(1+growth_formula!M$11)</f>
        <v>6.2566044279776332</v>
      </c>
      <c r="V41" s="108">
        <f>+U41*(1+growth_formula!N$11)</f>
        <v>6.4191122330343742</v>
      </c>
      <c r="W41" s="108">
        <f>+V41*(1+growth_formula!O$11)</f>
        <v>6.586675035365154</v>
      </c>
      <c r="X41" s="108">
        <f>+W41*(1+growth_formula!P$11)</f>
        <v>6.7594498298155887</v>
      </c>
      <c r="Y41" s="108">
        <f>+X41*(1+growth_formula!Q$11)</f>
        <v>6.9375932702560732</v>
      </c>
      <c r="Z41" s="108">
        <f>+Y41*(1+growth_formula!R$11)</f>
        <v>7.1212766749716465</v>
      </c>
      <c r="AA41" s="108">
        <f>+Z41*(1+growth_formula!S$11)</f>
        <v>7.3106704183258451</v>
      </c>
      <c r="AB41" s="108">
        <f>+AA41*(1+growth_formula!T$11)</f>
        <v>7.5059523640177757</v>
      </c>
      <c r="AC41" s="108">
        <f>+AB41*(1+growth_formula!U$11)</f>
        <v>7.7073074745730459</v>
      </c>
      <c r="AD41" s="108">
        <f>+AC41*(1+growth_formula!V$11)</f>
        <v>7.9149233397810752</v>
      </c>
      <c r="AE41" s="108">
        <f>+AD41*(1+growth_formula!W$11)</f>
        <v>8.1290002007515536</v>
      </c>
      <c r="AF41" s="108">
        <f>+AE41*(1+growth_formula!X$11)</f>
        <v>8.3497362325218614</v>
      </c>
      <c r="AG41" s="108">
        <f>+AF41*(1+growth_formula!Y$11)</f>
        <v>8.5773435752544671</v>
      </c>
      <c r="AH41" s="108">
        <f>+AG41*(1+growth_formula!Z$11)</f>
        <v>8.8120397571975815</v>
      </c>
      <c r="AI41" s="108">
        <f>+AH41*(1+growth_formula!AA$11)</f>
        <v>9.0540472422315581</v>
      </c>
      <c r="AJ41" s="108">
        <f>+AI41*(1+growth_formula!AB$11)</f>
        <v>9.3035971758911593</v>
      </c>
      <c r="AK41" s="108">
        <f>+AJ41*(1+growth_formula!AC$11)</f>
        <v>9.5609283705832979</v>
      </c>
      <c r="AL41" s="108">
        <f>+AK41*(1+growth_formula!AD$11)</f>
        <v>9.8262875578498434</v>
      </c>
      <c r="AM41" s="108">
        <f>+AL41*(1+growth_formula!AE$11)</f>
        <v>10.099929649372843</v>
      </c>
      <c r="AN41" s="108">
        <f>+AM41*(1+growth_formula!AF$11)</f>
        <v>10.38211800700882</v>
      </c>
      <c r="AO41" s="108">
        <f>+AN41*(1+growth_formula!AG$11)</f>
        <v>10.673124722149515</v>
      </c>
      <c r="AP41" s="108">
        <f>+AO41*(1+growth_formula!AH$11)</f>
        <v>10.973230904717582</v>
      </c>
      <c r="AQ41" s="108">
        <f>+AP41*(1+growth_formula!AI$11)</f>
        <v>11.282726982117151</v>
      </c>
    </row>
    <row r="42" spans="1:43" x14ac:dyDescent="0.35">
      <c r="A42" s="22" t="s">
        <v>8</v>
      </c>
      <c r="B42" s="6" t="s">
        <v>37</v>
      </c>
      <c r="C42" s="10" t="s">
        <v>141</v>
      </c>
      <c r="D42" s="6" t="s">
        <v>218</v>
      </c>
      <c r="E42" s="6" t="s">
        <v>218</v>
      </c>
      <c r="F42" s="6" t="s">
        <v>218</v>
      </c>
      <c r="G42" s="3" t="s">
        <v>230</v>
      </c>
      <c r="H42" s="5"/>
      <c r="I42" s="5" t="s">
        <v>234</v>
      </c>
      <c r="J42" s="37" t="s">
        <v>234</v>
      </c>
      <c r="K42" s="41">
        <v>2.4950000000000001</v>
      </c>
      <c r="L42" s="10">
        <v>2.3370000000000002</v>
      </c>
      <c r="M42" s="10">
        <v>2.3439999999999999</v>
      </c>
      <c r="N42" s="80">
        <f>+M42*(1+growth_formula!F$11)</f>
        <v>2.4964696653082092</v>
      </c>
      <c r="O42" s="80">
        <f>+N42*(1+growth_formula!G$11)</f>
        <v>2.5332566476661214</v>
      </c>
      <c r="P42" s="80">
        <f>+O42*(1+growth_formula!H$11)</f>
        <v>2.5783014222141034</v>
      </c>
      <c r="Q42" s="80">
        <f>+P42*(1+growth_formula!I$11)</f>
        <v>2.6348665034996301</v>
      </c>
      <c r="R42" s="80">
        <f>+Q42*(1+growth_formula!J$11)</f>
        <v>2.70185479579323</v>
      </c>
      <c r="S42" s="80">
        <f>+R42*(1+growth_formula!K$11)</f>
        <v>2.7709314569634924</v>
      </c>
      <c r="T42" s="80">
        <f>+S42*(1+growth_formula!L$11)</f>
        <v>2.8421587776810244</v>
      </c>
      <c r="U42" s="80">
        <f>+T42*(1+growth_formula!M$11)</f>
        <v>2.91560254059236</v>
      </c>
      <c r="V42" s="80">
        <f>+U42*(1+growth_formula!N$11)</f>
        <v>2.9913318239030957</v>
      </c>
      <c r="W42" s="80">
        <f>+V42*(1+growth_formula!O$11)</f>
        <v>3.0694167560429264</v>
      </c>
      <c r="X42" s="80">
        <f>+W42*(1+growth_formula!P$11)</f>
        <v>3.1499304972341426</v>
      </c>
      <c r="Y42" s="80">
        <f>+X42*(1+growth_formula!Q$11)</f>
        <v>3.2329460488032273</v>
      </c>
      <c r="Z42" s="80">
        <f>+Y42*(1+growth_formula!R$11)</f>
        <v>3.3185432457521946</v>
      </c>
      <c r="AA42" s="80">
        <f>+Z42*(1+growth_formula!S$11)</f>
        <v>3.4068014832118845</v>
      </c>
      <c r="AB42" s="80">
        <f>+AA42*(1+growth_formula!T$11)</f>
        <v>3.4978036463732933</v>
      </c>
      <c r="AC42" s="80">
        <f>+AB42*(1+growth_formula!U$11)</f>
        <v>3.5916359285087913</v>
      </c>
      <c r="AD42" s="80">
        <f>+AC42*(1+growth_formula!V$11)</f>
        <v>3.6883857472061314</v>
      </c>
      <c r="AE42" s="80">
        <f>+AD42*(1+growth_formula!W$11)</f>
        <v>3.7881464156186166</v>
      </c>
      <c r="AF42" s="80">
        <f>+AE42*(1+growth_formula!X$11)</f>
        <v>3.8910102841016392</v>
      </c>
      <c r="AG42" s="80">
        <f>+AF42*(1+growth_formula!Y$11)</f>
        <v>3.997076210814408</v>
      </c>
      <c r="AH42" s="80">
        <f>+AG42*(1+growth_formula!Z$11)</f>
        <v>4.1064455647855134</v>
      </c>
      <c r="AI42" s="80">
        <f>+AH42*(1+growth_formula!AA$11)</f>
        <v>4.2192220150677482</v>
      </c>
      <c r="AJ42" s="80">
        <f>+AI42*(1+growth_formula!AB$11)</f>
        <v>4.3355132763993796</v>
      </c>
      <c r="AK42" s="80">
        <f>+AJ42*(1+growth_formula!AC$11)</f>
        <v>4.455430636311581</v>
      </c>
      <c r="AL42" s="80">
        <f>+AK42*(1+growth_formula!AD$11)</f>
        <v>4.5790890726839031</v>
      </c>
      <c r="AM42" s="80">
        <f>+AL42*(1+growth_formula!AE$11)</f>
        <v>4.7066073753737463</v>
      </c>
      <c r="AN42" s="80">
        <f>+AM42*(1+growth_formula!AF$11)</f>
        <v>4.8381082720534145</v>
      </c>
      <c r="AO42" s="80">
        <f>+AN42*(1+growth_formula!AG$11)</f>
        <v>4.9737185583933323</v>
      </c>
      <c r="AP42" s="80">
        <f>+AO42*(1+growth_formula!AH$11)</f>
        <v>5.1135692327351912</v>
      </c>
      <c r="AQ42" s="80">
        <f>+AP42*(1+growth_formula!AI$11)</f>
        <v>5.2577956354040953</v>
      </c>
    </row>
    <row r="43" spans="1:43" x14ac:dyDescent="0.35">
      <c r="A43" s="22" t="s">
        <v>8</v>
      </c>
      <c r="B43" s="6" t="s">
        <v>38</v>
      </c>
      <c r="C43" s="10" t="s">
        <v>142</v>
      </c>
      <c r="D43" s="6" t="s">
        <v>218</v>
      </c>
      <c r="E43" s="6" t="s">
        <v>218</v>
      </c>
      <c r="F43" s="6" t="s">
        <v>218</v>
      </c>
      <c r="G43" s="3" t="s">
        <v>230</v>
      </c>
      <c r="H43" s="5"/>
      <c r="I43" s="5" t="s">
        <v>234</v>
      </c>
      <c r="J43" s="37" t="s">
        <v>234</v>
      </c>
      <c r="K43" s="41">
        <v>0.71299999999999997</v>
      </c>
      <c r="L43" s="10">
        <v>0.58899999999999997</v>
      </c>
      <c r="M43" s="10">
        <v>0.66700000000000004</v>
      </c>
      <c r="N43" s="80">
        <f>+M43*(1+growth_formula!F$11)</f>
        <v>0.71038620595587709</v>
      </c>
      <c r="O43" s="80">
        <f>+N43*(1+growth_formula!G$11)</f>
        <v>0.72085417405857644</v>
      </c>
      <c r="P43" s="80">
        <f>+O43*(1+growth_formula!H$11)</f>
        <v>0.73367194906860378</v>
      </c>
      <c r="Q43" s="80">
        <f>+P43*(1+growth_formula!I$11)</f>
        <v>0.74976790009993755</v>
      </c>
      <c r="R43" s="80">
        <f>+Q43*(1+growth_formula!J$11)</f>
        <v>0.76882984163570167</v>
      </c>
      <c r="S43" s="80">
        <f>+R43*(1+growth_formula!K$11)</f>
        <v>0.78848604172126691</v>
      </c>
      <c r="T43" s="80">
        <f>+S43*(1+growth_formula!L$11)</f>
        <v>0.80875422556025744</v>
      </c>
      <c r="U43" s="80">
        <f>+T43*(1+growth_formula!M$11)</f>
        <v>0.82965311202009573</v>
      </c>
      <c r="V43" s="80">
        <f>+U43*(1+growth_formula!N$11)</f>
        <v>0.85120235774034358</v>
      </c>
      <c r="W43" s="80">
        <f>+V43*(1+growth_formula!O$11)</f>
        <v>0.87342191820846093</v>
      </c>
      <c r="X43" s="80">
        <f>+W43*(1+growth_formula!P$11)</f>
        <v>0.89633261162763389</v>
      </c>
      <c r="Y43" s="80">
        <f>+X43*(1+growth_formula!Q$11)</f>
        <v>0.91995521098624289</v>
      </c>
      <c r="Z43" s="80">
        <f>+Y43*(1+growth_formula!R$11)</f>
        <v>0.94431243383818875</v>
      </c>
      <c r="AA43" s="80">
        <f>+Z43*(1+growth_formula!S$11)</f>
        <v>0.96942687256925242</v>
      </c>
      <c r="AB43" s="80">
        <f>+AA43*(1+growth_formula!T$11)</f>
        <v>0.99532211268386828</v>
      </c>
      <c r="AC43" s="80">
        <f>+AB43*(1+growth_formula!U$11)</f>
        <v>1.0220226810219131</v>
      </c>
      <c r="AD43" s="80">
        <f>+AC43*(1+growth_formula!V$11)</f>
        <v>1.0495534528099359</v>
      </c>
      <c r="AE43" s="80">
        <f>+AD43*(1+growth_formula!W$11)</f>
        <v>1.0779409808948881</v>
      </c>
      <c r="AF43" s="80">
        <f>+AE43*(1+growth_formula!X$11)</f>
        <v>1.1072115441534955</v>
      </c>
      <c r="AG43" s="80">
        <f>+AF43*(1+growth_formula!Y$11)</f>
        <v>1.1373932732991512</v>
      </c>
      <c r="AH43" s="80">
        <f>+AG43*(1+growth_formula!Z$11)</f>
        <v>1.1685150135289837</v>
      </c>
      <c r="AI43" s="80">
        <f>+AH43*(1+growth_formula!AA$11)</f>
        <v>1.200606264526531</v>
      </c>
      <c r="AJ43" s="80">
        <f>+AI43*(1+growth_formula!AB$11)</f>
        <v>1.2336976772006769</v>
      </c>
      <c r="AK43" s="80">
        <f>+AJ43*(1+growth_formula!AC$11)</f>
        <v>1.2678209191210859</v>
      </c>
      <c r="AL43" s="80">
        <f>+AK43*(1+growth_formula!AD$11)</f>
        <v>1.3030087079693533</v>
      </c>
      <c r="AM43" s="80">
        <f>+AL43*(1+growth_formula!AE$11)</f>
        <v>1.3392948461494409</v>
      </c>
      <c r="AN43" s="80">
        <f>+AM43*(1+growth_formula!AF$11)</f>
        <v>1.3767142565954045</v>
      </c>
      <c r="AO43" s="80">
        <f>+AN43*(1+growth_formula!AG$11)</f>
        <v>1.4153030198158505</v>
      </c>
      <c r="AP43" s="80">
        <f>+AO43*(1+growth_formula!AH$11)</f>
        <v>1.4550984122160295</v>
      </c>
      <c r="AQ43" s="80">
        <f>+AP43*(1+growth_formula!AI$11)</f>
        <v>1.4961389457399883</v>
      </c>
    </row>
    <row r="44" spans="1:43" x14ac:dyDescent="0.35">
      <c r="A44" s="22" t="s">
        <v>8</v>
      </c>
      <c r="B44" s="6" t="s">
        <v>39</v>
      </c>
      <c r="C44" s="10" t="s">
        <v>143</v>
      </c>
      <c r="D44" s="6" t="s">
        <v>218</v>
      </c>
      <c r="E44" s="6" t="s">
        <v>218</v>
      </c>
      <c r="F44" s="6" t="s">
        <v>218</v>
      </c>
      <c r="G44" s="3" t="s">
        <v>230</v>
      </c>
      <c r="H44" s="5"/>
      <c r="I44" s="5" t="s">
        <v>234</v>
      </c>
      <c r="J44" s="37" t="s">
        <v>234</v>
      </c>
      <c r="K44" s="41">
        <v>0.67100000000000004</v>
      </c>
      <c r="L44" s="10">
        <v>0.63600000000000001</v>
      </c>
      <c r="M44" s="10">
        <v>0.58599999999999997</v>
      </c>
      <c r="N44" s="80">
        <f>+M44*(1+growth_formula!F$11)</f>
        <v>0.62411741632705231</v>
      </c>
      <c r="O44" s="80">
        <f>+N44*(1+growth_formula!G$11)</f>
        <v>0.63331416191653034</v>
      </c>
      <c r="P44" s="80">
        <f>+O44*(1+growth_formula!H$11)</f>
        <v>0.64457535555352585</v>
      </c>
      <c r="Q44" s="80">
        <f>+P44*(1+growth_formula!I$11)</f>
        <v>0.65871662587490754</v>
      </c>
      <c r="R44" s="80">
        <f>+Q44*(1+growth_formula!J$11)</f>
        <v>0.67546369894830749</v>
      </c>
      <c r="S44" s="80">
        <f>+R44*(1+growth_formula!K$11)</f>
        <v>0.6927328642408731</v>
      </c>
      <c r="T44" s="80">
        <f>+S44*(1+growth_formula!L$11)</f>
        <v>0.71053969442025611</v>
      </c>
      <c r="U44" s="80">
        <f>+T44*(1+growth_formula!M$11)</f>
        <v>0.72890063514809</v>
      </c>
      <c r="V44" s="80">
        <f>+U44*(1+growth_formula!N$11)</f>
        <v>0.74783295597577393</v>
      </c>
      <c r="W44" s="80">
        <f>+V44*(1+growth_formula!O$11)</f>
        <v>0.7673541890107316</v>
      </c>
      <c r="X44" s="80">
        <f>+W44*(1+growth_formula!P$11)</f>
        <v>0.78748262430853566</v>
      </c>
      <c r="Y44" s="80">
        <f>+X44*(1+growth_formula!Q$11)</f>
        <v>0.80823651220080683</v>
      </c>
      <c r="Z44" s="80">
        <f>+Y44*(1+growth_formula!R$11)</f>
        <v>0.82963581143804865</v>
      </c>
      <c r="AA44" s="80">
        <f>+Z44*(1+growth_formula!S$11)</f>
        <v>0.85170037080297112</v>
      </c>
      <c r="AB44" s="80">
        <f>+AA44*(1+growth_formula!T$11)</f>
        <v>0.87445091159332333</v>
      </c>
      <c r="AC44" s="80">
        <f>+AB44*(1+growth_formula!U$11)</f>
        <v>0.89790898212719783</v>
      </c>
      <c r="AD44" s="80">
        <f>+AC44*(1+growth_formula!V$11)</f>
        <v>0.92209643680153286</v>
      </c>
      <c r="AE44" s="80">
        <f>+AD44*(1+growth_formula!W$11)</f>
        <v>0.94703660390465416</v>
      </c>
      <c r="AF44" s="80">
        <f>+AE44*(1+growth_formula!X$11)</f>
        <v>0.9727525710254098</v>
      </c>
      <c r="AG44" s="80">
        <f>+AF44*(1+growth_formula!Y$11)</f>
        <v>0.999269052703602</v>
      </c>
      <c r="AH44" s="80">
        <f>+AG44*(1+growth_formula!Z$11)</f>
        <v>1.0266113911963783</v>
      </c>
      <c r="AI44" s="80">
        <f>+AH44*(1+growth_formula!AA$11)</f>
        <v>1.054805503766937</v>
      </c>
      <c r="AJ44" s="80">
        <f>+AI44*(1+growth_formula!AB$11)</f>
        <v>1.0838783190998449</v>
      </c>
      <c r="AK44" s="80">
        <f>+AJ44*(1+growth_formula!AC$11)</f>
        <v>1.1138576590778952</v>
      </c>
      <c r="AL44" s="80">
        <f>+AK44*(1+growth_formula!AD$11)</f>
        <v>1.1447722681709758</v>
      </c>
      <c r="AM44" s="80">
        <f>+AL44*(1+growth_formula!AE$11)</f>
        <v>1.1766518438434366</v>
      </c>
      <c r="AN44" s="80">
        <f>+AM44*(1+growth_formula!AF$11)</f>
        <v>1.2095270680133536</v>
      </c>
      <c r="AO44" s="80">
        <f>+AN44*(1+growth_formula!AG$11)</f>
        <v>1.2434296395983331</v>
      </c>
      <c r="AP44" s="80">
        <f>+AO44*(1+growth_formula!AH$11)</f>
        <v>1.2783923081837978</v>
      </c>
      <c r="AQ44" s="80">
        <f>+AP44*(1+growth_formula!AI$11)</f>
        <v>1.3144489088510238</v>
      </c>
    </row>
    <row r="45" spans="1:43" x14ac:dyDescent="0.35">
      <c r="A45" s="22" t="s">
        <v>8</v>
      </c>
      <c r="B45" s="6" t="s">
        <v>40</v>
      </c>
      <c r="C45" s="10" t="s">
        <v>144</v>
      </c>
      <c r="D45" s="6" t="s">
        <v>218</v>
      </c>
      <c r="E45" s="6" t="s">
        <v>218</v>
      </c>
      <c r="F45" s="6" t="s">
        <v>218</v>
      </c>
      <c r="G45" s="3" t="s">
        <v>230</v>
      </c>
      <c r="H45" s="5"/>
      <c r="I45" s="5" t="s">
        <v>234</v>
      </c>
      <c r="J45" s="37" t="s">
        <v>234</v>
      </c>
      <c r="K45" s="41">
        <v>0.69499999999999995</v>
      </c>
      <c r="L45" s="10">
        <v>0.65300000000000002</v>
      </c>
      <c r="M45" s="10">
        <v>0.66200000000000003</v>
      </c>
      <c r="N45" s="80">
        <f>+M45*(1+growth_formula!F$11)</f>
        <v>0.70506097202817186</v>
      </c>
      <c r="O45" s="80">
        <f>+N45*(1+growth_formula!G$11)</f>
        <v>0.71545046960536374</v>
      </c>
      <c r="P45" s="80">
        <f>+O45*(1+growth_formula!H$11)</f>
        <v>0.72817215934545076</v>
      </c>
      <c r="Q45" s="80">
        <f>+P45*(1+growth_formula!I$11)</f>
        <v>0.74414745107370106</v>
      </c>
      <c r="R45" s="80">
        <f>+Q45*(1+growth_formula!J$11)</f>
        <v>0.76306649949450445</v>
      </c>
      <c r="S45" s="80">
        <f>+R45*(1+growth_formula!K$11)</f>
        <v>0.78257535175334136</v>
      </c>
      <c r="T45" s="80">
        <f>+S45*(1+growth_formula!L$11)</f>
        <v>0.80269160018124508</v>
      </c>
      <c r="U45" s="80">
        <f>+T45*(1+growth_formula!M$11)</f>
        <v>0.82343382332429294</v>
      </c>
      <c r="V45" s="80">
        <f>+U45*(1+growth_formula!N$11)</f>
        <v>0.84482153047092567</v>
      </c>
      <c r="W45" s="80">
        <f>+V45*(1+growth_formula!O$11)</f>
        <v>0.86687452751724303</v>
      </c>
      <c r="X45" s="80">
        <f>+W45*(1+growth_formula!P$11)</f>
        <v>0.88961347660793644</v>
      </c>
      <c r="Y45" s="80">
        <f>+X45*(1+growth_formula!Q$11)</f>
        <v>0.91305899501183319</v>
      </c>
      <c r="Z45" s="80">
        <f>+Y45*(1+growth_formula!R$11)</f>
        <v>0.9372336299863282</v>
      </c>
      <c r="AA45" s="80">
        <f>+Z45*(1+growth_formula!S$11)</f>
        <v>0.96215980455898809</v>
      </c>
      <c r="AB45" s="80">
        <f>+AA45*(1+growth_formula!T$11)</f>
        <v>0.98786092743136544</v>
      </c>
      <c r="AC45" s="80">
        <f>+AB45*(1+growth_formula!U$11)</f>
        <v>1.0143613415839676</v>
      </c>
      <c r="AD45" s="80">
        <f>+AC45*(1+growth_formula!V$11)</f>
        <v>1.0416857357723801</v>
      </c>
      <c r="AE45" s="80">
        <f>+AD45*(1+growth_formula!W$11)</f>
        <v>1.0698604637967253</v>
      </c>
      <c r="AF45" s="80">
        <f>+AE45*(1+growth_formula!X$11)</f>
        <v>1.0989116075406504</v>
      </c>
      <c r="AG45" s="80">
        <f>+AF45*(1+growth_formula!Y$11)</f>
        <v>1.1288670868426356</v>
      </c>
      <c r="AH45" s="80">
        <f>+AG45*(1+growth_formula!Z$11)</f>
        <v>1.159755530668946</v>
      </c>
      <c r="AI45" s="80">
        <f>+AH45*(1+growth_formula!AA$11)</f>
        <v>1.1916062175660618</v>
      </c>
      <c r="AJ45" s="80">
        <f>+AI45*(1+growth_formula!AB$11)</f>
        <v>1.2244495686759338</v>
      </c>
      <c r="AK45" s="80">
        <f>+AJ45*(1+growth_formula!AC$11)</f>
        <v>1.2583170141801479</v>
      </c>
      <c r="AL45" s="80">
        <f>+AK45*(1+growth_formula!AD$11)</f>
        <v>1.2932410265003174</v>
      </c>
      <c r="AM45" s="80">
        <f>+AL45*(1+growth_formula!AE$11)</f>
        <v>1.3292551546490701</v>
      </c>
      <c r="AN45" s="80">
        <f>+AM45*(1+growth_formula!AF$11)</f>
        <v>1.3663940597693518</v>
      </c>
      <c r="AO45" s="80">
        <f>+AN45*(1+growth_formula!AG$11)</f>
        <v>1.4046935519011887</v>
      </c>
      <c r="AP45" s="80">
        <f>+AO45*(1+growth_formula!AH$11)</f>
        <v>1.4441906280165089</v>
      </c>
      <c r="AQ45" s="80">
        <f>+AP45*(1+growth_formula!AI$11)</f>
        <v>1.4849235113641261</v>
      </c>
    </row>
    <row r="46" spans="1:43" x14ac:dyDescent="0.35">
      <c r="A46" s="22" t="s">
        <v>8</v>
      </c>
      <c r="B46" s="6" t="s">
        <v>41</v>
      </c>
      <c r="C46" s="10" t="s">
        <v>145</v>
      </c>
      <c r="D46" s="6" t="s">
        <v>218</v>
      </c>
      <c r="E46" s="6" t="s">
        <v>218</v>
      </c>
      <c r="F46" s="6" t="s">
        <v>218</v>
      </c>
      <c r="G46" s="3" t="s">
        <v>230</v>
      </c>
      <c r="H46" s="5"/>
      <c r="I46" s="5" t="s">
        <v>234</v>
      </c>
      <c r="J46" s="37" t="s">
        <v>234</v>
      </c>
      <c r="K46" s="41">
        <v>0.48599999999999999</v>
      </c>
      <c r="L46" s="10">
        <v>0.47199999999999998</v>
      </c>
      <c r="M46" s="10">
        <v>0.36499999999999999</v>
      </c>
      <c r="N46" s="80">
        <f>+M46*(1+growth_formula!F$11)</f>
        <v>0.38874207672248146</v>
      </c>
      <c r="O46" s="80">
        <f>+N46*(1+growth_formula!G$11)</f>
        <v>0.39447042508452834</v>
      </c>
      <c r="P46" s="80">
        <f>+O46*(1+growth_formula!H$11)</f>
        <v>0.40148464979016546</v>
      </c>
      <c r="Q46" s="80">
        <f>+P46*(1+growth_formula!I$11)</f>
        <v>0.41029277891525812</v>
      </c>
      <c r="R46" s="80">
        <f>+Q46*(1+growth_formula!J$11)</f>
        <v>0.42072397630739294</v>
      </c>
      <c r="S46" s="80">
        <f>+R46*(1+growth_formula!K$11)</f>
        <v>0.43148036765856435</v>
      </c>
      <c r="T46" s="80">
        <f>+S46*(1+growth_formula!L$11)</f>
        <v>0.44257165266790699</v>
      </c>
      <c r="U46" s="80">
        <f>+T46*(1+growth_formula!M$11)</f>
        <v>0.45400807479360555</v>
      </c>
      <c r="V46" s="80">
        <f>+U46*(1+growth_formula!N$11)</f>
        <v>0.46580039066750428</v>
      </c>
      <c r="W46" s="80">
        <f>+V46*(1+growth_formula!O$11)</f>
        <v>0.47795952045890283</v>
      </c>
      <c r="X46" s="80">
        <f>+W46*(1+growth_formula!P$11)</f>
        <v>0.49049685643791052</v>
      </c>
      <c r="Y46" s="80">
        <f>+X46*(1+growth_formula!Q$11)</f>
        <v>0.50342376613190187</v>
      </c>
      <c r="Z46" s="80">
        <f>+Y46*(1+growth_formula!R$11)</f>
        <v>0.5167526811858153</v>
      </c>
      <c r="AA46" s="80">
        <f>+Z46*(1+growth_formula!S$11)</f>
        <v>0.53049596474929095</v>
      </c>
      <c r="AB46" s="80">
        <f>+AA46*(1+growth_formula!T$11)</f>
        <v>0.54466652343270139</v>
      </c>
      <c r="AC46" s="80">
        <f>+AB46*(1+growth_formula!U$11)</f>
        <v>0.5592777789700123</v>
      </c>
      <c r="AD46" s="80">
        <f>+AC46*(1+growth_formula!V$11)</f>
        <v>0.57434334374156903</v>
      </c>
      <c r="AE46" s="80">
        <f>+AD46*(1+growth_formula!W$11)</f>
        <v>0.58987774816586813</v>
      </c>
      <c r="AF46" s="80">
        <f>+AE46*(1+growth_formula!X$11)</f>
        <v>0.6058953727376698</v>
      </c>
      <c r="AG46" s="80">
        <f>+AF46*(1+growth_formula!Y$11)</f>
        <v>0.62241161132562228</v>
      </c>
      <c r="AH46" s="80">
        <f>+AG46*(1+growth_formula!Z$11)</f>
        <v>0.63944224878272704</v>
      </c>
      <c r="AI46" s="80">
        <f>+AH46*(1+growth_formula!AA$11)</f>
        <v>0.65700342811421841</v>
      </c>
      <c r="AJ46" s="80">
        <f>+AI46*(1+growth_formula!AB$11)</f>
        <v>0.67511192230621742</v>
      </c>
      <c r="AK46" s="80">
        <f>+AJ46*(1+growth_formula!AC$11)</f>
        <v>0.69378506068845014</v>
      </c>
      <c r="AL46" s="80">
        <f>+AK46*(1+growth_formula!AD$11)</f>
        <v>0.71304074723960098</v>
      </c>
      <c r="AM46" s="80">
        <f>+AL46*(1+growth_formula!AE$11)</f>
        <v>0.73289747952705531</v>
      </c>
      <c r="AN46" s="80">
        <f>+AM46*(1+growth_formula!AF$11)</f>
        <v>0.75337436830183302</v>
      </c>
      <c r="AO46" s="80">
        <f>+AN46*(1+growth_formula!AG$11)</f>
        <v>0.77449115777029287</v>
      </c>
      <c r="AP46" s="80">
        <f>+AO46*(1+growth_formula!AH$11)</f>
        <v>0.79626824656499351</v>
      </c>
      <c r="AQ46" s="80">
        <f>+AP46*(1+growth_formula!AI$11)</f>
        <v>0.81872670943792447</v>
      </c>
    </row>
    <row r="47" spans="1:43" x14ac:dyDescent="0.35">
      <c r="A47" s="22" t="s">
        <v>8</v>
      </c>
      <c r="B47" s="6" t="s">
        <v>42</v>
      </c>
      <c r="C47" s="10" t="s">
        <v>146</v>
      </c>
      <c r="D47" s="6" t="s">
        <v>218</v>
      </c>
      <c r="E47" s="6" t="s">
        <v>218</v>
      </c>
      <c r="F47" s="6" t="s">
        <v>218</v>
      </c>
      <c r="G47" s="3" t="s">
        <v>230</v>
      </c>
      <c r="H47" s="5"/>
      <c r="I47" s="5" t="s">
        <v>234</v>
      </c>
      <c r="J47" s="37" t="s">
        <v>234</v>
      </c>
      <c r="K47" s="41">
        <v>0.27400000000000002</v>
      </c>
      <c r="L47" s="10">
        <v>0.26700000000000002</v>
      </c>
      <c r="M47" s="10">
        <v>0.26700000000000002</v>
      </c>
      <c r="N47" s="80">
        <f>+M47*(1+growth_formula!F$11)</f>
        <v>0.28436749173945902</v>
      </c>
      <c r="O47" s="80">
        <f>+N47*(1+growth_formula!G$11)</f>
        <v>0.28855781780155904</v>
      </c>
      <c r="P47" s="80">
        <f>+O47*(1+growth_formula!H$11)</f>
        <v>0.29368877121636755</v>
      </c>
      <c r="Q47" s="80">
        <f>+P47*(1+growth_formula!I$11)</f>
        <v>0.30013197800102437</v>
      </c>
      <c r="R47" s="80">
        <f>+Q47*(1+growth_formula!J$11)</f>
        <v>0.30776247033992848</v>
      </c>
      <c r="S47" s="80">
        <f>+R47*(1+growth_formula!K$11)</f>
        <v>0.31563084428722371</v>
      </c>
      <c r="T47" s="80">
        <f>+S47*(1+growth_formula!L$11)</f>
        <v>0.3237441952392634</v>
      </c>
      <c r="U47" s="80">
        <f>+T47*(1+growth_formula!M$11)</f>
        <v>0.33211001635587029</v>
      </c>
      <c r="V47" s="80">
        <f>+U47*(1+growth_formula!N$11)</f>
        <v>0.34073617618691399</v>
      </c>
      <c r="W47" s="80">
        <f>+V47*(1+growth_formula!O$11)</f>
        <v>0.34963066291103295</v>
      </c>
      <c r="X47" s="80">
        <f>+W47*(1+growth_formula!P$11)</f>
        <v>0.35880181005184131</v>
      </c>
      <c r="Y47" s="80">
        <f>+X47*(1+growth_formula!Q$11)</f>
        <v>0.36825793303347337</v>
      </c>
      <c r="Z47" s="80">
        <f>+Y47*(1+growth_formula!R$11)</f>
        <v>0.37800812568934972</v>
      </c>
      <c r="AA47" s="80">
        <f>+Z47*(1+growth_formula!S$11)</f>
        <v>0.38806143174811131</v>
      </c>
      <c r="AB47" s="80">
        <f>+AA47*(1+growth_formula!T$11)</f>
        <v>0.39842729248364717</v>
      </c>
      <c r="AC47" s="80">
        <f>+AB47*(1+growth_formula!U$11)</f>
        <v>0.40911552598628281</v>
      </c>
      <c r="AD47" s="80">
        <f>+AC47*(1+growth_formula!V$11)</f>
        <v>0.4201360898054764</v>
      </c>
      <c r="AE47" s="80">
        <f>+AD47*(1+growth_formula!W$11)</f>
        <v>0.4314996130418815</v>
      </c>
      <c r="AF47" s="80">
        <f>+AE47*(1+growth_formula!X$11)</f>
        <v>0.44321661512591176</v>
      </c>
      <c r="AG47" s="80">
        <f>+AF47*(1+growth_formula!Y$11)</f>
        <v>0.45529835677792085</v>
      </c>
      <c r="AH47" s="80">
        <f>+AG47*(1+growth_formula!Z$11)</f>
        <v>0.46775638472599473</v>
      </c>
      <c r="AI47" s="80">
        <f>+AH47*(1+growth_formula!AA$11)</f>
        <v>0.4806025076890309</v>
      </c>
      <c r="AJ47" s="80">
        <f>+AI47*(1+growth_formula!AB$11)</f>
        <v>0.49384899522126025</v>
      </c>
      <c r="AK47" s="80">
        <f>+AJ47*(1+growth_formula!AC$11)</f>
        <v>0.50750852384607159</v>
      </c>
      <c r="AL47" s="80">
        <f>+AK47*(1+growth_formula!AD$11)</f>
        <v>0.52159419044650246</v>
      </c>
      <c r="AM47" s="80">
        <f>+AL47*(1+growth_formula!AE$11)</f>
        <v>0.53611952611979097</v>
      </c>
      <c r="AN47" s="80">
        <f>+AM47*(1+growth_formula!AF$11)</f>
        <v>0.55109851051120362</v>
      </c>
      <c r="AO47" s="80">
        <f>+AN47*(1+growth_formula!AG$11)</f>
        <v>0.56654558664292631</v>
      </c>
      <c r="AP47" s="80">
        <f>+AO47*(1+growth_formula!AH$11)</f>
        <v>0.58247567625439223</v>
      </c>
      <c r="AQ47" s="80">
        <f>+AP47*(1+growth_formula!AI$11)</f>
        <v>0.59890419567102937</v>
      </c>
    </row>
    <row r="48" spans="1:43" x14ac:dyDescent="0.35">
      <c r="A48" s="22" t="s">
        <v>8</v>
      </c>
      <c r="B48" s="6" t="s">
        <v>43</v>
      </c>
      <c r="C48" s="10" t="s">
        <v>147</v>
      </c>
      <c r="D48" s="6" t="s">
        <v>218</v>
      </c>
      <c r="E48" s="6" t="s">
        <v>218</v>
      </c>
      <c r="F48" s="6" t="s">
        <v>218</v>
      </c>
      <c r="G48" s="3" t="s">
        <v>230</v>
      </c>
      <c r="H48" s="5"/>
      <c r="I48" s="5" t="s">
        <v>234</v>
      </c>
      <c r="J48" s="37" t="s">
        <v>234</v>
      </c>
      <c r="K48" s="41">
        <v>0.129</v>
      </c>
      <c r="L48" s="10">
        <v>0.13300000000000001</v>
      </c>
      <c r="M48" s="10">
        <v>0.128</v>
      </c>
      <c r="N48" s="80">
        <f>+M48*(1+growth_formula!F$11)</f>
        <v>0.13632598854925376</v>
      </c>
      <c r="O48" s="80">
        <f>+N48*(1+growth_formula!G$11)</f>
        <v>0.13833483400224553</v>
      </c>
      <c r="P48" s="80">
        <f>+O48*(1+growth_formula!H$11)</f>
        <v>0.14079461691271553</v>
      </c>
      <c r="Q48" s="80">
        <f>+P48*(1+growth_formula!I$11)</f>
        <v>0.14388349507165213</v>
      </c>
      <c r="R48" s="80">
        <f>+Q48*(1+growth_formula!J$11)</f>
        <v>0.14754155881464734</v>
      </c>
      <c r="S48" s="80">
        <f>+R48*(1+growth_formula!K$11)</f>
        <v>0.15131366317889375</v>
      </c>
      <c r="T48" s="80">
        <f>+S48*(1+growth_formula!L$11)</f>
        <v>0.15520320970271803</v>
      </c>
      <c r="U48" s="80">
        <f>+T48*(1+growth_formula!M$11)</f>
        <v>0.15921379061255206</v>
      </c>
      <c r="V48" s="80">
        <f>+U48*(1+growth_formula!N$11)</f>
        <v>0.16334917809709737</v>
      </c>
      <c r="W48" s="80">
        <f>+V48*(1+growth_formula!O$11)</f>
        <v>0.16761320169517685</v>
      </c>
      <c r="X48" s="80">
        <f>+W48*(1+growth_formula!P$11)</f>
        <v>0.17200985650425352</v>
      </c>
      <c r="Y48" s="80">
        <f>+X48*(1+growth_formula!Q$11)</f>
        <v>0.17654312894488611</v>
      </c>
      <c r="Z48" s="80">
        <f>+Y48*(1+growth_formula!R$11)</f>
        <v>0.18121737860762835</v>
      </c>
      <c r="AA48" s="80">
        <f>+Z48*(1+growth_formula!S$11)</f>
        <v>0.186036941062765</v>
      </c>
      <c r="AB48" s="80">
        <f>+AA48*(1+growth_formula!T$11)</f>
        <v>0.19100634246407058</v>
      </c>
      <c r="AC48" s="80">
        <f>+AB48*(1+growth_formula!U$11)</f>
        <v>0.19613028961140153</v>
      </c>
      <c r="AD48" s="80">
        <f>+AC48*(1+growth_formula!V$11)</f>
        <v>0.20141355616142692</v>
      </c>
      <c r="AE48" s="80">
        <f>+AD48*(1+growth_formula!W$11)</f>
        <v>0.20686123771296197</v>
      </c>
      <c r="AF48" s="80">
        <f>+AE48*(1+growth_formula!X$11)</f>
        <v>0.21247837728882668</v>
      </c>
      <c r="AG48" s="80">
        <f>+AF48*(1+growth_formula!Y$11)</f>
        <v>0.21827037328679358</v>
      </c>
      <c r="AH48" s="80">
        <f>+AG48*(1+growth_formula!Z$11)</f>
        <v>0.22424276121695633</v>
      </c>
      <c r="AI48" s="80">
        <f>+AH48*(1+growth_formula!AA$11)</f>
        <v>0.23040120218799987</v>
      </c>
      <c r="AJ48" s="80">
        <f>+AI48*(1+growth_formula!AB$11)</f>
        <v>0.2367515782334132</v>
      </c>
      <c r="AK48" s="80">
        <f>+AJ48*(1+growth_formula!AC$11)</f>
        <v>0.24329996648800442</v>
      </c>
      <c r="AL48" s="80">
        <f>+AK48*(1+growth_formula!AD$11)</f>
        <v>0.25005264560731211</v>
      </c>
      <c r="AM48" s="80">
        <f>+AL48*(1+growth_formula!AE$11)</f>
        <v>0.25701610240948786</v>
      </c>
      <c r="AN48" s="80">
        <f>+AM48*(1+growth_formula!AF$11)</f>
        <v>0.26419703874694411</v>
      </c>
      <c r="AO48" s="80">
        <f>+AN48*(1+growth_formula!AG$11)</f>
        <v>0.27160237861533554</v>
      </c>
      <c r="AP48" s="80">
        <f>+AO48*(1+growth_formula!AH$11)</f>
        <v>0.27923927550772371</v>
      </c>
      <c r="AQ48" s="80">
        <f>+AP48*(1+growth_formula!AI$11)</f>
        <v>0.28711512002206663</v>
      </c>
    </row>
    <row r="49" spans="1:43" x14ac:dyDescent="0.35">
      <c r="A49" s="22" t="s">
        <v>8</v>
      </c>
      <c r="B49" s="6" t="s">
        <v>44</v>
      </c>
      <c r="C49" s="10" t="s">
        <v>148</v>
      </c>
      <c r="D49" s="6" t="s">
        <v>218</v>
      </c>
      <c r="E49" s="6" t="s">
        <v>218</v>
      </c>
      <c r="F49" s="6" t="s">
        <v>218</v>
      </c>
      <c r="G49" s="3" t="s">
        <v>230</v>
      </c>
      <c r="H49" s="5"/>
      <c r="I49" s="5" t="s">
        <v>234</v>
      </c>
      <c r="J49" s="37" t="s">
        <v>234</v>
      </c>
      <c r="K49" s="41">
        <v>9.4E-2</v>
      </c>
      <c r="L49" s="10">
        <v>9.6000000000000002E-2</v>
      </c>
      <c r="M49" s="10">
        <v>9.6000000000000002E-2</v>
      </c>
      <c r="N49" s="80">
        <f>+M49*(1+growth_formula!F$11)</f>
        <v>0.10224449141194032</v>
      </c>
      <c r="O49" s="80">
        <f>+N49*(1+growth_formula!G$11)</f>
        <v>0.10375112550168415</v>
      </c>
      <c r="P49" s="80">
        <f>+O49*(1+growth_formula!H$11)</f>
        <v>0.10559596268453665</v>
      </c>
      <c r="Q49" s="80">
        <f>+P49*(1+growth_formula!I$11)</f>
        <v>0.1079126213037391</v>
      </c>
      <c r="R49" s="80">
        <f>+Q49*(1+growth_formula!J$11)</f>
        <v>0.11065616911098551</v>
      </c>
      <c r="S49" s="80">
        <f>+R49*(1+growth_formula!K$11)</f>
        <v>0.11348524738417032</v>
      </c>
      <c r="T49" s="80">
        <f>+S49*(1+growth_formula!L$11)</f>
        <v>0.11640240727703852</v>
      </c>
      <c r="U49" s="80">
        <f>+T49*(1+growth_formula!M$11)</f>
        <v>0.11941034295941404</v>
      </c>
      <c r="V49" s="80">
        <f>+U49*(1+growth_formula!N$11)</f>
        <v>0.12251188357282301</v>
      </c>
      <c r="W49" s="80">
        <f>+V49*(1+growth_formula!O$11)</f>
        <v>0.12570990127138262</v>
      </c>
      <c r="X49" s="80">
        <f>+W49*(1+growth_formula!P$11)</f>
        <v>0.12900739237819012</v>
      </c>
      <c r="Y49" s="80">
        <f>+X49*(1+growth_formula!Q$11)</f>
        <v>0.13240734670866455</v>
      </c>
      <c r="Z49" s="80">
        <f>+Y49*(1+growth_formula!R$11)</f>
        <v>0.13591303395572121</v>
      </c>
      <c r="AA49" s="80">
        <f>+Z49*(1+growth_formula!S$11)</f>
        <v>0.13952770579707369</v>
      </c>
      <c r="AB49" s="80">
        <f>+AA49*(1+growth_formula!T$11)</f>
        <v>0.14325475684805289</v>
      </c>
      <c r="AC49" s="80">
        <f>+AB49*(1+growth_formula!U$11)</f>
        <v>0.14709771720855108</v>
      </c>
      <c r="AD49" s="80">
        <f>+AC49*(1+growth_formula!V$11)</f>
        <v>0.15106016712107012</v>
      </c>
      <c r="AE49" s="80">
        <f>+AD49*(1+growth_formula!W$11)</f>
        <v>0.1551459282847214</v>
      </c>
      <c r="AF49" s="80">
        <f>+AE49*(1+growth_formula!X$11)</f>
        <v>0.15935878296661993</v>
      </c>
      <c r="AG49" s="80">
        <f>+AF49*(1+growth_formula!Y$11)</f>
        <v>0.16370277996509511</v>
      </c>
      <c r="AH49" s="80">
        <f>+AG49*(1+growth_formula!Z$11)</f>
        <v>0.16818207091271717</v>
      </c>
      <c r="AI49" s="80">
        <f>+AH49*(1+growth_formula!AA$11)</f>
        <v>0.17280090164099982</v>
      </c>
      <c r="AJ49" s="80">
        <f>+AI49*(1+growth_formula!AB$11)</f>
        <v>0.17756368367505981</v>
      </c>
      <c r="AK49" s="80">
        <f>+AJ49*(1+growth_formula!AC$11)</f>
        <v>0.18247497486600323</v>
      </c>
      <c r="AL49" s="80">
        <f>+AK49*(1+growth_formula!AD$11)</f>
        <v>0.187539484205484</v>
      </c>
      <c r="AM49" s="80">
        <f>+AL49*(1+growth_formula!AE$11)</f>
        <v>0.1927620768071158</v>
      </c>
      <c r="AN49" s="80">
        <f>+AM49*(1+growth_formula!AF$11)</f>
        <v>0.198147779060208</v>
      </c>
      <c r="AO49" s="80">
        <f>+AN49*(1+growth_formula!AG$11)</f>
        <v>0.20370178396150157</v>
      </c>
      <c r="AP49" s="80">
        <f>+AO49*(1+growth_formula!AH$11)</f>
        <v>0.20942945663079271</v>
      </c>
      <c r="AQ49" s="80">
        <f>+AP49*(1+growth_formula!AI$11)</f>
        <v>0.21533634001654989</v>
      </c>
    </row>
    <row r="50" spans="1:43" x14ac:dyDescent="0.35">
      <c r="A50" s="22" t="s">
        <v>8</v>
      </c>
      <c r="B50" s="6" t="s">
        <v>45</v>
      </c>
      <c r="C50" s="10" t="s">
        <v>149</v>
      </c>
      <c r="D50" s="6" t="s">
        <v>218</v>
      </c>
      <c r="E50" s="6" t="s">
        <v>218</v>
      </c>
      <c r="F50" s="6" t="s">
        <v>218</v>
      </c>
      <c r="G50" s="3" t="s">
        <v>230</v>
      </c>
      <c r="H50" s="5"/>
      <c r="I50" s="5" t="s">
        <v>234</v>
      </c>
      <c r="J50" s="37" t="s">
        <v>234</v>
      </c>
      <c r="K50" s="41">
        <v>0.3</v>
      </c>
      <c r="L50" s="10">
        <v>0.30842000000000003</v>
      </c>
      <c r="M50" s="5">
        <f>L50</f>
        <v>0.30842000000000003</v>
      </c>
      <c r="N50" s="80">
        <f>+M50*(1+growth_formula!F$11)</f>
        <v>0.32848172959656913</v>
      </c>
      <c r="O50" s="80">
        <f>+N50*(1+growth_formula!G$11)</f>
        <v>0.33332210549197322</v>
      </c>
      <c r="P50" s="80">
        <f>+O50*(1+growth_formula!H$11)</f>
        <v>0.33924902928296663</v>
      </c>
      <c r="Q50" s="80">
        <f>+P50*(1+growth_formula!I$11)</f>
        <v>0.34669177773436682</v>
      </c>
      <c r="R50" s="80">
        <f>+Q50*(1+growth_formula!J$11)</f>
        <v>0.35550599663760579</v>
      </c>
      <c r="S50" s="80">
        <f>+R50*(1+growth_formula!K$11)</f>
        <v>0.3645949999815189</v>
      </c>
      <c r="T50" s="80">
        <f>+S50*(1+growth_formula!L$11)</f>
        <v>0.37396698387900235</v>
      </c>
      <c r="U50" s="80">
        <f>+T50*(1+growth_formula!M$11)</f>
        <v>0.38363060391190085</v>
      </c>
      <c r="V50" s="80">
        <f>+U50*(1+growth_formula!N$11)</f>
        <v>0.39359494928677163</v>
      </c>
      <c r="W50" s="80">
        <f>+V50*(1+growth_formula!O$11)</f>
        <v>0.40386924739708163</v>
      </c>
      <c r="X50" s="80">
        <f>+W50*(1+growth_formula!P$11)</f>
        <v>0.41446312455501461</v>
      </c>
      <c r="Y50" s="80">
        <f>+X50*(1+growth_formula!Q$11)</f>
        <v>0.42538618616548263</v>
      </c>
      <c r="Z50" s="80">
        <f>+Y50*(1+growth_formula!R$11)</f>
        <v>0.43664893679816197</v>
      </c>
      <c r="AA50" s="80">
        <f>+Z50*(1+growth_formula!S$11)</f>
        <v>0.44826182314514046</v>
      </c>
      <c r="AB50" s="80">
        <f>+AA50*(1+growth_formula!T$11)</f>
        <v>0.46023575111538007</v>
      </c>
      <c r="AC50" s="80">
        <f>+AB50*(1+growth_formula!U$11)</f>
        <v>0.47258206189022234</v>
      </c>
      <c r="AD50" s="80">
        <f>+AC50*(1+growth_formula!V$11)</f>
        <v>0.48531225774458819</v>
      </c>
      <c r="AE50" s="80">
        <f>+AD50*(1+growth_formula!W$11)</f>
        <v>0.49843861668306033</v>
      </c>
      <c r="AF50" s="80">
        <f>+AE50*(1+growth_formula!X$11)</f>
        <v>0.5119732900267181</v>
      </c>
      <c r="AG50" s="80">
        <f>+AF50*(1+growth_formula!Y$11)</f>
        <v>0.52592928538369432</v>
      </c>
      <c r="AH50" s="80">
        <f>+AG50*(1+growth_formula!Z$11)</f>
        <v>0.54031994073854428</v>
      </c>
      <c r="AI50" s="80">
        <f>+AH50*(1+growth_formula!AA$11)</f>
        <v>0.55515889670955409</v>
      </c>
      <c r="AJ50" s="80">
        <f>+AI50*(1+growth_formula!AB$11)</f>
        <v>0.57046032624022891</v>
      </c>
      <c r="AK50" s="80">
        <f>+AJ50*(1+growth_formula!AC$11)</f>
        <v>0.58623887237679939</v>
      </c>
      <c r="AL50" s="80">
        <f>+AK50*(1+growth_formula!AD$11)</f>
        <v>0.60250966373599379</v>
      </c>
      <c r="AM50" s="80">
        <f>+AL50*(1+growth_formula!AE$11)</f>
        <v>0.61928833050886134</v>
      </c>
      <c r="AN50" s="80">
        <f>+AM50*(1+growth_formula!AF$11)</f>
        <v>0.63659102101822285</v>
      </c>
      <c r="AO50" s="80">
        <f>+AN50*(1+growth_formula!AG$11)</f>
        <v>0.65443441884798281</v>
      </c>
      <c r="AP50" s="80">
        <f>+AO50*(1+growth_formula!AH$11)</f>
        <v>0.67283576056322003</v>
      </c>
      <c r="AQ50" s="80">
        <f>+AP50*(1+growth_formula!AI$11)</f>
        <v>0.69181285404067028</v>
      </c>
    </row>
    <row r="51" spans="1:43" x14ac:dyDescent="0.35">
      <c r="A51" s="22" t="s">
        <v>8</v>
      </c>
      <c r="B51" s="6" t="s">
        <v>46</v>
      </c>
      <c r="C51" s="10" t="s">
        <v>150</v>
      </c>
      <c r="D51" s="6" t="s">
        <v>218</v>
      </c>
      <c r="E51" s="6" t="s">
        <v>218</v>
      </c>
      <c r="F51" s="6" t="s">
        <v>218</v>
      </c>
      <c r="G51" s="3" t="s">
        <v>230</v>
      </c>
      <c r="H51" s="5"/>
      <c r="I51" s="5" t="s">
        <v>234</v>
      </c>
      <c r="J51" s="37" t="s">
        <v>234</v>
      </c>
      <c r="K51" s="41">
        <v>6.9221000000000005E-2</v>
      </c>
      <c r="L51" s="10">
        <v>7.2541999999999995E-2</v>
      </c>
      <c r="M51" s="5">
        <f>L51</f>
        <v>7.2541999999999995E-2</v>
      </c>
      <c r="N51" s="80">
        <f>+M51*(1+growth_formula!F$11)</f>
        <v>7.7260623916718479E-2</v>
      </c>
      <c r="O51" s="80">
        <f>+N51*(1+growth_formula!G$11)</f>
        <v>7.8399105688991361E-2</v>
      </c>
      <c r="P51" s="80">
        <f>+O51*(1+growth_formula!H$11)</f>
        <v>7.9793149219392262E-2</v>
      </c>
      <c r="Q51" s="80">
        <f>+P51*(1+growth_formula!I$11)</f>
        <v>8.1543722652248352E-2</v>
      </c>
      <c r="R51" s="80">
        <f>+Q51*(1+growth_formula!J$11)</f>
        <v>8.3616873121344901E-2</v>
      </c>
      <c r="S51" s="80">
        <f>+R51*(1+growth_formula!K$11)</f>
        <v>8.5754654330650867E-2</v>
      </c>
      <c r="T51" s="80">
        <f>+S51*(1+growth_formula!L$11)</f>
        <v>8.7958994048863842E-2</v>
      </c>
      <c r="U51" s="80">
        <f>+T51*(1+growth_formula!M$11)</f>
        <v>9.0231928114185553E-2</v>
      </c>
      <c r="V51" s="80">
        <f>+U51*(1+growth_formula!N$11)</f>
        <v>9.2575594355622154E-2</v>
      </c>
      <c r="W51" s="80">
        <f>+V51*(1+growth_formula!O$11)</f>
        <v>9.4992163104464983E-2</v>
      </c>
      <c r="X51" s="80">
        <f>+W51*(1+growth_formula!P$11)</f>
        <v>9.748389851977779E-2</v>
      </c>
      <c r="Y51" s="80">
        <f>+X51*(1+growth_formula!Q$11)</f>
        <v>0.10005305984312443</v>
      </c>
      <c r="Z51" s="80">
        <f>+Y51*(1+growth_formula!R$11)</f>
        <v>0.10270211780433261</v>
      </c>
      <c r="AA51" s="80">
        <f>+Z51*(1+growth_formula!S$11)</f>
        <v>0.10543352952011795</v>
      </c>
      <c r="AB51" s="80">
        <f>+AA51*(1+growth_formula!T$11)</f>
        <v>0.108249860117411</v>
      </c>
      <c r="AC51" s="80">
        <f>+AB51*(1+growth_formula!U$11)</f>
        <v>0.11115377710148663</v>
      </c>
      <c r="AD51" s="80">
        <f>+AC51*(1+growth_formula!V$11)</f>
        <v>0.11414798586767368</v>
      </c>
      <c r="AE51" s="80">
        <f>+AD51*(1+growth_formula!W$11)</f>
        <v>0.11723537426698191</v>
      </c>
      <c r="AF51" s="80">
        <f>+AE51*(1+growth_formula!X$11)</f>
        <v>0.12041880035379736</v>
      </c>
      <c r="AG51" s="80">
        <f>+AF51*(1+growth_formula!Y$11)</f>
        <v>0.12370132358570764</v>
      </c>
      <c r="AH51" s="80">
        <f>+AG51*(1+growth_formula!Z$11)</f>
        <v>0.12708608112656597</v>
      </c>
      <c r="AI51" s="80">
        <f>+AH51*(1+growth_formula!AA$11)</f>
        <v>0.13057628132126473</v>
      </c>
      <c r="AJ51" s="80">
        <f>+AI51*(1+growth_formula!AB$11)</f>
        <v>0.13417525772037703</v>
      </c>
      <c r="AK51" s="80">
        <f>+AJ51*(1+growth_formula!AC$11)</f>
        <v>0.13788645444510012</v>
      </c>
      <c r="AL51" s="80">
        <f>+AK51*(1+growth_formula!AD$11)</f>
        <v>0.14171342982535651</v>
      </c>
      <c r="AM51" s="80">
        <f>+AL51*(1+growth_formula!AE$11)</f>
        <v>0.14565986016397708</v>
      </c>
      <c r="AN51" s="80">
        <f>+AM51*(1+growth_formula!AF$11)</f>
        <v>0.14972954363110016</v>
      </c>
      <c r="AO51" s="80">
        <f>+AN51*(1+growth_formula!AG$11)</f>
        <v>0.15392640429307555</v>
      </c>
      <c r="AP51" s="80">
        <f>+AO51*(1+growth_formula!AH$11)</f>
        <v>0.15825449628032262</v>
      </c>
      <c r="AQ51" s="80">
        <f>+AP51*(1+growth_formula!AI$11)</f>
        <v>0.16271800809875592</v>
      </c>
    </row>
    <row r="52" spans="1:43" x14ac:dyDescent="0.35">
      <c r="A52" s="22" t="s">
        <v>8</v>
      </c>
      <c r="B52" s="6" t="s">
        <v>47</v>
      </c>
      <c r="C52" s="10" t="s">
        <v>151</v>
      </c>
      <c r="D52" s="6" t="s">
        <v>218</v>
      </c>
      <c r="E52" s="6" t="s">
        <v>218</v>
      </c>
      <c r="F52" s="6" t="s">
        <v>218</v>
      </c>
      <c r="G52" s="3" t="s">
        <v>230</v>
      </c>
      <c r="H52" s="5"/>
      <c r="I52" s="5" t="s">
        <v>234</v>
      </c>
      <c r="J52" s="37" t="s">
        <v>234</v>
      </c>
      <c r="K52" s="41">
        <v>8.5999999999999993E-2</v>
      </c>
      <c r="L52" s="10">
        <v>0.09</v>
      </c>
      <c r="M52" s="10">
        <v>8.6999999999999994E-2</v>
      </c>
      <c r="N52" s="80">
        <f>+M52*(1+growth_formula!F$11)</f>
        <v>9.2659070342070909E-2</v>
      </c>
      <c r="O52" s="80">
        <f>+N52*(1+growth_formula!G$11)</f>
        <v>9.4024457485901256E-2</v>
      </c>
      <c r="P52" s="80">
        <f>+O52*(1+growth_formula!H$11)</f>
        <v>9.5696341182861341E-2</v>
      </c>
      <c r="Q52" s="80">
        <f>+P52*(1+growth_formula!I$11)</f>
        <v>9.7795813056513567E-2</v>
      </c>
      <c r="R52" s="80">
        <f>+Q52*(1+growth_formula!J$11)</f>
        <v>0.10028215325683063</v>
      </c>
      <c r="S52" s="80">
        <f>+R52*(1+growth_formula!K$11)</f>
        <v>0.10284600544190435</v>
      </c>
      <c r="T52" s="80">
        <f>+S52*(1+growth_formula!L$11)</f>
        <v>0.10548968159481616</v>
      </c>
      <c r="U52" s="80">
        <f>+T52*(1+growth_formula!M$11)</f>
        <v>0.10821562330696897</v>
      </c>
      <c r="V52" s="80">
        <f>+U52*(1+growth_formula!N$11)</f>
        <v>0.11102639448787086</v>
      </c>
      <c r="W52" s="80">
        <f>+V52*(1+growth_formula!O$11)</f>
        <v>0.11392459802719052</v>
      </c>
      <c r="X52" s="80">
        <f>+W52*(1+growth_formula!P$11)</f>
        <v>0.11691294934273481</v>
      </c>
      <c r="Y52" s="80">
        <f>+X52*(1+growth_formula!Q$11)</f>
        <v>0.11999415795472729</v>
      </c>
      <c r="Z52" s="80">
        <f>+Y52*(1+growth_formula!R$11)</f>
        <v>0.1231711870223724</v>
      </c>
      <c r="AA52" s="80">
        <f>+Z52*(1+growth_formula!S$11)</f>
        <v>0.12644698337859808</v>
      </c>
      <c r="AB52" s="80">
        <f>+AA52*(1+growth_formula!T$11)</f>
        <v>0.12982462339354797</v>
      </c>
      <c r="AC52" s="80">
        <f>+AB52*(1+growth_formula!U$11)</f>
        <v>0.13330730622024947</v>
      </c>
      <c r="AD52" s="80">
        <f>+AC52*(1+growth_formula!V$11)</f>
        <v>0.13689827645346986</v>
      </c>
      <c r="AE52" s="80">
        <f>+AD52*(1+growth_formula!W$11)</f>
        <v>0.14060099750802882</v>
      </c>
      <c r="AF52" s="80">
        <f>+AE52*(1+growth_formula!X$11)</f>
        <v>0.14441889706349936</v>
      </c>
      <c r="AG52" s="80">
        <f>+AF52*(1+growth_formula!Y$11)</f>
        <v>0.14835564434336748</v>
      </c>
      <c r="AH52" s="80">
        <f>+AG52*(1+growth_formula!Z$11)</f>
        <v>0.15241500176464998</v>
      </c>
      <c r="AI52" s="80">
        <f>+AH52*(1+growth_formula!AA$11)</f>
        <v>0.15660081711215615</v>
      </c>
      <c r="AJ52" s="80">
        <f>+AI52*(1+growth_formula!AB$11)</f>
        <v>0.16091708833052301</v>
      </c>
      <c r="AK52" s="80">
        <f>+AJ52*(1+growth_formula!AC$11)</f>
        <v>0.16536794597231549</v>
      </c>
      <c r="AL52" s="80">
        <f>+AK52*(1+growth_formula!AD$11)</f>
        <v>0.16995765756121994</v>
      </c>
      <c r="AM52" s="80">
        <f>+AL52*(1+growth_formula!AE$11)</f>
        <v>0.17469063210644878</v>
      </c>
      <c r="AN52" s="80">
        <f>+AM52*(1+growth_formula!AF$11)</f>
        <v>0.17957142477331359</v>
      </c>
      <c r="AO52" s="80">
        <f>+AN52*(1+growth_formula!AG$11)</f>
        <v>0.18460474171511088</v>
      </c>
      <c r="AP52" s="80">
        <f>+AO52*(1+growth_formula!AH$11)</f>
        <v>0.18979544507165597</v>
      </c>
      <c r="AQ52" s="80">
        <f>+AP52*(1+growth_formula!AI$11)</f>
        <v>0.1951485581399984</v>
      </c>
    </row>
    <row r="53" spans="1:43" x14ac:dyDescent="0.35">
      <c r="A53" s="22" t="s">
        <v>8</v>
      </c>
      <c r="B53" s="6" t="s">
        <v>48</v>
      </c>
      <c r="C53" s="10" t="s">
        <v>152</v>
      </c>
      <c r="D53" s="6" t="s">
        <v>218</v>
      </c>
      <c r="E53" s="6" t="s">
        <v>218</v>
      </c>
      <c r="F53" s="6" t="s">
        <v>218</v>
      </c>
      <c r="G53" s="3" t="s">
        <v>230</v>
      </c>
      <c r="H53" s="5"/>
      <c r="I53" s="5" t="s">
        <v>234</v>
      </c>
      <c r="J53" s="37" t="s">
        <v>234</v>
      </c>
      <c r="K53" s="41">
        <v>0.08</v>
      </c>
      <c r="L53" s="10">
        <v>8.1000000000000003E-2</v>
      </c>
      <c r="M53" s="10">
        <v>8.2000000000000003E-2</v>
      </c>
      <c r="N53" s="80">
        <f>+M53*(1+growth_formula!F$11)</f>
        <v>8.7333836414365693E-2</v>
      </c>
      <c r="O53" s="80">
        <f>+N53*(1+growth_formula!G$11)</f>
        <v>8.8620753032688557E-2</v>
      </c>
      <c r="P53" s="80">
        <f>+O53*(1+growth_formula!H$11)</f>
        <v>9.019655145970841E-2</v>
      </c>
      <c r="Q53" s="80">
        <f>+P53*(1+growth_formula!I$11)</f>
        <v>9.2175364030277179E-2</v>
      </c>
      <c r="R53" s="80">
        <f>+Q53*(1+growth_formula!J$11)</f>
        <v>9.4518811115633497E-2</v>
      </c>
      <c r="S53" s="80">
        <f>+R53*(1+growth_formula!K$11)</f>
        <v>9.693531547397885E-2</v>
      </c>
      <c r="T53" s="80">
        <f>+S53*(1+growth_formula!L$11)</f>
        <v>9.9427056215803777E-2</v>
      </c>
      <c r="U53" s="80">
        <f>+T53*(1+growth_formula!M$11)</f>
        <v>0.1019963346111662</v>
      </c>
      <c r="V53" s="80">
        <f>+U53*(1+growth_formula!N$11)</f>
        <v>0.10464556721845303</v>
      </c>
      <c r="W53" s="80">
        <f>+V53*(1+growth_formula!O$11)</f>
        <v>0.10737720733597271</v>
      </c>
      <c r="X53" s="80">
        <f>+W53*(1+growth_formula!P$11)</f>
        <v>0.11019381432303745</v>
      </c>
      <c r="Y53" s="80">
        <f>+X53*(1+growth_formula!Q$11)</f>
        <v>0.11309794198031771</v>
      </c>
      <c r="Z53" s="80">
        <f>+Y53*(1+growth_formula!R$11)</f>
        <v>0.11609238317051195</v>
      </c>
      <c r="AA53" s="80">
        <f>+Z53*(1+growth_formula!S$11)</f>
        <v>0.11917991536833386</v>
      </c>
      <c r="AB53" s="80">
        <f>+AA53*(1+growth_formula!T$11)</f>
        <v>0.12236343814104526</v>
      </c>
      <c r="AC53" s="80">
        <f>+AB53*(1+growth_formula!U$11)</f>
        <v>0.12564596678230414</v>
      </c>
      <c r="AD53" s="80">
        <f>+AC53*(1+growth_formula!V$11)</f>
        <v>0.12903055941591415</v>
      </c>
      <c r="AE53" s="80">
        <f>+AD53*(1+growth_formula!W$11)</f>
        <v>0.13252048040986628</v>
      </c>
      <c r="AF53" s="80">
        <f>+AE53*(1+growth_formula!X$11)</f>
        <v>0.13611896045065461</v>
      </c>
      <c r="AG53" s="80">
        <f>+AF53*(1+growth_formula!Y$11)</f>
        <v>0.13982945788685217</v>
      </c>
      <c r="AH53" s="80">
        <f>+AG53*(1+growth_formula!Z$11)</f>
        <v>0.14365551890461267</v>
      </c>
      <c r="AI53" s="80">
        <f>+AH53*(1+growth_formula!AA$11)</f>
        <v>0.14760077015168743</v>
      </c>
      <c r="AJ53" s="80">
        <f>+AI53*(1+growth_formula!AB$11)</f>
        <v>0.15166897980578034</v>
      </c>
      <c r="AK53" s="80">
        <f>+AJ53*(1+growth_formula!AC$11)</f>
        <v>0.15586404103137785</v>
      </c>
      <c r="AL53" s="80">
        <f>+AK53*(1+growth_formula!AD$11)</f>
        <v>0.16018997609218436</v>
      </c>
      <c r="AM53" s="80">
        <f>+AL53*(1+growth_formula!AE$11)</f>
        <v>0.16465094060607818</v>
      </c>
      <c r="AN53" s="80">
        <f>+AM53*(1+growth_formula!AF$11)</f>
        <v>0.16925122794726111</v>
      </c>
      <c r="AO53" s="80">
        <f>+AN53*(1+growth_formula!AG$11)</f>
        <v>0.17399527380044935</v>
      </c>
      <c r="AP53" s="80">
        <f>+AO53*(1+growth_formula!AH$11)</f>
        <v>0.17888766087213553</v>
      </c>
      <c r="AQ53" s="80">
        <f>+AP53*(1+growth_formula!AI$11)</f>
        <v>0.18393312376413645</v>
      </c>
    </row>
    <row r="54" spans="1:43" x14ac:dyDescent="0.35">
      <c r="A54" s="22" t="s">
        <v>8</v>
      </c>
      <c r="B54" s="6" t="s">
        <v>49</v>
      </c>
      <c r="C54" s="10" t="s">
        <v>153</v>
      </c>
      <c r="D54" s="6" t="s">
        <v>218</v>
      </c>
      <c r="E54" s="6" t="s">
        <v>218</v>
      </c>
      <c r="F54" s="6" t="s">
        <v>218</v>
      </c>
      <c r="G54" s="3" t="s">
        <v>230</v>
      </c>
      <c r="H54" s="5"/>
      <c r="I54" s="5" t="s">
        <v>234</v>
      </c>
      <c r="J54" s="37" t="s">
        <v>234</v>
      </c>
      <c r="K54" s="41">
        <v>0.06</v>
      </c>
      <c r="L54" s="10">
        <v>5.7000000000000002E-2</v>
      </c>
      <c r="M54" s="10">
        <v>6.6000000000000003E-2</v>
      </c>
      <c r="N54" s="80">
        <f>+M54*(1+growth_formula!F$11)</f>
        <v>7.0293087845708979E-2</v>
      </c>
      <c r="O54" s="80">
        <f>+N54*(1+growth_formula!G$11)</f>
        <v>7.1328898782407862E-2</v>
      </c>
      <c r="P54" s="80">
        <f>+O54*(1+growth_formula!H$11)</f>
        <v>7.2597224345618966E-2</v>
      </c>
      <c r="Q54" s="80">
        <f>+P54*(1+growth_formula!I$11)</f>
        <v>7.4189927146320653E-2</v>
      </c>
      <c r="R54" s="80">
        <f>+Q54*(1+growth_formula!J$11)</f>
        <v>7.6076116263802562E-2</v>
      </c>
      <c r="S54" s="80">
        <f>+R54*(1+growth_formula!K$11)</f>
        <v>7.8021107576617121E-2</v>
      </c>
      <c r="T54" s="80">
        <f>+S54*(1+growth_formula!L$11)</f>
        <v>8.0026655002964006E-2</v>
      </c>
      <c r="U54" s="80">
        <f>+T54*(1+growth_formula!M$11)</f>
        <v>8.2094610784597177E-2</v>
      </c>
      <c r="V54" s="80">
        <f>+U54*(1+growth_formula!N$11)</f>
        <v>8.4226919956315857E-2</v>
      </c>
      <c r="W54" s="80">
        <f>+V54*(1+growth_formula!O$11)</f>
        <v>8.6425557124075597E-2</v>
      </c>
      <c r="X54" s="80">
        <f>+W54*(1+growth_formula!P$11)</f>
        <v>8.8692582260005745E-2</v>
      </c>
      <c r="Y54" s="80">
        <f>+X54*(1+growth_formula!Q$11)</f>
        <v>9.1030050862206932E-2</v>
      </c>
      <c r="Z54" s="80">
        <f>+Y54*(1+growth_formula!R$11)</f>
        <v>9.3440210844558391E-2</v>
      </c>
      <c r="AA54" s="80">
        <f>+Z54*(1+growth_formula!S$11)</f>
        <v>9.5925297735488232E-2</v>
      </c>
      <c r="AB54" s="80">
        <f>+AA54*(1+growth_formula!T$11)</f>
        <v>9.848764533303643E-2</v>
      </c>
      <c r="AC54" s="80">
        <f>+AB54*(1+growth_formula!U$11)</f>
        <v>0.10112968058087894</v>
      </c>
      <c r="AD54" s="80">
        <f>+AC54*(1+growth_formula!V$11)</f>
        <v>0.10385386489573578</v>
      </c>
      <c r="AE54" s="80">
        <f>+AD54*(1+growth_formula!W$11)</f>
        <v>0.10666282569574603</v>
      </c>
      <c r="AF54" s="80">
        <f>+AE54*(1+growth_formula!X$11)</f>
        <v>0.10955916328955127</v>
      </c>
      <c r="AG54" s="80">
        <f>+AF54*(1+growth_formula!Y$11)</f>
        <v>0.11254566122600296</v>
      </c>
      <c r="AH54" s="80">
        <f>+AG54*(1+growth_formula!Z$11)</f>
        <v>0.11562517375249314</v>
      </c>
      <c r="AI54" s="80">
        <f>+AH54*(1+growth_formula!AA$11)</f>
        <v>0.11880061987818746</v>
      </c>
      <c r="AJ54" s="80">
        <f>+AI54*(1+growth_formula!AB$11)</f>
        <v>0.12207503252660372</v>
      </c>
      <c r="AK54" s="80">
        <f>+AJ54*(1+growth_formula!AC$11)</f>
        <v>0.12545154522037733</v>
      </c>
      <c r="AL54" s="80">
        <f>+AK54*(1+growth_formula!AD$11)</f>
        <v>0.12893339539127036</v>
      </c>
      <c r="AM54" s="80">
        <f>+AL54*(1+growth_formula!AE$11)</f>
        <v>0.13252392780489222</v>
      </c>
      <c r="AN54" s="80">
        <f>+AM54*(1+growth_formula!AF$11)</f>
        <v>0.13622659810389312</v>
      </c>
      <c r="AO54" s="80">
        <f>+AN54*(1+growth_formula!AG$11)</f>
        <v>0.14004497647353245</v>
      </c>
      <c r="AP54" s="80">
        <f>+AO54*(1+growth_formula!AH$11)</f>
        <v>0.14398275143367009</v>
      </c>
      <c r="AQ54" s="80">
        <f>+AP54*(1+growth_formula!AI$11)</f>
        <v>0.14804373376137817</v>
      </c>
    </row>
    <row r="55" spans="1:43" x14ac:dyDescent="0.35">
      <c r="A55" s="22" t="s">
        <v>8</v>
      </c>
      <c r="B55" s="6" t="s">
        <v>50</v>
      </c>
      <c r="C55" s="10" t="s">
        <v>154</v>
      </c>
      <c r="D55" s="6" t="s">
        <v>218</v>
      </c>
      <c r="E55" s="6" t="s">
        <v>218</v>
      </c>
      <c r="F55" s="6" t="s">
        <v>218</v>
      </c>
      <c r="G55" s="3" t="s">
        <v>230</v>
      </c>
      <c r="H55" s="5"/>
      <c r="I55" s="5" t="s">
        <v>234</v>
      </c>
      <c r="J55" s="37" t="s">
        <v>234</v>
      </c>
      <c r="K55" s="41">
        <v>2.5000000000000001E-2</v>
      </c>
      <c r="L55" s="10">
        <v>2.4E-2</v>
      </c>
      <c r="M55" s="10">
        <v>2.7E-2</v>
      </c>
      <c r="N55" s="80">
        <f>+M55*(1+growth_formula!F$11)</f>
        <v>2.8756263209608217E-2</v>
      </c>
      <c r="O55" s="80">
        <f>+N55*(1+growth_formula!G$11)</f>
        <v>2.9180004047348669E-2</v>
      </c>
      <c r="P55" s="80">
        <f>+O55*(1+growth_formula!H$11)</f>
        <v>2.9698864505025936E-2</v>
      </c>
      <c r="Q55" s="80">
        <f>+P55*(1+growth_formula!I$11)</f>
        <v>3.0350424741676627E-2</v>
      </c>
      <c r="R55" s="80">
        <f>+Q55*(1+growth_formula!J$11)</f>
        <v>3.1122047562464682E-2</v>
      </c>
      <c r="S55" s="80">
        <f>+R55*(1+growth_formula!K$11)</f>
        <v>3.1917725826797909E-2</v>
      </c>
      <c r="T55" s="80">
        <f>+S55*(1+growth_formula!L$11)</f>
        <v>3.2738177046667094E-2</v>
      </c>
      <c r="U55" s="80">
        <f>+T55*(1+growth_formula!M$11)</f>
        <v>3.3584158957335207E-2</v>
      </c>
      <c r="V55" s="80">
        <f>+U55*(1+growth_formula!N$11)</f>
        <v>3.4456467254856481E-2</v>
      </c>
      <c r="W55" s="80">
        <f>+V55*(1+growth_formula!O$11)</f>
        <v>3.5355909732576372E-2</v>
      </c>
      <c r="X55" s="80">
        <f>+W55*(1+growth_formula!P$11)</f>
        <v>3.6283329106365982E-2</v>
      </c>
      <c r="Y55" s="80">
        <f>+X55*(1+growth_formula!Q$11)</f>
        <v>3.7239566261811921E-2</v>
      </c>
      <c r="Z55" s="80">
        <f>+Y55*(1+growth_formula!R$11)</f>
        <v>3.8225540800046608E-2</v>
      </c>
      <c r="AA55" s="80">
        <f>+Z55*(1+growth_formula!S$11)</f>
        <v>3.9242167255426993E-2</v>
      </c>
      <c r="AB55" s="80">
        <f>+AA55*(1+growth_formula!T$11)</f>
        <v>4.0290400363514889E-2</v>
      </c>
      <c r="AC55" s="80">
        <f>+AB55*(1+growth_formula!U$11)</f>
        <v>4.1371232964905011E-2</v>
      </c>
      <c r="AD55" s="80">
        <f>+AC55*(1+growth_formula!V$11)</f>
        <v>4.2485672002800991E-2</v>
      </c>
      <c r="AE55" s="80">
        <f>+AD55*(1+growth_formula!W$11)</f>
        <v>4.3634792330077915E-2</v>
      </c>
      <c r="AF55" s="80">
        <f>+AE55*(1+growth_formula!X$11)</f>
        <v>4.4819657709361874E-2</v>
      </c>
      <c r="AG55" s="80">
        <f>+AF55*(1+growth_formula!Y$11)</f>
        <v>4.6041406865183016E-2</v>
      </c>
      <c r="AH55" s="80">
        <f>+AG55*(1+growth_formula!Z$11)</f>
        <v>4.7301207444201722E-2</v>
      </c>
      <c r="AI55" s="80">
        <f>+AH55*(1+growth_formula!AA$11)</f>
        <v>4.8600253586531222E-2</v>
      </c>
      <c r="AJ55" s="80">
        <f>+AI55*(1+growth_formula!AB$11)</f>
        <v>4.99397860336106E-2</v>
      </c>
      <c r="AK55" s="80">
        <f>+AJ55*(1+growth_formula!AC$11)</f>
        <v>5.1321086681063437E-2</v>
      </c>
      <c r="AL55" s="80">
        <f>+AK55*(1+growth_formula!AD$11)</f>
        <v>5.2745479932792404E-2</v>
      </c>
      <c r="AM55" s="80">
        <f>+AL55*(1+growth_formula!AE$11)</f>
        <v>5.4214334102001348E-2</v>
      </c>
      <c r="AN55" s="80">
        <f>+AM55*(1+growth_formula!AF$11)</f>
        <v>5.5729062860683534E-2</v>
      </c>
      <c r="AO55" s="80">
        <f>+AN55*(1+growth_formula!AG$11)</f>
        <v>5.7291126739172346E-2</v>
      </c>
      <c r="AP55" s="80">
        <f>+AO55*(1+growth_formula!AH$11)</f>
        <v>5.8902034677410474E-2</v>
      </c>
      <c r="AQ55" s="80">
        <f>+AP55*(1+growth_formula!AI$11)</f>
        <v>6.056334562965468E-2</v>
      </c>
    </row>
    <row r="56" spans="1:43" x14ac:dyDescent="0.35">
      <c r="A56" s="22" t="s">
        <v>8</v>
      </c>
      <c r="B56" s="6" t="s">
        <v>51</v>
      </c>
      <c r="C56" s="10" t="s">
        <v>155</v>
      </c>
      <c r="D56" s="6" t="s">
        <v>218</v>
      </c>
      <c r="E56" s="6" t="s">
        <v>218</v>
      </c>
      <c r="F56" s="6" t="s">
        <v>218</v>
      </c>
      <c r="G56" s="3" t="s">
        <v>230</v>
      </c>
      <c r="H56" s="5"/>
      <c r="I56" s="5" t="s">
        <v>234</v>
      </c>
      <c r="J56" s="37" t="s">
        <v>234</v>
      </c>
      <c r="K56" s="41">
        <v>2.6332000000000001E-2</v>
      </c>
      <c r="L56" s="10">
        <v>2.6731999999999999E-2</v>
      </c>
      <c r="M56" s="5">
        <f>L56</f>
        <v>2.6731999999999999E-2</v>
      </c>
      <c r="N56" s="80">
        <f>+M56*(1+growth_formula!F$11)</f>
        <v>2.8470830671083216E-2</v>
      </c>
      <c r="O56" s="80">
        <f>+N56*(1+growth_formula!G$11)</f>
        <v>2.8890365488656467E-2</v>
      </c>
      <c r="P56" s="80">
        <f>+O56*(1+growth_formula!H$11)</f>
        <v>2.9404075775864937E-2</v>
      </c>
      <c r="Q56" s="80">
        <f>+P56*(1+growth_formula!I$11)</f>
        <v>3.0049168673870353E-2</v>
      </c>
      <c r="R56" s="80">
        <f>+Q56*(1+growth_formula!J$11)</f>
        <v>3.0813132423696512E-2</v>
      </c>
      <c r="S56" s="80">
        <f>+R56*(1+growth_formula!K$11)</f>
        <v>3.1600912844517097E-2</v>
      </c>
      <c r="T56" s="80">
        <f>+S56*(1+growth_formula!L$11)</f>
        <v>3.2413220326352021E-2</v>
      </c>
      <c r="U56" s="80">
        <f>+T56*(1+growth_formula!M$11)</f>
        <v>3.3250805083240173E-2</v>
      </c>
      <c r="V56" s="80">
        <f>+U56*(1+growth_formula!N$11)</f>
        <v>3.4114454913215679E-2</v>
      </c>
      <c r="W56" s="80">
        <f>+V56*(1+growth_formula!O$11)</f>
        <v>3.5004969591527095E-2</v>
      </c>
      <c r="X56" s="80">
        <f>+W56*(1+growth_formula!P$11)</f>
        <v>3.5923183469310199E-2</v>
      </c>
      <c r="Y56" s="80">
        <f>+X56*(1+growth_formula!Q$11)</f>
        <v>3.6869929085583564E-2</v>
      </c>
      <c r="Z56" s="80">
        <f>+Y56*(1+growth_formula!R$11)</f>
        <v>3.7846116913586886E-2</v>
      </c>
      <c r="AA56" s="80">
        <f>+Z56*(1+growth_formula!S$11)</f>
        <v>3.8852652410076828E-2</v>
      </c>
      <c r="AB56" s="80">
        <f>+AA56*(1+growth_formula!T$11)</f>
        <v>3.9890480833980745E-2</v>
      </c>
      <c r="AC56" s="80">
        <f>+AB56*(1+growth_formula!U$11)</f>
        <v>4.0960585171031141E-2</v>
      </c>
      <c r="AD56" s="80">
        <f>+AC56*(1+growth_formula!V$11)</f>
        <v>4.2063962369588009E-2</v>
      </c>
      <c r="AE56" s="80">
        <f>+AD56*(1+growth_formula!W$11)</f>
        <v>4.3201676613616402E-2</v>
      </c>
      <c r="AF56" s="80">
        <f>+AE56*(1+growth_formula!X$11)</f>
        <v>4.4374781106913397E-2</v>
      </c>
      <c r="AG56" s="80">
        <f>+AF56*(1+growth_formula!Y$11)</f>
        <v>4.5584403271113794E-2</v>
      </c>
      <c r="AH56" s="80">
        <f>+AG56*(1+growth_formula!Z$11)</f>
        <v>4.6831699162903723E-2</v>
      </c>
      <c r="AI56" s="80">
        <f>+AH56*(1+growth_formula!AA$11)</f>
        <v>4.8117851069450095E-2</v>
      </c>
      <c r="AJ56" s="80">
        <f>+AI56*(1+growth_formula!AB$11)</f>
        <v>4.9444087416684386E-2</v>
      </c>
      <c r="AK56" s="80">
        <f>+AJ56*(1+growth_formula!AC$11)</f>
        <v>5.0811677376229172E-2</v>
      </c>
      <c r="AL56" s="80">
        <f>+AK56*(1+growth_formula!AD$11)</f>
        <v>5.2221932206052091E-2</v>
      </c>
      <c r="AM56" s="80">
        <f>+AL56*(1+growth_formula!AE$11)</f>
        <v>5.3676206637581485E-2</v>
      </c>
      <c r="AN56" s="80">
        <f>+AM56*(1+growth_formula!AF$11)</f>
        <v>5.5175900310807123E-2</v>
      </c>
      <c r="AO56" s="80">
        <f>+AN56*(1+growth_formula!AG$11)</f>
        <v>5.6722459258946492E-2</v>
      </c>
      <c r="AP56" s="80">
        <f>+AO56*(1+growth_formula!AH$11)</f>
        <v>5.8317377444316185E-2</v>
      </c>
      <c r="AQ56" s="80">
        <f>+AP56*(1+growth_formula!AI$11)</f>
        <v>5.9962198347108482E-2</v>
      </c>
    </row>
    <row r="57" spans="1:43" x14ac:dyDescent="0.35">
      <c r="A57" s="22" t="s">
        <v>8</v>
      </c>
      <c r="B57" s="6" t="s">
        <v>52</v>
      </c>
      <c r="C57" s="10" t="s">
        <v>156</v>
      </c>
      <c r="D57" s="6" t="s">
        <v>218</v>
      </c>
      <c r="E57" s="6" t="s">
        <v>218</v>
      </c>
      <c r="F57" s="6" t="s">
        <v>218</v>
      </c>
      <c r="G57" s="3" t="s">
        <v>230</v>
      </c>
      <c r="H57" s="5"/>
      <c r="I57" s="5" t="s">
        <v>234</v>
      </c>
      <c r="J57" s="37" t="s">
        <v>234</v>
      </c>
      <c r="K57" s="41">
        <v>2.7E-2</v>
      </c>
      <c r="L57" s="10">
        <v>2.7E-2</v>
      </c>
      <c r="M57" s="10">
        <v>2.7E-2</v>
      </c>
      <c r="N57" s="80">
        <f>+M57*(1+growth_formula!F$11)</f>
        <v>2.8756263209608217E-2</v>
      </c>
      <c r="O57" s="80">
        <f>+N57*(1+growth_formula!G$11)</f>
        <v>2.9180004047348669E-2</v>
      </c>
      <c r="P57" s="80">
        <f>+O57*(1+growth_formula!H$11)</f>
        <v>2.9698864505025936E-2</v>
      </c>
      <c r="Q57" s="80">
        <f>+P57*(1+growth_formula!I$11)</f>
        <v>3.0350424741676627E-2</v>
      </c>
      <c r="R57" s="80">
        <f>+Q57*(1+growth_formula!J$11)</f>
        <v>3.1122047562464682E-2</v>
      </c>
      <c r="S57" s="80">
        <f>+R57*(1+growth_formula!K$11)</f>
        <v>3.1917725826797909E-2</v>
      </c>
      <c r="T57" s="80">
        <f>+S57*(1+growth_formula!L$11)</f>
        <v>3.2738177046667094E-2</v>
      </c>
      <c r="U57" s="80">
        <f>+T57*(1+growth_formula!M$11)</f>
        <v>3.3584158957335207E-2</v>
      </c>
      <c r="V57" s="80">
        <f>+U57*(1+growth_formula!N$11)</f>
        <v>3.4456467254856481E-2</v>
      </c>
      <c r="W57" s="80">
        <f>+V57*(1+growth_formula!O$11)</f>
        <v>3.5355909732576372E-2</v>
      </c>
      <c r="X57" s="80">
        <f>+W57*(1+growth_formula!P$11)</f>
        <v>3.6283329106365982E-2</v>
      </c>
      <c r="Y57" s="80">
        <f>+X57*(1+growth_formula!Q$11)</f>
        <v>3.7239566261811921E-2</v>
      </c>
      <c r="Z57" s="80">
        <f>+Y57*(1+growth_formula!R$11)</f>
        <v>3.8225540800046608E-2</v>
      </c>
      <c r="AA57" s="80">
        <f>+Z57*(1+growth_formula!S$11)</f>
        <v>3.9242167255426993E-2</v>
      </c>
      <c r="AB57" s="80">
        <f>+AA57*(1+growth_formula!T$11)</f>
        <v>4.0290400363514889E-2</v>
      </c>
      <c r="AC57" s="80">
        <f>+AB57*(1+growth_formula!U$11)</f>
        <v>4.1371232964905011E-2</v>
      </c>
      <c r="AD57" s="80">
        <f>+AC57*(1+growth_formula!V$11)</f>
        <v>4.2485672002800991E-2</v>
      </c>
      <c r="AE57" s="80">
        <f>+AD57*(1+growth_formula!W$11)</f>
        <v>4.3634792330077915E-2</v>
      </c>
      <c r="AF57" s="80">
        <f>+AE57*(1+growth_formula!X$11)</f>
        <v>4.4819657709361874E-2</v>
      </c>
      <c r="AG57" s="80">
        <f>+AF57*(1+growth_formula!Y$11)</f>
        <v>4.6041406865183016E-2</v>
      </c>
      <c r="AH57" s="80">
        <f>+AG57*(1+growth_formula!Z$11)</f>
        <v>4.7301207444201722E-2</v>
      </c>
      <c r="AI57" s="80">
        <f>+AH57*(1+growth_formula!AA$11)</f>
        <v>4.8600253586531222E-2</v>
      </c>
      <c r="AJ57" s="80">
        <f>+AI57*(1+growth_formula!AB$11)</f>
        <v>4.99397860336106E-2</v>
      </c>
      <c r="AK57" s="80">
        <f>+AJ57*(1+growth_formula!AC$11)</f>
        <v>5.1321086681063437E-2</v>
      </c>
      <c r="AL57" s="80">
        <f>+AK57*(1+growth_formula!AD$11)</f>
        <v>5.2745479932792404E-2</v>
      </c>
      <c r="AM57" s="80">
        <f>+AL57*(1+growth_formula!AE$11)</f>
        <v>5.4214334102001348E-2</v>
      </c>
      <c r="AN57" s="80">
        <f>+AM57*(1+growth_formula!AF$11)</f>
        <v>5.5729062860683534E-2</v>
      </c>
      <c r="AO57" s="80">
        <f>+AN57*(1+growth_formula!AG$11)</f>
        <v>5.7291126739172346E-2</v>
      </c>
      <c r="AP57" s="80">
        <f>+AO57*(1+growth_formula!AH$11)</f>
        <v>5.8902034677410474E-2</v>
      </c>
      <c r="AQ57" s="80">
        <f>+AP57*(1+growth_formula!AI$11)</f>
        <v>6.056334562965468E-2</v>
      </c>
    </row>
    <row r="58" spans="1:43" x14ac:dyDescent="0.35">
      <c r="A58" s="22" t="s">
        <v>8</v>
      </c>
      <c r="B58" s="6" t="s">
        <v>53</v>
      </c>
      <c r="C58" s="10" t="s">
        <v>157</v>
      </c>
      <c r="D58" s="6" t="s">
        <v>218</v>
      </c>
      <c r="E58" s="6" t="s">
        <v>218</v>
      </c>
      <c r="F58" s="6" t="s">
        <v>218</v>
      </c>
      <c r="G58" s="3" t="s">
        <v>230</v>
      </c>
      <c r="H58" s="5"/>
      <c r="I58" s="5" t="s">
        <v>234</v>
      </c>
      <c r="J58" s="37" t="s">
        <v>234</v>
      </c>
      <c r="K58" s="41">
        <v>1E-3</v>
      </c>
      <c r="L58" s="10">
        <v>1E-3</v>
      </c>
      <c r="M58" s="10">
        <v>1E-3</v>
      </c>
      <c r="N58" s="80">
        <f>+M58*(1+growth_formula!F$11)</f>
        <v>1.065046785541045E-3</v>
      </c>
      <c r="O58" s="80">
        <f>+N58*(1+growth_formula!G$11)</f>
        <v>1.0807408906425432E-3</v>
      </c>
      <c r="P58" s="80">
        <f>+O58*(1+growth_formula!H$11)</f>
        <v>1.09995794463059E-3</v>
      </c>
      <c r="Q58" s="80">
        <f>+P58*(1+growth_formula!I$11)</f>
        <v>1.1240898052472823E-3</v>
      </c>
      <c r="R58" s="80">
        <f>+Q58*(1+growth_formula!J$11)</f>
        <v>1.1526684282394323E-3</v>
      </c>
      <c r="S58" s="80">
        <f>+R58*(1+growth_formula!K$11)</f>
        <v>1.1821379935851074E-3</v>
      </c>
      <c r="T58" s="80">
        <f>+S58*(1+growth_formula!L$11)</f>
        <v>1.2125250758024846E-3</v>
      </c>
      <c r="U58" s="80">
        <f>+T58*(1+growth_formula!M$11)</f>
        <v>1.243857739160563E-3</v>
      </c>
      <c r="V58" s="80">
        <f>+U58*(1+growth_formula!N$11)</f>
        <v>1.2761654538835732E-3</v>
      </c>
      <c r="W58" s="80">
        <f>+V58*(1+growth_formula!O$11)</f>
        <v>1.3094781382435691E-3</v>
      </c>
      <c r="X58" s="80">
        <f>+W58*(1+growth_formula!P$11)</f>
        <v>1.3438270039394806E-3</v>
      </c>
      <c r="Y58" s="80">
        <f>+X58*(1+growth_formula!Q$11)</f>
        <v>1.3792431948819227E-3</v>
      </c>
      <c r="Z58" s="80">
        <f>+Y58*(1+growth_formula!R$11)</f>
        <v>1.4157607703720965E-3</v>
      </c>
      <c r="AA58" s="80">
        <f>+Z58*(1+growth_formula!S$11)</f>
        <v>1.4534136020528516E-3</v>
      </c>
      <c r="AB58" s="80">
        <f>+AA58*(1+growth_formula!T$11)</f>
        <v>1.4922370505005514E-3</v>
      </c>
      <c r="AC58" s="80">
        <f>+AB58*(1+growth_formula!U$11)</f>
        <v>1.5322678875890744E-3</v>
      </c>
      <c r="AD58" s="80">
        <f>+AC58*(1+growth_formula!V$11)</f>
        <v>1.5735434075111478E-3</v>
      </c>
      <c r="AE58" s="80">
        <f>+AD58*(1+growth_formula!W$11)</f>
        <v>1.6161034196325154E-3</v>
      </c>
      <c r="AF58" s="80">
        <f>+AE58*(1+growth_formula!X$11)</f>
        <v>1.6599873225689584E-3</v>
      </c>
      <c r="AG58" s="80">
        <f>+AF58*(1+growth_formula!Y$11)</f>
        <v>1.7052372913030748E-3</v>
      </c>
      <c r="AH58" s="80">
        <f>+AG58*(1+growth_formula!Z$11)</f>
        <v>1.7518965720074713E-3</v>
      </c>
      <c r="AI58" s="80">
        <f>+AH58*(1+growth_formula!AA$11)</f>
        <v>1.8000093920937489E-3</v>
      </c>
      <c r="AJ58" s="80">
        <f>+AI58*(1+growth_formula!AB$11)</f>
        <v>1.8496217049485406E-3</v>
      </c>
      <c r="AK58" s="80">
        <f>+AJ58*(1+growth_formula!AC$11)</f>
        <v>1.9007809881875345E-3</v>
      </c>
      <c r="AL58" s="80">
        <f>+AK58*(1+growth_formula!AD$11)</f>
        <v>1.9535362938071258E-3</v>
      </c>
      <c r="AM58" s="80">
        <f>+AL58*(1+growth_formula!AE$11)</f>
        <v>2.0079383000741239E-3</v>
      </c>
      <c r="AN58" s="80">
        <f>+AM58*(1+growth_formula!AF$11)</f>
        <v>2.0640393652105009E-3</v>
      </c>
      <c r="AO58" s="80">
        <f>+AN58*(1+growth_formula!AG$11)</f>
        <v>2.1218935829323089E-3</v>
      </c>
      <c r="AP58" s="80">
        <f>+AO58*(1+growth_formula!AH$11)</f>
        <v>2.1815568399040914E-3</v>
      </c>
      <c r="AQ58" s="80">
        <f>+AP58*(1+growth_formula!AI$11)</f>
        <v>2.2430868751723955E-3</v>
      </c>
    </row>
    <row r="59" spans="1:43" x14ac:dyDescent="0.35">
      <c r="A59" s="22" t="s">
        <v>8</v>
      </c>
      <c r="B59" s="6" t="s">
        <v>54</v>
      </c>
      <c r="C59" s="10" t="s">
        <v>158</v>
      </c>
      <c r="D59" s="6" t="s">
        <v>218</v>
      </c>
      <c r="E59" s="6" t="s">
        <v>218</v>
      </c>
      <c r="F59" s="6" t="s">
        <v>218</v>
      </c>
      <c r="G59" s="3" t="s">
        <v>230</v>
      </c>
      <c r="H59" s="5"/>
      <c r="I59" s="5" t="s">
        <v>234</v>
      </c>
      <c r="J59" s="37" t="s">
        <v>234</v>
      </c>
      <c r="K59" s="41">
        <v>1.7999999999999999E-2</v>
      </c>
      <c r="L59" s="10">
        <v>0.02</v>
      </c>
      <c r="M59" s="10">
        <v>2.1000000000000001E-2</v>
      </c>
      <c r="N59" s="80">
        <f>+M59*(1+growth_formula!F$11)</f>
        <v>2.2365982496361948E-2</v>
      </c>
      <c r="O59" s="80">
        <f>+N59*(1+growth_formula!G$11)</f>
        <v>2.269555870349341E-2</v>
      </c>
      <c r="P59" s="80">
        <f>+O59*(1+growth_formula!H$11)</f>
        <v>2.3099116837242396E-2</v>
      </c>
      <c r="Q59" s="80">
        <f>+P59*(1+growth_formula!I$11)</f>
        <v>2.3605885910192932E-2</v>
      </c>
      <c r="R59" s="80">
        <f>+Q59*(1+growth_formula!J$11)</f>
        <v>2.4206036993028084E-2</v>
      </c>
      <c r="S59" s="80">
        <f>+R59*(1+growth_formula!K$11)</f>
        <v>2.4824897865287261E-2</v>
      </c>
      <c r="T59" s="80">
        <f>+S59*(1+growth_formula!L$11)</f>
        <v>2.5463026591852182E-2</v>
      </c>
      <c r="U59" s="80">
        <f>+T59*(1+growth_formula!M$11)</f>
        <v>2.6121012522371825E-2</v>
      </c>
      <c r="V59" s="80">
        <f>+U59*(1+growth_formula!N$11)</f>
        <v>2.679947453155504E-2</v>
      </c>
      <c r="W59" s="80">
        <f>+V59*(1+growth_formula!O$11)</f>
        <v>2.7499040903114957E-2</v>
      </c>
      <c r="X59" s="80">
        <f>+W59*(1+growth_formula!P$11)</f>
        <v>2.8220367082729098E-2</v>
      </c>
      <c r="Y59" s="80">
        <f>+X59*(1+growth_formula!Q$11)</f>
        <v>2.8964107092520383E-2</v>
      </c>
      <c r="Z59" s="80">
        <f>+Y59*(1+growth_formula!R$11)</f>
        <v>2.973097617781403E-2</v>
      </c>
      <c r="AA59" s="80">
        <f>+Z59*(1+growth_formula!S$11)</f>
        <v>3.0521685643109888E-2</v>
      </c>
      <c r="AB59" s="80">
        <f>+AA59*(1+growth_formula!T$11)</f>
        <v>3.133697806051159E-2</v>
      </c>
      <c r="AC59" s="80">
        <f>+AB59*(1+growth_formula!U$11)</f>
        <v>3.2177625639370572E-2</v>
      </c>
      <c r="AD59" s="80">
        <f>+AC59*(1+growth_formula!V$11)</f>
        <v>3.3044411557734112E-2</v>
      </c>
      <c r="AE59" s="80">
        <f>+AD59*(1+growth_formula!W$11)</f>
        <v>3.3938171812282827E-2</v>
      </c>
      <c r="AF59" s="80">
        <f>+AE59*(1+growth_formula!X$11)</f>
        <v>3.4859733773948132E-2</v>
      </c>
      <c r="AG59" s="80">
        <f>+AF59*(1+growth_formula!Y$11)</f>
        <v>3.5809983117364573E-2</v>
      </c>
      <c r="AH59" s="80">
        <f>+AG59*(1+growth_formula!Z$11)</f>
        <v>3.6789828012156897E-2</v>
      </c>
      <c r="AI59" s="80">
        <f>+AH59*(1+growth_formula!AA$11)</f>
        <v>3.7800197233968727E-2</v>
      </c>
      <c r="AJ59" s="80">
        <f>+AI59*(1+growth_formula!AB$11)</f>
        <v>3.8842055803919355E-2</v>
      </c>
      <c r="AK59" s="80">
        <f>+AJ59*(1+growth_formula!AC$11)</f>
        <v>3.9916400751938225E-2</v>
      </c>
      <c r="AL59" s="80">
        <f>+AK59*(1+growth_formula!AD$11)</f>
        <v>4.1024262169949643E-2</v>
      </c>
      <c r="AM59" s="80">
        <f>+AL59*(1+growth_formula!AE$11)</f>
        <v>4.2166704301556598E-2</v>
      </c>
      <c r="AN59" s="80">
        <f>+AM59*(1+growth_formula!AF$11)</f>
        <v>4.3344826669420522E-2</v>
      </c>
      <c r="AO59" s="80">
        <f>+AN59*(1+growth_formula!AG$11)</f>
        <v>4.4559765241578488E-2</v>
      </c>
      <c r="AP59" s="80">
        <f>+AO59*(1+growth_formula!AH$11)</f>
        <v>4.5812693637985923E-2</v>
      </c>
      <c r="AQ59" s="80">
        <f>+AP59*(1+growth_formula!AI$11)</f>
        <v>4.7104824378620305E-2</v>
      </c>
    </row>
    <row r="60" spans="1:43" x14ac:dyDescent="0.35">
      <c r="A60" s="22" t="s">
        <v>8</v>
      </c>
      <c r="B60" s="6" t="s">
        <v>55</v>
      </c>
      <c r="C60" s="10" t="s">
        <v>159</v>
      </c>
      <c r="D60" s="6" t="s">
        <v>218</v>
      </c>
      <c r="E60" s="6" t="s">
        <v>218</v>
      </c>
      <c r="F60" s="6" t="s">
        <v>218</v>
      </c>
      <c r="G60" s="3" t="s">
        <v>230</v>
      </c>
      <c r="H60" s="5"/>
      <c r="I60" s="5" t="s">
        <v>234</v>
      </c>
      <c r="J60" s="37" t="s">
        <v>234</v>
      </c>
      <c r="K60" s="41">
        <v>1.4E-2</v>
      </c>
      <c r="L60" s="10">
        <v>1.4E-2</v>
      </c>
      <c r="M60" s="10">
        <v>1.4E-2</v>
      </c>
      <c r="N60" s="80">
        <f>+M60*(1+growth_formula!F$11)</f>
        <v>1.4910654997574631E-2</v>
      </c>
      <c r="O60" s="80">
        <f>+N60*(1+growth_formula!G$11)</f>
        <v>1.5130372468995608E-2</v>
      </c>
      <c r="P60" s="80">
        <f>+O60*(1+growth_formula!H$11)</f>
        <v>1.5399411224828265E-2</v>
      </c>
      <c r="Q60" s="80">
        <f>+P60*(1+growth_formula!I$11)</f>
        <v>1.5737257273461955E-2</v>
      </c>
      <c r="R60" s="80">
        <f>+Q60*(1+growth_formula!J$11)</f>
        <v>1.6137357995352059E-2</v>
      </c>
      <c r="S60" s="80">
        <f>+R60*(1+growth_formula!K$11)</f>
        <v>1.6549931910191509E-2</v>
      </c>
      <c r="T60" s="80">
        <f>+S60*(1+growth_formula!L$11)</f>
        <v>1.6975351061234788E-2</v>
      </c>
      <c r="U60" s="80">
        <f>+T60*(1+growth_formula!M$11)</f>
        <v>1.7414008348247884E-2</v>
      </c>
      <c r="V60" s="80">
        <f>+U60*(1+growth_formula!N$11)</f>
        <v>1.7866316354370027E-2</v>
      </c>
      <c r="W60" s="80">
        <f>+V60*(1+growth_formula!O$11)</f>
        <v>1.8332693935409972E-2</v>
      </c>
      <c r="X60" s="80">
        <f>+W60*(1+growth_formula!P$11)</f>
        <v>1.8813578055152731E-2</v>
      </c>
      <c r="Y60" s="80">
        <f>+X60*(1+growth_formula!Q$11)</f>
        <v>1.930940472834692E-2</v>
      </c>
      <c r="Z60" s="80">
        <f>+Y60*(1+growth_formula!R$11)</f>
        <v>1.9820650785209351E-2</v>
      </c>
      <c r="AA60" s="80">
        <f>+Z60*(1+growth_formula!S$11)</f>
        <v>2.0347790428739923E-2</v>
      </c>
      <c r="AB60" s="80">
        <f>+AA60*(1+growth_formula!T$11)</f>
        <v>2.0891318707007722E-2</v>
      </c>
      <c r="AC60" s="80">
        <f>+AB60*(1+growth_formula!U$11)</f>
        <v>2.1451750426247043E-2</v>
      </c>
      <c r="AD60" s="80">
        <f>+AC60*(1+growth_formula!V$11)</f>
        <v>2.2029607705156072E-2</v>
      </c>
      <c r="AE60" s="80">
        <f>+AD60*(1+growth_formula!W$11)</f>
        <v>2.2625447874855216E-2</v>
      </c>
      <c r="AF60" s="80">
        <f>+AE60*(1+growth_formula!X$11)</f>
        <v>2.3239822515965416E-2</v>
      </c>
      <c r="AG60" s="80">
        <f>+AF60*(1+growth_formula!Y$11)</f>
        <v>2.3873322078243046E-2</v>
      </c>
      <c r="AH60" s="80">
        <f>+AG60*(1+growth_formula!Z$11)</f>
        <v>2.4526552008104597E-2</v>
      </c>
      <c r="AI60" s="80">
        <f>+AH60*(1+growth_formula!AA$11)</f>
        <v>2.5200131489312484E-2</v>
      </c>
      <c r="AJ60" s="80">
        <f>+AI60*(1+growth_formula!AB$11)</f>
        <v>2.5894703869279567E-2</v>
      </c>
      <c r="AK60" s="80">
        <f>+AJ60*(1+growth_formula!AC$11)</f>
        <v>2.661093383462548E-2</v>
      </c>
      <c r="AL60" s="80">
        <f>+AK60*(1+growth_formula!AD$11)</f>
        <v>2.734950811329976E-2</v>
      </c>
      <c r="AM60" s="80">
        <f>+AL60*(1+growth_formula!AE$11)</f>
        <v>2.8111136201037733E-2</v>
      </c>
      <c r="AN60" s="80">
        <f>+AM60*(1+growth_formula!AF$11)</f>
        <v>2.8896551112947012E-2</v>
      </c>
      <c r="AO60" s="80">
        <f>+AN60*(1+growth_formula!AG$11)</f>
        <v>2.9706510161052323E-2</v>
      </c>
      <c r="AP60" s="80">
        <f>+AO60*(1+growth_formula!AH$11)</f>
        <v>3.0541795758657279E-2</v>
      </c>
      <c r="AQ60" s="80">
        <f>+AP60*(1+growth_formula!AI$11)</f>
        <v>3.1403216252413532E-2</v>
      </c>
    </row>
    <row r="61" spans="1:43" ht="15" thickBot="1" x14ac:dyDescent="0.4">
      <c r="A61" s="24" t="s">
        <v>8</v>
      </c>
      <c r="B61" s="25" t="s">
        <v>56</v>
      </c>
      <c r="C61" s="34" t="s">
        <v>160</v>
      </c>
      <c r="D61" s="25" t="s">
        <v>218</v>
      </c>
      <c r="E61" s="25" t="s">
        <v>218</v>
      </c>
      <c r="F61" s="25" t="s">
        <v>218</v>
      </c>
      <c r="G61" s="33" t="s">
        <v>230</v>
      </c>
      <c r="H61" s="27"/>
      <c r="I61" s="27" t="s">
        <v>234</v>
      </c>
      <c r="J61" s="38" t="s">
        <v>234</v>
      </c>
      <c r="K61" s="42">
        <v>1.4E-2</v>
      </c>
      <c r="L61" s="34">
        <v>1.4E-2</v>
      </c>
      <c r="M61" s="34">
        <v>1.4E-2</v>
      </c>
      <c r="N61" s="81">
        <f>+M61*(1+growth_formula!F$11)</f>
        <v>1.4910654997574631E-2</v>
      </c>
      <c r="O61" s="81">
        <f>+N61*(1+growth_formula!G$11)</f>
        <v>1.5130372468995608E-2</v>
      </c>
      <c r="P61" s="81">
        <f>+O61*(1+growth_formula!H$11)</f>
        <v>1.5399411224828265E-2</v>
      </c>
      <c r="Q61" s="81">
        <f>+P61*(1+growth_formula!I$11)</f>
        <v>1.5737257273461955E-2</v>
      </c>
      <c r="R61" s="81">
        <f>+Q61*(1+growth_formula!J$11)</f>
        <v>1.6137357995352059E-2</v>
      </c>
      <c r="S61" s="81">
        <f>+R61*(1+growth_formula!K$11)</f>
        <v>1.6549931910191509E-2</v>
      </c>
      <c r="T61" s="81">
        <f>+S61*(1+growth_formula!L$11)</f>
        <v>1.6975351061234788E-2</v>
      </c>
      <c r="U61" s="81">
        <f>+T61*(1+growth_formula!M$11)</f>
        <v>1.7414008348247884E-2</v>
      </c>
      <c r="V61" s="81">
        <f>+U61*(1+growth_formula!N$11)</f>
        <v>1.7866316354370027E-2</v>
      </c>
      <c r="W61" s="81">
        <f>+V61*(1+growth_formula!O$11)</f>
        <v>1.8332693935409972E-2</v>
      </c>
      <c r="X61" s="81">
        <f>+W61*(1+growth_formula!P$11)</f>
        <v>1.8813578055152731E-2</v>
      </c>
      <c r="Y61" s="81">
        <f>+X61*(1+growth_formula!Q$11)</f>
        <v>1.930940472834692E-2</v>
      </c>
      <c r="Z61" s="81">
        <f>+Y61*(1+growth_formula!R$11)</f>
        <v>1.9820650785209351E-2</v>
      </c>
      <c r="AA61" s="81">
        <f>+Z61*(1+growth_formula!S$11)</f>
        <v>2.0347790428739923E-2</v>
      </c>
      <c r="AB61" s="81">
        <f>+AA61*(1+growth_formula!T$11)</f>
        <v>2.0891318707007722E-2</v>
      </c>
      <c r="AC61" s="81">
        <f>+AB61*(1+growth_formula!U$11)</f>
        <v>2.1451750426247043E-2</v>
      </c>
      <c r="AD61" s="81">
        <f>+AC61*(1+growth_formula!V$11)</f>
        <v>2.2029607705156072E-2</v>
      </c>
      <c r="AE61" s="81">
        <f>+AD61*(1+growth_formula!W$11)</f>
        <v>2.2625447874855216E-2</v>
      </c>
      <c r="AF61" s="81">
        <f>+AE61*(1+growth_formula!X$11)</f>
        <v>2.3239822515965416E-2</v>
      </c>
      <c r="AG61" s="81">
        <f>+AF61*(1+growth_formula!Y$11)</f>
        <v>2.3873322078243046E-2</v>
      </c>
      <c r="AH61" s="81">
        <f>+AG61*(1+growth_formula!Z$11)</f>
        <v>2.4526552008104597E-2</v>
      </c>
      <c r="AI61" s="81">
        <f>+AH61*(1+growth_formula!AA$11)</f>
        <v>2.5200131489312484E-2</v>
      </c>
      <c r="AJ61" s="81">
        <f>+AI61*(1+growth_formula!AB$11)</f>
        <v>2.5894703869279567E-2</v>
      </c>
      <c r="AK61" s="81">
        <f>+AJ61*(1+growth_formula!AC$11)</f>
        <v>2.661093383462548E-2</v>
      </c>
      <c r="AL61" s="81">
        <f>+AK61*(1+growth_formula!AD$11)</f>
        <v>2.734950811329976E-2</v>
      </c>
      <c r="AM61" s="81">
        <f>+AL61*(1+growth_formula!AE$11)</f>
        <v>2.8111136201037733E-2</v>
      </c>
      <c r="AN61" s="81">
        <f>+AM61*(1+growth_formula!AF$11)</f>
        <v>2.8896551112947012E-2</v>
      </c>
      <c r="AO61" s="81">
        <f>+AN61*(1+growth_formula!AG$11)</f>
        <v>2.9706510161052323E-2</v>
      </c>
      <c r="AP61" s="81">
        <f>+AO61*(1+growth_formula!AH$11)</f>
        <v>3.0541795758657279E-2</v>
      </c>
      <c r="AQ61" s="81">
        <f>+AP61*(1+growth_formula!AI$11)</f>
        <v>3.1403216252413532E-2</v>
      </c>
    </row>
    <row r="62" spans="1:43" x14ac:dyDescent="0.35">
      <c r="A62" s="18" t="s">
        <v>8</v>
      </c>
      <c r="B62" s="19" t="s">
        <v>57</v>
      </c>
      <c r="C62" s="29" t="s">
        <v>161</v>
      </c>
      <c r="D62" s="19" t="s">
        <v>218</v>
      </c>
      <c r="E62" s="19" t="s">
        <v>218</v>
      </c>
      <c r="F62" s="19" t="s">
        <v>218</v>
      </c>
      <c r="G62" s="30" t="s">
        <v>230</v>
      </c>
      <c r="H62" s="21"/>
      <c r="I62" s="21" t="s">
        <v>234</v>
      </c>
      <c r="J62" s="36" t="s">
        <v>234</v>
      </c>
      <c r="K62" s="40">
        <v>0.69099999999999995</v>
      </c>
      <c r="L62" s="31">
        <v>0.68100000000000005</v>
      </c>
      <c r="M62" s="31">
        <v>0.68300000000000005</v>
      </c>
      <c r="N62" s="82">
        <f>+M62*(1+growth_formula!F$11)</f>
        <v>0.72742695452453376</v>
      </c>
      <c r="O62" s="82">
        <f>+N62*(1+growth_formula!G$11)</f>
        <v>0.73814602830885712</v>
      </c>
      <c r="P62" s="82">
        <f>+O62*(1+growth_formula!H$11)</f>
        <v>0.75127127618269318</v>
      </c>
      <c r="Q62" s="82">
        <f>+P62*(1+growth_formula!I$11)</f>
        <v>0.76775333698389392</v>
      </c>
      <c r="R62" s="82">
        <f>+Q62*(1+growth_formula!J$11)</f>
        <v>0.78727253648753248</v>
      </c>
      <c r="S62" s="82">
        <f>+R62*(1+growth_formula!K$11)</f>
        <v>0.80740024961862855</v>
      </c>
      <c r="T62" s="82">
        <f>+S62*(1+growth_formula!L$11)</f>
        <v>0.82815462677309715</v>
      </c>
      <c r="U62" s="82">
        <f>+T62*(1+growth_formula!M$11)</f>
        <v>0.84955483584666469</v>
      </c>
      <c r="V62" s="82">
        <f>+U62*(1+growth_formula!N$11)</f>
        <v>0.87162100500248063</v>
      </c>
      <c r="W62" s="82">
        <f>+V62*(1+growth_formula!O$11)</f>
        <v>0.89437356842035798</v>
      </c>
      <c r="X62" s="82">
        <f>+W62*(1+growth_formula!P$11)</f>
        <v>0.91783384369066545</v>
      </c>
      <c r="Y62" s="82">
        <f>+X62*(1+growth_formula!Q$11)</f>
        <v>0.94202310210435347</v>
      </c>
      <c r="Z62" s="82">
        <f>+Y62*(1+growth_formula!R$11)</f>
        <v>0.96696460616414215</v>
      </c>
      <c r="AA62" s="82">
        <f>+Z62*(1+growth_formula!S$11)</f>
        <v>0.99268149020209784</v>
      </c>
      <c r="AB62" s="82">
        <f>+AA62*(1+growth_formula!T$11)</f>
        <v>1.0191979054918769</v>
      </c>
      <c r="AC62" s="82">
        <f>+AB62*(1+growth_formula!U$11)</f>
        <v>1.0465389672233381</v>
      </c>
      <c r="AD62" s="82">
        <f>+AC62*(1+growth_formula!V$11)</f>
        <v>1.0747301473301141</v>
      </c>
      <c r="AE62" s="82">
        <f>+AD62*(1+growth_formula!W$11)</f>
        <v>1.1037986356090081</v>
      </c>
      <c r="AF62" s="82">
        <f>+AE62*(1+growth_formula!X$11)</f>
        <v>1.1337713413145987</v>
      </c>
      <c r="AG62" s="82">
        <f>+AF62*(1+growth_formula!Y$11)</f>
        <v>1.1646770699600002</v>
      </c>
      <c r="AH62" s="82">
        <f>+AG62*(1+growth_formula!Z$11)</f>
        <v>1.196545358681103</v>
      </c>
      <c r="AI62" s="82">
        <f>+AH62*(1+growth_formula!AA$11)</f>
        <v>1.2294064148000308</v>
      </c>
      <c r="AJ62" s="82">
        <f>+AI62*(1+growth_formula!AB$11)</f>
        <v>1.2632916244798535</v>
      </c>
      <c r="AK62" s="82">
        <f>+AJ62*(1+growth_formula!AC$11)</f>
        <v>1.2982334149320864</v>
      </c>
      <c r="AL62" s="82">
        <f>+AK62*(1+growth_formula!AD$11)</f>
        <v>1.3342652886702675</v>
      </c>
      <c r="AM62" s="82">
        <f>+AL62*(1+growth_formula!AE$11)</f>
        <v>1.3714218589506271</v>
      </c>
      <c r="AN62" s="82">
        <f>+AM62*(1+growth_formula!AF$11)</f>
        <v>1.4097388864387728</v>
      </c>
      <c r="AO62" s="82">
        <f>+AN62*(1+growth_formula!AG$11)</f>
        <v>1.4492533171427675</v>
      </c>
      <c r="AP62" s="82">
        <f>+AO62*(1+growth_formula!AH$11)</f>
        <v>1.490003321654495</v>
      </c>
      <c r="AQ62" s="82">
        <f>+AP62*(1+growth_formula!AI$11)</f>
        <v>1.5320283357427467</v>
      </c>
    </row>
    <row r="63" spans="1:43" x14ac:dyDescent="0.35">
      <c r="A63" s="22" t="s">
        <v>8</v>
      </c>
      <c r="B63" s="6" t="s">
        <v>58</v>
      </c>
      <c r="C63" s="11" t="s">
        <v>162</v>
      </c>
      <c r="D63" s="6" t="s">
        <v>218</v>
      </c>
      <c r="E63" s="6" t="s">
        <v>218</v>
      </c>
      <c r="F63" s="6" t="s">
        <v>218</v>
      </c>
      <c r="G63" s="3" t="s">
        <v>230</v>
      </c>
      <c r="H63" s="5"/>
      <c r="I63" s="5" t="s">
        <v>234</v>
      </c>
      <c r="J63" s="37" t="s">
        <v>234</v>
      </c>
      <c r="K63" s="41">
        <v>7.0000000000000001E-3</v>
      </c>
      <c r="L63" s="10">
        <v>7.0000000000000001E-3</v>
      </c>
      <c r="M63" s="10">
        <v>7.0000000000000001E-3</v>
      </c>
      <c r="N63" s="80">
        <f>+M63*(1+growth_formula!F$11)</f>
        <v>7.4553274987873156E-3</v>
      </c>
      <c r="O63" s="80">
        <f>+N63*(1+growth_formula!G$11)</f>
        <v>7.5651862344978038E-3</v>
      </c>
      <c r="P63" s="80">
        <f>+O63*(1+growth_formula!H$11)</f>
        <v>7.6997056124141327E-3</v>
      </c>
      <c r="Q63" s="80">
        <f>+P63*(1+growth_formula!I$11)</f>
        <v>7.8686286367309777E-3</v>
      </c>
      <c r="R63" s="80">
        <f>+Q63*(1+growth_formula!J$11)</f>
        <v>8.0686789976760296E-3</v>
      </c>
      <c r="S63" s="80">
        <f>+R63*(1+growth_formula!K$11)</f>
        <v>8.2749659550957547E-3</v>
      </c>
      <c r="T63" s="80">
        <f>+S63*(1+growth_formula!L$11)</f>
        <v>8.4876755306173939E-3</v>
      </c>
      <c r="U63" s="80">
        <f>+T63*(1+growth_formula!M$11)</f>
        <v>8.7070041741239418E-3</v>
      </c>
      <c r="V63" s="80">
        <f>+U63*(1+growth_formula!N$11)</f>
        <v>8.9331581771850133E-3</v>
      </c>
      <c r="W63" s="80">
        <f>+V63*(1+growth_formula!O$11)</f>
        <v>9.1663469677049862E-3</v>
      </c>
      <c r="X63" s="80">
        <f>+W63*(1+growth_formula!P$11)</f>
        <v>9.4067890275763653E-3</v>
      </c>
      <c r="Y63" s="80">
        <f>+X63*(1+growth_formula!Q$11)</f>
        <v>9.6547023641734599E-3</v>
      </c>
      <c r="Z63" s="80">
        <f>+Y63*(1+growth_formula!R$11)</f>
        <v>9.9103253926046755E-3</v>
      </c>
      <c r="AA63" s="80">
        <f>+Z63*(1+growth_formula!S$11)</f>
        <v>1.0173895214369962E-2</v>
      </c>
      <c r="AB63" s="80">
        <f>+AA63*(1+growth_formula!T$11)</f>
        <v>1.0445659353503861E-2</v>
      </c>
      <c r="AC63" s="80">
        <f>+AB63*(1+growth_formula!U$11)</f>
        <v>1.0725875213123522E-2</v>
      </c>
      <c r="AD63" s="80">
        <f>+AC63*(1+growth_formula!V$11)</f>
        <v>1.1014803852578036E-2</v>
      </c>
      <c r="AE63" s="80">
        <f>+AD63*(1+growth_formula!W$11)</f>
        <v>1.1312723937427608E-2</v>
      </c>
      <c r="AF63" s="80">
        <f>+AE63*(1+growth_formula!X$11)</f>
        <v>1.1619911257982708E-2</v>
      </c>
      <c r="AG63" s="80">
        <f>+AF63*(1+growth_formula!Y$11)</f>
        <v>1.1936661039121523E-2</v>
      </c>
      <c r="AH63" s="80">
        <f>+AG63*(1+growth_formula!Z$11)</f>
        <v>1.2263276004052298E-2</v>
      </c>
      <c r="AI63" s="80">
        <f>+AH63*(1+growth_formula!AA$11)</f>
        <v>1.2600065744656242E-2</v>
      </c>
      <c r="AJ63" s="80">
        <f>+AI63*(1+growth_formula!AB$11)</f>
        <v>1.2947351934639783E-2</v>
      </c>
      <c r="AK63" s="80">
        <f>+AJ63*(1+growth_formula!AC$11)</f>
        <v>1.330546691731274E-2</v>
      </c>
      <c r="AL63" s="80">
        <f>+AK63*(1+growth_formula!AD$11)</f>
        <v>1.367475405664988E-2</v>
      </c>
      <c r="AM63" s="80">
        <f>+AL63*(1+growth_formula!AE$11)</f>
        <v>1.4055568100518867E-2</v>
      </c>
      <c r="AN63" s="80">
        <f>+AM63*(1+growth_formula!AF$11)</f>
        <v>1.4448275556473506E-2</v>
      </c>
      <c r="AO63" s="80">
        <f>+AN63*(1+growth_formula!AG$11)</f>
        <v>1.4853255080526161E-2</v>
      </c>
      <c r="AP63" s="80">
        <f>+AO63*(1+growth_formula!AH$11)</f>
        <v>1.527089787932864E-2</v>
      </c>
      <c r="AQ63" s="80">
        <f>+AP63*(1+growth_formula!AI$11)</f>
        <v>1.5701608126206766E-2</v>
      </c>
    </row>
    <row r="64" spans="1:43" x14ac:dyDescent="0.35">
      <c r="A64" s="22" t="s">
        <v>8</v>
      </c>
      <c r="B64" s="6" t="s">
        <v>59</v>
      </c>
      <c r="C64" s="11" t="s">
        <v>163</v>
      </c>
      <c r="D64" s="6" t="s">
        <v>218</v>
      </c>
      <c r="E64" s="6" t="s">
        <v>218</v>
      </c>
      <c r="F64" s="6" t="s">
        <v>218</v>
      </c>
      <c r="G64" s="3" t="s">
        <v>230</v>
      </c>
      <c r="H64" s="5"/>
      <c r="I64" s="5" t="s">
        <v>234</v>
      </c>
      <c r="J64" s="37" t="s">
        <v>234</v>
      </c>
      <c r="K64" s="41">
        <v>0.20599999999999999</v>
      </c>
      <c r="L64" s="10">
        <v>0.21299999999999999</v>
      </c>
      <c r="M64" s="10">
        <v>0.19400000000000001</v>
      </c>
      <c r="N64" s="80">
        <f>+M64*(1+growth_formula!F$11)</f>
        <v>0.20661907639496274</v>
      </c>
      <c r="O64" s="80">
        <f>+N64*(1+growth_formula!G$11)</f>
        <v>0.20966373278465342</v>
      </c>
      <c r="P64" s="80">
        <f>+O64*(1+growth_formula!H$11)</f>
        <v>0.21339184125833452</v>
      </c>
      <c r="Q64" s="80">
        <f>+P64*(1+growth_formula!I$11)</f>
        <v>0.21807342221797282</v>
      </c>
      <c r="R64" s="80">
        <f>+Q64*(1+growth_formula!J$11)</f>
        <v>0.22361767507844996</v>
      </c>
      <c r="S64" s="80">
        <f>+R64*(1+growth_formula!K$11)</f>
        <v>0.22933477075551092</v>
      </c>
      <c r="T64" s="80">
        <f>+S64*(1+growth_formula!L$11)</f>
        <v>0.23522986470568208</v>
      </c>
      <c r="U64" s="80">
        <f>+T64*(1+growth_formula!M$11)</f>
        <v>0.24130840139714926</v>
      </c>
      <c r="V64" s="80">
        <f>+U64*(1+growth_formula!N$11)</f>
        <v>0.24757609805341324</v>
      </c>
      <c r="W64" s="80">
        <f>+V64*(1+growth_formula!O$11)</f>
        <v>0.25403875881925247</v>
      </c>
      <c r="X64" s="80">
        <f>+W64*(1+growth_formula!P$11)</f>
        <v>0.2607024387642593</v>
      </c>
      <c r="Y64" s="80">
        <f>+X64*(1+growth_formula!Q$11)</f>
        <v>0.26757317980709311</v>
      </c>
      <c r="Z64" s="80">
        <f>+Y64*(1+growth_formula!R$11)</f>
        <v>0.27465758945218682</v>
      </c>
      <c r="AA64" s="80">
        <f>+Z64*(1+growth_formula!S$11)</f>
        <v>0.28196223879825333</v>
      </c>
      <c r="AB64" s="80">
        <f>+AA64*(1+growth_formula!T$11)</f>
        <v>0.28949398779710711</v>
      </c>
      <c r="AC64" s="80">
        <f>+AB64*(1+growth_formula!U$11)</f>
        <v>0.29725997019228056</v>
      </c>
      <c r="AD64" s="80">
        <f>+AC64*(1+growth_formula!V$11)</f>
        <v>0.30526742105716281</v>
      </c>
      <c r="AE64" s="80">
        <f>+AD64*(1+growth_formula!W$11)</f>
        <v>0.31352406340870809</v>
      </c>
      <c r="AF64" s="80">
        <f>+AE64*(1+growth_formula!X$11)</f>
        <v>0.32203754057837802</v>
      </c>
      <c r="AG64" s="80">
        <f>+AF64*(1+growth_formula!Y$11)</f>
        <v>0.33081603451279662</v>
      </c>
      <c r="AH64" s="80">
        <f>+AG64*(1+growth_formula!Z$11)</f>
        <v>0.33986793496944956</v>
      </c>
      <c r="AI64" s="80">
        <f>+AH64*(1+growth_formula!AA$11)</f>
        <v>0.34920182206618744</v>
      </c>
      <c r="AJ64" s="80">
        <f>+AI64*(1+growth_formula!AB$11)</f>
        <v>0.35882661076001704</v>
      </c>
      <c r="AK64" s="80">
        <f>+AJ64*(1+growth_formula!AC$11)</f>
        <v>0.36875151170838188</v>
      </c>
      <c r="AL64" s="80">
        <f>+AK64*(1+growth_formula!AD$11)</f>
        <v>0.37898604099858263</v>
      </c>
      <c r="AM64" s="80">
        <f>+AL64*(1+growth_formula!AE$11)</f>
        <v>0.38954003021438027</v>
      </c>
      <c r="AN64" s="80">
        <f>+AM64*(1+growth_formula!AF$11)</f>
        <v>0.40042363685083743</v>
      </c>
      <c r="AO64" s="80">
        <f>+AN64*(1+growth_formula!AG$11)</f>
        <v>0.41164735508886818</v>
      </c>
      <c r="AP64" s="80">
        <f>+AO64*(1+growth_formula!AH$11)</f>
        <v>0.42322202694139399</v>
      </c>
      <c r="AQ64" s="80">
        <f>+AP64*(1+growth_formula!AI$11)</f>
        <v>0.43515885378344493</v>
      </c>
    </row>
    <row r="65" spans="1:43" x14ac:dyDescent="0.35">
      <c r="A65" s="22" t="s">
        <v>8</v>
      </c>
      <c r="B65" s="6" t="s">
        <v>60</v>
      </c>
      <c r="C65" s="11" t="s">
        <v>164</v>
      </c>
      <c r="D65" s="6" t="s">
        <v>218</v>
      </c>
      <c r="E65" s="6" t="s">
        <v>218</v>
      </c>
      <c r="F65" s="6" t="s">
        <v>218</v>
      </c>
      <c r="G65" s="3" t="s">
        <v>230</v>
      </c>
      <c r="H65" s="5"/>
      <c r="I65" s="5" t="s">
        <v>234</v>
      </c>
      <c r="J65" s="37" t="s">
        <v>234</v>
      </c>
      <c r="K65" s="41">
        <v>6.6000000000000003E-2</v>
      </c>
      <c r="L65" s="10">
        <v>6.5000000000000002E-2</v>
      </c>
      <c r="M65" s="10">
        <v>6.4000000000000001E-2</v>
      </c>
      <c r="N65" s="80">
        <f>+M65*(1+growth_formula!F$11)</f>
        <v>6.8162994274626881E-2</v>
      </c>
      <c r="O65" s="80">
        <f>+N65*(1+growth_formula!G$11)</f>
        <v>6.9167417001122763E-2</v>
      </c>
      <c r="P65" s="80">
        <f>+O65*(1+growth_formula!H$11)</f>
        <v>7.0397308456357763E-2</v>
      </c>
      <c r="Q65" s="80">
        <f>+P65*(1+growth_formula!I$11)</f>
        <v>7.1941747535826064E-2</v>
      </c>
      <c r="R65" s="80">
        <f>+Q65*(1+growth_formula!J$11)</f>
        <v>7.3770779407323669E-2</v>
      </c>
      <c r="S65" s="80">
        <f>+R65*(1+growth_formula!K$11)</f>
        <v>7.5656831589446874E-2</v>
      </c>
      <c r="T65" s="80">
        <f>+S65*(1+growth_formula!L$11)</f>
        <v>7.7601604851359016E-2</v>
      </c>
      <c r="U65" s="80">
        <f>+T65*(1+growth_formula!M$11)</f>
        <v>7.9606895306276029E-2</v>
      </c>
      <c r="V65" s="80">
        <f>+U65*(1+growth_formula!N$11)</f>
        <v>8.1674589048548685E-2</v>
      </c>
      <c r="W65" s="80">
        <f>+V65*(1+growth_formula!O$11)</f>
        <v>8.3806600847588425E-2</v>
      </c>
      <c r="X65" s="80">
        <f>+W65*(1+growth_formula!P$11)</f>
        <v>8.6004928252126758E-2</v>
      </c>
      <c r="Y65" s="80">
        <f>+X65*(1+growth_formula!Q$11)</f>
        <v>8.8271564472443054E-2</v>
      </c>
      <c r="Z65" s="80">
        <f>+Y65*(1+growth_formula!R$11)</f>
        <v>9.0608689303814174E-2</v>
      </c>
      <c r="AA65" s="80">
        <f>+Z65*(1+growth_formula!S$11)</f>
        <v>9.3018470531382499E-2</v>
      </c>
      <c r="AB65" s="80">
        <f>+AA65*(1+growth_formula!T$11)</f>
        <v>9.5503171232035292E-2</v>
      </c>
      <c r="AC65" s="80">
        <f>+AB65*(1+growth_formula!U$11)</f>
        <v>9.8065144805700763E-2</v>
      </c>
      <c r="AD65" s="80">
        <f>+AC65*(1+growth_formula!V$11)</f>
        <v>0.10070677808071346</v>
      </c>
      <c r="AE65" s="80">
        <f>+AD65*(1+growth_formula!W$11)</f>
        <v>0.10343061885648099</v>
      </c>
      <c r="AF65" s="80">
        <f>+AE65*(1+growth_formula!X$11)</f>
        <v>0.10623918864441334</v>
      </c>
      <c r="AG65" s="80">
        <f>+AF65*(1+growth_formula!Y$11)</f>
        <v>0.10913518664339679</v>
      </c>
      <c r="AH65" s="80">
        <f>+AG65*(1+growth_formula!Z$11)</f>
        <v>0.11212138060847816</v>
      </c>
      <c r="AI65" s="80">
        <f>+AH65*(1+growth_formula!AA$11)</f>
        <v>0.11520060109399993</v>
      </c>
      <c r="AJ65" s="80">
        <f>+AI65*(1+growth_formula!AB$11)</f>
        <v>0.1183757891167066</v>
      </c>
      <c r="AK65" s="80">
        <f>+AJ65*(1+growth_formula!AC$11)</f>
        <v>0.12164998324400221</v>
      </c>
      <c r="AL65" s="80">
        <f>+AK65*(1+growth_formula!AD$11)</f>
        <v>0.12502632280365605</v>
      </c>
      <c r="AM65" s="80">
        <f>+AL65*(1+growth_formula!AE$11)</f>
        <v>0.12850805120474393</v>
      </c>
      <c r="AN65" s="80">
        <f>+AM65*(1+growth_formula!AF$11)</f>
        <v>0.13209851937347206</v>
      </c>
      <c r="AO65" s="80">
        <f>+AN65*(1+growth_formula!AG$11)</f>
        <v>0.13580118930766777</v>
      </c>
      <c r="AP65" s="80">
        <f>+AO65*(1+growth_formula!AH$11)</f>
        <v>0.13961963775386185</v>
      </c>
      <c r="AQ65" s="80">
        <f>+AP65*(1+growth_formula!AI$11)</f>
        <v>0.14355756001103331</v>
      </c>
    </row>
    <row r="66" spans="1:43" x14ac:dyDescent="0.35">
      <c r="A66" s="22" t="s">
        <v>8</v>
      </c>
      <c r="B66" s="6" t="s">
        <v>61</v>
      </c>
      <c r="C66" s="11" t="s">
        <v>165</v>
      </c>
      <c r="D66" s="6" t="s">
        <v>218</v>
      </c>
      <c r="E66" s="6" t="s">
        <v>218</v>
      </c>
      <c r="F66" s="6" t="s">
        <v>218</v>
      </c>
      <c r="G66" s="3" t="s">
        <v>230</v>
      </c>
      <c r="H66" s="5"/>
      <c r="I66" s="5" t="s">
        <v>234</v>
      </c>
      <c r="J66" s="37" t="s">
        <v>234</v>
      </c>
      <c r="K66" s="41">
        <v>0.01</v>
      </c>
      <c r="L66" s="10">
        <v>0.01</v>
      </c>
      <c r="M66" s="10">
        <v>0.01</v>
      </c>
      <c r="N66" s="80">
        <f>+M66*(1+growth_formula!F$11)</f>
        <v>1.0650467855410451E-2</v>
      </c>
      <c r="O66" s="80">
        <f>+N66*(1+growth_formula!G$11)</f>
        <v>1.0807408906425434E-2</v>
      </c>
      <c r="P66" s="80">
        <f>+O66*(1+growth_formula!H$11)</f>
        <v>1.0999579446305903E-2</v>
      </c>
      <c r="Q66" s="80">
        <f>+P66*(1+growth_formula!I$11)</f>
        <v>1.1240898052472826E-2</v>
      </c>
      <c r="R66" s="80">
        <f>+Q66*(1+growth_formula!J$11)</f>
        <v>1.1526684282394327E-2</v>
      </c>
      <c r="S66" s="80">
        <f>+R66*(1+growth_formula!K$11)</f>
        <v>1.1821379935851079E-2</v>
      </c>
      <c r="T66" s="80">
        <f>+S66*(1+growth_formula!L$11)</f>
        <v>1.212525075802485E-2</v>
      </c>
      <c r="U66" s="80">
        <f>+T66*(1+growth_formula!M$11)</f>
        <v>1.2438577391605633E-2</v>
      </c>
      <c r="V66" s="80">
        <f>+U66*(1+growth_formula!N$11)</f>
        <v>1.2761654538835735E-2</v>
      </c>
      <c r="W66" s="80">
        <f>+V66*(1+growth_formula!O$11)</f>
        <v>1.3094781382435696E-2</v>
      </c>
      <c r="X66" s="80">
        <f>+W66*(1+growth_formula!P$11)</f>
        <v>1.3438270039394811E-2</v>
      </c>
      <c r="Y66" s="80">
        <f>+X66*(1+growth_formula!Q$11)</f>
        <v>1.3792431948819232E-2</v>
      </c>
      <c r="Z66" s="80">
        <f>+Y66*(1+growth_formula!R$11)</f>
        <v>1.415760770372097E-2</v>
      </c>
      <c r="AA66" s="80">
        <f>+Z66*(1+growth_formula!S$11)</f>
        <v>1.4534136020528521E-2</v>
      </c>
      <c r="AB66" s="80">
        <f>+AA66*(1+growth_formula!T$11)</f>
        <v>1.4922370505005521E-2</v>
      </c>
      <c r="AC66" s="80">
        <f>+AB66*(1+growth_formula!U$11)</f>
        <v>1.5322678875890752E-2</v>
      </c>
      <c r="AD66" s="80">
        <f>+AC66*(1+growth_formula!V$11)</f>
        <v>1.5735434075111486E-2</v>
      </c>
      <c r="AE66" s="80">
        <f>+AD66*(1+growth_formula!W$11)</f>
        <v>1.6161034196325162E-2</v>
      </c>
      <c r="AF66" s="80">
        <f>+AE66*(1+growth_formula!X$11)</f>
        <v>1.6599873225689593E-2</v>
      </c>
      <c r="AG66" s="80">
        <f>+AF66*(1+growth_formula!Y$11)</f>
        <v>1.7052372913030758E-2</v>
      </c>
      <c r="AH66" s="80">
        <f>+AG66*(1+growth_formula!Z$11)</f>
        <v>1.7518965720074723E-2</v>
      </c>
      <c r="AI66" s="80">
        <f>+AH66*(1+growth_formula!AA$11)</f>
        <v>1.8000093920937502E-2</v>
      </c>
      <c r="AJ66" s="80">
        <f>+AI66*(1+growth_formula!AB$11)</f>
        <v>1.8496217049485418E-2</v>
      </c>
      <c r="AK66" s="80">
        <f>+AJ66*(1+growth_formula!AC$11)</f>
        <v>1.9007809881875358E-2</v>
      </c>
      <c r="AL66" s="80">
        <f>+AK66*(1+growth_formula!AD$11)</f>
        <v>1.9535362938071274E-2</v>
      </c>
      <c r="AM66" s="80">
        <f>+AL66*(1+growth_formula!AE$11)</f>
        <v>2.0079383000741254E-2</v>
      </c>
      <c r="AN66" s="80">
        <f>+AM66*(1+growth_formula!AF$11)</f>
        <v>2.0640393652105026E-2</v>
      </c>
      <c r="AO66" s="80">
        <f>+AN66*(1+growth_formula!AG$11)</f>
        <v>2.1218935829323105E-2</v>
      </c>
      <c r="AP66" s="80">
        <f>+AO66*(1+growth_formula!AH$11)</f>
        <v>2.1815568399040933E-2</v>
      </c>
      <c r="AQ66" s="80">
        <f>+AP66*(1+growth_formula!AI$11)</f>
        <v>2.2430868751723971E-2</v>
      </c>
    </row>
    <row r="67" spans="1:43" ht="15" thickBot="1" x14ac:dyDescent="0.4">
      <c r="A67" s="24" t="s">
        <v>8</v>
      </c>
      <c r="B67" s="25" t="s">
        <v>62</v>
      </c>
      <c r="C67" s="32" t="s">
        <v>166</v>
      </c>
      <c r="D67" s="25" t="s">
        <v>218</v>
      </c>
      <c r="E67" s="25" t="s">
        <v>218</v>
      </c>
      <c r="F67" s="25" t="s">
        <v>218</v>
      </c>
      <c r="G67" s="33" t="s">
        <v>230</v>
      </c>
      <c r="H67" s="27"/>
      <c r="I67" s="27" t="s">
        <v>234</v>
      </c>
      <c r="J67" s="38" t="s">
        <v>234</v>
      </c>
      <c r="K67" s="43">
        <v>0</v>
      </c>
      <c r="L67" s="27">
        <v>0</v>
      </c>
      <c r="M67" s="27">
        <v>0</v>
      </c>
      <c r="N67" s="81">
        <f>+M67*(1+growth_formula!F$11)</f>
        <v>0</v>
      </c>
      <c r="O67" s="81">
        <f>+N67*(1+growth_formula!G$11)</f>
        <v>0</v>
      </c>
      <c r="P67" s="81">
        <f>+O67*(1+growth_formula!H$11)</f>
        <v>0</v>
      </c>
      <c r="Q67" s="81">
        <f>+P67*(1+growth_formula!I$11)</f>
        <v>0</v>
      </c>
      <c r="R67" s="81">
        <f>+Q67*(1+growth_formula!J$11)</f>
        <v>0</v>
      </c>
      <c r="S67" s="81">
        <f>+R67*(1+growth_formula!K$11)</f>
        <v>0</v>
      </c>
      <c r="T67" s="81">
        <f>+S67*(1+growth_formula!L$11)</f>
        <v>0</v>
      </c>
      <c r="U67" s="81">
        <f>+T67*(1+growth_formula!M$11)</f>
        <v>0</v>
      </c>
      <c r="V67" s="81">
        <f>+U67*(1+growth_formula!N$11)</f>
        <v>0</v>
      </c>
      <c r="W67" s="81">
        <f>+V67*(1+growth_formula!O$11)</f>
        <v>0</v>
      </c>
      <c r="X67" s="81">
        <f>+W67*(1+growth_formula!P$11)</f>
        <v>0</v>
      </c>
      <c r="Y67" s="81">
        <f>+X67*(1+growth_formula!Q$11)</f>
        <v>0</v>
      </c>
      <c r="Z67" s="81">
        <f>+Y67*(1+growth_formula!R$11)</f>
        <v>0</v>
      </c>
      <c r="AA67" s="81">
        <f>+Z67*(1+growth_formula!S$11)</f>
        <v>0</v>
      </c>
      <c r="AB67" s="81">
        <f>+AA67*(1+growth_formula!T$11)</f>
        <v>0</v>
      </c>
      <c r="AC67" s="81">
        <f>+AB67*(1+growth_formula!U$11)</f>
        <v>0</v>
      </c>
      <c r="AD67" s="81">
        <f>+AC67*(1+growth_formula!V$11)</f>
        <v>0</v>
      </c>
      <c r="AE67" s="81">
        <f>+AD67*(1+growth_formula!W$11)</f>
        <v>0</v>
      </c>
      <c r="AF67" s="81">
        <f>+AE67*(1+growth_formula!X$11)</f>
        <v>0</v>
      </c>
      <c r="AG67" s="81">
        <f>+AF67*(1+growth_formula!Y$11)</f>
        <v>0</v>
      </c>
      <c r="AH67" s="81">
        <f>+AG67*(1+growth_formula!Z$11)</f>
        <v>0</v>
      </c>
      <c r="AI67" s="81">
        <f>+AH67*(1+growth_formula!AA$11)</f>
        <v>0</v>
      </c>
      <c r="AJ67" s="81">
        <f>+AI67*(1+growth_formula!AB$11)</f>
        <v>0</v>
      </c>
      <c r="AK67" s="81">
        <f>+AJ67*(1+growth_formula!AC$11)</f>
        <v>0</v>
      </c>
      <c r="AL67" s="81">
        <f>+AK67*(1+growth_formula!AD$11)</f>
        <v>0</v>
      </c>
      <c r="AM67" s="81">
        <f>+AL67*(1+growth_formula!AE$11)</f>
        <v>0</v>
      </c>
      <c r="AN67" s="81">
        <f>+AM67*(1+growth_formula!AF$11)</f>
        <v>0</v>
      </c>
      <c r="AO67" s="81">
        <f>+AN67*(1+growth_formula!AG$11)</f>
        <v>0</v>
      </c>
      <c r="AP67" s="81">
        <f>+AO67*(1+growth_formula!AH$11)</f>
        <v>0</v>
      </c>
      <c r="AQ67" s="81">
        <f>+AP67*(1+growth_formula!AI$11)</f>
        <v>0</v>
      </c>
    </row>
    <row r="68" spans="1:43" x14ac:dyDescent="0.35">
      <c r="A68" s="18" t="s">
        <v>8</v>
      </c>
      <c r="B68" s="19" t="s">
        <v>63</v>
      </c>
      <c r="C68" s="31" t="s">
        <v>167</v>
      </c>
      <c r="D68" s="19" t="s">
        <v>218</v>
      </c>
      <c r="E68" s="19" t="s">
        <v>218</v>
      </c>
      <c r="F68" s="19" t="s">
        <v>218</v>
      </c>
      <c r="G68" s="30" t="s">
        <v>230</v>
      </c>
      <c r="H68" s="21"/>
      <c r="I68" s="21" t="s">
        <v>234</v>
      </c>
      <c r="J68" s="36" t="s">
        <v>234</v>
      </c>
      <c r="K68" s="40">
        <v>0</v>
      </c>
      <c r="L68" s="31">
        <v>0</v>
      </c>
      <c r="M68" s="31">
        <v>0</v>
      </c>
      <c r="N68" s="82">
        <f>M68</f>
        <v>0</v>
      </c>
      <c r="O68" s="82">
        <f t="shared" ref="O68:AQ68" si="0">N68</f>
        <v>0</v>
      </c>
      <c r="P68" s="82">
        <f t="shared" si="0"/>
        <v>0</v>
      </c>
      <c r="Q68" s="82">
        <f t="shared" si="0"/>
        <v>0</v>
      </c>
      <c r="R68" s="82">
        <f t="shared" si="0"/>
        <v>0</v>
      </c>
      <c r="S68" s="82">
        <f t="shared" si="0"/>
        <v>0</v>
      </c>
      <c r="T68" s="82">
        <f t="shared" si="0"/>
        <v>0</v>
      </c>
      <c r="U68" s="82">
        <f t="shared" si="0"/>
        <v>0</v>
      </c>
      <c r="V68" s="82">
        <f t="shared" si="0"/>
        <v>0</v>
      </c>
      <c r="W68" s="82">
        <f t="shared" si="0"/>
        <v>0</v>
      </c>
      <c r="X68" s="82">
        <f t="shared" si="0"/>
        <v>0</v>
      </c>
      <c r="Y68" s="82">
        <f t="shared" si="0"/>
        <v>0</v>
      </c>
      <c r="Z68" s="82">
        <f t="shared" si="0"/>
        <v>0</v>
      </c>
      <c r="AA68" s="82">
        <f t="shared" si="0"/>
        <v>0</v>
      </c>
      <c r="AB68" s="82">
        <f t="shared" si="0"/>
        <v>0</v>
      </c>
      <c r="AC68" s="82">
        <f t="shared" si="0"/>
        <v>0</v>
      </c>
      <c r="AD68" s="82">
        <f t="shared" si="0"/>
        <v>0</v>
      </c>
      <c r="AE68" s="82">
        <f t="shared" si="0"/>
        <v>0</v>
      </c>
      <c r="AF68" s="82">
        <f t="shared" si="0"/>
        <v>0</v>
      </c>
      <c r="AG68" s="82">
        <f t="shared" si="0"/>
        <v>0</v>
      </c>
      <c r="AH68" s="82">
        <f t="shared" si="0"/>
        <v>0</v>
      </c>
      <c r="AI68" s="82">
        <f t="shared" si="0"/>
        <v>0</v>
      </c>
      <c r="AJ68" s="82">
        <f t="shared" si="0"/>
        <v>0</v>
      </c>
      <c r="AK68" s="82">
        <f t="shared" si="0"/>
        <v>0</v>
      </c>
      <c r="AL68" s="82">
        <f t="shared" si="0"/>
        <v>0</v>
      </c>
      <c r="AM68" s="82">
        <f t="shared" si="0"/>
        <v>0</v>
      </c>
      <c r="AN68" s="82">
        <f t="shared" si="0"/>
        <v>0</v>
      </c>
      <c r="AO68" s="82">
        <f t="shared" si="0"/>
        <v>0</v>
      </c>
      <c r="AP68" s="82">
        <f t="shared" si="0"/>
        <v>0</v>
      </c>
      <c r="AQ68" s="82">
        <f t="shared" si="0"/>
        <v>0</v>
      </c>
    </row>
    <row r="69" spans="1:43" x14ac:dyDescent="0.35">
      <c r="A69" s="22" t="s">
        <v>8</v>
      </c>
      <c r="B69" s="6" t="s">
        <v>64</v>
      </c>
      <c r="C69" s="10" t="s">
        <v>168</v>
      </c>
      <c r="D69" s="6" t="s">
        <v>218</v>
      </c>
      <c r="E69" s="6" t="s">
        <v>218</v>
      </c>
      <c r="F69" s="6" t="s">
        <v>218</v>
      </c>
      <c r="G69" s="3" t="s">
        <v>230</v>
      </c>
      <c r="H69" s="5"/>
      <c r="I69" s="5" t="s">
        <v>234</v>
      </c>
      <c r="J69" s="37" t="s">
        <v>234</v>
      </c>
      <c r="K69" s="41">
        <v>0</v>
      </c>
      <c r="L69" s="10">
        <v>0</v>
      </c>
      <c r="M69" s="10">
        <v>0</v>
      </c>
      <c r="N69" s="80">
        <f t="shared" ref="N69:N98" si="1">M69</f>
        <v>0</v>
      </c>
      <c r="O69" s="80">
        <f t="shared" ref="O69:AQ69" si="2">N69</f>
        <v>0</v>
      </c>
      <c r="P69" s="80">
        <f t="shared" si="2"/>
        <v>0</v>
      </c>
      <c r="Q69" s="80">
        <f t="shared" si="2"/>
        <v>0</v>
      </c>
      <c r="R69" s="80">
        <f t="shared" si="2"/>
        <v>0</v>
      </c>
      <c r="S69" s="80">
        <f t="shared" si="2"/>
        <v>0</v>
      </c>
      <c r="T69" s="80">
        <f t="shared" si="2"/>
        <v>0</v>
      </c>
      <c r="U69" s="80">
        <f t="shared" si="2"/>
        <v>0</v>
      </c>
      <c r="V69" s="80">
        <f t="shared" si="2"/>
        <v>0</v>
      </c>
      <c r="W69" s="80">
        <f t="shared" si="2"/>
        <v>0</v>
      </c>
      <c r="X69" s="80">
        <f t="shared" si="2"/>
        <v>0</v>
      </c>
      <c r="Y69" s="80">
        <f t="shared" si="2"/>
        <v>0</v>
      </c>
      <c r="Z69" s="80">
        <f t="shared" si="2"/>
        <v>0</v>
      </c>
      <c r="AA69" s="80">
        <f t="shared" si="2"/>
        <v>0</v>
      </c>
      <c r="AB69" s="80">
        <f t="shared" si="2"/>
        <v>0</v>
      </c>
      <c r="AC69" s="80">
        <f t="shared" si="2"/>
        <v>0</v>
      </c>
      <c r="AD69" s="80">
        <f t="shared" si="2"/>
        <v>0</v>
      </c>
      <c r="AE69" s="80">
        <f t="shared" si="2"/>
        <v>0</v>
      </c>
      <c r="AF69" s="80">
        <f t="shared" si="2"/>
        <v>0</v>
      </c>
      <c r="AG69" s="80">
        <f t="shared" si="2"/>
        <v>0</v>
      </c>
      <c r="AH69" s="80">
        <f t="shared" si="2"/>
        <v>0</v>
      </c>
      <c r="AI69" s="80">
        <f t="shared" si="2"/>
        <v>0</v>
      </c>
      <c r="AJ69" s="80">
        <f t="shared" si="2"/>
        <v>0</v>
      </c>
      <c r="AK69" s="80">
        <f t="shared" si="2"/>
        <v>0</v>
      </c>
      <c r="AL69" s="80">
        <f t="shared" si="2"/>
        <v>0</v>
      </c>
      <c r="AM69" s="80">
        <f t="shared" si="2"/>
        <v>0</v>
      </c>
      <c r="AN69" s="80">
        <f t="shared" si="2"/>
        <v>0</v>
      </c>
      <c r="AO69" s="80">
        <f t="shared" si="2"/>
        <v>0</v>
      </c>
      <c r="AP69" s="80">
        <f t="shared" si="2"/>
        <v>0</v>
      </c>
      <c r="AQ69" s="80">
        <f t="shared" si="2"/>
        <v>0</v>
      </c>
    </row>
    <row r="70" spans="1:43" x14ac:dyDescent="0.35">
      <c r="A70" s="22" t="s">
        <v>8</v>
      </c>
      <c r="B70" s="6" t="s">
        <v>65</v>
      </c>
      <c r="C70" s="10" t="s">
        <v>169</v>
      </c>
      <c r="D70" s="6" t="s">
        <v>218</v>
      </c>
      <c r="E70" s="6" t="s">
        <v>218</v>
      </c>
      <c r="F70" s="6" t="s">
        <v>218</v>
      </c>
      <c r="G70" s="3" t="s">
        <v>230</v>
      </c>
      <c r="H70" s="5"/>
      <c r="I70" s="5" t="s">
        <v>234</v>
      </c>
      <c r="J70" s="37" t="s">
        <v>234</v>
      </c>
      <c r="K70" s="41">
        <v>2.1999999999999999E-2</v>
      </c>
      <c r="L70" s="10">
        <v>2.4E-2</v>
      </c>
      <c r="M70" s="10">
        <v>2.8000000000000001E-2</v>
      </c>
      <c r="N70" s="80">
        <f t="shared" si="1"/>
        <v>2.8000000000000001E-2</v>
      </c>
      <c r="O70" s="80">
        <f t="shared" ref="O70:AQ70" si="3">N70</f>
        <v>2.8000000000000001E-2</v>
      </c>
      <c r="P70" s="80">
        <f t="shared" si="3"/>
        <v>2.8000000000000001E-2</v>
      </c>
      <c r="Q70" s="80">
        <f t="shared" si="3"/>
        <v>2.8000000000000001E-2</v>
      </c>
      <c r="R70" s="80">
        <f t="shared" si="3"/>
        <v>2.8000000000000001E-2</v>
      </c>
      <c r="S70" s="80">
        <f t="shared" si="3"/>
        <v>2.8000000000000001E-2</v>
      </c>
      <c r="T70" s="80">
        <f t="shared" si="3"/>
        <v>2.8000000000000001E-2</v>
      </c>
      <c r="U70" s="80">
        <f t="shared" si="3"/>
        <v>2.8000000000000001E-2</v>
      </c>
      <c r="V70" s="80">
        <f t="shared" si="3"/>
        <v>2.8000000000000001E-2</v>
      </c>
      <c r="W70" s="80">
        <f t="shared" si="3"/>
        <v>2.8000000000000001E-2</v>
      </c>
      <c r="X70" s="80">
        <f t="shared" si="3"/>
        <v>2.8000000000000001E-2</v>
      </c>
      <c r="Y70" s="80">
        <f t="shared" si="3"/>
        <v>2.8000000000000001E-2</v>
      </c>
      <c r="Z70" s="80">
        <f t="shared" si="3"/>
        <v>2.8000000000000001E-2</v>
      </c>
      <c r="AA70" s="80">
        <f t="shared" si="3"/>
        <v>2.8000000000000001E-2</v>
      </c>
      <c r="AB70" s="80">
        <f t="shared" si="3"/>
        <v>2.8000000000000001E-2</v>
      </c>
      <c r="AC70" s="80">
        <f t="shared" si="3"/>
        <v>2.8000000000000001E-2</v>
      </c>
      <c r="AD70" s="80">
        <f t="shared" si="3"/>
        <v>2.8000000000000001E-2</v>
      </c>
      <c r="AE70" s="80">
        <f t="shared" si="3"/>
        <v>2.8000000000000001E-2</v>
      </c>
      <c r="AF70" s="80">
        <f t="shared" si="3"/>
        <v>2.8000000000000001E-2</v>
      </c>
      <c r="AG70" s="80">
        <f t="shared" si="3"/>
        <v>2.8000000000000001E-2</v>
      </c>
      <c r="AH70" s="80">
        <f t="shared" si="3"/>
        <v>2.8000000000000001E-2</v>
      </c>
      <c r="AI70" s="80">
        <f t="shared" si="3"/>
        <v>2.8000000000000001E-2</v>
      </c>
      <c r="AJ70" s="80">
        <f t="shared" si="3"/>
        <v>2.8000000000000001E-2</v>
      </c>
      <c r="AK70" s="80">
        <f t="shared" si="3"/>
        <v>2.8000000000000001E-2</v>
      </c>
      <c r="AL70" s="80">
        <f t="shared" si="3"/>
        <v>2.8000000000000001E-2</v>
      </c>
      <c r="AM70" s="80">
        <f t="shared" si="3"/>
        <v>2.8000000000000001E-2</v>
      </c>
      <c r="AN70" s="80">
        <f t="shared" si="3"/>
        <v>2.8000000000000001E-2</v>
      </c>
      <c r="AO70" s="80">
        <f t="shared" si="3"/>
        <v>2.8000000000000001E-2</v>
      </c>
      <c r="AP70" s="80">
        <f t="shared" si="3"/>
        <v>2.8000000000000001E-2</v>
      </c>
      <c r="AQ70" s="80">
        <f t="shared" si="3"/>
        <v>2.8000000000000001E-2</v>
      </c>
    </row>
    <row r="71" spans="1:43" x14ac:dyDescent="0.35">
      <c r="A71" s="22" t="s">
        <v>8</v>
      </c>
      <c r="B71" s="6" t="s">
        <v>66</v>
      </c>
      <c r="C71" s="10" t="s">
        <v>170</v>
      </c>
      <c r="D71" s="6" t="s">
        <v>218</v>
      </c>
      <c r="E71" s="6" t="s">
        <v>218</v>
      </c>
      <c r="F71" s="6" t="s">
        <v>218</v>
      </c>
      <c r="G71" s="3" t="s">
        <v>230</v>
      </c>
      <c r="H71" s="5"/>
      <c r="I71" s="5" t="s">
        <v>234</v>
      </c>
      <c r="J71" s="37" t="s">
        <v>234</v>
      </c>
      <c r="K71" s="41">
        <v>0.63300000000000001</v>
      </c>
      <c r="L71" s="10">
        <v>0.59299999999999997</v>
      </c>
      <c r="M71" s="10">
        <v>0.55900000000000005</v>
      </c>
      <c r="N71" s="80">
        <f t="shared" si="1"/>
        <v>0.55900000000000005</v>
      </c>
      <c r="O71" s="80">
        <f t="shared" ref="O71:AQ71" si="4">N71</f>
        <v>0.55900000000000005</v>
      </c>
      <c r="P71" s="80">
        <f t="shared" si="4"/>
        <v>0.55900000000000005</v>
      </c>
      <c r="Q71" s="80">
        <f t="shared" si="4"/>
        <v>0.55900000000000005</v>
      </c>
      <c r="R71" s="80">
        <f t="shared" si="4"/>
        <v>0.55900000000000005</v>
      </c>
      <c r="S71" s="80">
        <f t="shared" si="4"/>
        <v>0.55900000000000005</v>
      </c>
      <c r="T71" s="80">
        <f t="shared" si="4"/>
        <v>0.55900000000000005</v>
      </c>
      <c r="U71" s="80">
        <f t="shared" si="4"/>
        <v>0.55900000000000005</v>
      </c>
      <c r="V71" s="80">
        <f t="shared" si="4"/>
        <v>0.55900000000000005</v>
      </c>
      <c r="W71" s="80">
        <f t="shared" si="4"/>
        <v>0.55900000000000005</v>
      </c>
      <c r="X71" s="80">
        <f t="shared" si="4"/>
        <v>0.55900000000000005</v>
      </c>
      <c r="Y71" s="80">
        <f t="shared" si="4"/>
        <v>0.55900000000000005</v>
      </c>
      <c r="Z71" s="80">
        <f t="shared" si="4"/>
        <v>0.55900000000000005</v>
      </c>
      <c r="AA71" s="80">
        <f t="shared" si="4"/>
        <v>0.55900000000000005</v>
      </c>
      <c r="AB71" s="80">
        <f t="shared" si="4"/>
        <v>0.55900000000000005</v>
      </c>
      <c r="AC71" s="80">
        <f t="shared" si="4"/>
        <v>0.55900000000000005</v>
      </c>
      <c r="AD71" s="80">
        <f t="shared" si="4"/>
        <v>0.55900000000000005</v>
      </c>
      <c r="AE71" s="80">
        <f t="shared" si="4"/>
        <v>0.55900000000000005</v>
      </c>
      <c r="AF71" s="80">
        <f t="shared" si="4"/>
        <v>0.55900000000000005</v>
      </c>
      <c r="AG71" s="80">
        <f t="shared" si="4"/>
        <v>0.55900000000000005</v>
      </c>
      <c r="AH71" s="80">
        <f t="shared" si="4"/>
        <v>0.55900000000000005</v>
      </c>
      <c r="AI71" s="80">
        <f t="shared" si="4"/>
        <v>0.55900000000000005</v>
      </c>
      <c r="AJ71" s="80">
        <f t="shared" si="4"/>
        <v>0.55900000000000005</v>
      </c>
      <c r="AK71" s="80">
        <f t="shared" si="4"/>
        <v>0.55900000000000005</v>
      </c>
      <c r="AL71" s="80">
        <f t="shared" si="4"/>
        <v>0.55900000000000005</v>
      </c>
      <c r="AM71" s="80">
        <f t="shared" si="4"/>
        <v>0.55900000000000005</v>
      </c>
      <c r="AN71" s="80">
        <f t="shared" si="4"/>
        <v>0.55900000000000005</v>
      </c>
      <c r="AO71" s="80">
        <f t="shared" si="4"/>
        <v>0.55900000000000005</v>
      </c>
      <c r="AP71" s="80">
        <f t="shared" si="4"/>
        <v>0.55900000000000005</v>
      </c>
      <c r="AQ71" s="80">
        <f t="shared" si="4"/>
        <v>0.55900000000000005</v>
      </c>
    </row>
    <row r="72" spans="1:43" x14ac:dyDescent="0.35">
      <c r="A72" s="22" t="s">
        <v>8</v>
      </c>
      <c r="B72" s="6" t="s">
        <v>67</v>
      </c>
      <c r="C72" s="10" t="s">
        <v>171</v>
      </c>
      <c r="D72" s="6" t="s">
        <v>218</v>
      </c>
      <c r="E72" s="6" t="s">
        <v>218</v>
      </c>
      <c r="F72" s="6" t="s">
        <v>218</v>
      </c>
      <c r="G72" s="3" t="s">
        <v>230</v>
      </c>
      <c r="H72" s="5"/>
      <c r="I72" s="5" t="s">
        <v>234</v>
      </c>
      <c r="J72" s="37" t="s">
        <v>234</v>
      </c>
      <c r="K72" s="41">
        <v>0.42199999999999999</v>
      </c>
      <c r="L72" s="10">
        <v>0.42699999999999999</v>
      </c>
      <c r="M72" s="10">
        <v>0.41399999999999998</v>
      </c>
      <c r="N72" s="80">
        <f t="shared" si="1"/>
        <v>0.41399999999999998</v>
      </c>
      <c r="O72" s="80">
        <f t="shared" ref="O72:AQ72" si="5">N72</f>
        <v>0.41399999999999998</v>
      </c>
      <c r="P72" s="80">
        <f t="shared" si="5"/>
        <v>0.41399999999999998</v>
      </c>
      <c r="Q72" s="80">
        <f t="shared" si="5"/>
        <v>0.41399999999999998</v>
      </c>
      <c r="R72" s="80">
        <f t="shared" si="5"/>
        <v>0.41399999999999998</v>
      </c>
      <c r="S72" s="80">
        <f t="shared" si="5"/>
        <v>0.41399999999999998</v>
      </c>
      <c r="T72" s="80">
        <f t="shared" si="5"/>
        <v>0.41399999999999998</v>
      </c>
      <c r="U72" s="80">
        <f t="shared" si="5"/>
        <v>0.41399999999999998</v>
      </c>
      <c r="V72" s="80">
        <f t="shared" si="5"/>
        <v>0.41399999999999998</v>
      </c>
      <c r="W72" s="80">
        <f t="shared" si="5"/>
        <v>0.41399999999999998</v>
      </c>
      <c r="X72" s="80">
        <f t="shared" si="5"/>
        <v>0.41399999999999998</v>
      </c>
      <c r="Y72" s="80">
        <f t="shared" si="5"/>
        <v>0.41399999999999998</v>
      </c>
      <c r="Z72" s="80">
        <f t="shared" si="5"/>
        <v>0.41399999999999998</v>
      </c>
      <c r="AA72" s="80">
        <f t="shared" si="5"/>
        <v>0.41399999999999998</v>
      </c>
      <c r="AB72" s="80">
        <f t="shared" si="5"/>
        <v>0.41399999999999998</v>
      </c>
      <c r="AC72" s="80">
        <f t="shared" si="5"/>
        <v>0.41399999999999998</v>
      </c>
      <c r="AD72" s="80">
        <f t="shared" si="5"/>
        <v>0.41399999999999998</v>
      </c>
      <c r="AE72" s="80">
        <f t="shared" si="5"/>
        <v>0.41399999999999998</v>
      </c>
      <c r="AF72" s="80">
        <f t="shared" si="5"/>
        <v>0.41399999999999998</v>
      </c>
      <c r="AG72" s="80">
        <f t="shared" si="5"/>
        <v>0.41399999999999998</v>
      </c>
      <c r="AH72" s="80">
        <f t="shared" si="5"/>
        <v>0.41399999999999998</v>
      </c>
      <c r="AI72" s="80">
        <f t="shared" si="5"/>
        <v>0.41399999999999998</v>
      </c>
      <c r="AJ72" s="80">
        <f t="shared" si="5"/>
        <v>0.41399999999999998</v>
      </c>
      <c r="AK72" s="80">
        <f t="shared" si="5"/>
        <v>0.41399999999999998</v>
      </c>
      <c r="AL72" s="80">
        <f t="shared" si="5"/>
        <v>0.41399999999999998</v>
      </c>
      <c r="AM72" s="80">
        <f t="shared" si="5"/>
        <v>0.41399999999999998</v>
      </c>
      <c r="AN72" s="80">
        <f t="shared" si="5"/>
        <v>0.41399999999999998</v>
      </c>
      <c r="AO72" s="80">
        <f t="shared" si="5"/>
        <v>0.41399999999999998</v>
      </c>
      <c r="AP72" s="80">
        <f t="shared" si="5"/>
        <v>0.41399999999999998</v>
      </c>
      <c r="AQ72" s="80">
        <f t="shared" si="5"/>
        <v>0.41399999999999998</v>
      </c>
    </row>
    <row r="73" spans="1:43" x14ac:dyDescent="0.35">
      <c r="A73" s="22" t="s">
        <v>8</v>
      </c>
      <c r="B73" s="6" t="s">
        <v>68</v>
      </c>
      <c r="C73" s="10" t="s">
        <v>172</v>
      </c>
      <c r="D73" s="6" t="s">
        <v>218</v>
      </c>
      <c r="E73" s="6" t="s">
        <v>218</v>
      </c>
      <c r="F73" s="6" t="s">
        <v>218</v>
      </c>
      <c r="G73" s="3" t="s">
        <v>230</v>
      </c>
      <c r="H73" s="5"/>
      <c r="I73" s="5" t="s">
        <v>234</v>
      </c>
      <c r="J73" s="37" t="s">
        <v>234</v>
      </c>
      <c r="K73" s="41">
        <v>0.43</v>
      </c>
      <c r="L73" s="10">
        <v>0.41199999999999998</v>
      </c>
      <c r="M73" s="10">
        <v>0.36599999999999999</v>
      </c>
      <c r="N73" s="80">
        <f t="shared" si="1"/>
        <v>0.36599999999999999</v>
      </c>
      <c r="O73" s="80">
        <f t="shared" ref="O73:AQ73" si="6">N73</f>
        <v>0.36599999999999999</v>
      </c>
      <c r="P73" s="80">
        <f t="shared" si="6"/>
        <v>0.36599999999999999</v>
      </c>
      <c r="Q73" s="80">
        <f t="shared" si="6"/>
        <v>0.36599999999999999</v>
      </c>
      <c r="R73" s="80">
        <f t="shared" si="6"/>
        <v>0.36599999999999999</v>
      </c>
      <c r="S73" s="80">
        <f t="shared" si="6"/>
        <v>0.36599999999999999</v>
      </c>
      <c r="T73" s="80">
        <f t="shared" si="6"/>
        <v>0.36599999999999999</v>
      </c>
      <c r="U73" s="80">
        <f t="shared" si="6"/>
        <v>0.36599999999999999</v>
      </c>
      <c r="V73" s="80">
        <f t="shared" si="6"/>
        <v>0.36599999999999999</v>
      </c>
      <c r="W73" s="80">
        <f t="shared" si="6"/>
        <v>0.36599999999999999</v>
      </c>
      <c r="X73" s="80">
        <f t="shared" si="6"/>
        <v>0.36599999999999999</v>
      </c>
      <c r="Y73" s="80">
        <f t="shared" si="6"/>
        <v>0.36599999999999999</v>
      </c>
      <c r="Z73" s="80">
        <f t="shared" si="6"/>
        <v>0.36599999999999999</v>
      </c>
      <c r="AA73" s="80">
        <f t="shared" si="6"/>
        <v>0.36599999999999999</v>
      </c>
      <c r="AB73" s="80">
        <f t="shared" si="6"/>
        <v>0.36599999999999999</v>
      </c>
      <c r="AC73" s="80">
        <f t="shared" si="6"/>
        <v>0.36599999999999999</v>
      </c>
      <c r="AD73" s="80">
        <f t="shared" si="6"/>
        <v>0.36599999999999999</v>
      </c>
      <c r="AE73" s="80">
        <f t="shared" si="6"/>
        <v>0.36599999999999999</v>
      </c>
      <c r="AF73" s="80">
        <f t="shared" si="6"/>
        <v>0.36599999999999999</v>
      </c>
      <c r="AG73" s="80">
        <f t="shared" si="6"/>
        <v>0.36599999999999999</v>
      </c>
      <c r="AH73" s="80">
        <f t="shared" si="6"/>
        <v>0.36599999999999999</v>
      </c>
      <c r="AI73" s="80">
        <f t="shared" si="6"/>
        <v>0.36599999999999999</v>
      </c>
      <c r="AJ73" s="80">
        <f t="shared" si="6"/>
        <v>0.36599999999999999</v>
      </c>
      <c r="AK73" s="80">
        <f t="shared" si="6"/>
        <v>0.36599999999999999</v>
      </c>
      <c r="AL73" s="80">
        <f t="shared" si="6"/>
        <v>0.36599999999999999</v>
      </c>
      <c r="AM73" s="80">
        <f t="shared" si="6"/>
        <v>0.36599999999999999</v>
      </c>
      <c r="AN73" s="80">
        <f t="shared" si="6"/>
        <v>0.36599999999999999</v>
      </c>
      <c r="AO73" s="80">
        <f t="shared" si="6"/>
        <v>0.36599999999999999</v>
      </c>
      <c r="AP73" s="80">
        <f t="shared" si="6"/>
        <v>0.36599999999999999</v>
      </c>
      <c r="AQ73" s="80">
        <f t="shared" si="6"/>
        <v>0.36599999999999999</v>
      </c>
    </row>
    <row r="74" spans="1:43" x14ac:dyDescent="0.35">
      <c r="A74" s="22" t="s">
        <v>8</v>
      </c>
      <c r="B74" s="6" t="s">
        <v>69</v>
      </c>
      <c r="C74" s="10" t="s">
        <v>173</v>
      </c>
      <c r="D74" s="6" t="s">
        <v>218</v>
      </c>
      <c r="E74" s="6" t="s">
        <v>218</v>
      </c>
      <c r="F74" s="6" t="s">
        <v>218</v>
      </c>
      <c r="G74" s="3" t="s">
        <v>230</v>
      </c>
      <c r="H74" s="5"/>
      <c r="I74" s="5" t="s">
        <v>234</v>
      </c>
      <c r="J74" s="37" t="s">
        <v>234</v>
      </c>
      <c r="K74" s="41">
        <v>4.2999999999999997E-2</v>
      </c>
      <c r="L74" s="10">
        <v>0.04</v>
      </c>
      <c r="M74" s="10">
        <v>8.2000000000000003E-2</v>
      </c>
      <c r="N74" s="80">
        <f t="shared" si="1"/>
        <v>8.2000000000000003E-2</v>
      </c>
      <c r="O74" s="80">
        <f t="shared" ref="O74:AQ74" si="7">N74</f>
        <v>8.2000000000000003E-2</v>
      </c>
      <c r="P74" s="80">
        <f t="shared" si="7"/>
        <v>8.2000000000000003E-2</v>
      </c>
      <c r="Q74" s="80">
        <f t="shared" si="7"/>
        <v>8.2000000000000003E-2</v>
      </c>
      <c r="R74" s="80">
        <f t="shared" si="7"/>
        <v>8.2000000000000003E-2</v>
      </c>
      <c r="S74" s="80">
        <f t="shared" si="7"/>
        <v>8.2000000000000003E-2</v>
      </c>
      <c r="T74" s="80">
        <f t="shared" si="7"/>
        <v>8.2000000000000003E-2</v>
      </c>
      <c r="U74" s="80">
        <f t="shared" si="7"/>
        <v>8.2000000000000003E-2</v>
      </c>
      <c r="V74" s="80">
        <f t="shared" si="7"/>
        <v>8.2000000000000003E-2</v>
      </c>
      <c r="W74" s="80">
        <f t="shared" si="7"/>
        <v>8.2000000000000003E-2</v>
      </c>
      <c r="X74" s="80">
        <f t="shared" si="7"/>
        <v>8.2000000000000003E-2</v>
      </c>
      <c r="Y74" s="80">
        <f t="shared" si="7"/>
        <v>8.2000000000000003E-2</v>
      </c>
      <c r="Z74" s="80">
        <f t="shared" si="7"/>
        <v>8.2000000000000003E-2</v>
      </c>
      <c r="AA74" s="80">
        <f t="shared" si="7"/>
        <v>8.2000000000000003E-2</v>
      </c>
      <c r="AB74" s="80">
        <f t="shared" si="7"/>
        <v>8.2000000000000003E-2</v>
      </c>
      <c r="AC74" s="80">
        <f t="shared" si="7"/>
        <v>8.2000000000000003E-2</v>
      </c>
      <c r="AD74" s="80">
        <f t="shared" si="7"/>
        <v>8.2000000000000003E-2</v>
      </c>
      <c r="AE74" s="80">
        <f t="shared" si="7"/>
        <v>8.2000000000000003E-2</v>
      </c>
      <c r="AF74" s="80">
        <f t="shared" si="7"/>
        <v>8.2000000000000003E-2</v>
      </c>
      <c r="AG74" s="80">
        <f t="shared" si="7"/>
        <v>8.2000000000000003E-2</v>
      </c>
      <c r="AH74" s="80">
        <f t="shared" si="7"/>
        <v>8.2000000000000003E-2</v>
      </c>
      <c r="AI74" s="80">
        <f t="shared" si="7"/>
        <v>8.2000000000000003E-2</v>
      </c>
      <c r="AJ74" s="80">
        <f t="shared" si="7"/>
        <v>8.2000000000000003E-2</v>
      </c>
      <c r="AK74" s="80">
        <f t="shared" si="7"/>
        <v>8.2000000000000003E-2</v>
      </c>
      <c r="AL74" s="80">
        <f t="shared" si="7"/>
        <v>8.2000000000000003E-2</v>
      </c>
      <c r="AM74" s="80">
        <f t="shared" si="7"/>
        <v>8.2000000000000003E-2</v>
      </c>
      <c r="AN74" s="80">
        <f t="shared" si="7"/>
        <v>8.2000000000000003E-2</v>
      </c>
      <c r="AO74" s="80">
        <f t="shared" si="7"/>
        <v>8.2000000000000003E-2</v>
      </c>
      <c r="AP74" s="80">
        <f t="shared" si="7"/>
        <v>8.2000000000000003E-2</v>
      </c>
      <c r="AQ74" s="80">
        <f t="shared" si="7"/>
        <v>8.2000000000000003E-2</v>
      </c>
    </row>
    <row r="75" spans="1:43" x14ac:dyDescent="0.35">
      <c r="A75" s="22" t="s">
        <v>8</v>
      </c>
      <c r="B75" s="6" t="s">
        <v>70</v>
      </c>
      <c r="C75" s="10" t="s">
        <v>174</v>
      </c>
      <c r="D75" s="6" t="s">
        <v>218</v>
      </c>
      <c r="E75" s="6" t="s">
        <v>218</v>
      </c>
      <c r="F75" s="6" t="s">
        <v>218</v>
      </c>
      <c r="G75" s="3" t="s">
        <v>230</v>
      </c>
      <c r="H75" s="5"/>
      <c r="I75" s="5" t="s">
        <v>234</v>
      </c>
      <c r="J75" s="37" t="s">
        <v>234</v>
      </c>
      <c r="K75" s="41">
        <v>4.0000000000000001E-3</v>
      </c>
      <c r="L75" s="10">
        <v>3.0000000000000001E-3</v>
      </c>
      <c r="M75" s="10">
        <v>2E-3</v>
      </c>
      <c r="N75" s="80">
        <f t="shared" si="1"/>
        <v>2E-3</v>
      </c>
      <c r="O75" s="80">
        <f t="shared" ref="O75:AQ75" si="8">N75</f>
        <v>2E-3</v>
      </c>
      <c r="P75" s="80">
        <f t="shared" si="8"/>
        <v>2E-3</v>
      </c>
      <c r="Q75" s="80">
        <f t="shared" si="8"/>
        <v>2E-3</v>
      </c>
      <c r="R75" s="80">
        <f t="shared" si="8"/>
        <v>2E-3</v>
      </c>
      <c r="S75" s="80">
        <f t="shared" si="8"/>
        <v>2E-3</v>
      </c>
      <c r="T75" s="80">
        <f t="shared" si="8"/>
        <v>2E-3</v>
      </c>
      <c r="U75" s="80">
        <f t="shared" si="8"/>
        <v>2E-3</v>
      </c>
      <c r="V75" s="80">
        <f t="shared" si="8"/>
        <v>2E-3</v>
      </c>
      <c r="W75" s="80">
        <f t="shared" si="8"/>
        <v>2E-3</v>
      </c>
      <c r="X75" s="80">
        <f t="shared" si="8"/>
        <v>2E-3</v>
      </c>
      <c r="Y75" s="80">
        <f t="shared" si="8"/>
        <v>2E-3</v>
      </c>
      <c r="Z75" s="80">
        <f t="shared" si="8"/>
        <v>2E-3</v>
      </c>
      <c r="AA75" s="80">
        <f t="shared" si="8"/>
        <v>2E-3</v>
      </c>
      <c r="AB75" s="80">
        <f t="shared" si="8"/>
        <v>2E-3</v>
      </c>
      <c r="AC75" s="80">
        <f t="shared" si="8"/>
        <v>2E-3</v>
      </c>
      <c r="AD75" s="80">
        <f t="shared" si="8"/>
        <v>2E-3</v>
      </c>
      <c r="AE75" s="80">
        <f t="shared" si="8"/>
        <v>2E-3</v>
      </c>
      <c r="AF75" s="80">
        <f t="shared" si="8"/>
        <v>2E-3</v>
      </c>
      <c r="AG75" s="80">
        <f t="shared" si="8"/>
        <v>2E-3</v>
      </c>
      <c r="AH75" s="80">
        <f t="shared" si="8"/>
        <v>2E-3</v>
      </c>
      <c r="AI75" s="80">
        <f t="shared" si="8"/>
        <v>2E-3</v>
      </c>
      <c r="AJ75" s="80">
        <f t="shared" si="8"/>
        <v>2E-3</v>
      </c>
      <c r="AK75" s="80">
        <f t="shared" si="8"/>
        <v>2E-3</v>
      </c>
      <c r="AL75" s="80">
        <f t="shared" si="8"/>
        <v>2E-3</v>
      </c>
      <c r="AM75" s="80">
        <f t="shared" si="8"/>
        <v>2E-3</v>
      </c>
      <c r="AN75" s="80">
        <f t="shared" si="8"/>
        <v>2E-3</v>
      </c>
      <c r="AO75" s="80">
        <f t="shared" si="8"/>
        <v>2E-3</v>
      </c>
      <c r="AP75" s="80">
        <f t="shared" si="8"/>
        <v>2E-3</v>
      </c>
      <c r="AQ75" s="80">
        <f t="shared" si="8"/>
        <v>2E-3</v>
      </c>
    </row>
    <row r="76" spans="1:43" x14ac:dyDescent="0.35">
      <c r="A76" s="22" t="s">
        <v>8</v>
      </c>
      <c r="B76" s="6" t="s">
        <v>71</v>
      </c>
      <c r="C76" s="10" t="s">
        <v>175</v>
      </c>
      <c r="D76" s="6" t="s">
        <v>218</v>
      </c>
      <c r="E76" s="6" t="s">
        <v>218</v>
      </c>
      <c r="F76" s="6" t="s">
        <v>218</v>
      </c>
      <c r="G76" s="3" t="s">
        <v>230</v>
      </c>
      <c r="H76" s="5"/>
      <c r="I76" s="5" t="s">
        <v>234</v>
      </c>
      <c r="J76" s="37" t="s">
        <v>234</v>
      </c>
      <c r="K76" s="41">
        <v>1E-3</v>
      </c>
      <c r="L76" s="10">
        <v>1E-3</v>
      </c>
      <c r="M76" s="10">
        <v>1E-3</v>
      </c>
      <c r="N76" s="80">
        <f t="shared" si="1"/>
        <v>1E-3</v>
      </c>
      <c r="O76" s="80">
        <f t="shared" ref="O76:AQ76" si="9">N76</f>
        <v>1E-3</v>
      </c>
      <c r="P76" s="80">
        <f t="shared" si="9"/>
        <v>1E-3</v>
      </c>
      <c r="Q76" s="80">
        <f t="shared" si="9"/>
        <v>1E-3</v>
      </c>
      <c r="R76" s="80">
        <f t="shared" si="9"/>
        <v>1E-3</v>
      </c>
      <c r="S76" s="80">
        <f t="shared" si="9"/>
        <v>1E-3</v>
      </c>
      <c r="T76" s="80">
        <f t="shared" si="9"/>
        <v>1E-3</v>
      </c>
      <c r="U76" s="80">
        <f t="shared" si="9"/>
        <v>1E-3</v>
      </c>
      <c r="V76" s="80">
        <f t="shared" si="9"/>
        <v>1E-3</v>
      </c>
      <c r="W76" s="80">
        <f t="shared" si="9"/>
        <v>1E-3</v>
      </c>
      <c r="X76" s="80">
        <f t="shared" si="9"/>
        <v>1E-3</v>
      </c>
      <c r="Y76" s="80">
        <f t="shared" si="9"/>
        <v>1E-3</v>
      </c>
      <c r="Z76" s="80">
        <f t="shared" si="9"/>
        <v>1E-3</v>
      </c>
      <c r="AA76" s="80">
        <f t="shared" si="9"/>
        <v>1E-3</v>
      </c>
      <c r="AB76" s="80">
        <f t="shared" si="9"/>
        <v>1E-3</v>
      </c>
      <c r="AC76" s="80">
        <f t="shared" si="9"/>
        <v>1E-3</v>
      </c>
      <c r="AD76" s="80">
        <f t="shared" si="9"/>
        <v>1E-3</v>
      </c>
      <c r="AE76" s="80">
        <f t="shared" si="9"/>
        <v>1E-3</v>
      </c>
      <c r="AF76" s="80">
        <f t="shared" si="9"/>
        <v>1E-3</v>
      </c>
      <c r="AG76" s="80">
        <f t="shared" si="9"/>
        <v>1E-3</v>
      </c>
      <c r="AH76" s="80">
        <f t="shared" si="9"/>
        <v>1E-3</v>
      </c>
      <c r="AI76" s="80">
        <f t="shared" si="9"/>
        <v>1E-3</v>
      </c>
      <c r="AJ76" s="80">
        <f t="shared" si="9"/>
        <v>1E-3</v>
      </c>
      <c r="AK76" s="80">
        <f t="shared" si="9"/>
        <v>1E-3</v>
      </c>
      <c r="AL76" s="80">
        <f t="shared" si="9"/>
        <v>1E-3</v>
      </c>
      <c r="AM76" s="80">
        <f t="shared" si="9"/>
        <v>1E-3</v>
      </c>
      <c r="AN76" s="80">
        <f t="shared" si="9"/>
        <v>1E-3</v>
      </c>
      <c r="AO76" s="80">
        <f t="shared" si="9"/>
        <v>1E-3</v>
      </c>
      <c r="AP76" s="80">
        <f t="shared" si="9"/>
        <v>1E-3</v>
      </c>
      <c r="AQ76" s="80">
        <f t="shared" si="9"/>
        <v>1E-3</v>
      </c>
    </row>
    <row r="77" spans="1:43" x14ac:dyDescent="0.35">
      <c r="A77" s="22" t="s">
        <v>8</v>
      </c>
      <c r="B77" s="6" t="s">
        <v>72</v>
      </c>
      <c r="C77" s="10" t="s">
        <v>176</v>
      </c>
      <c r="D77" s="6" t="s">
        <v>218</v>
      </c>
      <c r="E77" s="6" t="s">
        <v>218</v>
      </c>
      <c r="F77" s="6" t="s">
        <v>218</v>
      </c>
      <c r="G77" s="3" t="s">
        <v>230</v>
      </c>
      <c r="H77" s="5"/>
      <c r="I77" s="5" t="s">
        <v>234</v>
      </c>
      <c r="J77" s="37" t="s">
        <v>234</v>
      </c>
      <c r="K77" s="41">
        <v>0</v>
      </c>
      <c r="L77" s="10">
        <v>0</v>
      </c>
      <c r="M77" s="10">
        <v>0</v>
      </c>
      <c r="N77" s="80">
        <f t="shared" si="1"/>
        <v>0</v>
      </c>
      <c r="O77" s="80">
        <f t="shared" ref="O77:AQ77" si="10">N77</f>
        <v>0</v>
      </c>
      <c r="P77" s="80">
        <f t="shared" si="10"/>
        <v>0</v>
      </c>
      <c r="Q77" s="80">
        <f t="shared" si="10"/>
        <v>0</v>
      </c>
      <c r="R77" s="80">
        <f t="shared" si="10"/>
        <v>0</v>
      </c>
      <c r="S77" s="80">
        <f t="shared" si="10"/>
        <v>0</v>
      </c>
      <c r="T77" s="80">
        <f t="shared" si="10"/>
        <v>0</v>
      </c>
      <c r="U77" s="80">
        <f t="shared" si="10"/>
        <v>0</v>
      </c>
      <c r="V77" s="80">
        <f t="shared" si="10"/>
        <v>0</v>
      </c>
      <c r="W77" s="80">
        <f t="shared" si="10"/>
        <v>0</v>
      </c>
      <c r="X77" s="80">
        <f t="shared" si="10"/>
        <v>0</v>
      </c>
      <c r="Y77" s="80">
        <f t="shared" si="10"/>
        <v>0</v>
      </c>
      <c r="Z77" s="80">
        <f t="shared" si="10"/>
        <v>0</v>
      </c>
      <c r="AA77" s="80">
        <f t="shared" si="10"/>
        <v>0</v>
      </c>
      <c r="AB77" s="80">
        <f t="shared" si="10"/>
        <v>0</v>
      </c>
      <c r="AC77" s="80">
        <f t="shared" si="10"/>
        <v>0</v>
      </c>
      <c r="AD77" s="80">
        <f t="shared" si="10"/>
        <v>0</v>
      </c>
      <c r="AE77" s="80">
        <f t="shared" si="10"/>
        <v>0</v>
      </c>
      <c r="AF77" s="80">
        <f t="shared" si="10"/>
        <v>0</v>
      </c>
      <c r="AG77" s="80">
        <f t="shared" si="10"/>
        <v>0</v>
      </c>
      <c r="AH77" s="80">
        <f t="shared" si="10"/>
        <v>0</v>
      </c>
      <c r="AI77" s="80">
        <f t="shared" si="10"/>
        <v>0</v>
      </c>
      <c r="AJ77" s="80">
        <f t="shared" si="10"/>
        <v>0</v>
      </c>
      <c r="AK77" s="80">
        <f t="shared" si="10"/>
        <v>0</v>
      </c>
      <c r="AL77" s="80">
        <f t="shared" si="10"/>
        <v>0</v>
      </c>
      <c r="AM77" s="80">
        <f t="shared" si="10"/>
        <v>0</v>
      </c>
      <c r="AN77" s="80">
        <f t="shared" si="10"/>
        <v>0</v>
      </c>
      <c r="AO77" s="80">
        <f t="shared" si="10"/>
        <v>0</v>
      </c>
      <c r="AP77" s="80">
        <f t="shared" si="10"/>
        <v>0</v>
      </c>
      <c r="AQ77" s="80">
        <f t="shared" si="10"/>
        <v>0</v>
      </c>
    </row>
    <row r="78" spans="1:43" x14ac:dyDescent="0.35">
      <c r="A78" s="22" t="s">
        <v>8</v>
      </c>
      <c r="B78" s="6" t="s">
        <v>73</v>
      </c>
      <c r="C78" s="10" t="s">
        <v>177</v>
      </c>
      <c r="D78" s="6" t="s">
        <v>218</v>
      </c>
      <c r="E78" s="6" t="s">
        <v>218</v>
      </c>
      <c r="F78" s="6" t="s">
        <v>218</v>
      </c>
      <c r="G78" s="3" t="s">
        <v>230</v>
      </c>
      <c r="H78" s="5"/>
      <c r="I78" s="5" t="s">
        <v>234</v>
      </c>
      <c r="J78" s="37" t="s">
        <v>234</v>
      </c>
      <c r="K78" s="41">
        <v>0</v>
      </c>
      <c r="L78" s="10">
        <v>0</v>
      </c>
      <c r="M78" s="10">
        <v>0</v>
      </c>
      <c r="N78" s="80">
        <f t="shared" si="1"/>
        <v>0</v>
      </c>
      <c r="O78" s="80">
        <f t="shared" ref="O78:AQ78" si="11">N78</f>
        <v>0</v>
      </c>
      <c r="P78" s="80">
        <f t="shared" si="11"/>
        <v>0</v>
      </c>
      <c r="Q78" s="80">
        <f t="shared" si="11"/>
        <v>0</v>
      </c>
      <c r="R78" s="80">
        <f t="shared" si="11"/>
        <v>0</v>
      </c>
      <c r="S78" s="80">
        <f t="shared" si="11"/>
        <v>0</v>
      </c>
      <c r="T78" s="80">
        <f t="shared" si="11"/>
        <v>0</v>
      </c>
      <c r="U78" s="80">
        <f t="shared" si="11"/>
        <v>0</v>
      </c>
      <c r="V78" s="80">
        <f t="shared" si="11"/>
        <v>0</v>
      </c>
      <c r="W78" s="80">
        <f t="shared" si="11"/>
        <v>0</v>
      </c>
      <c r="X78" s="80">
        <f t="shared" si="11"/>
        <v>0</v>
      </c>
      <c r="Y78" s="80">
        <f t="shared" si="11"/>
        <v>0</v>
      </c>
      <c r="Z78" s="80">
        <f t="shared" si="11"/>
        <v>0</v>
      </c>
      <c r="AA78" s="80">
        <f t="shared" si="11"/>
        <v>0</v>
      </c>
      <c r="AB78" s="80">
        <f t="shared" si="11"/>
        <v>0</v>
      </c>
      <c r="AC78" s="80">
        <f t="shared" si="11"/>
        <v>0</v>
      </c>
      <c r="AD78" s="80">
        <f t="shared" si="11"/>
        <v>0</v>
      </c>
      <c r="AE78" s="80">
        <f t="shared" si="11"/>
        <v>0</v>
      </c>
      <c r="AF78" s="80">
        <f t="shared" si="11"/>
        <v>0</v>
      </c>
      <c r="AG78" s="80">
        <f t="shared" si="11"/>
        <v>0</v>
      </c>
      <c r="AH78" s="80">
        <f t="shared" si="11"/>
        <v>0</v>
      </c>
      <c r="AI78" s="80">
        <f t="shared" si="11"/>
        <v>0</v>
      </c>
      <c r="AJ78" s="80">
        <f t="shared" si="11"/>
        <v>0</v>
      </c>
      <c r="AK78" s="80">
        <f t="shared" si="11"/>
        <v>0</v>
      </c>
      <c r="AL78" s="80">
        <f t="shared" si="11"/>
        <v>0</v>
      </c>
      <c r="AM78" s="80">
        <f t="shared" si="11"/>
        <v>0</v>
      </c>
      <c r="AN78" s="80">
        <f t="shared" si="11"/>
        <v>0</v>
      </c>
      <c r="AO78" s="80">
        <f t="shared" si="11"/>
        <v>0</v>
      </c>
      <c r="AP78" s="80">
        <f t="shared" si="11"/>
        <v>0</v>
      </c>
      <c r="AQ78" s="80">
        <f t="shared" si="11"/>
        <v>0</v>
      </c>
    </row>
    <row r="79" spans="1:43" x14ac:dyDescent="0.35">
      <c r="A79" s="22" t="s">
        <v>8</v>
      </c>
      <c r="B79" s="6" t="s">
        <v>74</v>
      </c>
      <c r="C79" s="10" t="s">
        <v>178</v>
      </c>
      <c r="D79" s="6" t="s">
        <v>218</v>
      </c>
      <c r="E79" s="6" t="s">
        <v>218</v>
      </c>
      <c r="F79" s="6" t="s">
        <v>218</v>
      </c>
      <c r="G79" s="3" t="s">
        <v>230</v>
      </c>
      <c r="H79" s="5"/>
      <c r="I79" s="5" t="s">
        <v>234</v>
      </c>
      <c r="J79" s="37" t="s">
        <v>234</v>
      </c>
      <c r="K79" s="41">
        <v>9.2999999999999999E-2</v>
      </c>
      <c r="L79" s="10">
        <v>9.6000000000000002E-2</v>
      </c>
      <c r="M79" s="10">
        <v>9.2999999999999999E-2</v>
      </c>
      <c r="N79" s="80">
        <f t="shared" si="1"/>
        <v>9.2999999999999999E-2</v>
      </c>
      <c r="O79" s="80">
        <f t="shared" ref="O79:AQ79" si="12">N79</f>
        <v>9.2999999999999999E-2</v>
      </c>
      <c r="P79" s="80">
        <f t="shared" si="12"/>
        <v>9.2999999999999999E-2</v>
      </c>
      <c r="Q79" s="80">
        <f t="shared" si="12"/>
        <v>9.2999999999999999E-2</v>
      </c>
      <c r="R79" s="80">
        <f t="shared" si="12"/>
        <v>9.2999999999999999E-2</v>
      </c>
      <c r="S79" s="80">
        <f t="shared" si="12"/>
        <v>9.2999999999999999E-2</v>
      </c>
      <c r="T79" s="80">
        <f t="shared" si="12"/>
        <v>9.2999999999999999E-2</v>
      </c>
      <c r="U79" s="80">
        <f t="shared" si="12"/>
        <v>9.2999999999999999E-2</v>
      </c>
      <c r="V79" s="80">
        <f t="shared" si="12"/>
        <v>9.2999999999999999E-2</v>
      </c>
      <c r="W79" s="80">
        <f t="shared" si="12"/>
        <v>9.2999999999999999E-2</v>
      </c>
      <c r="X79" s="80">
        <f t="shared" si="12"/>
        <v>9.2999999999999999E-2</v>
      </c>
      <c r="Y79" s="80">
        <f t="shared" si="12"/>
        <v>9.2999999999999999E-2</v>
      </c>
      <c r="Z79" s="80">
        <f t="shared" si="12"/>
        <v>9.2999999999999999E-2</v>
      </c>
      <c r="AA79" s="80">
        <f t="shared" si="12"/>
        <v>9.2999999999999999E-2</v>
      </c>
      <c r="AB79" s="80">
        <f t="shared" si="12"/>
        <v>9.2999999999999999E-2</v>
      </c>
      <c r="AC79" s="80">
        <f t="shared" si="12"/>
        <v>9.2999999999999999E-2</v>
      </c>
      <c r="AD79" s="80">
        <f t="shared" si="12"/>
        <v>9.2999999999999999E-2</v>
      </c>
      <c r="AE79" s="80">
        <f t="shared" si="12"/>
        <v>9.2999999999999999E-2</v>
      </c>
      <c r="AF79" s="80">
        <f t="shared" si="12"/>
        <v>9.2999999999999999E-2</v>
      </c>
      <c r="AG79" s="80">
        <f t="shared" si="12"/>
        <v>9.2999999999999999E-2</v>
      </c>
      <c r="AH79" s="80">
        <f t="shared" si="12"/>
        <v>9.2999999999999999E-2</v>
      </c>
      <c r="AI79" s="80">
        <f t="shared" si="12"/>
        <v>9.2999999999999999E-2</v>
      </c>
      <c r="AJ79" s="80">
        <f t="shared" si="12"/>
        <v>9.2999999999999999E-2</v>
      </c>
      <c r="AK79" s="80">
        <f t="shared" si="12"/>
        <v>9.2999999999999999E-2</v>
      </c>
      <c r="AL79" s="80">
        <f t="shared" si="12"/>
        <v>9.2999999999999999E-2</v>
      </c>
      <c r="AM79" s="80">
        <f t="shared" si="12"/>
        <v>9.2999999999999999E-2</v>
      </c>
      <c r="AN79" s="80">
        <f t="shared" si="12"/>
        <v>9.2999999999999999E-2</v>
      </c>
      <c r="AO79" s="80">
        <f t="shared" si="12"/>
        <v>9.2999999999999999E-2</v>
      </c>
      <c r="AP79" s="80">
        <f t="shared" si="12"/>
        <v>9.2999999999999999E-2</v>
      </c>
      <c r="AQ79" s="80">
        <f t="shared" si="12"/>
        <v>9.2999999999999999E-2</v>
      </c>
    </row>
    <row r="80" spans="1:43" x14ac:dyDescent="0.35">
      <c r="A80" s="22" t="s">
        <v>8</v>
      </c>
      <c r="B80" s="6" t="s">
        <v>75</v>
      </c>
      <c r="C80" s="10" t="s">
        <v>179</v>
      </c>
      <c r="D80" s="6" t="s">
        <v>218</v>
      </c>
      <c r="E80" s="6" t="s">
        <v>218</v>
      </c>
      <c r="F80" s="6" t="s">
        <v>218</v>
      </c>
      <c r="G80" s="3" t="s">
        <v>230</v>
      </c>
      <c r="H80" s="5"/>
      <c r="I80" s="5" t="s">
        <v>234</v>
      </c>
      <c r="J80" s="37" t="s">
        <v>234</v>
      </c>
      <c r="K80" s="41">
        <v>0.06</v>
      </c>
      <c r="L80" s="10">
        <v>6.3E-2</v>
      </c>
      <c r="M80" s="10">
        <v>6.3E-2</v>
      </c>
      <c r="N80" s="80">
        <f t="shared" si="1"/>
        <v>6.3E-2</v>
      </c>
      <c r="O80" s="80">
        <f t="shared" ref="O80:AQ80" si="13">N80</f>
        <v>6.3E-2</v>
      </c>
      <c r="P80" s="80">
        <f t="shared" si="13"/>
        <v>6.3E-2</v>
      </c>
      <c r="Q80" s="80">
        <f t="shared" si="13"/>
        <v>6.3E-2</v>
      </c>
      <c r="R80" s="80">
        <f t="shared" si="13"/>
        <v>6.3E-2</v>
      </c>
      <c r="S80" s="80">
        <f t="shared" si="13"/>
        <v>6.3E-2</v>
      </c>
      <c r="T80" s="80">
        <f t="shared" si="13"/>
        <v>6.3E-2</v>
      </c>
      <c r="U80" s="80">
        <f t="shared" si="13"/>
        <v>6.3E-2</v>
      </c>
      <c r="V80" s="80">
        <f t="shared" si="13"/>
        <v>6.3E-2</v>
      </c>
      <c r="W80" s="80">
        <f t="shared" si="13"/>
        <v>6.3E-2</v>
      </c>
      <c r="X80" s="80">
        <f t="shared" si="13"/>
        <v>6.3E-2</v>
      </c>
      <c r="Y80" s="80">
        <f t="shared" si="13"/>
        <v>6.3E-2</v>
      </c>
      <c r="Z80" s="80">
        <f t="shared" si="13"/>
        <v>6.3E-2</v>
      </c>
      <c r="AA80" s="80">
        <f t="shared" si="13"/>
        <v>6.3E-2</v>
      </c>
      <c r="AB80" s="80">
        <f t="shared" si="13"/>
        <v>6.3E-2</v>
      </c>
      <c r="AC80" s="80">
        <f t="shared" si="13"/>
        <v>6.3E-2</v>
      </c>
      <c r="AD80" s="80">
        <f t="shared" si="13"/>
        <v>6.3E-2</v>
      </c>
      <c r="AE80" s="80">
        <f t="shared" si="13"/>
        <v>6.3E-2</v>
      </c>
      <c r="AF80" s="80">
        <f t="shared" si="13"/>
        <v>6.3E-2</v>
      </c>
      <c r="AG80" s="80">
        <f t="shared" si="13"/>
        <v>6.3E-2</v>
      </c>
      <c r="AH80" s="80">
        <f t="shared" si="13"/>
        <v>6.3E-2</v>
      </c>
      <c r="AI80" s="80">
        <f t="shared" si="13"/>
        <v>6.3E-2</v>
      </c>
      <c r="AJ80" s="80">
        <f t="shared" si="13"/>
        <v>6.3E-2</v>
      </c>
      <c r="AK80" s="80">
        <f t="shared" si="13"/>
        <v>6.3E-2</v>
      </c>
      <c r="AL80" s="80">
        <f t="shared" si="13"/>
        <v>6.3E-2</v>
      </c>
      <c r="AM80" s="80">
        <f t="shared" si="13"/>
        <v>6.3E-2</v>
      </c>
      <c r="AN80" s="80">
        <f t="shared" si="13"/>
        <v>6.3E-2</v>
      </c>
      <c r="AO80" s="80">
        <f t="shared" si="13"/>
        <v>6.3E-2</v>
      </c>
      <c r="AP80" s="80">
        <f t="shared" si="13"/>
        <v>6.3E-2</v>
      </c>
      <c r="AQ80" s="80">
        <f t="shared" si="13"/>
        <v>6.3E-2</v>
      </c>
    </row>
    <row r="81" spans="1:43" x14ac:dyDescent="0.35">
      <c r="A81" s="22" t="s">
        <v>8</v>
      </c>
      <c r="B81" s="6" t="s">
        <v>76</v>
      </c>
      <c r="C81" s="10" t="s">
        <v>180</v>
      </c>
      <c r="D81" s="6" t="s">
        <v>218</v>
      </c>
      <c r="E81" s="6" t="s">
        <v>218</v>
      </c>
      <c r="F81" s="6" t="s">
        <v>218</v>
      </c>
      <c r="G81" s="3" t="s">
        <v>230</v>
      </c>
      <c r="H81" s="5"/>
      <c r="I81" s="5" t="s">
        <v>234</v>
      </c>
      <c r="J81" s="37" t="s">
        <v>234</v>
      </c>
      <c r="K81" s="41">
        <v>0.01</v>
      </c>
      <c r="L81" s="10">
        <v>8.9999999999999993E-3</v>
      </c>
      <c r="M81" s="10">
        <v>1.2999999999999999E-2</v>
      </c>
      <c r="N81" s="80">
        <f t="shared" si="1"/>
        <v>1.2999999999999999E-2</v>
      </c>
      <c r="O81" s="80">
        <f t="shared" ref="O81:AQ81" si="14">N81</f>
        <v>1.2999999999999999E-2</v>
      </c>
      <c r="P81" s="80">
        <f t="shared" si="14"/>
        <v>1.2999999999999999E-2</v>
      </c>
      <c r="Q81" s="80">
        <f t="shared" si="14"/>
        <v>1.2999999999999999E-2</v>
      </c>
      <c r="R81" s="80">
        <f t="shared" si="14"/>
        <v>1.2999999999999999E-2</v>
      </c>
      <c r="S81" s="80">
        <f t="shared" si="14"/>
        <v>1.2999999999999999E-2</v>
      </c>
      <c r="T81" s="80">
        <f t="shared" si="14"/>
        <v>1.2999999999999999E-2</v>
      </c>
      <c r="U81" s="80">
        <f t="shared" si="14"/>
        <v>1.2999999999999999E-2</v>
      </c>
      <c r="V81" s="80">
        <f t="shared" si="14"/>
        <v>1.2999999999999999E-2</v>
      </c>
      <c r="W81" s="80">
        <f t="shared" si="14"/>
        <v>1.2999999999999999E-2</v>
      </c>
      <c r="X81" s="80">
        <f t="shared" si="14"/>
        <v>1.2999999999999999E-2</v>
      </c>
      <c r="Y81" s="80">
        <f t="shared" si="14"/>
        <v>1.2999999999999999E-2</v>
      </c>
      <c r="Z81" s="80">
        <f t="shared" si="14"/>
        <v>1.2999999999999999E-2</v>
      </c>
      <c r="AA81" s="80">
        <f t="shared" si="14"/>
        <v>1.2999999999999999E-2</v>
      </c>
      <c r="AB81" s="80">
        <f t="shared" si="14"/>
        <v>1.2999999999999999E-2</v>
      </c>
      <c r="AC81" s="80">
        <f t="shared" si="14"/>
        <v>1.2999999999999999E-2</v>
      </c>
      <c r="AD81" s="80">
        <f t="shared" si="14"/>
        <v>1.2999999999999999E-2</v>
      </c>
      <c r="AE81" s="80">
        <f t="shared" si="14"/>
        <v>1.2999999999999999E-2</v>
      </c>
      <c r="AF81" s="80">
        <f t="shared" si="14"/>
        <v>1.2999999999999999E-2</v>
      </c>
      <c r="AG81" s="80">
        <f t="shared" si="14"/>
        <v>1.2999999999999999E-2</v>
      </c>
      <c r="AH81" s="80">
        <f t="shared" si="14"/>
        <v>1.2999999999999999E-2</v>
      </c>
      <c r="AI81" s="80">
        <f t="shared" si="14"/>
        <v>1.2999999999999999E-2</v>
      </c>
      <c r="AJ81" s="80">
        <f t="shared" si="14"/>
        <v>1.2999999999999999E-2</v>
      </c>
      <c r="AK81" s="80">
        <f t="shared" si="14"/>
        <v>1.2999999999999999E-2</v>
      </c>
      <c r="AL81" s="80">
        <f t="shared" si="14"/>
        <v>1.2999999999999999E-2</v>
      </c>
      <c r="AM81" s="80">
        <f t="shared" si="14"/>
        <v>1.2999999999999999E-2</v>
      </c>
      <c r="AN81" s="80">
        <f t="shared" si="14"/>
        <v>1.2999999999999999E-2</v>
      </c>
      <c r="AO81" s="80">
        <f t="shared" si="14"/>
        <v>1.2999999999999999E-2</v>
      </c>
      <c r="AP81" s="80">
        <f t="shared" si="14"/>
        <v>1.2999999999999999E-2</v>
      </c>
      <c r="AQ81" s="80">
        <f t="shared" si="14"/>
        <v>1.2999999999999999E-2</v>
      </c>
    </row>
    <row r="82" spans="1:43" x14ac:dyDescent="0.35">
      <c r="A82" s="22" t="s">
        <v>8</v>
      </c>
      <c r="B82" s="6" t="s">
        <v>77</v>
      </c>
      <c r="C82" s="10" t="s">
        <v>181</v>
      </c>
      <c r="D82" s="6" t="s">
        <v>218</v>
      </c>
      <c r="E82" s="6" t="s">
        <v>218</v>
      </c>
      <c r="F82" s="6" t="s">
        <v>218</v>
      </c>
      <c r="G82" s="3" t="s">
        <v>230</v>
      </c>
      <c r="H82" s="5"/>
      <c r="I82" s="5" t="s">
        <v>234</v>
      </c>
      <c r="J82" s="37" t="s">
        <v>234</v>
      </c>
      <c r="K82" s="41">
        <v>3.0000000000000001E-3</v>
      </c>
      <c r="L82" s="10">
        <v>3.0000000000000001E-3</v>
      </c>
      <c r="M82" s="10">
        <v>4.0000000000000001E-3</v>
      </c>
      <c r="N82" s="80">
        <f t="shared" si="1"/>
        <v>4.0000000000000001E-3</v>
      </c>
      <c r="O82" s="80">
        <f t="shared" ref="O82:AQ82" si="15">N82</f>
        <v>4.0000000000000001E-3</v>
      </c>
      <c r="P82" s="80">
        <f t="shared" si="15"/>
        <v>4.0000000000000001E-3</v>
      </c>
      <c r="Q82" s="80">
        <f t="shared" si="15"/>
        <v>4.0000000000000001E-3</v>
      </c>
      <c r="R82" s="80">
        <f t="shared" si="15"/>
        <v>4.0000000000000001E-3</v>
      </c>
      <c r="S82" s="80">
        <f t="shared" si="15"/>
        <v>4.0000000000000001E-3</v>
      </c>
      <c r="T82" s="80">
        <f t="shared" si="15"/>
        <v>4.0000000000000001E-3</v>
      </c>
      <c r="U82" s="80">
        <f t="shared" si="15"/>
        <v>4.0000000000000001E-3</v>
      </c>
      <c r="V82" s="80">
        <f t="shared" si="15"/>
        <v>4.0000000000000001E-3</v>
      </c>
      <c r="W82" s="80">
        <f t="shared" si="15"/>
        <v>4.0000000000000001E-3</v>
      </c>
      <c r="X82" s="80">
        <f t="shared" si="15"/>
        <v>4.0000000000000001E-3</v>
      </c>
      <c r="Y82" s="80">
        <f t="shared" si="15"/>
        <v>4.0000000000000001E-3</v>
      </c>
      <c r="Z82" s="80">
        <f t="shared" si="15"/>
        <v>4.0000000000000001E-3</v>
      </c>
      <c r="AA82" s="80">
        <f t="shared" si="15"/>
        <v>4.0000000000000001E-3</v>
      </c>
      <c r="AB82" s="80">
        <f t="shared" si="15"/>
        <v>4.0000000000000001E-3</v>
      </c>
      <c r="AC82" s="80">
        <f t="shared" si="15"/>
        <v>4.0000000000000001E-3</v>
      </c>
      <c r="AD82" s="80">
        <f t="shared" si="15"/>
        <v>4.0000000000000001E-3</v>
      </c>
      <c r="AE82" s="80">
        <f t="shared" si="15"/>
        <v>4.0000000000000001E-3</v>
      </c>
      <c r="AF82" s="80">
        <f t="shared" si="15"/>
        <v>4.0000000000000001E-3</v>
      </c>
      <c r="AG82" s="80">
        <f t="shared" si="15"/>
        <v>4.0000000000000001E-3</v>
      </c>
      <c r="AH82" s="80">
        <f t="shared" si="15"/>
        <v>4.0000000000000001E-3</v>
      </c>
      <c r="AI82" s="80">
        <f t="shared" si="15"/>
        <v>4.0000000000000001E-3</v>
      </c>
      <c r="AJ82" s="80">
        <f t="shared" si="15"/>
        <v>4.0000000000000001E-3</v>
      </c>
      <c r="AK82" s="80">
        <f t="shared" si="15"/>
        <v>4.0000000000000001E-3</v>
      </c>
      <c r="AL82" s="80">
        <f t="shared" si="15"/>
        <v>4.0000000000000001E-3</v>
      </c>
      <c r="AM82" s="80">
        <f t="shared" si="15"/>
        <v>4.0000000000000001E-3</v>
      </c>
      <c r="AN82" s="80">
        <f t="shared" si="15"/>
        <v>4.0000000000000001E-3</v>
      </c>
      <c r="AO82" s="80">
        <f t="shared" si="15"/>
        <v>4.0000000000000001E-3</v>
      </c>
      <c r="AP82" s="80">
        <f t="shared" si="15"/>
        <v>4.0000000000000001E-3</v>
      </c>
      <c r="AQ82" s="80">
        <f t="shared" si="15"/>
        <v>4.0000000000000001E-3</v>
      </c>
    </row>
    <row r="83" spans="1:43" x14ac:dyDescent="0.35">
      <c r="A83" s="22" t="s">
        <v>8</v>
      </c>
      <c r="B83" s="6" t="s">
        <v>78</v>
      </c>
      <c r="C83" s="10" t="s">
        <v>182</v>
      </c>
      <c r="D83" s="6" t="s">
        <v>218</v>
      </c>
      <c r="E83" s="6" t="s">
        <v>218</v>
      </c>
      <c r="F83" s="6" t="s">
        <v>218</v>
      </c>
      <c r="G83" s="3" t="s">
        <v>230</v>
      </c>
      <c r="H83" s="5"/>
      <c r="I83" s="5" t="s">
        <v>234</v>
      </c>
      <c r="J83" s="37" t="s">
        <v>234</v>
      </c>
      <c r="K83" s="41">
        <v>0</v>
      </c>
      <c r="L83" s="10">
        <v>0</v>
      </c>
      <c r="M83" s="10">
        <v>0</v>
      </c>
      <c r="N83" s="80">
        <f t="shared" si="1"/>
        <v>0</v>
      </c>
      <c r="O83" s="80">
        <f t="shared" ref="O83:AQ83" si="16">N83</f>
        <v>0</v>
      </c>
      <c r="P83" s="80">
        <f t="shared" si="16"/>
        <v>0</v>
      </c>
      <c r="Q83" s="80">
        <f t="shared" si="16"/>
        <v>0</v>
      </c>
      <c r="R83" s="80">
        <f t="shared" si="16"/>
        <v>0</v>
      </c>
      <c r="S83" s="80">
        <f t="shared" si="16"/>
        <v>0</v>
      </c>
      <c r="T83" s="80">
        <f t="shared" si="16"/>
        <v>0</v>
      </c>
      <c r="U83" s="80">
        <f t="shared" si="16"/>
        <v>0</v>
      </c>
      <c r="V83" s="80">
        <f t="shared" si="16"/>
        <v>0</v>
      </c>
      <c r="W83" s="80">
        <f t="shared" si="16"/>
        <v>0</v>
      </c>
      <c r="X83" s="80">
        <f t="shared" si="16"/>
        <v>0</v>
      </c>
      <c r="Y83" s="80">
        <f t="shared" si="16"/>
        <v>0</v>
      </c>
      <c r="Z83" s="80">
        <f t="shared" si="16"/>
        <v>0</v>
      </c>
      <c r="AA83" s="80">
        <f t="shared" si="16"/>
        <v>0</v>
      </c>
      <c r="AB83" s="80">
        <f t="shared" si="16"/>
        <v>0</v>
      </c>
      <c r="AC83" s="80">
        <f t="shared" si="16"/>
        <v>0</v>
      </c>
      <c r="AD83" s="80">
        <f t="shared" si="16"/>
        <v>0</v>
      </c>
      <c r="AE83" s="80">
        <f t="shared" si="16"/>
        <v>0</v>
      </c>
      <c r="AF83" s="80">
        <f t="shared" si="16"/>
        <v>0</v>
      </c>
      <c r="AG83" s="80">
        <f t="shared" si="16"/>
        <v>0</v>
      </c>
      <c r="AH83" s="80">
        <f t="shared" si="16"/>
        <v>0</v>
      </c>
      <c r="AI83" s="80">
        <f t="shared" si="16"/>
        <v>0</v>
      </c>
      <c r="AJ83" s="80">
        <f t="shared" si="16"/>
        <v>0</v>
      </c>
      <c r="AK83" s="80">
        <f t="shared" si="16"/>
        <v>0</v>
      </c>
      <c r="AL83" s="80">
        <f t="shared" si="16"/>
        <v>0</v>
      </c>
      <c r="AM83" s="80">
        <f t="shared" si="16"/>
        <v>0</v>
      </c>
      <c r="AN83" s="80">
        <f t="shared" si="16"/>
        <v>0</v>
      </c>
      <c r="AO83" s="80">
        <f t="shared" si="16"/>
        <v>0</v>
      </c>
      <c r="AP83" s="80">
        <f t="shared" si="16"/>
        <v>0</v>
      </c>
      <c r="AQ83" s="80">
        <f t="shared" si="16"/>
        <v>0</v>
      </c>
    </row>
    <row r="84" spans="1:43" x14ac:dyDescent="0.35">
      <c r="A84" s="22" t="s">
        <v>8</v>
      </c>
      <c r="B84" s="6" t="s">
        <v>79</v>
      </c>
      <c r="C84" s="10" t="s">
        <v>183</v>
      </c>
      <c r="D84" s="6" t="s">
        <v>218</v>
      </c>
      <c r="E84" s="6" t="s">
        <v>218</v>
      </c>
      <c r="F84" s="6" t="s">
        <v>218</v>
      </c>
      <c r="G84" s="3" t="s">
        <v>230</v>
      </c>
      <c r="H84" s="5"/>
      <c r="I84" s="5" t="s">
        <v>234</v>
      </c>
      <c r="J84" s="37" t="s">
        <v>234</v>
      </c>
      <c r="K84" s="41">
        <v>0</v>
      </c>
      <c r="L84" s="10">
        <v>0</v>
      </c>
      <c r="M84" s="10">
        <v>12</v>
      </c>
      <c r="N84" s="80">
        <f t="shared" si="1"/>
        <v>12</v>
      </c>
      <c r="O84" s="80">
        <f t="shared" ref="O84:AQ84" si="17">N84</f>
        <v>12</v>
      </c>
      <c r="P84" s="80">
        <f t="shared" si="17"/>
        <v>12</v>
      </c>
      <c r="Q84" s="80">
        <f t="shared" si="17"/>
        <v>12</v>
      </c>
      <c r="R84" s="80">
        <f t="shared" si="17"/>
        <v>12</v>
      </c>
      <c r="S84" s="80">
        <f t="shared" si="17"/>
        <v>12</v>
      </c>
      <c r="T84" s="80">
        <f t="shared" si="17"/>
        <v>12</v>
      </c>
      <c r="U84" s="80">
        <f t="shared" si="17"/>
        <v>12</v>
      </c>
      <c r="V84" s="80">
        <f t="shared" si="17"/>
        <v>12</v>
      </c>
      <c r="W84" s="80">
        <f t="shared" si="17"/>
        <v>12</v>
      </c>
      <c r="X84" s="80">
        <f t="shared" si="17"/>
        <v>12</v>
      </c>
      <c r="Y84" s="80">
        <f t="shared" si="17"/>
        <v>12</v>
      </c>
      <c r="Z84" s="80">
        <f t="shared" si="17"/>
        <v>12</v>
      </c>
      <c r="AA84" s="80">
        <f t="shared" si="17"/>
        <v>12</v>
      </c>
      <c r="AB84" s="80">
        <f t="shared" si="17"/>
        <v>12</v>
      </c>
      <c r="AC84" s="80">
        <f t="shared" si="17"/>
        <v>12</v>
      </c>
      <c r="AD84" s="80">
        <f t="shared" si="17"/>
        <v>12</v>
      </c>
      <c r="AE84" s="80">
        <f t="shared" si="17"/>
        <v>12</v>
      </c>
      <c r="AF84" s="80">
        <f t="shared" si="17"/>
        <v>12</v>
      </c>
      <c r="AG84" s="80">
        <f t="shared" si="17"/>
        <v>12</v>
      </c>
      <c r="AH84" s="80">
        <f t="shared" si="17"/>
        <v>12</v>
      </c>
      <c r="AI84" s="80">
        <f t="shared" si="17"/>
        <v>12</v>
      </c>
      <c r="AJ84" s="80">
        <f t="shared" si="17"/>
        <v>12</v>
      </c>
      <c r="AK84" s="80">
        <f t="shared" si="17"/>
        <v>12</v>
      </c>
      <c r="AL84" s="80">
        <f t="shared" si="17"/>
        <v>12</v>
      </c>
      <c r="AM84" s="80">
        <f t="shared" si="17"/>
        <v>12</v>
      </c>
      <c r="AN84" s="80">
        <f t="shared" si="17"/>
        <v>12</v>
      </c>
      <c r="AO84" s="80">
        <f t="shared" si="17"/>
        <v>12</v>
      </c>
      <c r="AP84" s="80">
        <f t="shared" si="17"/>
        <v>12</v>
      </c>
      <c r="AQ84" s="80">
        <f t="shared" si="17"/>
        <v>12</v>
      </c>
    </row>
    <row r="85" spans="1:43" x14ac:dyDescent="0.35">
      <c r="A85" s="22" t="s">
        <v>8</v>
      </c>
      <c r="B85" s="6" t="s">
        <v>80</v>
      </c>
      <c r="C85" s="10" t="s">
        <v>184</v>
      </c>
      <c r="D85" s="6" t="s">
        <v>218</v>
      </c>
      <c r="E85" s="6" t="s">
        <v>218</v>
      </c>
      <c r="F85" s="6" t="s">
        <v>218</v>
      </c>
      <c r="G85" s="3" t="s">
        <v>230</v>
      </c>
      <c r="H85" s="5"/>
      <c r="I85" s="5" t="s">
        <v>234</v>
      </c>
      <c r="J85" s="37" t="s">
        <v>234</v>
      </c>
      <c r="K85" s="44">
        <v>0</v>
      </c>
      <c r="L85" s="5">
        <v>0</v>
      </c>
      <c r="M85" s="5">
        <v>0</v>
      </c>
      <c r="N85" s="80">
        <f t="shared" si="1"/>
        <v>0</v>
      </c>
      <c r="O85" s="80">
        <f t="shared" ref="O85:AQ85" si="18">N85</f>
        <v>0</v>
      </c>
      <c r="P85" s="80">
        <f t="shared" si="18"/>
        <v>0</v>
      </c>
      <c r="Q85" s="80">
        <f t="shared" si="18"/>
        <v>0</v>
      </c>
      <c r="R85" s="80">
        <f t="shared" si="18"/>
        <v>0</v>
      </c>
      <c r="S85" s="80">
        <f t="shared" si="18"/>
        <v>0</v>
      </c>
      <c r="T85" s="80">
        <f t="shared" si="18"/>
        <v>0</v>
      </c>
      <c r="U85" s="80">
        <f t="shared" si="18"/>
        <v>0</v>
      </c>
      <c r="V85" s="80">
        <f t="shared" si="18"/>
        <v>0</v>
      </c>
      <c r="W85" s="80">
        <f t="shared" si="18"/>
        <v>0</v>
      </c>
      <c r="X85" s="80">
        <f t="shared" si="18"/>
        <v>0</v>
      </c>
      <c r="Y85" s="80">
        <f t="shared" si="18"/>
        <v>0</v>
      </c>
      <c r="Z85" s="80">
        <f t="shared" si="18"/>
        <v>0</v>
      </c>
      <c r="AA85" s="80">
        <f t="shared" si="18"/>
        <v>0</v>
      </c>
      <c r="AB85" s="80">
        <f t="shared" si="18"/>
        <v>0</v>
      </c>
      <c r="AC85" s="80">
        <f t="shared" si="18"/>
        <v>0</v>
      </c>
      <c r="AD85" s="80">
        <f t="shared" si="18"/>
        <v>0</v>
      </c>
      <c r="AE85" s="80">
        <f t="shared" si="18"/>
        <v>0</v>
      </c>
      <c r="AF85" s="80">
        <f t="shared" si="18"/>
        <v>0</v>
      </c>
      <c r="AG85" s="80">
        <f t="shared" si="18"/>
        <v>0</v>
      </c>
      <c r="AH85" s="80">
        <f t="shared" si="18"/>
        <v>0</v>
      </c>
      <c r="AI85" s="80">
        <f t="shared" si="18"/>
        <v>0</v>
      </c>
      <c r="AJ85" s="80">
        <f t="shared" si="18"/>
        <v>0</v>
      </c>
      <c r="AK85" s="80">
        <f t="shared" si="18"/>
        <v>0</v>
      </c>
      <c r="AL85" s="80">
        <f t="shared" si="18"/>
        <v>0</v>
      </c>
      <c r="AM85" s="80">
        <f t="shared" si="18"/>
        <v>0</v>
      </c>
      <c r="AN85" s="80">
        <f t="shared" si="18"/>
        <v>0</v>
      </c>
      <c r="AO85" s="80">
        <f t="shared" si="18"/>
        <v>0</v>
      </c>
      <c r="AP85" s="80">
        <f t="shared" si="18"/>
        <v>0</v>
      </c>
      <c r="AQ85" s="80">
        <f t="shared" si="18"/>
        <v>0</v>
      </c>
    </row>
    <row r="86" spans="1:43" x14ac:dyDescent="0.35">
      <c r="A86" s="22" t="s">
        <v>8</v>
      </c>
      <c r="B86" s="6" t="s">
        <v>81</v>
      </c>
      <c r="C86" s="10" t="s">
        <v>185</v>
      </c>
      <c r="D86" s="6" t="s">
        <v>218</v>
      </c>
      <c r="E86" s="6" t="s">
        <v>218</v>
      </c>
      <c r="F86" s="6" t="s">
        <v>218</v>
      </c>
      <c r="G86" s="3" t="s">
        <v>230</v>
      </c>
      <c r="H86" s="5"/>
      <c r="I86" s="5" t="s">
        <v>234</v>
      </c>
      <c r="J86" s="37" t="s">
        <v>234</v>
      </c>
      <c r="K86" s="41">
        <v>1.4999999999999999E-2</v>
      </c>
      <c r="L86" s="10">
        <v>1.6E-2</v>
      </c>
      <c r="M86" s="10">
        <v>1.4999999999999999E-2</v>
      </c>
      <c r="N86" s="80">
        <f t="shared" si="1"/>
        <v>1.4999999999999999E-2</v>
      </c>
      <c r="O86" s="80">
        <f t="shared" ref="O86:AQ86" si="19">N86</f>
        <v>1.4999999999999999E-2</v>
      </c>
      <c r="P86" s="80">
        <f t="shared" si="19"/>
        <v>1.4999999999999999E-2</v>
      </c>
      <c r="Q86" s="80">
        <f t="shared" si="19"/>
        <v>1.4999999999999999E-2</v>
      </c>
      <c r="R86" s="80">
        <f t="shared" si="19"/>
        <v>1.4999999999999999E-2</v>
      </c>
      <c r="S86" s="80">
        <f t="shared" si="19"/>
        <v>1.4999999999999999E-2</v>
      </c>
      <c r="T86" s="80">
        <f t="shared" si="19"/>
        <v>1.4999999999999999E-2</v>
      </c>
      <c r="U86" s="80">
        <f t="shared" si="19"/>
        <v>1.4999999999999999E-2</v>
      </c>
      <c r="V86" s="80">
        <f t="shared" si="19"/>
        <v>1.4999999999999999E-2</v>
      </c>
      <c r="W86" s="80">
        <f t="shared" si="19"/>
        <v>1.4999999999999999E-2</v>
      </c>
      <c r="X86" s="80">
        <f t="shared" si="19"/>
        <v>1.4999999999999999E-2</v>
      </c>
      <c r="Y86" s="80">
        <f t="shared" si="19"/>
        <v>1.4999999999999999E-2</v>
      </c>
      <c r="Z86" s="80">
        <f t="shared" si="19"/>
        <v>1.4999999999999999E-2</v>
      </c>
      <c r="AA86" s="80">
        <f t="shared" si="19"/>
        <v>1.4999999999999999E-2</v>
      </c>
      <c r="AB86" s="80">
        <f t="shared" si="19"/>
        <v>1.4999999999999999E-2</v>
      </c>
      <c r="AC86" s="80">
        <f t="shared" si="19"/>
        <v>1.4999999999999999E-2</v>
      </c>
      <c r="AD86" s="80">
        <f t="shared" si="19"/>
        <v>1.4999999999999999E-2</v>
      </c>
      <c r="AE86" s="80">
        <f t="shared" si="19"/>
        <v>1.4999999999999999E-2</v>
      </c>
      <c r="AF86" s="80">
        <f t="shared" si="19"/>
        <v>1.4999999999999999E-2</v>
      </c>
      <c r="AG86" s="80">
        <f t="shared" si="19"/>
        <v>1.4999999999999999E-2</v>
      </c>
      <c r="AH86" s="80">
        <f t="shared" si="19"/>
        <v>1.4999999999999999E-2</v>
      </c>
      <c r="AI86" s="80">
        <f t="shared" si="19"/>
        <v>1.4999999999999999E-2</v>
      </c>
      <c r="AJ86" s="80">
        <f t="shared" si="19"/>
        <v>1.4999999999999999E-2</v>
      </c>
      <c r="AK86" s="80">
        <f t="shared" si="19"/>
        <v>1.4999999999999999E-2</v>
      </c>
      <c r="AL86" s="80">
        <f t="shared" si="19"/>
        <v>1.4999999999999999E-2</v>
      </c>
      <c r="AM86" s="80">
        <f t="shared" si="19"/>
        <v>1.4999999999999999E-2</v>
      </c>
      <c r="AN86" s="80">
        <f t="shared" si="19"/>
        <v>1.4999999999999999E-2</v>
      </c>
      <c r="AO86" s="80">
        <f t="shared" si="19"/>
        <v>1.4999999999999999E-2</v>
      </c>
      <c r="AP86" s="80">
        <f t="shared" si="19"/>
        <v>1.4999999999999999E-2</v>
      </c>
      <c r="AQ86" s="80">
        <f t="shared" si="19"/>
        <v>1.4999999999999999E-2</v>
      </c>
    </row>
    <row r="87" spans="1:43" x14ac:dyDescent="0.35">
      <c r="A87" s="22" t="s">
        <v>8</v>
      </c>
      <c r="B87" s="6" t="s">
        <v>82</v>
      </c>
      <c r="C87" s="10" t="s">
        <v>186</v>
      </c>
      <c r="D87" s="6" t="s">
        <v>218</v>
      </c>
      <c r="E87" s="6" t="s">
        <v>218</v>
      </c>
      <c r="F87" s="6" t="s">
        <v>218</v>
      </c>
      <c r="G87" s="13" t="s">
        <v>230</v>
      </c>
      <c r="H87" s="14"/>
      <c r="I87" s="14" t="s">
        <v>234</v>
      </c>
      <c r="J87" s="39" t="s">
        <v>234</v>
      </c>
      <c r="K87" s="45">
        <v>1E-3</v>
      </c>
      <c r="L87" s="15">
        <v>1E-3</v>
      </c>
      <c r="M87" s="15">
        <v>1E-3</v>
      </c>
      <c r="N87" s="80">
        <f t="shared" si="1"/>
        <v>1E-3</v>
      </c>
      <c r="O87" s="80">
        <f t="shared" ref="O87:AQ87" si="20">N87</f>
        <v>1E-3</v>
      </c>
      <c r="P87" s="80">
        <f t="shared" si="20"/>
        <v>1E-3</v>
      </c>
      <c r="Q87" s="80">
        <f t="shared" si="20"/>
        <v>1E-3</v>
      </c>
      <c r="R87" s="80">
        <f t="shared" si="20"/>
        <v>1E-3</v>
      </c>
      <c r="S87" s="80">
        <f t="shared" si="20"/>
        <v>1E-3</v>
      </c>
      <c r="T87" s="80">
        <f t="shared" si="20"/>
        <v>1E-3</v>
      </c>
      <c r="U87" s="80">
        <f t="shared" si="20"/>
        <v>1E-3</v>
      </c>
      <c r="V87" s="80">
        <f t="shared" si="20"/>
        <v>1E-3</v>
      </c>
      <c r="W87" s="80">
        <f t="shared" si="20"/>
        <v>1E-3</v>
      </c>
      <c r="X87" s="80">
        <f t="shared" si="20"/>
        <v>1E-3</v>
      </c>
      <c r="Y87" s="80">
        <f t="shared" si="20"/>
        <v>1E-3</v>
      </c>
      <c r="Z87" s="80">
        <f t="shared" si="20"/>
        <v>1E-3</v>
      </c>
      <c r="AA87" s="80">
        <f t="shared" si="20"/>
        <v>1E-3</v>
      </c>
      <c r="AB87" s="80">
        <f t="shared" si="20"/>
        <v>1E-3</v>
      </c>
      <c r="AC87" s="80">
        <f t="shared" si="20"/>
        <v>1E-3</v>
      </c>
      <c r="AD87" s="80">
        <f t="shared" si="20"/>
        <v>1E-3</v>
      </c>
      <c r="AE87" s="80">
        <f t="shared" si="20"/>
        <v>1E-3</v>
      </c>
      <c r="AF87" s="80">
        <f t="shared" si="20"/>
        <v>1E-3</v>
      </c>
      <c r="AG87" s="80">
        <f t="shared" si="20"/>
        <v>1E-3</v>
      </c>
      <c r="AH87" s="80">
        <f t="shared" si="20"/>
        <v>1E-3</v>
      </c>
      <c r="AI87" s="80">
        <f t="shared" si="20"/>
        <v>1E-3</v>
      </c>
      <c r="AJ87" s="80">
        <f t="shared" si="20"/>
        <v>1E-3</v>
      </c>
      <c r="AK87" s="80">
        <f t="shared" si="20"/>
        <v>1E-3</v>
      </c>
      <c r="AL87" s="80">
        <f t="shared" si="20"/>
        <v>1E-3</v>
      </c>
      <c r="AM87" s="80">
        <f t="shared" si="20"/>
        <v>1E-3</v>
      </c>
      <c r="AN87" s="80">
        <f t="shared" si="20"/>
        <v>1E-3</v>
      </c>
      <c r="AO87" s="80">
        <f t="shared" si="20"/>
        <v>1E-3</v>
      </c>
      <c r="AP87" s="80">
        <f t="shared" si="20"/>
        <v>1E-3</v>
      </c>
      <c r="AQ87" s="80">
        <f t="shared" si="20"/>
        <v>1E-3</v>
      </c>
    </row>
    <row r="88" spans="1:43" ht="15" thickBot="1" x14ac:dyDescent="0.4">
      <c r="A88" s="24" t="s">
        <v>8</v>
      </c>
      <c r="B88" s="25" t="s">
        <v>83</v>
      </c>
      <c r="C88" s="34" t="s">
        <v>187</v>
      </c>
      <c r="D88" s="25" t="s">
        <v>218</v>
      </c>
      <c r="E88" s="25" t="s">
        <v>218</v>
      </c>
      <c r="F88" s="25" t="s">
        <v>218</v>
      </c>
      <c r="G88" s="33" t="s">
        <v>230</v>
      </c>
      <c r="H88" s="27"/>
      <c r="I88" s="27" t="s">
        <v>234</v>
      </c>
      <c r="J88" s="38" t="s">
        <v>234</v>
      </c>
      <c r="K88" s="42">
        <v>0</v>
      </c>
      <c r="L88" s="34">
        <v>0</v>
      </c>
      <c r="M88" s="34">
        <v>0</v>
      </c>
      <c r="N88" s="80">
        <f t="shared" si="1"/>
        <v>0</v>
      </c>
      <c r="O88" s="80">
        <f t="shared" ref="O88:AQ88" si="21">N88</f>
        <v>0</v>
      </c>
      <c r="P88" s="80">
        <f t="shared" si="21"/>
        <v>0</v>
      </c>
      <c r="Q88" s="80">
        <f t="shared" si="21"/>
        <v>0</v>
      </c>
      <c r="R88" s="80">
        <f t="shared" si="21"/>
        <v>0</v>
      </c>
      <c r="S88" s="80">
        <f t="shared" si="21"/>
        <v>0</v>
      </c>
      <c r="T88" s="80">
        <f t="shared" si="21"/>
        <v>0</v>
      </c>
      <c r="U88" s="80">
        <f t="shared" si="21"/>
        <v>0</v>
      </c>
      <c r="V88" s="80">
        <f t="shared" si="21"/>
        <v>0</v>
      </c>
      <c r="W88" s="80">
        <f t="shared" si="21"/>
        <v>0</v>
      </c>
      <c r="X88" s="80">
        <f t="shared" si="21"/>
        <v>0</v>
      </c>
      <c r="Y88" s="80">
        <f t="shared" si="21"/>
        <v>0</v>
      </c>
      <c r="Z88" s="80">
        <f t="shared" si="21"/>
        <v>0</v>
      </c>
      <c r="AA88" s="80">
        <f t="shared" si="21"/>
        <v>0</v>
      </c>
      <c r="AB88" s="80">
        <f t="shared" si="21"/>
        <v>0</v>
      </c>
      <c r="AC88" s="80">
        <f t="shared" si="21"/>
        <v>0</v>
      </c>
      <c r="AD88" s="80">
        <f t="shared" si="21"/>
        <v>0</v>
      </c>
      <c r="AE88" s="80">
        <f t="shared" si="21"/>
        <v>0</v>
      </c>
      <c r="AF88" s="80">
        <f t="shared" si="21"/>
        <v>0</v>
      </c>
      <c r="AG88" s="80">
        <f t="shared" si="21"/>
        <v>0</v>
      </c>
      <c r="AH88" s="80">
        <f t="shared" si="21"/>
        <v>0</v>
      </c>
      <c r="AI88" s="80">
        <f t="shared" si="21"/>
        <v>0</v>
      </c>
      <c r="AJ88" s="80">
        <f t="shared" si="21"/>
        <v>0</v>
      </c>
      <c r="AK88" s="80">
        <f t="shared" si="21"/>
        <v>0</v>
      </c>
      <c r="AL88" s="80">
        <f t="shared" si="21"/>
        <v>0</v>
      </c>
      <c r="AM88" s="80">
        <f t="shared" si="21"/>
        <v>0</v>
      </c>
      <c r="AN88" s="80">
        <f t="shared" si="21"/>
        <v>0</v>
      </c>
      <c r="AO88" s="80">
        <f t="shared" si="21"/>
        <v>0</v>
      </c>
      <c r="AP88" s="80">
        <f t="shared" si="21"/>
        <v>0</v>
      </c>
      <c r="AQ88" s="80">
        <f t="shared" si="21"/>
        <v>0</v>
      </c>
    </row>
    <row r="89" spans="1:43" x14ac:dyDescent="0.35">
      <c r="A89" s="18" t="s">
        <v>8</v>
      </c>
      <c r="B89" s="19" t="s">
        <v>84</v>
      </c>
      <c r="C89" s="29" t="s">
        <v>188</v>
      </c>
      <c r="D89" s="19" t="s">
        <v>218</v>
      </c>
      <c r="E89" s="19" t="s">
        <v>218</v>
      </c>
      <c r="F89" s="19" t="s">
        <v>218</v>
      </c>
      <c r="G89" s="30" t="s">
        <v>230</v>
      </c>
      <c r="H89" s="21"/>
      <c r="I89" s="21" t="s">
        <v>234</v>
      </c>
      <c r="J89" s="36" t="s">
        <v>234</v>
      </c>
      <c r="K89" s="40">
        <v>0.02</v>
      </c>
      <c r="L89" s="31">
        <v>1.9E-2</v>
      </c>
      <c r="M89" s="31">
        <v>2.5999999999999999E-2</v>
      </c>
      <c r="N89" s="82">
        <f t="shared" si="1"/>
        <v>2.5999999999999999E-2</v>
      </c>
      <c r="O89" s="82">
        <f t="shared" ref="O89:AQ89" si="22">N89</f>
        <v>2.5999999999999999E-2</v>
      </c>
      <c r="P89" s="82">
        <f t="shared" si="22"/>
        <v>2.5999999999999999E-2</v>
      </c>
      <c r="Q89" s="82">
        <f t="shared" si="22"/>
        <v>2.5999999999999999E-2</v>
      </c>
      <c r="R89" s="82">
        <f t="shared" si="22"/>
        <v>2.5999999999999999E-2</v>
      </c>
      <c r="S89" s="82">
        <f t="shared" si="22"/>
        <v>2.5999999999999999E-2</v>
      </c>
      <c r="T89" s="82">
        <f t="shared" si="22"/>
        <v>2.5999999999999999E-2</v>
      </c>
      <c r="U89" s="82">
        <f t="shared" si="22"/>
        <v>2.5999999999999999E-2</v>
      </c>
      <c r="V89" s="82">
        <f t="shared" si="22"/>
        <v>2.5999999999999999E-2</v>
      </c>
      <c r="W89" s="82">
        <f t="shared" si="22"/>
        <v>2.5999999999999999E-2</v>
      </c>
      <c r="X89" s="82">
        <f t="shared" si="22"/>
        <v>2.5999999999999999E-2</v>
      </c>
      <c r="Y89" s="82">
        <f t="shared" si="22"/>
        <v>2.5999999999999999E-2</v>
      </c>
      <c r="Z89" s="82">
        <f t="shared" si="22"/>
        <v>2.5999999999999999E-2</v>
      </c>
      <c r="AA89" s="82">
        <f t="shared" si="22"/>
        <v>2.5999999999999999E-2</v>
      </c>
      <c r="AB89" s="82">
        <f t="shared" si="22"/>
        <v>2.5999999999999999E-2</v>
      </c>
      <c r="AC89" s="82">
        <f t="shared" si="22"/>
        <v>2.5999999999999999E-2</v>
      </c>
      <c r="AD89" s="82">
        <f t="shared" si="22"/>
        <v>2.5999999999999999E-2</v>
      </c>
      <c r="AE89" s="82">
        <f t="shared" si="22"/>
        <v>2.5999999999999999E-2</v>
      </c>
      <c r="AF89" s="82">
        <f t="shared" si="22"/>
        <v>2.5999999999999999E-2</v>
      </c>
      <c r="AG89" s="82">
        <f t="shared" si="22"/>
        <v>2.5999999999999999E-2</v>
      </c>
      <c r="AH89" s="82">
        <f t="shared" si="22"/>
        <v>2.5999999999999999E-2</v>
      </c>
      <c r="AI89" s="82">
        <f t="shared" si="22"/>
        <v>2.5999999999999999E-2</v>
      </c>
      <c r="AJ89" s="82">
        <f t="shared" si="22"/>
        <v>2.5999999999999999E-2</v>
      </c>
      <c r="AK89" s="82">
        <f t="shared" si="22"/>
        <v>2.5999999999999999E-2</v>
      </c>
      <c r="AL89" s="82">
        <f t="shared" si="22"/>
        <v>2.5999999999999999E-2</v>
      </c>
      <c r="AM89" s="82">
        <f t="shared" si="22"/>
        <v>2.5999999999999999E-2</v>
      </c>
      <c r="AN89" s="82">
        <f t="shared" si="22"/>
        <v>2.5999999999999999E-2</v>
      </c>
      <c r="AO89" s="82">
        <f t="shared" si="22"/>
        <v>2.5999999999999999E-2</v>
      </c>
      <c r="AP89" s="82">
        <f t="shared" si="22"/>
        <v>2.5999999999999999E-2</v>
      </c>
      <c r="AQ89" s="82">
        <f t="shared" si="22"/>
        <v>2.5999999999999999E-2</v>
      </c>
    </row>
    <row r="90" spans="1:43" x14ac:dyDescent="0.35">
      <c r="A90" s="22" t="s">
        <v>8</v>
      </c>
      <c r="B90" s="6" t="s">
        <v>85</v>
      </c>
      <c r="C90" s="11" t="s">
        <v>189</v>
      </c>
      <c r="D90" s="6" t="s">
        <v>218</v>
      </c>
      <c r="E90" s="6" t="s">
        <v>218</v>
      </c>
      <c r="F90" s="6" t="s">
        <v>218</v>
      </c>
      <c r="G90" s="3" t="s">
        <v>230</v>
      </c>
      <c r="H90" s="5"/>
      <c r="I90" s="5" t="s">
        <v>234</v>
      </c>
      <c r="J90" s="37" t="s">
        <v>234</v>
      </c>
      <c r="K90" s="41">
        <v>0</v>
      </c>
      <c r="L90" s="10">
        <v>1E-3</v>
      </c>
      <c r="M90" s="10">
        <v>0</v>
      </c>
      <c r="N90" s="80">
        <f t="shared" si="1"/>
        <v>0</v>
      </c>
      <c r="O90" s="80">
        <f t="shared" ref="O90:AQ90" si="23">N90</f>
        <v>0</v>
      </c>
      <c r="P90" s="80">
        <f t="shared" si="23"/>
        <v>0</v>
      </c>
      <c r="Q90" s="80">
        <f t="shared" si="23"/>
        <v>0</v>
      </c>
      <c r="R90" s="80">
        <f t="shared" si="23"/>
        <v>0</v>
      </c>
      <c r="S90" s="80">
        <f t="shared" si="23"/>
        <v>0</v>
      </c>
      <c r="T90" s="80">
        <f t="shared" si="23"/>
        <v>0</v>
      </c>
      <c r="U90" s="80">
        <f t="shared" si="23"/>
        <v>0</v>
      </c>
      <c r="V90" s="80">
        <f t="shared" si="23"/>
        <v>0</v>
      </c>
      <c r="W90" s="80">
        <f t="shared" si="23"/>
        <v>0</v>
      </c>
      <c r="X90" s="80">
        <f t="shared" si="23"/>
        <v>0</v>
      </c>
      <c r="Y90" s="80">
        <f t="shared" si="23"/>
        <v>0</v>
      </c>
      <c r="Z90" s="80">
        <f t="shared" si="23"/>
        <v>0</v>
      </c>
      <c r="AA90" s="80">
        <f t="shared" si="23"/>
        <v>0</v>
      </c>
      <c r="AB90" s="80">
        <f t="shared" si="23"/>
        <v>0</v>
      </c>
      <c r="AC90" s="80">
        <f t="shared" si="23"/>
        <v>0</v>
      </c>
      <c r="AD90" s="80">
        <f t="shared" si="23"/>
        <v>0</v>
      </c>
      <c r="AE90" s="80">
        <f t="shared" si="23"/>
        <v>0</v>
      </c>
      <c r="AF90" s="80">
        <f t="shared" si="23"/>
        <v>0</v>
      </c>
      <c r="AG90" s="80">
        <f t="shared" si="23"/>
        <v>0</v>
      </c>
      <c r="AH90" s="80">
        <f t="shared" si="23"/>
        <v>0</v>
      </c>
      <c r="AI90" s="80">
        <f t="shared" si="23"/>
        <v>0</v>
      </c>
      <c r="AJ90" s="80">
        <f t="shared" si="23"/>
        <v>0</v>
      </c>
      <c r="AK90" s="80">
        <f t="shared" si="23"/>
        <v>0</v>
      </c>
      <c r="AL90" s="80">
        <f t="shared" si="23"/>
        <v>0</v>
      </c>
      <c r="AM90" s="80">
        <f t="shared" si="23"/>
        <v>0</v>
      </c>
      <c r="AN90" s="80">
        <f t="shared" si="23"/>
        <v>0</v>
      </c>
      <c r="AO90" s="80">
        <f t="shared" si="23"/>
        <v>0</v>
      </c>
      <c r="AP90" s="80">
        <f t="shared" si="23"/>
        <v>0</v>
      </c>
      <c r="AQ90" s="80">
        <f t="shared" si="23"/>
        <v>0</v>
      </c>
    </row>
    <row r="91" spans="1:43" x14ac:dyDescent="0.35">
      <c r="A91" s="22" t="s">
        <v>8</v>
      </c>
      <c r="B91" s="6" t="s">
        <v>86</v>
      </c>
      <c r="C91" s="11" t="s">
        <v>190</v>
      </c>
      <c r="D91" s="6" t="s">
        <v>218</v>
      </c>
      <c r="E91" s="6" t="s">
        <v>218</v>
      </c>
      <c r="F91" s="6" t="s">
        <v>218</v>
      </c>
      <c r="G91" s="3" t="s">
        <v>230</v>
      </c>
      <c r="H91" s="5"/>
      <c r="I91" s="5" t="s">
        <v>234</v>
      </c>
      <c r="J91" s="37" t="s">
        <v>234</v>
      </c>
      <c r="K91" s="41">
        <v>0</v>
      </c>
      <c r="L91" s="10">
        <v>1E-3</v>
      </c>
      <c r="M91" s="10">
        <v>1E-3</v>
      </c>
      <c r="N91" s="80">
        <f t="shared" si="1"/>
        <v>1E-3</v>
      </c>
      <c r="O91" s="80">
        <f t="shared" ref="O91:AQ91" si="24">N91</f>
        <v>1E-3</v>
      </c>
      <c r="P91" s="80">
        <f t="shared" si="24"/>
        <v>1E-3</v>
      </c>
      <c r="Q91" s="80">
        <f t="shared" si="24"/>
        <v>1E-3</v>
      </c>
      <c r="R91" s="80">
        <f t="shared" si="24"/>
        <v>1E-3</v>
      </c>
      <c r="S91" s="80">
        <f t="shared" si="24"/>
        <v>1E-3</v>
      </c>
      <c r="T91" s="80">
        <f t="shared" si="24"/>
        <v>1E-3</v>
      </c>
      <c r="U91" s="80">
        <f t="shared" si="24"/>
        <v>1E-3</v>
      </c>
      <c r="V91" s="80">
        <f t="shared" si="24"/>
        <v>1E-3</v>
      </c>
      <c r="W91" s="80">
        <f t="shared" si="24"/>
        <v>1E-3</v>
      </c>
      <c r="X91" s="80">
        <f t="shared" si="24"/>
        <v>1E-3</v>
      </c>
      <c r="Y91" s="80">
        <f t="shared" si="24"/>
        <v>1E-3</v>
      </c>
      <c r="Z91" s="80">
        <f t="shared" si="24"/>
        <v>1E-3</v>
      </c>
      <c r="AA91" s="80">
        <f t="shared" si="24"/>
        <v>1E-3</v>
      </c>
      <c r="AB91" s="80">
        <f t="shared" si="24"/>
        <v>1E-3</v>
      </c>
      <c r="AC91" s="80">
        <f t="shared" si="24"/>
        <v>1E-3</v>
      </c>
      <c r="AD91" s="80">
        <f t="shared" si="24"/>
        <v>1E-3</v>
      </c>
      <c r="AE91" s="80">
        <f t="shared" si="24"/>
        <v>1E-3</v>
      </c>
      <c r="AF91" s="80">
        <f t="shared" si="24"/>
        <v>1E-3</v>
      </c>
      <c r="AG91" s="80">
        <f t="shared" si="24"/>
        <v>1E-3</v>
      </c>
      <c r="AH91" s="80">
        <f t="shared" si="24"/>
        <v>1E-3</v>
      </c>
      <c r="AI91" s="80">
        <f t="shared" si="24"/>
        <v>1E-3</v>
      </c>
      <c r="AJ91" s="80">
        <f t="shared" si="24"/>
        <v>1E-3</v>
      </c>
      <c r="AK91" s="80">
        <f t="shared" si="24"/>
        <v>1E-3</v>
      </c>
      <c r="AL91" s="80">
        <f t="shared" si="24"/>
        <v>1E-3</v>
      </c>
      <c r="AM91" s="80">
        <f t="shared" si="24"/>
        <v>1E-3</v>
      </c>
      <c r="AN91" s="80">
        <f t="shared" si="24"/>
        <v>1E-3</v>
      </c>
      <c r="AO91" s="80">
        <f t="shared" si="24"/>
        <v>1E-3</v>
      </c>
      <c r="AP91" s="80">
        <f t="shared" si="24"/>
        <v>1E-3</v>
      </c>
      <c r="AQ91" s="80">
        <f t="shared" si="24"/>
        <v>1E-3</v>
      </c>
    </row>
    <row r="92" spans="1:43" x14ac:dyDescent="0.35">
      <c r="A92" s="22" t="s">
        <v>8</v>
      </c>
      <c r="B92" s="6" t="s">
        <v>87</v>
      </c>
      <c r="C92" s="11" t="s">
        <v>191</v>
      </c>
      <c r="D92" s="6" t="s">
        <v>218</v>
      </c>
      <c r="E92" s="6" t="s">
        <v>218</v>
      </c>
      <c r="F92" s="6" t="s">
        <v>218</v>
      </c>
      <c r="G92" s="3" t="s">
        <v>230</v>
      </c>
      <c r="H92" s="5"/>
      <c r="I92" s="5" t="s">
        <v>234</v>
      </c>
      <c r="J92" s="37" t="s">
        <v>234</v>
      </c>
      <c r="K92" s="41">
        <v>5.0000000000000001E-3</v>
      </c>
      <c r="L92" s="10">
        <v>5.0000000000000001E-3</v>
      </c>
      <c r="M92" s="10">
        <v>6.0000000000000001E-3</v>
      </c>
      <c r="N92" s="80">
        <f t="shared" si="1"/>
        <v>6.0000000000000001E-3</v>
      </c>
      <c r="O92" s="80">
        <f t="shared" ref="O92:AQ92" si="25">N92</f>
        <v>6.0000000000000001E-3</v>
      </c>
      <c r="P92" s="80">
        <f t="shared" si="25"/>
        <v>6.0000000000000001E-3</v>
      </c>
      <c r="Q92" s="80">
        <f t="shared" si="25"/>
        <v>6.0000000000000001E-3</v>
      </c>
      <c r="R92" s="80">
        <f t="shared" si="25"/>
        <v>6.0000000000000001E-3</v>
      </c>
      <c r="S92" s="80">
        <f t="shared" si="25"/>
        <v>6.0000000000000001E-3</v>
      </c>
      <c r="T92" s="80">
        <f t="shared" si="25"/>
        <v>6.0000000000000001E-3</v>
      </c>
      <c r="U92" s="80">
        <f t="shared" si="25"/>
        <v>6.0000000000000001E-3</v>
      </c>
      <c r="V92" s="80">
        <f t="shared" si="25"/>
        <v>6.0000000000000001E-3</v>
      </c>
      <c r="W92" s="80">
        <f t="shared" si="25"/>
        <v>6.0000000000000001E-3</v>
      </c>
      <c r="X92" s="80">
        <f t="shared" si="25"/>
        <v>6.0000000000000001E-3</v>
      </c>
      <c r="Y92" s="80">
        <f t="shared" si="25"/>
        <v>6.0000000000000001E-3</v>
      </c>
      <c r="Z92" s="80">
        <f t="shared" si="25"/>
        <v>6.0000000000000001E-3</v>
      </c>
      <c r="AA92" s="80">
        <f t="shared" si="25"/>
        <v>6.0000000000000001E-3</v>
      </c>
      <c r="AB92" s="80">
        <f t="shared" si="25"/>
        <v>6.0000000000000001E-3</v>
      </c>
      <c r="AC92" s="80">
        <f t="shared" si="25"/>
        <v>6.0000000000000001E-3</v>
      </c>
      <c r="AD92" s="80">
        <f t="shared" si="25"/>
        <v>6.0000000000000001E-3</v>
      </c>
      <c r="AE92" s="80">
        <f t="shared" si="25"/>
        <v>6.0000000000000001E-3</v>
      </c>
      <c r="AF92" s="80">
        <f t="shared" si="25"/>
        <v>6.0000000000000001E-3</v>
      </c>
      <c r="AG92" s="80">
        <f t="shared" si="25"/>
        <v>6.0000000000000001E-3</v>
      </c>
      <c r="AH92" s="80">
        <f t="shared" si="25"/>
        <v>6.0000000000000001E-3</v>
      </c>
      <c r="AI92" s="80">
        <f t="shared" si="25"/>
        <v>6.0000000000000001E-3</v>
      </c>
      <c r="AJ92" s="80">
        <f t="shared" si="25"/>
        <v>6.0000000000000001E-3</v>
      </c>
      <c r="AK92" s="80">
        <f t="shared" si="25"/>
        <v>6.0000000000000001E-3</v>
      </c>
      <c r="AL92" s="80">
        <f t="shared" si="25"/>
        <v>6.0000000000000001E-3</v>
      </c>
      <c r="AM92" s="80">
        <f t="shared" si="25"/>
        <v>6.0000000000000001E-3</v>
      </c>
      <c r="AN92" s="80">
        <f t="shared" si="25"/>
        <v>6.0000000000000001E-3</v>
      </c>
      <c r="AO92" s="80">
        <f t="shared" si="25"/>
        <v>6.0000000000000001E-3</v>
      </c>
      <c r="AP92" s="80">
        <f t="shared" si="25"/>
        <v>6.0000000000000001E-3</v>
      </c>
      <c r="AQ92" s="80">
        <f t="shared" si="25"/>
        <v>6.0000000000000001E-3</v>
      </c>
    </row>
    <row r="93" spans="1:43" x14ac:dyDescent="0.35">
      <c r="A93" s="22" t="s">
        <v>8</v>
      </c>
      <c r="B93" s="6" t="s">
        <v>88</v>
      </c>
      <c r="C93" s="11" t="s">
        <v>192</v>
      </c>
      <c r="D93" s="6" t="s">
        <v>218</v>
      </c>
      <c r="E93" s="6" t="s">
        <v>218</v>
      </c>
      <c r="F93" s="6" t="s">
        <v>218</v>
      </c>
      <c r="G93" s="3" t="s">
        <v>230</v>
      </c>
      <c r="H93" s="5"/>
      <c r="I93" s="5" t="s">
        <v>234</v>
      </c>
      <c r="J93" s="37" t="s">
        <v>234</v>
      </c>
      <c r="K93" s="41">
        <v>0</v>
      </c>
      <c r="L93" s="10">
        <v>0</v>
      </c>
      <c r="M93" s="10">
        <v>0</v>
      </c>
      <c r="N93" s="80">
        <f t="shared" si="1"/>
        <v>0</v>
      </c>
      <c r="O93" s="80">
        <f t="shared" ref="O93:AQ93" si="26">N93</f>
        <v>0</v>
      </c>
      <c r="P93" s="80">
        <f t="shared" si="26"/>
        <v>0</v>
      </c>
      <c r="Q93" s="80">
        <f t="shared" si="26"/>
        <v>0</v>
      </c>
      <c r="R93" s="80">
        <f t="shared" si="26"/>
        <v>0</v>
      </c>
      <c r="S93" s="80">
        <f t="shared" si="26"/>
        <v>0</v>
      </c>
      <c r="T93" s="80">
        <f t="shared" si="26"/>
        <v>0</v>
      </c>
      <c r="U93" s="80">
        <f t="shared" si="26"/>
        <v>0</v>
      </c>
      <c r="V93" s="80">
        <f t="shared" si="26"/>
        <v>0</v>
      </c>
      <c r="W93" s="80">
        <f t="shared" si="26"/>
        <v>0</v>
      </c>
      <c r="X93" s="80">
        <f t="shared" si="26"/>
        <v>0</v>
      </c>
      <c r="Y93" s="80">
        <f t="shared" si="26"/>
        <v>0</v>
      </c>
      <c r="Z93" s="80">
        <f t="shared" si="26"/>
        <v>0</v>
      </c>
      <c r="AA93" s="80">
        <f t="shared" si="26"/>
        <v>0</v>
      </c>
      <c r="AB93" s="80">
        <f t="shared" si="26"/>
        <v>0</v>
      </c>
      <c r="AC93" s="80">
        <f t="shared" si="26"/>
        <v>0</v>
      </c>
      <c r="AD93" s="80">
        <f t="shared" si="26"/>
        <v>0</v>
      </c>
      <c r="AE93" s="80">
        <f t="shared" si="26"/>
        <v>0</v>
      </c>
      <c r="AF93" s="80">
        <f t="shared" si="26"/>
        <v>0</v>
      </c>
      <c r="AG93" s="80">
        <f t="shared" si="26"/>
        <v>0</v>
      </c>
      <c r="AH93" s="80">
        <f t="shared" si="26"/>
        <v>0</v>
      </c>
      <c r="AI93" s="80">
        <f t="shared" si="26"/>
        <v>0</v>
      </c>
      <c r="AJ93" s="80">
        <f t="shared" si="26"/>
        <v>0</v>
      </c>
      <c r="AK93" s="80">
        <f t="shared" si="26"/>
        <v>0</v>
      </c>
      <c r="AL93" s="80">
        <f t="shared" si="26"/>
        <v>0</v>
      </c>
      <c r="AM93" s="80">
        <f t="shared" si="26"/>
        <v>0</v>
      </c>
      <c r="AN93" s="80">
        <f t="shared" si="26"/>
        <v>0</v>
      </c>
      <c r="AO93" s="80">
        <f t="shared" si="26"/>
        <v>0</v>
      </c>
      <c r="AP93" s="80">
        <f t="shared" si="26"/>
        <v>0</v>
      </c>
      <c r="AQ93" s="80">
        <f t="shared" si="26"/>
        <v>0</v>
      </c>
    </row>
    <row r="94" spans="1:43" ht="15" thickBot="1" x14ac:dyDescent="0.4">
      <c r="A94" s="24" t="s">
        <v>8</v>
      </c>
      <c r="B94" s="25" t="s">
        <v>89</v>
      </c>
      <c r="C94" s="32" t="s">
        <v>193</v>
      </c>
      <c r="D94" s="25" t="s">
        <v>218</v>
      </c>
      <c r="E94" s="25" t="s">
        <v>218</v>
      </c>
      <c r="F94" s="25" t="s">
        <v>218</v>
      </c>
      <c r="G94" s="33" t="s">
        <v>230</v>
      </c>
      <c r="H94" s="27"/>
      <c r="I94" s="27" t="s">
        <v>234</v>
      </c>
      <c r="J94" s="38" t="s">
        <v>234</v>
      </c>
      <c r="K94" s="42">
        <v>0</v>
      </c>
      <c r="L94" s="34">
        <v>0</v>
      </c>
      <c r="M94" s="34">
        <v>0</v>
      </c>
      <c r="N94" s="81">
        <f t="shared" si="1"/>
        <v>0</v>
      </c>
      <c r="O94" s="81">
        <f t="shared" ref="O94:AQ98" si="27">N94</f>
        <v>0</v>
      </c>
      <c r="P94" s="81">
        <f t="shared" si="27"/>
        <v>0</v>
      </c>
      <c r="Q94" s="81">
        <f t="shared" si="27"/>
        <v>0</v>
      </c>
      <c r="R94" s="81">
        <f t="shared" si="27"/>
        <v>0</v>
      </c>
      <c r="S94" s="81">
        <f t="shared" si="27"/>
        <v>0</v>
      </c>
      <c r="T94" s="81">
        <f t="shared" si="27"/>
        <v>0</v>
      </c>
      <c r="U94" s="81">
        <f t="shared" si="27"/>
        <v>0</v>
      </c>
      <c r="V94" s="81">
        <f t="shared" si="27"/>
        <v>0</v>
      </c>
      <c r="W94" s="81">
        <f t="shared" si="27"/>
        <v>0</v>
      </c>
      <c r="X94" s="81">
        <f t="shared" si="27"/>
        <v>0</v>
      </c>
      <c r="Y94" s="81">
        <f t="shared" si="27"/>
        <v>0</v>
      </c>
      <c r="Z94" s="81">
        <f t="shared" si="27"/>
        <v>0</v>
      </c>
      <c r="AA94" s="81">
        <f t="shared" si="27"/>
        <v>0</v>
      </c>
      <c r="AB94" s="81">
        <f t="shared" si="27"/>
        <v>0</v>
      </c>
      <c r="AC94" s="81">
        <f t="shared" si="27"/>
        <v>0</v>
      </c>
      <c r="AD94" s="81">
        <f t="shared" si="27"/>
        <v>0</v>
      </c>
      <c r="AE94" s="81">
        <f t="shared" si="27"/>
        <v>0</v>
      </c>
      <c r="AF94" s="81">
        <f t="shared" si="27"/>
        <v>0</v>
      </c>
      <c r="AG94" s="81">
        <f t="shared" si="27"/>
        <v>0</v>
      </c>
      <c r="AH94" s="81">
        <f t="shared" si="27"/>
        <v>0</v>
      </c>
      <c r="AI94" s="81">
        <f t="shared" si="27"/>
        <v>0</v>
      </c>
      <c r="AJ94" s="81">
        <f t="shared" si="27"/>
        <v>0</v>
      </c>
      <c r="AK94" s="81">
        <f t="shared" si="27"/>
        <v>0</v>
      </c>
      <c r="AL94" s="81">
        <f t="shared" si="27"/>
        <v>0</v>
      </c>
      <c r="AM94" s="81">
        <f t="shared" si="27"/>
        <v>0</v>
      </c>
      <c r="AN94" s="81">
        <f t="shared" si="27"/>
        <v>0</v>
      </c>
      <c r="AO94" s="81">
        <f t="shared" si="27"/>
        <v>0</v>
      </c>
      <c r="AP94" s="81">
        <f t="shared" si="27"/>
        <v>0</v>
      </c>
      <c r="AQ94" s="81">
        <f t="shared" si="27"/>
        <v>0</v>
      </c>
    </row>
    <row r="95" spans="1:43" x14ac:dyDescent="0.35">
      <c r="A95" s="18" t="s">
        <v>8</v>
      </c>
      <c r="B95" s="19" t="s">
        <v>90</v>
      </c>
      <c r="C95" s="19" t="s">
        <v>194</v>
      </c>
      <c r="D95" s="19" t="s">
        <v>218</v>
      </c>
      <c r="E95" s="19" t="s">
        <v>218</v>
      </c>
      <c r="F95" s="19" t="s">
        <v>218</v>
      </c>
      <c r="G95" s="20" t="s">
        <v>230</v>
      </c>
      <c r="H95" s="21"/>
      <c r="I95" s="21" t="s">
        <v>267</v>
      </c>
      <c r="J95" s="21" t="s">
        <v>267</v>
      </c>
      <c r="K95" s="83">
        <f>3144171.75/1000000</f>
        <v>3.1441717499999999</v>
      </c>
      <c r="L95" s="83">
        <f>K95</f>
        <v>3.1441717499999999</v>
      </c>
      <c r="M95" s="83">
        <f t="shared" ref="M95" si="28">L95</f>
        <v>3.1441717499999999</v>
      </c>
      <c r="N95" s="83">
        <f t="shared" si="1"/>
        <v>3.1441717499999999</v>
      </c>
      <c r="O95" s="83">
        <f t="shared" si="27"/>
        <v>3.1441717499999999</v>
      </c>
      <c r="P95" s="83">
        <f t="shared" si="27"/>
        <v>3.1441717499999999</v>
      </c>
      <c r="Q95" s="83">
        <f t="shared" si="27"/>
        <v>3.1441717499999999</v>
      </c>
      <c r="R95" s="83">
        <f t="shared" si="27"/>
        <v>3.1441717499999999</v>
      </c>
      <c r="S95" s="83">
        <f t="shared" si="27"/>
        <v>3.1441717499999999</v>
      </c>
      <c r="T95" s="83">
        <f t="shared" si="27"/>
        <v>3.1441717499999999</v>
      </c>
      <c r="U95" s="83">
        <f t="shared" si="27"/>
        <v>3.1441717499999999</v>
      </c>
      <c r="V95" s="83">
        <f t="shared" si="27"/>
        <v>3.1441717499999999</v>
      </c>
      <c r="W95" s="83">
        <f t="shared" si="27"/>
        <v>3.1441717499999999</v>
      </c>
      <c r="X95" s="83">
        <f t="shared" si="27"/>
        <v>3.1441717499999999</v>
      </c>
      <c r="Y95" s="83">
        <f t="shared" si="27"/>
        <v>3.1441717499999999</v>
      </c>
      <c r="Z95" s="83">
        <f t="shared" si="27"/>
        <v>3.1441717499999999</v>
      </c>
      <c r="AA95" s="83">
        <f t="shared" si="27"/>
        <v>3.1441717499999999</v>
      </c>
      <c r="AB95" s="83">
        <f t="shared" si="27"/>
        <v>3.1441717499999999</v>
      </c>
      <c r="AC95" s="83">
        <f t="shared" si="27"/>
        <v>3.1441717499999999</v>
      </c>
      <c r="AD95" s="83">
        <f t="shared" si="27"/>
        <v>3.1441717499999999</v>
      </c>
      <c r="AE95" s="83">
        <f t="shared" si="27"/>
        <v>3.1441717499999999</v>
      </c>
      <c r="AF95" s="83">
        <f t="shared" si="27"/>
        <v>3.1441717499999999</v>
      </c>
      <c r="AG95" s="83">
        <f t="shared" si="27"/>
        <v>3.1441717499999999</v>
      </c>
      <c r="AH95" s="83">
        <f t="shared" si="27"/>
        <v>3.1441717499999999</v>
      </c>
      <c r="AI95" s="83">
        <f t="shared" si="27"/>
        <v>3.1441717499999999</v>
      </c>
      <c r="AJ95" s="83">
        <f t="shared" si="27"/>
        <v>3.1441717499999999</v>
      </c>
      <c r="AK95" s="83">
        <f t="shared" si="27"/>
        <v>3.1441717499999999</v>
      </c>
      <c r="AL95" s="83">
        <f t="shared" si="27"/>
        <v>3.1441717499999999</v>
      </c>
      <c r="AM95" s="83">
        <f t="shared" si="27"/>
        <v>3.1441717499999999</v>
      </c>
      <c r="AN95" s="83">
        <f t="shared" si="27"/>
        <v>3.1441717499999999</v>
      </c>
      <c r="AO95" s="83">
        <f t="shared" si="27"/>
        <v>3.1441717499999999</v>
      </c>
      <c r="AP95" s="83">
        <f t="shared" si="27"/>
        <v>3.1441717499999999</v>
      </c>
      <c r="AQ95" s="84">
        <f t="shared" si="27"/>
        <v>3.1441717499999999</v>
      </c>
    </row>
    <row r="96" spans="1:43" x14ac:dyDescent="0.35">
      <c r="A96" s="22" t="s">
        <v>8</v>
      </c>
      <c r="B96" s="6" t="s">
        <v>91</v>
      </c>
      <c r="C96" s="6" t="s">
        <v>195</v>
      </c>
      <c r="D96" s="6" t="s">
        <v>218</v>
      </c>
      <c r="E96" s="6" t="s">
        <v>218</v>
      </c>
      <c r="F96" s="6" t="s">
        <v>218</v>
      </c>
      <c r="G96" s="16" t="s">
        <v>230</v>
      </c>
      <c r="H96" s="5"/>
      <c r="I96" s="5" t="s">
        <v>267</v>
      </c>
      <c r="J96" s="5" t="s">
        <v>267</v>
      </c>
      <c r="K96" s="85">
        <f>1947558.51/1000000</f>
        <v>1.9475585099999999</v>
      </c>
      <c r="L96" s="85">
        <f>K96</f>
        <v>1.9475585099999999</v>
      </c>
      <c r="M96" s="85">
        <f t="shared" ref="M96" si="29">L96</f>
        <v>1.9475585099999999</v>
      </c>
      <c r="N96" s="85">
        <f t="shared" si="1"/>
        <v>1.9475585099999999</v>
      </c>
      <c r="O96" s="85">
        <f t="shared" si="27"/>
        <v>1.9475585099999999</v>
      </c>
      <c r="P96" s="85">
        <f t="shared" si="27"/>
        <v>1.9475585099999999</v>
      </c>
      <c r="Q96" s="85">
        <f t="shared" si="27"/>
        <v>1.9475585099999999</v>
      </c>
      <c r="R96" s="85">
        <f t="shared" si="27"/>
        <v>1.9475585099999999</v>
      </c>
      <c r="S96" s="85">
        <f t="shared" si="27"/>
        <v>1.9475585099999999</v>
      </c>
      <c r="T96" s="85">
        <f t="shared" si="27"/>
        <v>1.9475585099999999</v>
      </c>
      <c r="U96" s="85">
        <f t="shared" si="27"/>
        <v>1.9475585099999999</v>
      </c>
      <c r="V96" s="85">
        <f t="shared" si="27"/>
        <v>1.9475585099999999</v>
      </c>
      <c r="W96" s="85">
        <f t="shared" si="27"/>
        <v>1.9475585099999999</v>
      </c>
      <c r="X96" s="85">
        <f t="shared" si="27"/>
        <v>1.9475585099999999</v>
      </c>
      <c r="Y96" s="85">
        <f t="shared" si="27"/>
        <v>1.9475585099999999</v>
      </c>
      <c r="Z96" s="85">
        <f t="shared" si="27"/>
        <v>1.9475585099999999</v>
      </c>
      <c r="AA96" s="85">
        <f t="shared" si="27"/>
        <v>1.9475585099999999</v>
      </c>
      <c r="AB96" s="85">
        <f t="shared" si="27"/>
        <v>1.9475585099999999</v>
      </c>
      <c r="AC96" s="85">
        <f t="shared" si="27"/>
        <v>1.9475585099999999</v>
      </c>
      <c r="AD96" s="85">
        <f t="shared" si="27"/>
        <v>1.9475585099999999</v>
      </c>
      <c r="AE96" s="85">
        <f t="shared" si="27"/>
        <v>1.9475585099999999</v>
      </c>
      <c r="AF96" s="85">
        <f t="shared" si="27"/>
        <v>1.9475585099999999</v>
      </c>
      <c r="AG96" s="85">
        <f t="shared" si="27"/>
        <v>1.9475585099999999</v>
      </c>
      <c r="AH96" s="85">
        <f t="shared" si="27"/>
        <v>1.9475585099999999</v>
      </c>
      <c r="AI96" s="85">
        <f t="shared" si="27"/>
        <v>1.9475585099999999</v>
      </c>
      <c r="AJ96" s="85">
        <f t="shared" si="27"/>
        <v>1.9475585099999999</v>
      </c>
      <c r="AK96" s="85">
        <f t="shared" si="27"/>
        <v>1.9475585099999999</v>
      </c>
      <c r="AL96" s="85">
        <f t="shared" si="27"/>
        <v>1.9475585099999999</v>
      </c>
      <c r="AM96" s="85">
        <f t="shared" si="27"/>
        <v>1.9475585099999999</v>
      </c>
      <c r="AN96" s="85">
        <f t="shared" si="27"/>
        <v>1.9475585099999999</v>
      </c>
      <c r="AO96" s="85">
        <f t="shared" si="27"/>
        <v>1.9475585099999999</v>
      </c>
      <c r="AP96" s="85">
        <f t="shared" si="27"/>
        <v>1.9475585099999999</v>
      </c>
      <c r="AQ96" s="86">
        <f t="shared" si="27"/>
        <v>1.9475585099999999</v>
      </c>
    </row>
    <row r="97" spans="1:43" x14ac:dyDescent="0.35">
      <c r="A97" s="22" t="s">
        <v>8</v>
      </c>
      <c r="B97" s="6" t="s">
        <v>92</v>
      </c>
      <c r="C97" s="6" t="s">
        <v>196</v>
      </c>
      <c r="D97" s="6" t="s">
        <v>218</v>
      </c>
      <c r="E97" s="6" t="s">
        <v>218</v>
      </c>
      <c r="F97" s="6" t="s">
        <v>218</v>
      </c>
      <c r="G97" s="16" t="s">
        <v>230</v>
      </c>
      <c r="H97" s="5"/>
      <c r="I97" s="5" t="s">
        <v>267</v>
      </c>
      <c r="J97" s="5" t="s">
        <v>267</v>
      </c>
      <c r="K97" s="85">
        <f>50165.19/1000000</f>
        <v>5.0165190000000005E-2</v>
      </c>
      <c r="L97" s="85">
        <f>K97</f>
        <v>5.0165190000000005E-2</v>
      </c>
      <c r="M97" s="85">
        <f t="shared" ref="M97" si="30">L97</f>
        <v>5.0165190000000005E-2</v>
      </c>
      <c r="N97" s="85">
        <f t="shared" si="1"/>
        <v>5.0165190000000005E-2</v>
      </c>
      <c r="O97" s="85">
        <f t="shared" si="27"/>
        <v>5.0165190000000005E-2</v>
      </c>
      <c r="P97" s="85">
        <f t="shared" si="27"/>
        <v>5.0165190000000005E-2</v>
      </c>
      <c r="Q97" s="85">
        <f t="shared" si="27"/>
        <v>5.0165190000000005E-2</v>
      </c>
      <c r="R97" s="85">
        <f t="shared" si="27"/>
        <v>5.0165190000000005E-2</v>
      </c>
      <c r="S97" s="85">
        <f t="shared" si="27"/>
        <v>5.0165190000000005E-2</v>
      </c>
      <c r="T97" s="85">
        <f t="shared" si="27"/>
        <v>5.0165190000000005E-2</v>
      </c>
      <c r="U97" s="85">
        <f t="shared" si="27"/>
        <v>5.0165190000000005E-2</v>
      </c>
      <c r="V97" s="85">
        <f t="shared" si="27"/>
        <v>5.0165190000000005E-2</v>
      </c>
      <c r="W97" s="85">
        <f t="shared" si="27"/>
        <v>5.0165190000000005E-2</v>
      </c>
      <c r="X97" s="85">
        <f t="shared" si="27"/>
        <v>5.0165190000000005E-2</v>
      </c>
      <c r="Y97" s="85">
        <f t="shared" si="27"/>
        <v>5.0165190000000005E-2</v>
      </c>
      <c r="Z97" s="85">
        <f t="shared" si="27"/>
        <v>5.0165190000000005E-2</v>
      </c>
      <c r="AA97" s="85">
        <f t="shared" si="27"/>
        <v>5.0165190000000005E-2</v>
      </c>
      <c r="AB97" s="85">
        <f t="shared" si="27"/>
        <v>5.0165190000000005E-2</v>
      </c>
      <c r="AC97" s="85">
        <f t="shared" si="27"/>
        <v>5.0165190000000005E-2</v>
      </c>
      <c r="AD97" s="85">
        <f t="shared" si="27"/>
        <v>5.0165190000000005E-2</v>
      </c>
      <c r="AE97" s="85">
        <f t="shared" si="27"/>
        <v>5.0165190000000005E-2</v>
      </c>
      <c r="AF97" s="85">
        <f t="shared" si="27"/>
        <v>5.0165190000000005E-2</v>
      </c>
      <c r="AG97" s="85">
        <f t="shared" si="27"/>
        <v>5.0165190000000005E-2</v>
      </c>
      <c r="AH97" s="85">
        <f t="shared" si="27"/>
        <v>5.0165190000000005E-2</v>
      </c>
      <c r="AI97" s="85">
        <f t="shared" si="27"/>
        <v>5.0165190000000005E-2</v>
      </c>
      <c r="AJ97" s="85">
        <f t="shared" si="27"/>
        <v>5.0165190000000005E-2</v>
      </c>
      <c r="AK97" s="85">
        <f t="shared" si="27"/>
        <v>5.0165190000000005E-2</v>
      </c>
      <c r="AL97" s="85">
        <f t="shared" si="27"/>
        <v>5.0165190000000005E-2</v>
      </c>
      <c r="AM97" s="85">
        <f t="shared" si="27"/>
        <v>5.0165190000000005E-2</v>
      </c>
      <c r="AN97" s="85">
        <f t="shared" si="27"/>
        <v>5.0165190000000005E-2</v>
      </c>
      <c r="AO97" s="85">
        <f t="shared" si="27"/>
        <v>5.0165190000000005E-2</v>
      </c>
      <c r="AP97" s="85">
        <f t="shared" si="27"/>
        <v>5.0165190000000005E-2</v>
      </c>
      <c r="AQ97" s="86">
        <f t="shared" si="27"/>
        <v>5.0165190000000005E-2</v>
      </c>
    </row>
    <row r="98" spans="1:43" x14ac:dyDescent="0.35">
      <c r="A98" s="22" t="s">
        <v>8</v>
      </c>
      <c r="B98" s="6" t="s">
        <v>93</v>
      </c>
      <c r="C98" s="6" t="s">
        <v>197</v>
      </c>
      <c r="D98" s="6" t="s">
        <v>218</v>
      </c>
      <c r="E98" s="6" t="s">
        <v>218</v>
      </c>
      <c r="F98" s="6" t="s">
        <v>218</v>
      </c>
      <c r="G98" s="16" t="s">
        <v>230</v>
      </c>
      <c r="H98" s="5"/>
      <c r="I98" s="5" t="s">
        <v>267</v>
      </c>
      <c r="J98" s="5" t="s">
        <v>267</v>
      </c>
      <c r="K98" s="85">
        <f>1159201.66/1000000</f>
        <v>1.1592016599999999</v>
      </c>
      <c r="L98" s="85">
        <f>K98</f>
        <v>1.1592016599999999</v>
      </c>
      <c r="M98" s="85">
        <f t="shared" ref="M98" si="31">L98</f>
        <v>1.1592016599999999</v>
      </c>
      <c r="N98" s="85">
        <f t="shared" si="1"/>
        <v>1.1592016599999999</v>
      </c>
      <c r="O98" s="85">
        <f t="shared" si="27"/>
        <v>1.1592016599999999</v>
      </c>
      <c r="P98" s="85">
        <f t="shared" si="27"/>
        <v>1.1592016599999999</v>
      </c>
      <c r="Q98" s="85">
        <f t="shared" si="27"/>
        <v>1.1592016599999999</v>
      </c>
      <c r="R98" s="85">
        <f t="shared" si="27"/>
        <v>1.1592016599999999</v>
      </c>
      <c r="S98" s="85">
        <f t="shared" si="27"/>
        <v>1.1592016599999999</v>
      </c>
      <c r="T98" s="85">
        <f t="shared" si="27"/>
        <v>1.1592016599999999</v>
      </c>
      <c r="U98" s="85">
        <f t="shared" si="27"/>
        <v>1.1592016599999999</v>
      </c>
      <c r="V98" s="85">
        <f t="shared" si="27"/>
        <v>1.1592016599999999</v>
      </c>
      <c r="W98" s="85">
        <f t="shared" si="27"/>
        <v>1.1592016599999999</v>
      </c>
      <c r="X98" s="85">
        <f t="shared" si="27"/>
        <v>1.1592016599999999</v>
      </c>
      <c r="Y98" s="85">
        <f t="shared" si="27"/>
        <v>1.1592016599999999</v>
      </c>
      <c r="Z98" s="85">
        <f t="shared" si="27"/>
        <v>1.1592016599999999</v>
      </c>
      <c r="AA98" s="85">
        <f t="shared" si="27"/>
        <v>1.1592016599999999</v>
      </c>
      <c r="AB98" s="85">
        <f t="shared" si="27"/>
        <v>1.1592016599999999</v>
      </c>
      <c r="AC98" s="85">
        <f t="shared" si="27"/>
        <v>1.1592016599999999</v>
      </c>
      <c r="AD98" s="85">
        <f t="shared" si="27"/>
        <v>1.1592016599999999</v>
      </c>
      <c r="AE98" s="85">
        <f t="shared" si="27"/>
        <v>1.1592016599999999</v>
      </c>
      <c r="AF98" s="85">
        <f t="shared" si="27"/>
        <v>1.1592016599999999</v>
      </c>
      <c r="AG98" s="85">
        <f t="shared" si="27"/>
        <v>1.1592016599999999</v>
      </c>
      <c r="AH98" s="85">
        <f t="shared" si="27"/>
        <v>1.1592016599999999</v>
      </c>
      <c r="AI98" s="85">
        <f t="shared" si="27"/>
        <v>1.1592016599999999</v>
      </c>
      <c r="AJ98" s="85">
        <f t="shared" si="27"/>
        <v>1.1592016599999999</v>
      </c>
      <c r="AK98" s="85">
        <f t="shared" si="27"/>
        <v>1.1592016599999999</v>
      </c>
      <c r="AL98" s="85">
        <f t="shared" si="27"/>
        <v>1.1592016599999999</v>
      </c>
      <c r="AM98" s="85">
        <f t="shared" si="27"/>
        <v>1.1592016599999999</v>
      </c>
      <c r="AN98" s="85">
        <f t="shared" si="27"/>
        <v>1.1592016599999999</v>
      </c>
      <c r="AO98" s="85">
        <f t="shared" si="27"/>
        <v>1.1592016599999999</v>
      </c>
      <c r="AP98" s="85">
        <f t="shared" si="27"/>
        <v>1.1592016599999999</v>
      </c>
      <c r="AQ98" s="86">
        <f t="shared" si="27"/>
        <v>1.1592016599999999</v>
      </c>
    </row>
    <row r="99" spans="1:43" x14ac:dyDescent="0.35">
      <c r="A99" s="22" t="s">
        <v>8</v>
      </c>
      <c r="B99" s="6" t="s">
        <v>94</v>
      </c>
      <c r="C99" s="6" t="s">
        <v>198</v>
      </c>
      <c r="D99" s="6" t="s">
        <v>218</v>
      </c>
      <c r="E99" s="6" t="s">
        <v>218</v>
      </c>
      <c r="F99" s="6" t="s">
        <v>218</v>
      </c>
      <c r="G99" s="16" t="s">
        <v>230</v>
      </c>
      <c r="H99" s="5"/>
      <c r="I99" s="5" t="s">
        <v>267</v>
      </c>
      <c r="J99" s="5" t="s">
        <v>267</v>
      </c>
      <c r="K99" s="5">
        <v>1.2178900000000001E-3</v>
      </c>
      <c r="L99" s="5">
        <v>2.4357800000000002E-3</v>
      </c>
      <c r="M99" s="5">
        <v>3.6536699999999999E-3</v>
      </c>
      <c r="N99" s="5">
        <v>4.8715600000000005E-3</v>
      </c>
      <c r="O99" s="5">
        <v>6.0894500000000006E-3</v>
      </c>
      <c r="P99" s="5">
        <v>7.3073400000000007E-3</v>
      </c>
      <c r="Q99" s="5">
        <v>8.5252300000000017E-3</v>
      </c>
      <c r="R99" s="5">
        <v>9.7431200000000009E-3</v>
      </c>
      <c r="S99" s="5">
        <v>1.096101E-2</v>
      </c>
      <c r="T99" s="5">
        <v>1.2178899999999999E-2</v>
      </c>
      <c r="U99" s="5">
        <v>1.3396789999999999E-2</v>
      </c>
      <c r="V99" s="5">
        <v>1.4614679999999998E-2</v>
      </c>
      <c r="W99" s="5">
        <v>1.5832569999999997E-2</v>
      </c>
      <c r="X99" s="5">
        <v>1.705046E-2</v>
      </c>
      <c r="Y99" s="5">
        <v>1.8268349999999999E-2</v>
      </c>
      <c r="Z99" s="5">
        <v>1.9486239999999998E-2</v>
      </c>
      <c r="AA99" s="5">
        <v>2.0704129999999998E-2</v>
      </c>
      <c r="AB99" s="5">
        <v>2.1922019999999997E-2</v>
      </c>
      <c r="AC99" s="5">
        <v>2.3139909999999996E-2</v>
      </c>
      <c r="AD99" s="5">
        <v>2.4357799999999995E-2</v>
      </c>
      <c r="AE99" s="5">
        <v>2.5575689999999995E-2</v>
      </c>
      <c r="AF99" s="5">
        <v>2.6793579999999994E-2</v>
      </c>
      <c r="AG99" s="5">
        <v>2.8011469999999993E-2</v>
      </c>
      <c r="AH99" s="5">
        <v>2.9229359999999992E-2</v>
      </c>
      <c r="AI99" s="5">
        <v>3.0447249999999992E-2</v>
      </c>
      <c r="AJ99" s="5">
        <v>3.1665139999999994E-2</v>
      </c>
      <c r="AK99" s="5">
        <v>3.2883029999999994E-2</v>
      </c>
      <c r="AL99" s="5">
        <v>3.4100919999999993E-2</v>
      </c>
      <c r="AM99" s="5">
        <v>3.5318809999999992E-2</v>
      </c>
      <c r="AN99" s="5">
        <v>3.6536699999999991E-2</v>
      </c>
      <c r="AO99" s="5">
        <v>3.7754589999999991E-2</v>
      </c>
      <c r="AP99" s="5">
        <v>3.897247999999999E-2</v>
      </c>
      <c r="AQ99" s="23">
        <v>4.0190369999999989E-2</v>
      </c>
    </row>
    <row r="100" spans="1:43" x14ac:dyDescent="0.35">
      <c r="A100" s="22" t="s">
        <v>8</v>
      </c>
      <c r="B100" s="6" t="s">
        <v>95</v>
      </c>
      <c r="C100" s="6" t="s">
        <v>199</v>
      </c>
      <c r="D100" s="6" t="s">
        <v>218</v>
      </c>
      <c r="E100" s="6" t="s">
        <v>218</v>
      </c>
      <c r="F100" s="6" t="s">
        <v>218</v>
      </c>
      <c r="G100" s="16" t="s">
        <v>230</v>
      </c>
      <c r="H100" s="5"/>
      <c r="I100" s="5" t="s">
        <v>267</v>
      </c>
      <c r="J100" s="5" t="s">
        <v>267</v>
      </c>
      <c r="K100" s="5">
        <v>3.7369999999999998E-4</v>
      </c>
      <c r="L100" s="5">
        <v>7.4739999999999995E-4</v>
      </c>
      <c r="M100" s="5">
        <v>1.1210999999999999E-3</v>
      </c>
      <c r="N100" s="5">
        <v>1.4947999999999999E-3</v>
      </c>
      <c r="O100" s="5">
        <v>1.8684999999999999E-3</v>
      </c>
      <c r="P100" s="5">
        <v>2.2421999999999997E-3</v>
      </c>
      <c r="Q100" s="5">
        <v>2.6158999999999996E-3</v>
      </c>
      <c r="R100" s="5">
        <v>2.9895999999999994E-3</v>
      </c>
      <c r="S100" s="5">
        <v>3.3632999999999992E-3</v>
      </c>
      <c r="T100" s="5">
        <v>3.736999999999999E-3</v>
      </c>
      <c r="U100" s="5">
        <v>4.1106999999999993E-3</v>
      </c>
      <c r="V100" s="5">
        <v>4.4843999999999986E-3</v>
      </c>
      <c r="W100" s="5">
        <v>4.8580999999999989E-3</v>
      </c>
      <c r="X100" s="5">
        <v>5.2317999999999983E-3</v>
      </c>
      <c r="Y100" s="5">
        <v>5.6054999999999985E-3</v>
      </c>
      <c r="Z100" s="5">
        <v>5.9791999999999979E-3</v>
      </c>
      <c r="AA100" s="5">
        <v>6.3528999999999981E-3</v>
      </c>
      <c r="AB100" s="5">
        <v>6.7265999999999975E-3</v>
      </c>
      <c r="AC100" s="5">
        <v>7.1002999999999978E-3</v>
      </c>
      <c r="AD100" s="5">
        <v>7.4739999999999971E-3</v>
      </c>
      <c r="AE100" s="5">
        <v>7.8476999999999974E-3</v>
      </c>
      <c r="AF100" s="5">
        <v>8.2213999999999985E-3</v>
      </c>
      <c r="AG100" s="5">
        <v>8.5950999999999979E-3</v>
      </c>
      <c r="AH100" s="5">
        <v>8.968799999999999E-3</v>
      </c>
      <c r="AI100" s="5">
        <v>9.3425000000000001E-3</v>
      </c>
      <c r="AJ100" s="5">
        <v>9.7162000000000012E-3</v>
      </c>
      <c r="AK100" s="5">
        <v>1.0089900000000001E-2</v>
      </c>
      <c r="AL100" s="5">
        <v>1.0463600000000002E-2</v>
      </c>
      <c r="AM100" s="5">
        <v>1.0837300000000003E-2</v>
      </c>
      <c r="AN100" s="5">
        <v>1.1211000000000004E-2</v>
      </c>
      <c r="AO100" s="5">
        <v>1.1584700000000005E-2</v>
      </c>
      <c r="AP100" s="5">
        <v>1.1958400000000004E-2</v>
      </c>
      <c r="AQ100" s="23">
        <v>1.2332100000000006E-2</v>
      </c>
    </row>
    <row r="101" spans="1:43" x14ac:dyDescent="0.35">
      <c r="A101" s="22" t="s">
        <v>8</v>
      </c>
      <c r="B101" s="6" t="s">
        <v>96</v>
      </c>
      <c r="C101" s="6" t="s">
        <v>200</v>
      </c>
      <c r="D101" s="6" t="s">
        <v>218</v>
      </c>
      <c r="E101" s="6" t="s">
        <v>218</v>
      </c>
      <c r="F101" s="6" t="s">
        <v>218</v>
      </c>
      <c r="G101" s="16" t="s">
        <v>230</v>
      </c>
      <c r="H101" s="5"/>
      <c r="I101" s="5" t="s">
        <v>267</v>
      </c>
      <c r="J101" s="5" t="s">
        <v>267</v>
      </c>
      <c r="K101" s="5">
        <v>8.8750000000000002E-5</v>
      </c>
      <c r="L101" s="5">
        <v>1.775E-4</v>
      </c>
      <c r="M101" s="5">
        <v>2.6624999999999999E-4</v>
      </c>
      <c r="N101" s="5">
        <v>3.5500000000000001E-4</v>
      </c>
      <c r="O101" s="5">
        <v>4.4375000000000003E-4</v>
      </c>
      <c r="P101" s="5">
        <v>5.3249999999999999E-4</v>
      </c>
      <c r="Q101" s="5">
        <v>6.2124999999999995E-4</v>
      </c>
      <c r="R101" s="5">
        <v>7.1000000000000002E-4</v>
      </c>
      <c r="S101" s="5">
        <v>7.9874999999999998E-4</v>
      </c>
      <c r="T101" s="5">
        <v>8.8750000000000005E-4</v>
      </c>
      <c r="U101" s="5">
        <v>9.7625000000000001E-4</v>
      </c>
      <c r="V101" s="5">
        <v>1.065E-3</v>
      </c>
      <c r="W101" s="5">
        <v>1.15375E-3</v>
      </c>
      <c r="X101" s="5">
        <v>1.2424999999999999E-3</v>
      </c>
      <c r="Y101" s="5">
        <v>1.33125E-3</v>
      </c>
      <c r="Z101" s="5">
        <v>1.42E-3</v>
      </c>
      <c r="AA101" s="5">
        <v>1.5087500000000001E-3</v>
      </c>
      <c r="AB101" s="5">
        <v>1.5975E-3</v>
      </c>
      <c r="AC101" s="5">
        <v>1.68625E-3</v>
      </c>
      <c r="AD101" s="5">
        <v>1.7750000000000001E-3</v>
      </c>
      <c r="AE101" s="5">
        <v>1.86375E-3</v>
      </c>
      <c r="AF101" s="5">
        <v>1.9525E-3</v>
      </c>
      <c r="AG101" s="5">
        <v>2.0412500000000001E-3</v>
      </c>
      <c r="AH101" s="5">
        <v>2.1299999999999999E-3</v>
      </c>
      <c r="AI101" s="5">
        <v>2.2187499999999998E-3</v>
      </c>
      <c r="AJ101" s="5">
        <v>2.3075000000000001E-3</v>
      </c>
      <c r="AK101" s="5">
        <v>2.3962499999999999E-3</v>
      </c>
      <c r="AL101" s="5">
        <v>2.4849999999999998E-3</v>
      </c>
      <c r="AM101" s="5">
        <v>2.5737500000000001E-3</v>
      </c>
      <c r="AN101" s="5">
        <v>2.6624999999999999E-3</v>
      </c>
      <c r="AO101" s="5">
        <v>2.7512499999999998E-3</v>
      </c>
      <c r="AP101" s="5">
        <v>2.8400000000000001E-3</v>
      </c>
      <c r="AQ101" s="23">
        <v>2.9287499999999999E-3</v>
      </c>
    </row>
    <row r="102" spans="1:43" x14ac:dyDescent="0.35">
      <c r="A102" s="22" t="s">
        <v>8</v>
      </c>
      <c r="B102" s="6" t="s">
        <v>97</v>
      </c>
      <c r="C102" s="6" t="s">
        <v>201</v>
      </c>
      <c r="D102" s="6" t="s">
        <v>218</v>
      </c>
      <c r="E102" s="6" t="s">
        <v>218</v>
      </c>
      <c r="F102" s="6" t="s">
        <v>218</v>
      </c>
      <c r="G102" s="16" t="s">
        <v>230</v>
      </c>
      <c r="H102" s="5"/>
      <c r="I102" s="5" t="s">
        <v>267</v>
      </c>
      <c r="J102" s="5" t="s">
        <v>267</v>
      </c>
      <c r="K102" s="5">
        <v>4.6838000000000001E-4</v>
      </c>
      <c r="L102" s="5">
        <v>9.3676000000000002E-4</v>
      </c>
      <c r="M102" s="5">
        <v>1.4051399999999998E-3</v>
      </c>
      <c r="N102" s="5">
        <v>1.87352E-3</v>
      </c>
      <c r="O102" s="5">
        <v>2.3419000000000001E-3</v>
      </c>
      <c r="P102" s="5">
        <v>2.8102800000000001E-3</v>
      </c>
      <c r="Q102" s="5">
        <v>3.2786600000000005E-3</v>
      </c>
      <c r="R102" s="5">
        <v>3.7470400000000005E-3</v>
      </c>
      <c r="S102" s="5">
        <v>4.2154200000000001E-3</v>
      </c>
      <c r="T102" s="5">
        <v>4.6838000000000001E-3</v>
      </c>
      <c r="U102" s="5">
        <v>5.1521800000000001E-3</v>
      </c>
      <c r="V102" s="5">
        <v>5.6205600000000001E-3</v>
      </c>
      <c r="W102" s="5">
        <v>6.0889400000000002E-3</v>
      </c>
      <c r="X102" s="5">
        <v>6.557320000000001E-3</v>
      </c>
      <c r="Y102" s="5">
        <v>7.025700000000001E-3</v>
      </c>
      <c r="Z102" s="5">
        <v>7.4940800000000011E-3</v>
      </c>
      <c r="AA102" s="5">
        <v>7.9624600000000011E-3</v>
      </c>
      <c r="AB102" s="5">
        <v>8.4308400000000002E-3</v>
      </c>
      <c r="AC102" s="5">
        <v>8.8992199999999994E-3</v>
      </c>
      <c r="AD102" s="5">
        <v>9.3675999999999985E-3</v>
      </c>
      <c r="AE102" s="5">
        <v>9.8359799999999976E-3</v>
      </c>
      <c r="AF102" s="5">
        <v>1.0304359999999997E-2</v>
      </c>
      <c r="AG102" s="5">
        <v>1.0772739999999996E-2</v>
      </c>
      <c r="AH102" s="5">
        <v>1.1241119999999995E-2</v>
      </c>
      <c r="AI102" s="5">
        <v>1.1709499999999994E-2</v>
      </c>
      <c r="AJ102" s="5">
        <v>1.2177879999999993E-2</v>
      </c>
      <c r="AK102" s="5">
        <v>1.2646259999999993E-2</v>
      </c>
      <c r="AL102" s="5">
        <v>1.3114639999999992E-2</v>
      </c>
      <c r="AM102" s="5">
        <v>1.3583019999999991E-2</v>
      </c>
      <c r="AN102" s="5">
        <v>1.405139999999999E-2</v>
      </c>
      <c r="AO102" s="5">
        <v>1.4519779999999989E-2</v>
      </c>
      <c r="AP102" s="5">
        <v>1.4988159999999988E-2</v>
      </c>
      <c r="AQ102" s="23">
        <v>1.5456539999999987E-2</v>
      </c>
    </row>
    <row r="103" spans="1:43" x14ac:dyDescent="0.35">
      <c r="A103" s="22" t="s">
        <v>8</v>
      </c>
      <c r="B103" s="6" t="s">
        <v>98</v>
      </c>
      <c r="C103" s="6" t="s">
        <v>202</v>
      </c>
      <c r="D103" s="6" t="s">
        <v>218</v>
      </c>
      <c r="E103" s="6" t="s">
        <v>218</v>
      </c>
      <c r="F103" s="6" t="s">
        <v>218</v>
      </c>
      <c r="G103" s="16" t="s">
        <v>230</v>
      </c>
      <c r="H103" s="5"/>
      <c r="I103" s="5" t="s">
        <v>267</v>
      </c>
      <c r="J103" s="5" t="s">
        <v>267</v>
      </c>
      <c r="K103" s="5">
        <v>1.5472139999999999E-2</v>
      </c>
      <c r="L103" s="5">
        <v>3.0944279999999998E-2</v>
      </c>
      <c r="M103" s="5">
        <v>4.641642E-2</v>
      </c>
      <c r="N103" s="5">
        <v>6.1888559999999995E-2</v>
      </c>
      <c r="O103" s="5">
        <v>7.7360699999999991E-2</v>
      </c>
      <c r="P103" s="5">
        <v>9.283284E-2</v>
      </c>
      <c r="Q103" s="5">
        <v>0.10830498</v>
      </c>
      <c r="R103" s="5">
        <v>0.12377711999999999</v>
      </c>
      <c r="S103" s="5">
        <v>0.13924926000000001</v>
      </c>
      <c r="T103" s="5">
        <v>0.15472140000000004</v>
      </c>
      <c r="U103" s="5">
        <v>0.17019354000000003</v>
      </c>
      <c r="V103" s="5">
        <v>0.18566568000000006</v>
      </c>
      <c r="W103" s="5">
        <v>0.20113782000000008</v>
      </c>
      <c r="X103" s="5">
        <v>0.21660996000000007</v>
      </c>
      <c r="Y103" s="5">
        <v>0.2320821000000001</v>
      </c>
      <c r="Z103" s="5">
        <v>0.24755424000000012</v>
      </c>
      <c r="AA103" s="5">
        <v>0.26302638000000012</v>
      </c>
      <c r="AB103" s="5">
        <v>0.27849852000000014</v>
      </c>
      <c r="AC103" s="5">
        <v>0.29397066000000016</v>
      </c>
      <c r="AD103" s="5">
        <v>0.30944280000000018</v>
      </c>
      <c r="AE103" s="5">
        <v>0.32491494000000015</v>
      </c>
      <c r="AF103" s="5">
        <v>0.34038708000000018</v>
      </c>
      <c r="AG103" s="5">
        <v>0.3558592200000002</v>
      </c>
      <c r="AH103" s="5">
        <v>0.37133136000000022</v>
      </c>
      <c r="AI103" s="5">
        <v>0.38680350000000024</v>
      </c>
      <c r="AJ103" s="5">
        <v>0.40227564000000027</v>
      </c>
      <c r="AK103" s="5">
        <v>0.41774778000000024</v>
      </c>
      <c r="AL103" s="5">
        <v>0.43321992000000026</v>
      </c>
      <c r="AM103" s="5">
        <v>0.44869206000000028</v>
      </c>
      <c r="AN103" s="5">
        <v>0.4641642000000003</v>
      </c>
      <c r="AO103" s="5">
        <v>0.47963634000000033</v>
      </c>
      <c r="AP103" s="5">
        <v>0.49510848000000035</v>
      </c>
      <c r="AQ103" s="23">
        <v>0.51058062000000037</v>
      </c>
    </row>
    <row r="104" spans="1:43" x14ac:dyDescent="0.35">
      <c r="A104" s="22" t="s">
        <v>8</v>
      </c>
      <c r="B104" s="6" t="s">
        <v>99</v>
      </c>
      <c r="C104" s="6" t="s">
        <v>203</v>
      </c>
      <c r="D104" s="6" t="s">
        <v>218</v>
      </c>
      <c r="E104" s="6" t="s">
        <v>218</v>
      </c>
      <c r="F104" s="6" t="s">
        <v>218</v>
      </c>
      <c r="G104" s="16" t="s">
        <v>230</v>
      </c>
      <c r="H104" s="5"/>
      <c r="I104" s="5" t="s">
        <v>267</v>
      </c>
      <c r="J104" s="5" t="s">
        <v>267</v>
      </c>
      <c r="K104" s="5">
        <v>1.2372100000000001E-3</v>
      </c>
      <c r="L104" s="5">
        <v>2.4744200000000002E-3</v>
      </c>
      <c r="M104" s="5">
        <v>3.7116300000000001E-3</v>
      </c>
      <c r="N104" s="5">
        <v>4.9488400000000004E-3</v>
      </c>
      <c r="O104" s="5">
        <v>6.1860500000000002E-3</v>
      </c>
      <c r="P104" s="5">
        <v>7.4232600000000001E-3</v>
      </c>
      <c r="Q104" s="5">
        <v>8.6604700000000017E-3</v>
      </c>
      <c r="R104" s="5">
        <v>9.8976800000000007E-3</v>
      </c>
      <c r="S104" s="5">
        <v>1.113489E-2</v>
      </c>
      <c r="T104" s="5">
        <v>1.2372099999999999E-2</v>
      </c>
      <c r="U104" s="5">
        <v>1.3609309999999998E-2</v>
      </c>
      <c r="V104" s="5">
        <v>1.4846519999999997E-2</v>
      </c>
      <c r="W104" s="5">
        <v>1.6083729999999997E-2</v>
      </c>
      <c r="X104" s="5">
        <v>1.7320939999999996E-2</v>
      </c>
      <c r="Y104" s="5">
        <v>1.8558149999999995E-2</v>
      </c>
      <c r="Z104" s="5">
        <v>1.9795359999999994E-2</v>
      </c>
      <c r="AA104" s="5">
        <v>2.1032569999999993E-2</v>
      </c>
      <c r="AB104" s="5">
        <v>2.2269779999999992E-2</v>
      </c>
      <c r="AC104" s="5">
        <v>2.3506989999999992E-2</v>
      </c>
      <c r="AD104" s="5">
        <v>2.4744199999999991E-2</v>
      </c>
      <c r="AE104" s="5">
        <v>2.598140999999999E-2</v>
      </c>
      <c r="AF104" s="5">
        <v>2.7218619999999989E-2</v>
      </c>
      <c r="AG104" s="5">
        <v>2.8455829999999988E-2</v>
      </c>
      <c r="AH104" s="5">
        <v>2.9693039999999987E-2</v>
      </c>
      <c r="AI104" s="5">
        <v>3.0930249999999986E-2</v>
      </c>
      <c r="AJ104" s="5">
        <v>3.2167459999999988E-2</v>
      </c>
      <c r="AK104" s="5">
        <v>3.3404669999999984E-2</v>
      </c>
      <c r="AL104" s="5">
        <v>3.4641879999999986E-2</v>
      </c>
      <c r="AM104" s="5">
        <v>3.5879089999999982E-2</v>
      </c>
      <c r="AN104" s="5">
        <v>3.7116299999999984E-2</v>
      </c>
      <c r="AO104" s="5">
        <v>3.835350999999998E-2</v>
      </c>
      <c r="AP104" s="5">
        <v>3.9590719999999982E-2</v>
      </c>
      <c r="AQ104" s="23">
        <v>4.0827929999999978E-2</v>
      </c>
    </row>
    <row r="105" spans="1:43" x14ac:dyDescent="0.35">
      <c r="A105" s="22" t="s">
        <v>8</v>
      </c>
      <c r="B105" s="6" t="s">
        <v>100</v>
      </c>
      <c r="C105" s="6" t="s">
        <v>204</v>
      </c>
      <c r="D105" s="6" t="s">
        <v>218</v>
      </c>
      <c r="E105" s="6" t="s">
        <v>218</v>
      </c>
      <c r="F105" s="6" t="s">
        <v>218</v>
      </c>
      <c r="G105" s="16" t="s">
        <v>230</v>
      </c>
      <c r="H105" s="5"/>
      <c r="I105" s="5" t="s">
        <v>267</v>
      </c>
      <c r="J105" s="5" t="s">
        <v>267</v>
      </c>
      <c r="K105" s="5">
        <v>1.4789999999999999E-5</v>
      </c>
      <c r="L105" s="5">
        <v>2.9579999999999998E-5</v>
      </c>
      <c r="M105" s="5">
        <v>4.4369999999999997E-5</v>
      </c>
      <c r="N105" s="5">
        <v>5.9159999999999996E-5</v>
      </c>
      <c r="O105" s="5">
        <v>7.3949999999999995E-5</v>
      </c>
      <c r="P105" s="5">
        <v>8.873999999999998E-5</v>
      </c>
      <c r="Q105" s="5">
        <v>1.0352999999999998E-4</v>
      </c>
      <c r="R105" s="5">
        <v>1.1831999999999996E-4</v>
      </c>
      <c r="S105" s="5">
        <v>1.3310999999999995E-4</v>
      </c>
      <c r="T105" s="5">
        <v>1.4789999999999994E-4</v>
      </c>
      <c r="U105" s="5">
        <v>1.6268999999999995E-4</v>
      </c>
      <c r="V105" s="5">
        <v>1.7747999999999993E-4</v>
      </c>
      <c r="W105" s="5">
        <v>1.9226999999999992E-4</v>
      </c>
      <c r="X105" s="5">
        <v>2.070599999999999E-4</v>
      </c>
      <c r="Y105" s="5">
        <v>2.2184999999999992E-4</v>
      </c>
      <c r="Z105" s="5">
        <v>2.366399999999999E-4</v>
      </c>
      <c r="AA105" s="5">
        <v>2.5142999999999992E-4</v>
      </c>
      <c r="AB105" s="5">
        <v>2.662199999999999E-4</v>
      </c>
      <c r="AC105" s="5">
        <v>2.8100999999999994E-4</v>
      </c>
      <c r="AD105" s="5">
        <v>2.9579999999999998E-4</v>
      </c>
      <c r="AE105" s="5">
        <v>3.1058999999999997E-4</v>
      </c>
      <c r="AF105" s="5">
        <v>3.2538000000000001E-4</v>
      </c>
      <c r="AG105" s="5">
        <v>3.4016999999999999E-4</v>
      </c>
      <c r="AH105" s="5">
        <v>3.5496000000000003E-4</v>
      </c>
      <c r="AI105" s="5">
        <v>3.6975000000000007E-4</v>
      </c>
      <c r="AJ105" s="5">
        <v>3.8454000000000006E-4</v>
      </c>
      <c r="AK105" s="5">
        <v>3.993300000000001E-4</v>
      </c>
      <c r="AL105" s="5">
        <v>4.1412000000000013E-4</v>
      </c>
      <c r="AM105" s="5">
        <v>4.2891000000000012E-4</v>
      </c>
      <c r="AN105" s="5">
        <v>4.4370000000000016E-4</v>
      </c>
      <c r="AO105" s="5">
        <v>4.584900000000002E-4</v>
      </c>
      <c r="AP105" s="5">
        <v>4.7328000000000018E-4</v>
      </c>
      <c r="AQ105" s="23">
        <v>4.8807000000000022E-4</v>
      </c>
    </row>
    <row r="106" spans="1:43" x14ac:dyDescent="0.35">
      <c r="A106" s="22" t="s">
        <v>8</v>
      </c>
      <c r="B106" s="6" t="s">
        <v>101</v>
      </c>
      <c r="C106" s="6" t="s">
        <v>205</v>
      </c>
      <c r="D106" s="6" t="s">
        <v>218</v>
      </c>
      <c r="E106" s="6" t="s">
        <v>218</v>
      </c>
      <c r="F106" s="6" t="s">
        <v>218</v>
      </c>
      <c r="G106" s="16" t="s">
        <v>230</v>
      </c>
      <c r="H106" s="5"/>
      <c r="I106" s="5" t="s">
        <v>267</v>
      </c>
      <c r="J106" s="5" t="s">
        <v>267</v>
      </c>
      <c r="K106" s="5">
        <v>1.7316500000000002E-3</v>
      </c>
      <c r="L106" s="5">
        <v>3.4633000000000003E-3</v>
      </c>
      <c r="M106" s="5">
        <v>5.1949500000000011E-3</v>
      </c>
      <c r="N106" s="5">
        <v>6.9266000000000006E-3</v>
      </c>
      <c r="O106" s="5">
        <v>8.6582499999999993E-3</v>
      </c>
      <c r="P106" s="5">
        <v>1.0389899999999999E-2</v>
      </c>
      <c r="Q106" s="5">
        <v>1.212155E-2</v>
      </c>
      <c r="R106" s="5">
        <v>1.38532E-2</v>
      </c>
      <c r="S106" s="5">
        <v>1.5584849999999999E-2</v>
      </c>
      <c r="T106" s="5">
        <v>1.7316499999999999E-2</v>
      </c>
      <c r="U106" s="5">
        <v>1.904815E-2</v>
      </c>
      <c r="V106" s="5">
        <v>2.0779800000000005E-2</v>
      </c>
      <c r="W106" s="5">
        <v>2.2511450000000006E-2</v>
      </c>
      <c r="X106" s="5">
        <v>2.4243100000000007E-2</v>
      </c>
      <c r="Y106" s="5">
        <v>2.5974750000000008E-2</v>
      </c>
      <c r="Z106" s="5">
        <v>2.7706400000000009E-2</v>
      </c>
      <c r="AA106" s="5">
        <v>2.9438050000000011E-2</v>
      </c>
      <c r="AB106" s="5">
        <v>3.1169700000000012E-2</v>
      </c>
      <c r="AC106" s="5">
        <v>3.290135000000001E-2</v>
      </c>
      <c r="AD106" s="5">
        <v>3.4633000000000018E-2</v>
      </c>
      <c r="AE106" s="5">
        <v>3.6364650000000019E-2</v>
      </c>
      <c r="AF106" s="5">
        <v>3.809630000000002E-2</v>
      </c>
      <c r="AG106" s="5">
        <v>3.9827950000000022E-2</v>
      </c>
      <c r="AH106" s="5">
        <v>4.1559600000000023E-2</v>
      </c>
      <c r="AI106" s="5">
        <v>4.3291250000000024E-2</v>
      </c>
      <c r="AJ106" s="5">
        <v>4.5022900000000025E-2</v>
      </c>
      <c r="AK106" s="5">
        <v>4.6754550000000027E-2</v>
      </c>
      <c r="AL106" s="5">
        <v>4.8486200000000028E-2</v>
      </c>
      <c r="AM106" s="5">
        <v>5.0217850000000029E-2</v>
      </c>
      <c r="AN106" s="5">
        <v>5.194950000000003E-2</v>
      </c>
      <c r="AO106" s="5">
        <v>5.3681150000000032E-2</v>
      </c>
      <c r="AP106" s="5">
        <v>5.5412800000000033E-2</v>
      </c>
      <c r="AQ106" s="23">
        <v>5.7144450000000034E-2</v>
      </c>
    </row>
    <row r="107" spans="1:43" x14ac:dyDescent="0.35">
      <c r="A107" s="22" t="s">
        <v>8</v>
      </c>
      <c r="B107" s="6" t="s">
        <v>102</v>
      </c>
      <c r="C107" s="6" t="s">
        <v>206</v>
      </c>
      <c r="D107" s="6" t="s">
        <v>218</v>
      </c>
      <c r="E107" s="6" t="s">
        <v>218</v>
      </c>
      <c r="F107" s="6" t="s">
        <v>218</v>
      </c>
      <c r="G107" s="16" t="s">
        <v>230</v>
      </c>
      <c r="H107" s="5"/>
      <c r="I107" s="5" t="s">
        <v>267</v>
      </c>
      <c r="J107" s="5" t="s">
        <v>267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23">
        <v>0</v>
      </c>
    </row>
    <row r="108" spans="1:43" x14ac:dyDescent="0.35">
      <c r="A108" s="22" t="s">
        <v>8</v>
      </c>
      <c r="B108" s="6" t="s">
        <v>103</v>
      </c>
      <c r="C108" s="6" t="s">
        <v>207</v>
      </c>
      <c r="D108" s="6" t="s">
        <v>218</v>
      </c>
      <c r="E108" s="6" t="s">
        <v>218</v>
      </c>
      <c r="F108" s="6" t="s">
        <v>218</v>
      </c>
      <c r="G108" s="16" t="s">
        <v>230</v>
      </c>
      <c r="H108" s="5"/>
      <c r="I108" s="5" t="s">
        <v>267</v>
      </c>
      <c r="J108" s="5" t="s">
        <v>267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23">
        <v>0</v>
      </c>
    </row>
    <row r="109" spans="1:43" ht="15" thickBot="1" x14ac:dyDescent="0.4">
      <c r="A109" s="24" t="s">
        <v>8</v>
      </c>
      <c r="B109" s="25" t="s">
        <v>104</v>
      </c>
      <c r="C109" s="25" t="s">
        <v>208</v>
      </c>
      <c r="D109" s="25" t="s">
        <v>218</v>
      </c>
      <c r="E109" s="25" t="s">
        <v>218</v>
      </c>
      <c r="F109" s="25" t="s">
        <v>218</v>
      </c>
      <c r="G109" s="26" t="s">
        <v>230</v>
      </c>
      <c r="H109" s="27"/>
      <c r="I109" s="27" t="s">
        <v>267</v>
      </c>
      <c r="J109" s="27" t="s">
        <v>267</v>
      </c>
      <c r="K109" s="27">
        <v>0</v>
      </c>
      <c r="L109" s="27">
        <v>0</v>
      </c>
      <c r="M109" s="27">
        <v>0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>
        <v>0</v>
      </c>
      <c r="AB109" s="27">
        <v>0</v>
      </c>
      <c r="AC109" s="27">
        <v>0</v>
      </c>
      <c r="AD109" s="27">
        <v>0</v>
      </c>
      <c r="AE109" s="27">
        <v>0</v>
      </c>
      <c r="AF109" s="27">
        <v>0</v>
      </c>
      <c r="AG109" s="27">
        <v>0</v>
      </c>
      <c r="AH109" s="27">
        <v>0</v>
      </c>
      <c r="AI109" s="27">
        <v>0</v>
      </c>
      <c r="AJ109" s="27">
        <v>0</v>
      </c>
      <c r="AK109" s="27">
        <v>0</v>
      </c>
      <c r="AL109" s="27">
        <v>0</v>
      </c>
      <c r="AM109" s="27">
        <v>0</v>
      </c>
      <c r="AN109" s="27">
        <v>0</v>
      </c>
      <c r="AO109" s="27">
        <v>0</v>
      </c>
      <c r="AP109" s="27">
        <v>0</v>
      </c>
      <c r="AQ109" s="28">
        <v>0</v>
      </c>
    </row>
    <row r="110" spans="1:43" x14ac:dyDescent="0.35">
      <c r="A110" s="144" t="s">
        <v>8</v>
      </c>
      <c r="B110" s="144" t="s">
        <v>105</v>
      </c>
      <c r="C110" s="145" t="s">
        <v>209</v>
      </c>
      <c r="D110" s="146" t="s">
        <v>218</v>
      </c>
      <c r="E110" s="146" t="s">
        <v>218</v>
      </c>
      <c r="F110" s="146" t="s">
        <v>218</v>
      </c>
      <c r="G110" s="147" t="s">
        <v>219</v>
      </c>
      <c r="H110" s="148" t="s">
        <v>220</v>
      </c>
      <c r="I110" s="148" t="s">
        <v>221</v>
      </c>
      <c r="J110" s="148" t="s">
        <v>221</v>
      </c>
      <c r="K110" s="155">
        <f>(D111*E111*F111 + D112*E112*F112 + D113*E113*F113 + D114*E114*F114)/1000000000</f>
        <v>312.94578156599999</v>
      </c>
      <c r="M110" s="157"/>
    </row>
    <row r="111" spans="1:43" x14ac:dyDescent="0.35">
      <c r="A111" s="144" t="s">
        <v>9</v>
      </c>
      <c r="B111" s="144" t="s">
        <v>106</v>
      </c>
      <c r="C111" s="145" t="s">
        <v>210</v>
      </c>
      <c r="D111" s="149">
        <v>17988</v>
      </c>
      <c r="E111" s="149">
        <v>1.5</v>
      </c>
      <c r="F111" s="150">
        <v>14773</v>
      </c>
      <c r="G111" s="151" t="s">
        <v>222</v>
      </c>
      <c r="H111" s="152"/>
      <c r="I111" s="146" t="s">
        <v>223</v>
      </c>
      <c r="J111" s="146" t="s">
        <v>223</v>
      </c>
      <c r="K111" s="156">
        <f>((D111*E111*F111)/1000000000)/K110</f>
        <v>1.2737193133115761E-3</v>
      </c>
    </row>
    <row r="112" spans="1:43" x14ac:dyDescent="0.35">
      <c r="A112" s="144" t="s">
        <v>9</v>
      </c>
      <c r="B112" s="144" t="s">
        <v>107</v>
      </c>
      <c r="C112" s="145" t="s">
        <v>211</v>
      </c>
      <c r="D112" s="150">
        <v>848800</v>
      </c>
      <c r="E112" s="149">
        <v>1.1000000000000001</v>
      </c>
      <c r="F112" s="150">
        <v>7327</v>
      </c>
      <c r="G112" s="151" t="s">
        <v>222</v>
      </c>
      <c r="H112" s="152"/>
      <c r="I112" s="146" t="s">
        <v>223</v>
      </c>
      <c r="J112" s="146" t="s">
        <v>223</v>
      </c>
      <c r="K112" s="156">
        <f>((D112*E112*F112)/1000000000)/K110</f>
        <v>2.1860251081726834E-2</v>
      </c>
    </row>
    <row r="113" spans="1:13" x14ac:dyDescent="0.35">
      <c r="A113" s="144" t="s">
        <v>9</v>
      </c>
      <c r="B113" s="144" t="s">
        <v>293</v>
      </c>
      <c r="C113" s="145" t="s">
        <v>294</v>
      </c>
      <c r="D113" s="150">
        <v>585400</v>
      </c>
      <c r="E113" s="149">
        <v>1.6</v>
      </c>
      <c r="F113" s="150">
        <v>14773</v>
      </c>
      <c r="G113" s="151" t="s">
        <v>222</v>
      </c>
      <c r="H113" s="152"/>
      <c r="I113" s="146" t="s">
        <v>223</v>
      </c>
      <c r="J113" s="146" t="s">
        <v>223</v>
      </c>
      <c r="K113" s="156">
        <f>((D113*E113*F113)/1000000000)/K110</f>
        <v>4.4215271574388655E-2</v>
      </c>
    </row>
    <row r="114" spans="1:13" x14ac:dyDescent="0.35">
      <c r="A114" s="144" t="s">
        <v>9</v>
      </c>
      <c r="B114" s="144" t="s">
        <v>296</v>
      </c>
      <c r="C114" s="145" t="s">
        <v>297</v>
      </c>
      <c r="D114" s="150">
        <v>311800</v>
      </c>
      <c r="E114" s="149">
        <v>14.3</v>
      </c>
      <c r="F114" s="153">
        <v>65460</v>
      </c>
      <c r="G114" s="151" t="s">
        <v>222</v>
      </c>
      <c r="H114" s="154"/>
      <c r="I114" s="146" t="s">
        <v>223</v>
      </c>
      <c r="J114" s="146" t="s">
        <v>223</v>
      </c>
      <c r="K114" s="156">
        <f>((D114*E114*F114)/1000000000)/K110</f>
        <v>0.93265075803057296</v>
      </c>
    </row>
    <row r="115" spans="1:13" x14ac:dyDescent="0.35">
      <c r="A115" s="144" t="s">
        <v>8</v>
      </c>
      <c r="B115" s="144" t="s">
        <v>108</v>
      </c>
      <c r="C115" s="145" t="s">
        <v>212</v>
      </c>
      <c r="D115" s="146" t="s">
        <v>218</v>
      </c>
      <c r="E115" s="146" t="s">
        <v>218</v>
      </c>
      <c r="F115" s="146" t="s">
        <v>218</v>
      </c>
      <c r="G115" s="151" t="s">
        <v>224</v>
      </c>
      <c r="H115" s="146" t="s">
        <v>220</v>
      </c>
      <c r="I115" s="146" t="s">
        <v>221</v>
      </c>
      <c r="J115" s="146" t="s">
        <v>221</v>
      </c>
      <c r="K115" s="155">
        <f>(D116*E116*F116 + D117*E117*F117 + D118*E118*F118 )/1000000000</f>
        <v>35.218604791199994</v>
      </c>
    </row>
    <row r="116" spans="1:13" x14ac:dyDescent="0.35">
      <c r="A116" s="144" t="s">
        <v>9</v>
      </c>
      <c r="B116" s="144" t="s">
        <v>109</v>
      </c>
      <c r="C116" s="145" t="s">
        <v>295</v>
      </c>
      <c r="D116" s="150">
        <v>32700</v>
      </c>
      <c r="E116" s="149">
        <v>14.3</v>
      </c>
      <c r="F116" s="153">
        <v>65460</v>
      </c>
      <c r="G116" s="151" t="s">
        <v>222</v>
      </c>
      <c r="H116" s="146"/>
      <c r="I116" s="146" t="s">
        <v>223</v>
      </c>
      <c r="J116" s="146" t="s">
        <v>223</v>
      </c>
      <c r="K116" s="156">
        <f>((D116*E116*F116)/1000000000)/K115</f>
        <v>0.86913580993556006</v>
      </c>
    </row>
    <row r="117" spans="1:13" x14ac:dyDescent="0.35">
      <c r="A117" s="144" t="s">
        <v>9</v>
      </c>
      <c r="B117" s="144" t="s">
        <v>110</v>
      </c>
      <c r="C117" s="145" t="s">
        <v>213</v>
      </c>
      <c r="D117" s="150">
        <v>18800</v>
      </c>
      <c r="E117" s="149">
        <v>4.6364999999999998</v>
      </c>
      <c r="F117" s="150">
        <v>45876</v>
      </c>
      <c r="G117" s="151" t="s">
        <v>222</v>
      </c>
      <c r="H117" s="154"/>
      <c r="I117" s="146" t="s">
        <v>223</v>
      </c>
      <c r="J117" s="146" t="s">
        <v>223</v>
      </c>
      <c r="K117" s="156">
        <f>((D117*E117*F117)/1000000000)/K115</f>
        <v>0.11354329948354971</v>
      </c>
    </row>
    <row r="118" spans="1:13" x14ac:dyDescent="0.35">
      <c r="A118" s="144" t="s">
        <v>9</v>
      </c>
      <c r="B118" s="144" t="s">
        <v>291</v>
      </c>
      <c r="C118" s="145" t="s">
        <v>292</v>
      </c>
      <c r="D118" s="150">
        <v>50100</v>
      </c>
      <c r="E118" s="149">
        <v>0.25</v>
      </c>
      <c r="F118" s="150">
        <v>48704</v>
      </c>
      <c r="G118" s="151" t="s">
        <v>222</v>
      </c>
      <c r="H118" s="154"/>
      <c r="I118" s="146" t="s">
        <v>223</v>
      </c>
      <c r="J118" s="146" t="s">
        <v>223</v>
      </c>
      <c r="K118" s="156">
        <f>((D118*E118*F118)/1000000000)/K115</f>
        <v>1.7320890580890473E-2</v>
      </c>
    </row>
    <row r="119" spans="1:13" x14ac:dyDescent="0.35">
      <c r="A119" s="144" t="s">
        <v>8</v>
      </c>
      <c r="B119" s="144" t="s">
        <v>111</v>
      </c>
      <c r="C119" s="145" t="s">
        <v>214</v>
      </c>
      <c r="D119" s="146" t="s">
        <v>218</v>
      </c>
      <c r="E119" s="146" t="s">
        <v>218</v>
      </c>
      <c r="F119" s="146" t="s">
        <v>218</v>
      </c>
      <c r="G119" s="151" t="s">
        <v>225</v>
      </c>
      <c r="H119" s="146" t="s">
        <v>226</v>
      </c>
      <c r="I119" s="146" t="s">
        <v>227</v>
      </c>
      <c r="J119" s="146" t="s">
        <v>227</v>
      </c>
      <c r="K119" s="155">
        <f>(D120*E120*F120 )/1000000000</f>
        <v>35.513885448000003</v>
      </c>
      <c r="M119" s="157"/>
    </row>
    <row r="120" spans="1:13" x14ac:dyDescent="0.35">
      <c r="A120" s="144" t="s">
        <v>9</v>
      </c>
      <c r="B120" s="144" t="s">
        <v>112</v>
      </c>
      <c r="C120" s="145" t="s">
        <v>215</v>
      </c>
      <c r="D120" s="150">
        <v>71800</v>
      </c>
      <c r="E120" s="149">
        <v>11.16</v>
      </c>
      <c r="F120" s="150">
        <v>44321</v>
      </c>
      <c r="G120" s="151" t="s">
        <v>222</v>
      </c>
      <c r="H120" s="154"/>
      <c r="I120" s="146" t="s">
        <v>223</v>
      </c>
      <c r="J120" s="146" t="s">
        <v>223</v>
      </c>
      <c r="K120" s="156">
        <f>((D120*E120*F120)/1000000000)/K119</f>
        <v>1</v>
      </c>
    </row>
    <row r="121" spans="1:13" x14ac:dyDescent="0.35">
      <c r="A121" s="144" t="s">
        <v>8</v>
      </c>
      <c r="B121" s="144" t="s">
        <v>113</v>
      </c>
      <c r="C121" s="145" t="s">
        <v>216</v>
      </c>
      <c r="D121" s="146" t="s">
        <v>218</v>
      </c>
      <c r="E121" s="146" t="s">
        <v>218</v>
      </c>
      <c r="F121" s="146" t="s">
        <v>218</v>
      </c>
      <c r="G121" s="151" t="s">
        <v>228</v>
      </c>
      <c r="H121" s="146" t="s">
        <v>226</v>
      </c>
      <c r="I121" s="146" t="s">
        <v>227</v>
      </c>
      <c r="J121" s="146" t="s">
        <v>227</v>
      </c>
      <c r="K121" s="155">
        <f>(D122*E122*F122 )/1000000000</f>
        <v>3.0053316103800003</v>
      </c>
    </row>
    <row r="122" spans="1:13" x14ac:dyDescent="0.35">
      <c r="A122" s="144" t="s">
        <v>9</v>
      </c>
      <c r="B122" s="144" t="s">
        <v>114</v>
      </c>
      <c r="C122" s="145" t="s">
        <v>217</v>
      </c>
      <c r="D122" s="150">
        <v>92791</v>
      </c>
      <c r="E122" s="149">
        <v>1.86</v>
      </c>
      <c r="F122" s="150">
        <v>17413</v>
      </c>
      <c r="G122" s="151" t="s">
        <v>222</v>
      </c>
      <c r="H122" s="146"/>
      <c r="I122" s="146" t="s">
        <v>223</v>
      </c>
      <c r="J122" s="146" t="s">
        <v>223</v>
      </c>
      <c r="K122" s="156">
        <f>((D122*E122*F122)/1000000000)/K121</f>
        <v>1</v>
      </c>
    </row>
    <row r="123" spans="1:13" x14ac:dyDescent="0.35">
      <c r="A123" s="144" t="s">
        <v>8</v>
      </c>
      <c r="B123" s="144" t="s">
        <v>229</v>
      </c>
      <c r="C123" s="145" t="s">
        <v>298</v>
      </c>
      <c r="D123" s="146" t="s">
        <v>218</v>
      </c>
      <c r="E123" s="146" t="s">
        <v>218</v>
      </c>
      <c r="F123" s="146" t="s">
        <v>218</v>
      </c>
      <c r="G123" s="151" t="s">
        <v>222</v>
      </c>
      <c r="H123" s="146"/>
      <c r="I123" s="146"/>
      <c r="J123" s="146"/>
      <c r="K123" s="14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8812-56C4-475A-8CD7-45B90649F1BD}">
  <sheetPr>
    <tabColor rgb="FFC00000"/>
  </sheetPr>
  <dimension ref="A1:AK11"/>
  <sheetViews>
    <sheetView workbookViewId="0">
      <selection activeCell="B1" sqref="B1"/>
    </sheetView>
  </sheetViews>
  <sheetFormatPr defaultColWidth="8.90625" defaultRowHeight="14.5" x14ac:dyDescent="0.35"/>
  <cols>
    <col min="1" max="1" width="15.6328125" bestFit="1" customWidth="1"/>
    <col min="2" max="2" width="15.6328125" customWidth="1"/>
    <col min="3" max="4" width="10.453125" bestFit="1" customWidth="1"/>
    <col min="5" max="7" width="11.453125" bestFit="1" customWidth="1"/>
    <col min="8" max="8" width="10.90625" bestFit="1" customWidth="1"/>
    <col min="9" max="35" width="9.90625" bestFit="1" customWidth="1"/>
    <col min="36" max="36" width="14.90625" bestFit="1" customWidth="1"/>
  </cols>
  <sheetData>
    <row r="1" spans="1:37" ht="15" thickBot="1" x14ac:dyDescent="0.4">
      <c r="A1" s="46" t="s">
        <v>235</v>
      </c>
      <c r="B1" s="62" t="s">
        <v>240</v>
      </c>
      <c r="C1" s="47">
        <v>2018</v>
      </c>
      <c r="D1" s="47">
        <v>2019</v>
      </c>
      <c r="E1" s="47">
        <v>2020</v>
      </c>
      <c r="F1" s="47">
        <v>2021</v>
      </c>
      <c r="G1" s="47">
        <v>2022</v>
      </c>
      <c r="H1" s="47">
        <v>2023</v>
      </c>
      <c r="I1" s="47">
        <v>2024</v>
      </c>
      <c r="J1" s="47">
        <v>2025</v>
      </c>
      <c r="K1" s="47">
        <v>2026</v>
      </c>
      <c r="L1" s="47">
        <v>2027</v>
      </c>
      <c r="M1" s="47">
        <v>2028</v>
      </c>
      <c r="N1" s="47">
        <v>2029</v>
      </c>
      <c r="O1" s="47">
        <v>2030</v>
      </c>
      <c r="P1" s="47">
        <v>2031</v>
      </c>
      <c r="Q1" s="47">
        <v>2032</v>
      </c>
      <c r="R1" s="47">
        <v>2033</v>
      </c>
      <c r="S1" s="47">
        <v>2034</v>
      </c>
      <c r="T1" s="47">
        <v>2035</v>
      </c>
      <c r="U1" s="47">
        <v>2036</v>
      </c>
      <c r="V1" s="47">
        <v>2037</v>
      </c>
      <c r="W1" s="47">
        <v>2038</v>
      </c>
      <c r="X1" s="47">
        <v>2039</v>
      </c>
      <c r="Y1" s="47">
        <v>2040</v>
      </c>
      <c r="Z1" s="47">
        <v>2041</v>
      </c>
      <c r="AA1" s="47">
        <v>2042</v>
      </c>
      <c r="AB1" s="47">
        <v>2043</v>
      </c>
      <c r="AC1" s="47">
        <v>2044</v>
      </c>
      <c r="AD1" s="47">
        <v>2045</v>
      </c>
      <c r="AE1" s="47">
        <v>2046</v>
      </c>
      <c r="AF1" s="47">
        <v>2047</v>
      </c>
      <c r="AG1" s="47">
        <v>2048</v>
      </c>
      <c r="AH1" s="47">
        <v>2049</v>
      </c>
      <c r="AI1" s="48">
        <v>2050</v>
      </c>
      <c r="AJ1" s="65" t="s">
        <v>244</v>
      </c>
      <c r="AK1" s="65" t="s">
        <v>245</v>
      </c>
    </row>
    <row r="2" spans="1:37" ht="15" thickBot="1" x14ac:dyDescent="0.4">
      <c r="A2" s="49" t="s">
        <v>256</v>
      </c>
      <c r="B2" s="63" t="s">
        <v>261</v>
      </c>
      <c r="C2" s="50">
        <v>215023</v>
      </c>
      <c r="D2" s="50">
        <v>220727.6</v>
      </c>
      <c r="E2" s="50">
        <v>200939.9</v>
      </c>
      <c r="F2" s="50">
        <v>217321.1</v>
      </c>
      <c r="G2" s="50">
        <v>223838.6</v>
      </c>
      <c r="H2" s="72">
        <v>230600.7</v>
      </c>
      <c r="I2" s="50">
        <v>238502.8</v>
      </c>
      <c r="J2" s="50">
        <v>247481.7</v>
      </c>
      <c r="K2" s="50">
        <v>256798.7</v>
      </c>
      <c r="L2" s="50">
        <v>266466.40000000002</v>
      </c>
      <c r="M2" s="50">
        <v>276498</v>
      </c>
      <c r="N2" s="50">
        <v>286907.3</v>
      </c>
      <c r="O2" s="50">
        <v>297708.5</v>
      </c>
      <c r="P2" s="50">
        <v>308916.40000000002</v>
      </c>
      <c r="Q2" s="50">
        <v>320546.09999999998</v>
      </c>
      <c r="R2" s="50">
        <v>332613.7</v>
      </c>
      <c r="S2" s="50">
        <v>345135.6</v>
      </c>
      <c r="T2" s="50">
        <v>358128.9</v>
      </c>
      <c r="U2" s="50">
        <v>371611.4</v>
      </c>
      <c r="V2" s="50">
        <v>385601.4</v>
      </c>
      <c r="W2" s="50">
        <v>400118.2</v>
      </c>
      <c r="X2" s="50">
        <v>415181.4</v>
      </c>
      <c r="Y2" s="50">
        <v>430811.7</v>
      </c>
      <c r="Z2" s="50">
        <v>447030.5</v>
      </c>
      <c r="AA2" s="50">
        <v>445074.57277863938</v>
      </c>
      <c r="AB2" s="50">
        <v>454098.77772457182</v>
      </c>
      <c r="AC2" s="50">
        <v>463122.98267050419</v>
      </c>
      <c r="AD2" s="50">
        <v>472147.18761643663</v>
      </c>
      <c r="AE2" s="50">
        <v>481171.39256236888</v>
      </c>
      <c r="AF2" s="50">
        <v>490195.59750830132</v>
      </c>
      <c r="AG2" s="50">
        <v>499219.80245423369</v>
      </c>
      <c r="AH2" s="50">
        <v>508244.00740016613</v>
      </c>
      <c r="AI2" s="50">
        <v>517268.21234609839</v>
      </c>
      <c r="AJ2" t="s">
        <v>246</v>
      </c>
    </row>
    <row r="3" spans="1:37" ht="15" thickBot="1" x14ac:dyDescent="0.4">
      <c r="A3" s="49" t="s">
        <v>257</v>
      </c>
      <c r="B3" s="63" t="s">
        <v>258</v>
      </c>
      <c r="C3" s="69">
        <f>C2</f>
        <v>215023</v>
      </c>
      <c r="D3" s="69">
        <f>D2</f>
        <v>220727.6</v>
      </c>
      <c r="E3" s="69">
        <f t="shared" ref="E3:Z3" si="0">E2</f>
        <v>200939.9</v>
      </c>
      <c r="F3" s="69">
        <f t="shared" si="0"/>
        <v>217321.1</v>
      </c>
      <c r="G3" s="69">
        <f t="shared" si="0"/>
        <v>223838.6</v>
      </c>
      <c r="H3" s="73">
        <f t="shared" si="0"/>
        <v>230600.7</v>
      </c>
      <c r="I3" s="69">
        <f t="shared" si="0"/>
        <v>238502.8</v>
      </c>
      <c r="J3" s="69">
        <f t="shared" si="0"/>
        <v>247481.7</v>
      </c>
      <c r="K3" s="69">
        <f t="shared" si="0"/>
        <v>256798.7</v>
      </c>
      <c r="L3" s="69">
        <f t="shared" si="0"/>
        <v>266466.40000000002</v>
      </c>
      <c r="M3" s="69">
        <f t="shared" si="0"/>
        <v>276498</v>
      </c>
      <c r="N3" s="69">
        <f t="shared" si="0"/>
        <v>286907.3</v>
      </c>
      <c r="O3" s="69">
        <f t="shared" si="0"/>
        <v>297708.5</v>
      </c>
      <c r="P3" s="69">
        <f t="shared" si="0"/>
        <v>308916.40000000002</v>
      </c>
      <c r="Q3" s="69">
        <f t="shared" si="0"/>
        <v>320546.09999999998</v>
      </c>
      <c r="R3" s="69">
        <f t="shared" si="0"/>
        <v>332613.7</v>
      </c>
      <c r="S3" s="69">
        <f t="shared" si="0"/>
        <v>345135.6</v>
      </c>
      <c r="T3" s="69">
        <f t="shared" si="0"/>
        <v>358128.9</v>
      </c>
      <c r="U3" s="69">
        <f t="shared" si="0"/>
        <v>371611.4</v>
      </c>
      <c r="V3" s="69">
        <f t="shared" si="0"/>
        <v>385601.4</v>
      </c>
      <c r="W3" s="69">
        <f t="shared" si="0"/>
        <v>400118.2</v>
      </c>
      <c r="X3" s="69">
        <f t="shared" si="0"/>
        <v>415181.4</v>
      </c>
      <c r="Y3" s="69">
        <f t="shared" si="0"/>
        <v>430811.7</v>
      </c>
      <c r="Z3" s="69">
        <f t="shared" si="0"/>
        <v>447030.5</v>
      </c>
      <c r="AA3" s="69">
        <f>Z3*(1+AA5)</f>
        <v>463859.89036567486</v>
      </c>
      <c r="AB3" s="69">
        <f t="shared" ref="AB3:AI3" si="1">AA3*(1+AB5)</f>
        <v>481322.85803777573</v>
      </c>
      <c r="AC3" s="69">
        <f t="shared" si="1"/>
        <v>499443.25534811593</v>
      </c>
      <c r="AD3" s="69">
        <f t="shared" si="1"/>
        <v>518245.83259901241</v>
      </c>
      <c r="AE3" s="69">
        <f t="shared" si="1"/>
        <v>537756.27186924778</v>
      </c>
      <c r="AF3" s="69">
        <f t="shared" si="1"/>
        <v>558001.22209272813</v>
      </c>
      <c r="AG3" s="69">
        <f t="shared" si="1"/>
        <v>579008.33545774943</v>
      </c>
      <c r="AH3" s="69">
        <f t="shared" si="1"/>
        <v>600806.30517658987</v>
      </c>
      <c r="AI3" s="69">
        <f t="shared" si="1"/>
        <v>623424.90467701689</v>
      </c>
    </row>
    <row r="4" spans="1:37" ht="29.5" thickBot="1" x14ac:dyDescent="0.4">
      <c r="A4" s="51" t="s">
        <v>255</v>
      </c>
      <c r="B4" s="63" t="s">
        <v>242</v>
      </c>
      <c r="C4" s="52">
        <v>0</v>
      </c>
      <c r="D4" s="52">
        <v>2.6530185142984729E-2</v>
      </c>
      <c r="E4" s="52">
        <v>-8.9647601840458613E-2</v>
      </c>
      <c r="F4" s="52">
        <v>8.1522883210353003E-2</v>
      </c>
      <c r="G4" s="52">
        <v>2.9990185030353701E-2</v>
      </c>
      <c r="H4" s="74">
        <v>3.0209713606143024E-2</v>
      </c>
      <c r="I4" s="52">
        <v>3.4267458858537624E-2</v>
      </c>
      <c r="J4" s="52">
        <v>3.7646937478302243E-2</v>
      </c>
      <c r="K4" s="52">
        <v>3.7647228057670526E-2</v>
      </c>
      <c r="L4" s="52">
        <v>3.7646997434177085E-2</v>
      </c>
      <c r="M4" s="52">
        <v>3.7646772726317376E-2</v>
      </c>
      <c r="N4" s="52">
        <v>3.7646926921713675E-2</v>
      </c>
      <c r="O4" s="52">
        <v>3.7647003056387941E-2</v>
      </c>
      <c r="P4" s="52">
        <v>3.76472287489273E-2</v>
      </c>
      <c r="Q4" s="52">
        <v>3.7646754914921809E-2</v>
      </c>
      <c r="R4" s="52">
        <v>3.7647003036380841E-2</v>
      </c>
      <c r="S4" s="52">
        <v>3.7646976056608508E-2</v>
      </c>
      <c r="T4" s="52">
        <v>3.7646942245308936E-2</v>
      </c>
      <c r="U4" s="52">
        <v>3.7647059480538987E-2</v>
      </c>
      <c r="V4" s="52">
        <v>3.7646853675640732E-2</v>
      </c>
      <c r="W4" s="52">
        <v>3.7647166218794818E-2</v>
      </c>
      <c r="X4" s="52">
        <v>3.7646875348334594E-2</v>
      </c>
      <c r="Y4" s="52">
        <v>3.7646917708741255E-2</v>
      </c>
      <c r="Z4" s="52">
        <v>3.7647074116139344E-2</v>
      </c>
      <c r="AA4" s="52">
        <v>0</v>
      </c>
      <c r="AB4" s="52">
        <v>2.0275714448465421E-2</v>
      </c>
      <c r="AC4" s="52">
        <v>1.9872779643124033E-2</v>
      </c>
      <c r="AD4" s="52">
        <v>1.9485547648480317E-2</v>
      </c>
      <c r="AE4" s="52">
        <v>1.9113118075508587E-2</v>
      </c>
      <c r="AF4" s="52">
        <v>1.8754658081138367E-2</v>
      </c>
      <c r="AG4" s="52">
        <v>1.8409396150848852E-2</v>
      </c>
      <c r="AH4" s="52">
        <v>1.8076616555609756E-2</v>
      </c>
      <c r="AI4" s="53">
        <v>1.7755654399338638E-2</v>
      </c>
      <c r="AJ4" t="s">
        <v>246</v>
      </c>
    </row>
    <row r="5" spans="1:37" ht="29" x14ac:dyDescent="0.35">
      <c r="A5" s="58" t="s">
        <v>236</v>
      </c>
      <c r="B5" s="64" t="s">
        <v>243</v>
      </c>
      <c r="C5" s="59">
        <f>C4</f>
        <v>0</v>
      </c>
      <c r="D5" s="59">
        <f t="shared" ref="D5:Z5" si="2">D4</f>
        <v>2.6530185142984729E-2</v>
      </c>
      <c r="E5" s="59">
        <f t="shared" si="2"/>
        <v>-8.9647601840458613E-2</v>
      </c>
      <c r="F5" s="59">
        <f t="shared" si="2"/>
        <v>8.1522883210353003E-2</v>
      </c>
      <c r="G5" s="59">
        <f t="shared" si="2"/>
        <v>2.9990185030353701E-2</v>
      </c>
      <c r="H5" s="75">
        <f t="shared" si="2"/>
        <v>3.0209713606143024E-2</v>
      </c>
      <c r="I5" s="59">
        <f t="shared" si="2"/>
        <v>3.4267458858537624E-2</v>
      </c>
      <c r="J5" s="59">
        <f t="shared" si="2"/>
        <v>3.7646937478302243E-2</v>
      </c>
      <c r="K5" s="59">
        <f t="shared" si="2"/>
        <v>3.7647228057670526E-2</v>
      </c>
      <c r="L5" s="59">
        <f t="shared" si="2"/>
        <v>3.7646997434177085E-2</v>
      </c>
      <c r="M5" s="59">
        <f t="shared" si="2"/>
        <v>3.7646772726317376E-2</v>
      </c>
      <c r="N5" s="59">
        <f t="shared" si="2"/>
        <v>3.7646926921713675E-2</v>
      </c>
      <c r="O5" s="59">
        <f t="shared" si="2"/>
        <v>3.7647003056387941E-2</v>
      </c>
      <c r="P5" s="59">
        <f t="shared" si="2"/>
        <v>3.76472287489273E-2</v>
      </c>
      <c r="Q5" s="59">
        <f t="shared" si="2"/>
        <v>3.7646754914921809E-2</v>
      </c>
      <c r="R5" s="59">
        <f t="shared" si="2"/>
        <v>3.7647003036380841E-2</v>
      </c>
      <c r="S5" s="59">
        <f t="shared" si="2"/>
        <v>3.7646976056608508E-2</v>
      </c>
      <c r="T5" s="59">
        <f t="shared" si="2"/>
        <v>3.7646942245308936E-2</v>
      </c>
      <c r="U5" s="59">
        <f t="shared" si="2"/>
        <v>3.7647059480538987E-2</v>
      </c>
      <c r="V5" s="59">
        <f t="shared" si="2"/>
        <v>3.7646853675640732E-2</v>
      </c>
      <c r="W5" s="59">
        <f t="shared" si="2"/>
        <v>3.7647166218794818E-2</v>
      </c>
      <c r="X5" s="59">
        <f t="shared" si="2"/>
        <v>3.7646875348334594E-2</v>
      </c>
      <c r="Y5" s="59">
        <f t="shared" si="2"/>
        <v>3.7646917708741255E-2</v>
      </c>
      <c r="Z5" s="59">
        <f t="shared" si="2"/>
        <v>3.7647074116139344E-2</v>
      </c>
      <c r="AA5" s="70">
        <f>Z5</f>
        <v>3.7647074116139344E-2</v>
      </c>
      <c r="AB5" s="70">
        <f t="shared" ref="AB5:AI5" si="3">AA5</f>
        <v>3.7647074116139344E-2</v>
      </c>
      <c r="AC5" s="70">
        <f t="shared" si="3"/>
        <v>3.7647074116139344E-2</v>
      </c>
      <c r="AD5" s="70">
        <f t="shared" si="3"/>
        <v>3.7647074116139344E-2</v>
      </c>
      <c r="AE5" s="70">
        <f t="shared" si="3"/>
        <v>3.7647074116139344E-2</v>
      </c>
      <c r="AF5" s="70">
        <f t="shared" si="3"/>
        <v>3.7647074116139344E-2</v>
      </c>
      <c r="AG5" s="70">
        <f t="shared" si="3"/>
        <v>3.7647074116139344E-2</v>
      </c>
      <c r="AH5" s="70">
        <f t="shared" si="3"/>
        <v>3.7647074116139344E-2</v>
      </c>
      <c r="AI5" s="71">
        <f t="shared" si="3"/>
        <v>3.7647074116139344E-2</v>
      </c>
      <c r="AJ5" s="65" t="s">
        <v>259</v>
      </c>
    </row>
    <row r="6" spans="1:37" ht="29" x14ac:dyDescent="0.35">
      <c r="A6" s="60" t="s">
        <v>239</v>
      </c>
      <c r="B6" s="60" t="s">
        <v>241</v>
      </c>
      <c r="C6" s="5"/>
      <c r="D6" s="5"/>
      <c r="E6" s="5"/>
      <c r="F6" s="5"/>
      <c r="G6" s="5"/>
      <c r="H6" s="76">
        <v>-9.4288051561304924E-3</v>
      </c>
      <c r="I6" s="61">
        <f>H6</f>
        <v>-9.4288051561304924E-3</v>
      </c>
      <c r="J6" s="61">
        <f t="shared" ref="J6:AI6" si="4">I6</f>
        <v>-9.4288051561304924E-3</v>
      </c>
      <c r="K6" s="61">
        <f t="shared" si="4"/>
        <v>-9.4288051561304924E-3</v>
      </c>
      <c r="L6" s="61">
        <f t="shared" si="4"/>
        <v>-9.4288051561304924E-3</v>
      </c>
      <c r="M6" s="61">
        <f t="shared" si="4"/>
        <v>-9.4288051561304924E-3</v>
      </c>
      <c r="N6" s="61">
        <f t="shared" si="4"/>
        <v>-9.4288051561304924E-3</v>
      </c>
      <c r="O6" s="61">
        <f t="shared" si="4"/>
        <v>-9.4288051561304924E-3</v>
      </c>
      <c r="P6" s="61">
        <f t="shared" si="4"/>
        <v>-9.4288051561304924E-3</v>
      </c>
      <c r="Q6" s="61">
        <f t="shared" si="4"/>
        <v>-9.4288051561304924E-3</v>
      </c>
      <c r="R6" s="61">
        <f t="shared" si="4"/>
        <v>-9.4288051561304924E-3</v>
      </c>
      <c r="S6" s="61">
        <f t="shared" si="4"/>
        <v>-9.4288051561304924E-3</v>
      </c>
      <c r="T6" s="61">
        <f t="shared" si="4"/>
        <v>-9.4288051561304924E-3</v>
      </c>
      <c r="U6" s="61">
        <f t="shared" si="4"/>
        <v>-9.4288051561304924E-3</v>
      </c>
      <c r="V6" s="61">
        <f t="shared" si="4"/>
        <v>-9.4288051561304924E-3</v>
      </c>
      <c r="W6" s="61">
        <f t="shared" si="4"/>
        <v>-9.4288051561304924E-3</v>
      </c>
      <c r="X6" s="61">
        <f t="shared" si="4"/>
        <v>-9.4288051561304924E-3</v>
      </c>
      <c r="Y6" s="61">
        <f t="shared" si="4"/>
        <v>-9.4288051561304924E-3</v>
      </c>
      <c r="Z6" s="61">
        <f t="shared" si="4"/>
        <v>-9.4288051561304924E-3</v>
      </c>
      <c r="AA6" s="61">
        <f t="shared" si="4"/>
        <v>-9.4288051561304924E-3</v>
      </c>
      <c r="AB6" s="61">
        <f t="shared" si="4"/>
        <v>-9.4288051561304924E-3</v>
      </c>
      <c r="AC6" s="61">
        <f t="shared" si="4"/>
        <v>-9.4288051561304924E-3</v>
      </c>
      <c r="AD6" s="61">
        <f t="shared" si="4"/>
        <v>-9.4288051561304924E-3</v>
      </c>
      <c r="AE6" s="61">
        <f t="shared" si="4"/>
        <v>-9.4288051561304924E-3</v>
      </c>
      <c r="AF6" s="61">
        <f t="shared" si="4"/>
        <v>-9.4288051561304924E-3</v>
      </c>
      <c r="AG6" s="61">
        <f t="shared" si="4"/>
        <v>-9.4288051561304924E-3</v>
      </c>
      <c r="AH6" s="61">
        <f t="shared" si="4"/>
        <v>-9.4288051561304924E-3</v>
      </c>
      <c r="AI6" s="61">
        <f t="shared" si="4"/>
        <v>-9.4288051561304924E-3</v>
      </c>
      <c r="AJ6" t="s">
        <v>246</v>
      </c>
    </row>
    <row r="7" spans="1:37" x14ac:dyDescent="0.35">
      <c r="A7" s="68" t="s">
        <v>250</v>
      </c>
      <c r="B7" s="67" t="s">
        <v>249</v>
      </c>
      <c r="C7" s="66">
        <v>9792850</v>
      </c>
      <c r="D7" s="66">
        <v>9958829</v>
      </c>
      <c r="E7" s="66">
        <v>10121763</v>
      </c>
      <c r="F7" s="66">
        <v>10278345</v>
      </c>
      <c r="G7" s="66">
        <v>10432860</v>
      </c>
      <c r="H7" s="77">
        <f>G7+($AI$7-$G$7)/($AI$1-$G$1)</f>
        <v>10560257.857142856</v>
      </c>
      <c r="I7" s="66">
        <f t="shared" ref="I7:AH7" si="5">H7+($AI$7-$G$7)/($AI$1-$G$1)</f>
        <v>10687655.714285713</v>
      </c>
      <c r="J7" s="66">
        <f t="shared" si="5"/>
        <v>10815053.571428569</v>
      </c>
      <c r="K7" s="66">
        <f t="shared" si="5"/>
        <v>10942451.428571425</v>
      </c>
      <c r="L7" s="66">
        <f t="shared" si="5"/>
        <v>11069849.285714282</v>
      </c>
      <c r="M7" s="66">
        <f t="shared" si="5"/>
        <v>11197247.142857138</v>
      </c>
      <c r="N7" s="66">
        <f t="shared" si="5"/>
        <v>11324644.999999994</v>
      </c>
      <c r="O7" s="66">
        <f t="shared" si="5"/>
        <v>11452042.857142851</v>
      </c>
      <c r="P7" s="66">
        <f t="shared" si="5"/>
        <v>11579440.714285707</v>
      </c>
      <c r="Q7" s="66">
        <f t="shared" si="5"/>
        <v>11706838.571428563</v>
      </c>
      <c r="R7" s="66">
        <f t="shared" si="5"/>
        <v>11834236.42857142</v>
      </c>
      <c r="S7" s="66">
        <f t="shared" si="5"/>
        <v>11961634.285714276</v>
      </c>
      <c r="T7" s="66">
        <f t="shared" si="5"/>
        <v>12089032.142857132</v>
      </c>
      <c r="U7" s="66">
        <f t="shared" si="5"/>
        <v>12216429.999999989</v>
      </c>
      <c r="V7" s="66">
        <f t="shared" si="5"/>
        <v>12343827.857142845</v>
      </c>
      <c r="W7" s="66">
        <f t="shared" si="5"/>
        <v>12471225.714285702</v>
      </c>
      <c r="X7" s="66">
        <f t="shared" si="5"/>
        <v>12598623.571428558</v>
      </c>
      <c r="Y7" s="66">
        <f t="shared" si="5"/>
        <v>12726021.428571414</v>
      </c>
      <c r="Z7" s="66">
        <f t="shared" si="5"/>
        <v>12853419.285714271</v>
      </c>
      <c r="AA7" s="66">
        <f t="shared" si="5"/>
        <v>12980817.142857127</v>
      </c>
      <c r="AB7" s="66">
        <f t="shared" si="5"/>
        <v>13108214.999999983</v>
      </c>
      <c r="AC7" s="66">
        <f t="shared" si="5"/>
        <v>13235612.85714284</v>
      </c>
      <c r="AD7" s="66">
        <f t="shared" si="5"/>
        <v>13363010.714285696</v>
      </c>
      <c r="AE7" s="66">
        <f t="shared" si="5"/>
        <v>13490408.571428552</v>
      </c>
      <c r="AF7" s="66">
        <f t="shared" si="5"/>
        <v>13617806.428571409</v>
      </c>
      <c r="AG7" s="66">
        <f t="shared" si="5"/>
        <v>13745204.285714265</v>
      </c>
      <c r="AH7" s="66">
        <f t="shared" si="5"/>
        <v>13872602.142857121</v>
      </c>
      <c r="AI7" s="66">
        <v>14000000</v>
      </c>
      <c r="AJ7" t="s">
        <v>248</v>
      </c>
      <c r="AK7" t="s">
        <v>247</v>
      </c>
    </row>
    <row r="8" spans="1:37" ht="29" x14ac:dyDescent="0.35">
      <c r="A8" s="68" t="s">
        <v>263</v>
      </c>
      <c r="B8" s="67" t="s">
        <v>264</v>
      </c>
      <c r="C8">
        <f>C2/C7</f>
        <v>2.1957142200687237E-2</v>
      </c>
      <c r="D8">
        <f>D2/D7</f>
        <v>2.2164011451547165E-2</v>
      </c>
      <c r="E8">
        <f t="shared" ref="E8:AI8" si="6">E2/E7</f>
        <v>1.9852262891355981E-2</v>
      </c>
      <c r="F8">
        <f t="shared" si="6"/>
        <v>2.1143588778154459E-2</v>
      </c>
      <c r="G8">
        <f t="shared" si="6"/>
        <v>2.1455152278473975E-2</v>
      </c>
      <c r="H8" s="78">
        <f t="shared" si="6"/>
        <v>2.1836654286242065E-2</v>
      </c>
      <c r="I8">
        <f t="shared" si="6"/>
        <v>2.2315726327262201E-2</v>
      </c>
      <c r="J8">
        <f t="shared" si="6"/>
        <v>2.2883076663975318E-2</v>
      </c>
      <c r="K8">
        <f t="shared" si="6"/>
        <v>2.3468114222511653E-2</v>
      </c>
      <c r="L8">
        <f t="shared" si="6"/>
        <v>2.4071366567192273E-2</v>
      </c>
      <c r="M8">
        <f t="shared" si="6"/>
        <v>2.4693390837263199E-2</v>
      </c>
      <c r="N8">
        <f t="shared" si="6"/>
        <v>2.5334772083363332E-2</v>
      </c>
      <c r="O8">
        <f t="shared" si="6"/>
        <v>2.5996104250894738E-2</v>
      </c>
      <c r="P8">
        <f t="shared" si="6"/>
        <v>2.667800696270985E-2</v>
      </c>
      <c r="Q8">
        <f t="shared" si="6"/>
        <v>2.7381098495909674E-2</v>
      </c>
      <c r="R8">
        <f t="shared" si="6"/>
        <v>2.810605500469554E-2</v>
      </c>
      <c r="S8">
        <f t="shared" si="6"/>
        <v>2.8853548917825871E-2</v>
      </c>
      <c r="T8">
        <f t="shared" si="6"/>
        <v>2.9624282222758615E-2</v>
      </c>
      <c r="U8">
        <f t="shared" si="6"/>
        <v>3.0418984924401021E-2</v>
      </c>
      <c r="V8">
        <f t="shared" si="6"/>
        <v>3.1238397396871426E-2</v>
      </c>
      <c r="W8">
        <f t="shared" si="6"/>
        <v>3.208330994616411E-2</v>
      </c>
      <c r="X8">
        <f t="shared" si="6"/>
        <v>3.2954504723957126E-2</v>
      </c>
      <c r="Y8">
        <f t="shared" si="6"/>
        <v>3.3852818999092447E-2</v>
      </c>
      <c r="Z8">
        <f t="shared" si="6"/>
        <v>3.4779111305957705E-2</v>
      </c>
      <c r="AA8">
        <f t="shared" si="6"/>
        <v>3.4287099793524768E-2</v>
      </c>
      <c r="AB8">
        <f t="shared" si="6"/>
        <v>3.4642304671122073E-2</v>
      </c>
      <c r="AC8">
        <f t="shared" si="6"/>
        <v>3.4990671581979028E-2</v>
      </c>
      <c r="AD8">
        <f t="shared" si="6"/>
        <v>3.5332396097811157E-2</v>
      </c>
      <c r="AE8">
        <f t="shared" si="6"/>
        <v>3.5667666402739336E-2</v>
      </c>
      <c r="AF8">
        <f t="shared" si="6"/>
        <v>3.5996663638853461E-2</v>
      </c>
      <c r="AG8">
        <f t="shared" si="6"/>
        <v>3.631956223255884E-2</v>
      </c>
      <c r="AH8">
        <f t="shared" si="6"/>
        <v>3.6636530202940797E-2</v>
      </c>
      <c r="AI8">
        <f t="shared" si="6"/>
        <v>3.6947729453292742E-2</v>
      </c>
    </row>
    <row r="9" spans="1:37" x14ac:dyDescent="0.35">
      <c r="A9" s="68" t="s">
        <v>251</v>
      </c>
      <c r="B9" s="67" t="s">
        <v>252</v>
      </c>
      <c r="C9">
        <f>C3/C7</f>
        <v>2.1957142200687237E-2</v>
      </c>
      <c r="D9">
        <f>D3/D7</f>
        <v>2.2164011451547165E-2</v>
      </c>
      <c r="E9">
        <f t="shared" ref="E9:AI9" si="7">E3/E7</f>
        <v>1.9852262891355981E-2</v>
      </c>
      <c r="F9">
        <f t="shared" si="7"/>
        <v>2.1143588778154459E-2</v>
      </c>
      <c r="G9">
        <f t="shared" si="7"/>
        <v>2.1455152278473975E-2</v>
      </c>
      <c r="H9" s="78">
        <f t="shared" si="7"/>
        <v>2.1836654286242065E-2</v>
      </c>
      <c r="I9">
        <f t="shared" si="7"/>
        <v>2.2315726327262201E-2</v>
      </c>
      <c r="J9">
        <f t="shared" si="7"/>
        <v>2.2883076663975318E-2</v>
      </c>
      <c r="K9">
        <f t="shared" si="7"/>
        <v>2.3468114222511653E-2</v>
      </c>
      <c r="L9">
        <f t="shared" si="7"/>
        <v>2.4071366567192273E-2</v>
      </c>
      <c r="M9">
        <f t="shared" si="7"/>
        <v>2.4693390837263199E-2</v>
      </c>
      <c r="N9">
        <f t="shared" si="7"/>
        <v>2.5334772083363332E-2</v>
      </c>
      <c r="O9">
        <f t="shared" si="7"/>
        <v>2.5996104250894738E-2</v>
      </c>
      <c r="P9">
        <f t="shared" si="7"/>
        <v>2.667800696270985E-2</v>
      </c>
      <c r="Q9">
        <f t="shared" si="7"/>
        <v>2.7381098495909674E-2</v>
      </c>
      <c r="R9">
        <f t="shared" si="7"/>
        <v>2.810605500469554E-2</v>
      </c>
      <c r="S9">
        <f t="shared" si="7"/>
        <v>2.8853548917825871E-2</v>
      </c>
      <c r="T9">
        <f t="shared" si="7"/>
        <v>2.9624282222758615E-2</v>
      </c>
      <c r="U9">
        <f t="shared" si="7"/>
        <v>3.0418984924401021E-2</v>
      </c>
      <c r="V9">
        <f t="shared" si="7"/>
        <v>3.1238397396871426E-2</v>
      </c>
      <c r="W9">
        <f t="shared" si="7"/>
        <v>3.208330994616411E-2</v>
      </c>
      <c r="X9">
        <f t="shared" si="7"/>
        <v>3.2954504723957126E-2</v>
      </c>
      <c r="Y9">
        <f t="shared" si="7"/>
        <v>3.3852818999092447E-2</v>
      </c>
      <c r="Z9">
        <f t="shared" si="7"/>
        <v>3.4779111305957705E-2</v>
      </c>
      <c r="AA9">
        <f t="shared" si="7"/>
        <v>3.5734259658755006E-2</v>
      </c>
      <c r="AB9">
        <f t="shared" si="7"/>
        <v>3.6719176336196528E-2</v>
      </c>
      <c r="AC9">
        <f t="shared" si="7"/>
        <v>3.7734803876390374E-2</v>
      </c>
      <c r="AD9">
        <f t="shared" si="7"/>
        <v>3.8782116072464339E-2</v>
      </c>
      <c r="AE9">
        <f t="shared" si="7"/>
        <v>3.9862119002693978E-2</v>
      </c>
      <c r="AF9">
        <f t="shared" si="7"/>
        <v>4.0975852096266425E-2</v>
      </c>
      <c r="AG9">
        <f t="shared" si="7"/>
        <v>4.2124389235853502E-2</v>
      </c>
      <c r="AH9">
        <f t="shared" si="7"/>
        <v>4.3308839898211861E-2</v>
      </c>
      <c r="AI9">
        <f t="shared" si="7"/>
        <v>4.4530350334072634E-2</v>
      </c>
    </row>
    <row r="10" spans="1:37" ht="29" x14ac:dyDescent="0.35">
      <c r="A10" s="68" t="s">
        <v>260</v>
      </c>
      <c r="B10" s="67" t="s">
        <v>262</v>
      </c>
      <c r="D10" s="57">
        <f>(D8-C8)/C8</f>
        <v>9.4215016220760128E-3</v>
      </c>
      <c r="E10" s="57">
        <f t="shared" ref="E10:AI11" si="8">(E8-D8)/D8</f>
        <v>-0.10430190244419008</v>
      </c>
      <c r="F10" s="57">
        <f t="shared" si="8"/>
        <v>6.5046785541044969E-2</v>
      </c>
      <c r="G10" s="57">
        <f t="shared" si="8"/>
        <v>1.4735601585357307E-2</v>
      </c>
      <c r="H10" s="79">
        <f t="shared" si="8"/>
        <v>1.7781370312195489E-2</v>
      </c>
      <c r="I10" s="57">
        <f t="shared" si="8"/>
        <v>2.193889387725342E-2</v>
      </c>
      <c r="J10" s="57">
        <f t="shared" si="8"/>
        <v>2.5423789859799834E-2</v>
      </c>
      <c r="K10" s="57">
        <f t="shared" si="8"/>
        <v>2.5566385461503794E-2</v>
      </c>
      <c r="L10" s="57">
        <f t="shared" si="8"/>
        <v>2.5705190411164484E-2</v>
      </c>
      <c r="M10" s="57">
        <f t="shared" si="8"/>
        <v>2.5840837425437465E-2</v>
      </c>
      <c r="N10" s="57">
        <f t="shared" si="8"/>
        <v>2.597380207226406E-2</v>
      </c>
      <c r="O10" s="57">
        <f t="shared" si="8"/>
        <v>2.6103734636147968E-2</v>
      </c>
      <c r="P10" s="57">
        <f t="shared" si="8"/>
        <v>2.6230957732508789E-2</v>
      </c>
      <c r="Q10" s="57">
        <f t="shared" si="8"/>
        <v>2.6354724855668404E-2</v>
      </c>
      <c r="R10" s="57">
        <f t="shared" si="8"/>
        <v>2.6476531206159025E-2</v>
      </c>
      <c r="S10" s="57">
        <f t="shared" si="8"/>
        <v>2.6595476063981587E-2</v>
      </c>
      <c r="T10" s="57">
        <f t="shared" si="8"/>
        <v>2.6711906640246318E-2</v>
      </c>
      <c r="U10" s="57">
        <f t="shared" si="8"/>
        <v>2.6826057612693188E-2</v>
      </c>
      <c r="V10" s="57">
        <f t="shared" si="8"/>
        <v>2.6937535046184322E-2</v>
      </c>
      <c r="W10" s="57">
        <f t="shared" si="8"/>
        <v>2.7047243767290806E-2</v>
      </c>
      <c r="X10" s="57">
        <f t="shared" si="8"/>
        <v>2.7154142738230056E-2</v>
      </c>
      <c r="Y10" s="57">
        <f t="shared" si="8"/>
        <v>2.7259225488595155E-2</v>
      </c>
      <c r="Z10" s="57">
        <f t="shared" si="8"/>
        <v>2.736233892043349E-2</v>
      </c>
      <c r="AA10" s="57">
        <f t="shared" si="8"/>
        <v>-1.4146753437850343E-2</v>
      </c>
      <c r="AB10" s="57">
        <f t="shared" si="8"/>
        <v>1.0359723620146689E-2</v>
      </c>
      <c r="AC10" s="57">
        <f t="shared" si="8"/>
        <v>1.0056112437211915E-2</v>
      </c>
      <c r="AD10" s="57">
        <f t="shared" si="8"/>
        <v>9.7661605331440474E-3</v>
      </c>
      <c r="AE10" s="57">
        <f t="shared" si="8"/>
        <v>9.4890339166368784E-3</v>
      </c>
      <c r="AF10" s="57">
        <f t="shared" si="8"/>
        <v>9.2239630257632509E-3</v>
      </c>
      <c r="AG10" s="57">
        <f t="shared" si="8"/>
        <v>8.9702367126283829E-3</v>
      </c>
      <c r="AH10" s="57">
        <f t="shared" si="8"/>
        <v>8.7271968850386981E-3</v>
      </c>
      <c r="AI10" s="57">
        <f t="shared" si="8"/>
        <v>8.4942337232297681E-3</v>
      </c>
    </row>
    <row r="11" spans="1:37" ht="29" x14ac:dyDescent="0.35">
      <c r="A11" s="68" t="s">
        <v>253</v>
      </c>
      <c r="B11" s="67" t="s">
        <v>254</v>
      </c>
      <c r="D11" s="57">
        <f>(D9-C9)/C9</f>
        <v>9.4215016220760128E-3</v>
      </c>
      <c r="E11" s="57">
        <f t="shared" si="8"/>
        <v>-0.10430190244419008</v>
      </c>
      <c r="F11" s="57">
        <f t="shared" si="8"/>
        <v>6.5046785541044969E-2</v>
      </c>
      <c r="G11" s="57">
        <f t="shared" si="8"/>
        <v>1.4735601585357307E-2</v>
      </c>
      <c r="H11" s="79">
        <f t="shared" si="8"/>
        <v>1.7781370312195489E-2</v>
      </c>
      <c r="I11" s="57">
        <f t="shared" si="8"/>
        <v>2.193889387725342E-2</v>
      </c>
      <c r="J11" s="57">
        <f t="shared" si="8"/>
        <v>2.5423789859799834E-2</v>
      </c>
      <c r="K11" s="57">
        <f t="shared" si="8"/>
        <v>2.5566385461503794E-2</v>
      </c>
      <c r="L11" s="57">
        <f t="shared" si="8"/>
        <v>2.5705190411164484E-2</v>
      </c>
      <c r="M11" s="57">
        <f t="shared" si="8"/>
        <v>2.5840837425437465E-2</v>
      </c>
      <c r="N11" s="57">
        <f t="shared" si="8"/>
        <v>2.597380207226406E-2</v>
      </c>
      <c r="O11" s="57">
        <f t="shared" si="8"/>
        <v>2.6103734636147968E-2</v>
      </c>
      <c r="P11" s="57">
        <f t="shared" si="8"/>
        <v>2.6230957732508789E-2</v>
      </c>
      <c r="Q11" s="57">
        <f t="shared" si="8"/>
        <v>2.6354724855668404E-2</v>
      </c>
      <c r="R11" s="57">
        <f t="shared" si="8"/>
        <v>2.6476531206159025E-2</v>
      </c>
      <c r="S11" s="57">
        <f t="shared" si="8"/>
        <v>2.6595476063981587E-2</v>
      </c>
      <c r="T11" s="57">
        <f t="shared" si="8"/>
        <v>2.6711906640246318E-2</v>
      </c>
      <c r="U11" s="57">
        <f t="shared" si="8"/>
        <v>2.6826057612693188E-2</v>
      </c>
      <c r="V11" s="57">
        <f t="shared" si="8"/>
        <v>2.6937535046184322E-2</v>
      </c>
      <c r="W11" s="57">
        <f t="shared" si="8"/>
        <v>2.7047243767290806E-2</v>
      </c>
      <c r="X11" s="57">
        <f t="shared" si="8"/>
        <v>2.7154142738230056E-2</v>
      </c>
      <c r="Y11" s="57">
        <f t="shared" si="8"/>
        <v>2.7259225488595155E-2</v>
      </c>
      <c r="Z11" s="57">
        <f t="shared" si="8"/>
        <v>2.736233892043349E-2</v>
      </c>
      <c r="AA11" s="57">
        <f t="shared" si="8"/>
        <v>2.7463276574110827E-2</v>
      </c>
      <c r="AB11" s="57">
        <f t="shared" si="8"/>
        <v>2.7562252215297098E-2</v>
      </c>
      <c r="AC11" s="57">
        <f t="shared" si="8"/>
        <v>2.7659322499363218E-2</v>
      </c>
      <c r="AD11" s="57">
        <f t="shared" si="8"/>
        <v>2.7754541921158324E-2</v>
      </c>
      <c r="AE11" s="57">
        <f t="shared" si="8"/>
        <v>2.7847962917022261E-2</v>
      </c>
      <c r="AF11" s="57">
        <f t="shared" si="8"/>
        <v>2.7939635961078194E-2</v>
      </c>
      <c r="AG11" s="57">
        <f t="shared" si="8"/>
        <v>2.802960965616446E-2</v>
      </c>
      <c r="AH11" s="57">
        <f t="shared" si="8"/>
        <v>2.8117930819759707E-2</v>
      </c>
      <c r="AI11" s="57">
        <f t="shared" si="8"/>
        <v>2.8204644565212815E-2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F1E3411D7E7846976F93E821C2CC95" ma:contentTypeVersion="13" ma:contentTypeDescription="Create a new document." ma:contentTypeScope="" ma:versionID="98faf63825b6d1b3e0c16e1ba1308990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b995aacb9ef514259b66d85453a8cbb6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BED8A2-6046-4789-9601-0BDD74FE0F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27FB78E-86A9-4672-8355-518E46469C67}"/>
</file>

<file path=customXml/itemProps3.xml><?xml version="1.0" encoding="utf-8"?>
<ds:datastoreItem xmlns:ds="http://schemas.openxmlformats.org/officeDocument/2006/customXml" ds:itemID="{FE8EA4ED-26FC-4F00-96CB-7F3F0CBDF9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Demand_Projection</vt:lpstr>
      <vt:lpstr>growth_formula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 Rodríguez Delgado</dc:creator>
  <cp:lastModifiedBy>Luis Victor Gallardo</cp:lastModifiedBy>
  <dcterms:created xsi:type="dcterms:W3CDTF">2023-08-03T05:43:35Z</dcterms:created>
  <dcterms:modified xsi:type="dcterms:W3CDTF">2024-06-04T00:21:19Z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