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HON/Documentos compartidos/Decarb_HON/04_Model/HON_Model_LULUCF_20241203/"/>
    </mc:Choice>
  </mc:AlternateContent>
  <xr:revisionPtr revIDLastSave="83" documentId="13_ncr:1_{DF27F0B6-0C70-4414-ABA2-BF6D65899BB3}" xr6:coauthVersionLast="47" xr6:coauthVersionMax="47" xr10:uidLastSave="{DCD5ED97-10C9-4212-8664-AD4089525EAF}"/>
  <bookViews>
    <workbookView xWindow="-108" yWindow="-108" windowWidth="23256" windowHeight="12456" tabRatio="705" activeTab="8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T_Elasticity" sheetId="15" r:id="rId8"/>
    <sheet name="SmartGrid" sheetId="14" r:id="rId9"/>
    <sheet name="Efficiency" sheetId="9" r:id="rId10"/>
  </sheets>
  <definedNames>
    <definedName name="_xlnm._FilterDatabase" localSheetId="5" hidden="1">Electrical!$A$1:$Q$50</definedName>
    <definedName name="_xlnm._FilterDatabase" localSheetId="8" hidden="1">SmartGrid!$A$1:$AQ$162</definedName>
    <definedName name="_xlnm._FilterDatabase" localSheetId="6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62" i="14" l="1"/>
  <c r="AW258" i="14"/>
  <c r="AX263" i="14"/>
  <c r="AX262" i="14"/>
  <c r="AX259" i="14"/>
  <c r="AX258" i="14"/>
  <c r="AX260" i="14"/>
  <c r="AX261" i="14"/>
  <c r="AW259" i="14"/>
  <c r="AW260" i="14"/>
  <c r="AW261" i="14"/>
  <c r="AW263" i="14"/>
  <c r="AQ266" i="14"/>
  <c r="S226" i="14"/>
  <c r="R226" i="14"/>
  <c r="D234" i="14"/>
  <c r="K218" i="14"/>
  <c r="K210" i="14"/>
  <c r="K194" i="14"/>
  <c r="H194" i="14"/>
  <c r="F194" i="14"/>
  <c r="K202" i="14" l="1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AP266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K267" i="14"/>
  <c r="K268" i="14"/>
  <c r="K269" i="14"/>
  <c r="K270" i="14"/>
  <c r="K271" i="14"/>
  <c r="K266" i="14"/>
  <c r="S212" i="14"/>
  <c r="S260" i="14"/>
  <c r="L202" i="14"/>
  <c r="M202" i="14"/>
  <c r="N202" i="14"/>
  <c r="O202" i="14"/>
  <c r="P202" i="14"/>
  <c r="Q202" i="14"/>
  <c r="R202" i="14"/>
  <c r="S202" i="14"/>
  <c r="T202" i="14"/>
  <c r="U202" i="14"/>
  <c r="V202" i="14"/>
  <c r="W202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K203" i="14"/>
  <c r="K204" i="14"/>
  <c r="K205" i="14"/>
  <c r="K206" i="14"/>
  <c r="K207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AP258" i="14"/>
  <c r="AQ258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L260" i="14"/>
  <c r="M260" i="14"/>
  <c r="N260" i="14"/>
  <c r="O260" i="14"/>
  <c r="P260" i="14"/>
  <c r="Q260" i="14"/>
  <c r="R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K259" i="14"/>
  <c r="K260" i="14"/>
  <c r="K261" i="14"/>
  <c r="K262" i="14"/>
  <c r="K263" i="14"/>
  <c r="K258" i="14"/>
  <c r="S252" i="14"/>
  <c r="S250" i="14"/>
  <c r="S244" i="14"/>
  <c r="L218" i="14"/>
  <c r="M218" i="14"/>
  <c r="N218" i="14"/>
  <c r="O218" i="14"/>
  <c r="P218" i="14"/>
  <c r="Q218" i="14"/>
  <c r="R218" i="14"/>
  <c r="S218" i="14"/>
  <c r="T218" i="14"/>
  <c r="U218" i="14"/>
  <c r="V218" i="14"/>
  <c r="W218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L222" i="14"/>
  <c r="M222" i="14"/>
  <c r="N222" i="14"/>
  <c r="O222" i="14"/>
  <c r="P222" i="14"/>
  <c r="Q222" i="14"/>
  <c r="R222" i="14"/>
  <c r="S222" i="14"/>
  <c r="T222" i="14"/>
  <c r="U222" i="14"/>
  <c r="V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K219" i="14"/>
  <c r="K220" i="14"/>
  <c r="K221" i="14"/>
  <c r="K222" i="14"/>
  <c r="K223" i="14"/>
  <c r="C219" i="14"/>
  <c r="C220" i="14"/>
  <c r="C221" i="14"/>
  <c r="C222" i="14"/>
  <c r="C223" i="14"/>
  <c r="C218" i="14"/>
  <c r="AE215" i="14"/>
  <c r="C211" i="14"/>
  <c r="C212" i="14"/>
  <c r="C213" i="14"/>
  <c r="C214" i="14"/>
  <c r="C215" i="14"/>
  <c r="C210" i="14"/>
  <c r="C251" i="14"/>
  <c r="C252" i="14"/>
  <c r="C253" i="14"/>
  <c r="C254" i="14"/>
  <c r="C255" i="14"/>
  <c r="C250" i="14"/>
  <c r="S191" i="14"/>
  <c r="S228" i="14" s="1"/>
  <c r="C243" i="14"/>
  <c r="C244" i="14"/>
  <c r="C245" i="14"/>
  <c r="C246" i="14"/>
  <c r="C247" i="14"/>
  <c r="C242" i="14"/>
  <c r="L234" i="14"/>
  <c r="L250" i="14" s="1"/>
  <c r="M234" i="14"/>
  <c r="N234" i="14"/>
  <c r="N250" i="14" s="1"/>
  <c r="O234" i="14"/>
  <c r="P234" i="14"/>
  <c r="P242" i="14" s="1"/>
  <c r="Q234" i="14"/>
  <c r="Q242" i="14" s="1"/>
  <c r="R234" i="14"/>
  <c r="R250" i="14" s="1"/>
  <c r="L235" i="14"/>
  <c r="L251" i="14" s="1"/>
  <c r="M235" i="14"/>
  <c r="M251" i="14" s="1"/>
  <c r="N235" i="14"/>
  <c r="O235" i="14"/>
  <c r="O251" i="14" s="1"/>
  <c r="P235" i="14"/>
  <c r="Q235" i="14"/>
  <c r="Q243" i="14" s="1"/>
  <c r="R235" i="14"/>
  <c r="R243" i="14" s="1"/>
  <c r="L236" i="14"/>
  <c r="L252" i="14" s="1"/>
  <c r="M236" i="14"/>
  <c r="M252" i="14" s="1"/>
  <c r="N236" i="14"/>
  <c r="N252" i="14" s="1"/>
  <c r="O236" i="14"/>
  <c r="P236" i="14"/>
  <c r="P244" i="14" s="1"/>
  <c r="Q236" i="14"/>
  <c r="R236" i="14"/>
  <c r="R244" i="14" s="1"/>
  <c r="L237" i="14"/>
  <c r="L253" i="14" s="1"/>
  <c r="M237" i="14"/>
  <c r="M253" i="14" s="1"/>
  <c r="N237" i="14"/>
  <c r="N253" i="14" s="1"/>
  <c r="O237" i="14"/>
  <c r="O253" i="14" s="1"/>
  <c r="P237" i="14"/>
  <c r="Q237" i="14"/>
  <c r="Q253" i="14" s="1"/>
  <c r="R237" i="14"/>
  <c r="L238" i="14"/>
  <c r="L254" i="14" s="1"/>
  <c r="M238" i="14"/>
  <c r="M254" i="14" s="1"/>
  <c r="N238" i="14"/>
  <c r="N254" i="14" s="1"/>
  <c r="O238" i="14"/>
  <c r="O246" i="14" s="1"/>
  <c r="P238" i="14"/>
  <c r="P254" i="14" s="1"/>
  <c r="Q238" i="14"/>
  <c r="R238" i="14"/>
  <c r="R254" i="14" s="1"/>
  <c r="L239" i="14"/>
  <c r="M239" i="14"/>
  <c r="M255" i="14" s="1"/>
  <c r="N239" i="14"/>
  <c r="N255" i="14" s="1"/>
  <c r="O239" i="14"/>
  <c r="O255" i="14" s="1"/>
  <c r="P239" i="14"/>
  <c r="P247" i="14" s="1"/>
  <c r="Q239" i="14"/>
  <c r="Q255" i="14" s="1"/>
  <c r="R239" i="14"/>
  <c r="K234" i="14"/>
  <c r="K250" i="14" s="1"/>
  <c r="K235" i="14"/>
  <c r="K236" i="14"/>
  <c r="K244" i="14" s="1"/>
  <c r="K237" i="14"/>
  <c r="K245" i="14" s="1"/>
  <c r="K238" i="14"/>
  <c r="K246" i="14" s="1"/>
  <c r="K239" i="14"/>
  <c r="K247" i="14" s="1"/>
  <c r="C235" i="14"/>
  <c r="C236" i="14"/>
  <c r="C237" i="14"/>
  <c r="C238" i="14"/>
  <c r="C239" i="14"/>
  <c r="C234" i="14"/>
  <c r="C227" i="14"/>
  <c r="C228" i="14"/>
  <c r="C229" i="14"/>
  <c r="C230" i="14"/>
  <c r="C231" i="14"/>
  <c r="C226" i="14"/>
  <c r="C203" i="14"/>
  <c r="C204" i="14"/>
  <c r="C205" i="14"/>
  <c r="C206" i="14"/>
  <c r="C207" i="14"/>
  <c r="C202" i="14"/>
  <c r="C195" i="14"/>
  <c r="C196" i="14"/>
  <c r="C197" i="14"/>
  <c r="C198" i="14"/>
  <c r="C199" i="14"/>
  <c r="C194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K182" i="14"/>
  <c r="K183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AK174" i="14"/>
  <c r="AL174" i="14"/>
  <c r="AM174" i="14"/>
  <c r="AN174" i="14"/>
  <c r="AO174" i="14"/>
  <c r="AP174" i="14"/>
  <c r="AQ174" i="14"/>
  <c r="K174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K166" i="14"/>
  <c r="K167" i="14"/>
  <c r="L190" i="14"/>
  <c r="L210" i="14" s="1"/>
  <c r="M190" i="14"/>
  <c r="M210" i="14" s="1"/>
  <c r="N190" i="14"/>
  <c r="N210" i="14" s="1"/>
  <c r="O190" i="14"/>
  <c r="O210" i="14" s="1"/>
  <c r="P190" i="14"/>
  <c r="P210" i="14" s="1"/>
  <c r="Q190" i="14"/>
  <c r="Q210" i="14" s="1"/>
  <c r="R190" i="14"/>
  <c r="R210" i="14" s="1"/>
  <c r="S190" i="14"/>
  <c r="S210" i="14" s="1"/>
  <c r="T190" i="14"/>
  <c r="T210" i="14" s="1"/>
  <c r="U190" i="14"/>
  <c r="U210" i="14" s="1"/>
  <c r="V190" i="14"/>
  <c r="V210" i="14" s="1"/>
  <c r="W190" i="14"/>
  <c r="W210" i="14" s="1"/>
  <c r="X190" i="14"/>
  <c r="X210" i="14" s="1"/>
  <c r="Y190" i="14"/>
  <c r="Y210" i="14" s="1"/>
  <c r="Z190" i="14"/>
  <c r="Z210" i="14" s="1"/>
  <c r="AA190" i="14"/>
  <c r="AA210" i="14" s="1"/>
  <c r="AB190" i="14"/>
  <c r="AB210" i="14" s="1"/>
  <c r="AC190" i="14"/>
  <c r="AC210" i="14" s="1"/>
  <c r="AD190" i="14"/>
  <c r="AD210" i="14" s="1"/>
  <c r="AE190" i="14"/>
  <c r="AE210" i="14" s="1"/>
  <c r="AF190" i="14"/>
  <c r="AF210" i="14" s="1"/>
  <c r="AG190" i="14"/>
  <c r="AG210" i="14" s="1"/>
  <c r="AH190" i="14"/>
  <c r="AH210" i="14" s="1"/>
  <c r="AI190" i="14"/>
  <c r="AI210" i="14" s="1"/>
  <c r="AJ190" i="14"/>
  <c r="AJ210" i="14" s="1"/>
  <c r="AK190" i="14"/>
  <c r="AK210" i="14" s="1"/>
  <c r="AL190" i="14"/>
  <c r="AL210" i="14" s="1"/>
  <c r="AM190" i="14"/>
  <c r="AM210" i="14" s="1"/>
  <c r="AN190" i="14"/>
  <c r="AN211" i="14" s="1"/>
  <c r="AO190" i="14"/>
  <c r="AO210" i="14" s="1"/>
  <c r="AP190" i="14"/>
  <c r="AP210" i="14" s="1"/>
  <c r="AQ190" i="14"/>
  <c r="AQ210" i="14" s="1"/>
  <c r="L191" i="14"/>
  <c r="L226" i="14" s="1"/>
  <c r="M191" i="14"/>
  <c r="M199" i="14" s="1"/>
  <c r="N191" i="14"/>
  <c r="N199" i="14" s="1"/>
  <c r="O191" i="14"/>
  <c r="O194" i="14" s="1"/>
  <c r="P191" i="14"/>
  <c r="Q191" i="14"/>
  <c r="Q195" i="14" s="1"/>
  <c r="R191" i="14"/>
  <c r="R231" i="14" s="1"/>
  <c r="D239" i="14" s="1"/>
  <c r="T191" i="14"/>
  <c r="T199" i="14" s="1"/>
  <c r="U191" i="14"/>
  <c r="U199" i="14" s="1"/>
  <c r="V191" i="14"/>
  <c r="V199" i="14" s="1"/>
  <c r="W191" i="14"/>
  <c r="W194" i="14" s="1"/>
  <c r="X191" i="14"/>
  <c r="X194" i="14" s="1"/>
  <c r="Y191" i="14"/>
  <c r="Y194" i="14" s="1"/>
  <c r="Z191" i="14"/>
  <c r="Z197" i="14" s="1"/>
  <c r="AA191" i="14"/>
  <c r="AA198" i="14" s="1"/>
  <c r="AB191" i="14"/>
  <c r="AB196" i="14" s="1"/>
  <c r="AC191" i="14"/>
  <c r="AC196" i="14" s="1"/>
  <c r="AD191" i="14"/>
  <c r="AD195" i="14" s="1"/>
  <c r="AE191" i="14"/>
  <c r="AE194" i="14" s="1"/>
  <c r="AF191" i="14"/>
  <c r="AF199" i="14" s="1"/>
  <c r="AG191" i="14"/>
  <c r="AG194" i="14" s="1"/>
  <c r="AH191" i="14"/>
  <c r="AH197" i="14" s="1"/>
  <c r="AI191" i="14"/>
  <c r="AI198" i="14" s="1"/>
  <c r="AJ191" i="14"/>
  <c r="AJ194" i="14" s="1"/>
  <c r="AK191" i="14"/>
  <c r="AK197" i="14" s="1"/>
  <c r="AL191" i="14"/>
  <c r="AL197" i="14" s="1"/>
  <c r="AM191" i="14"/>
  <c r="AM194" i="14" s="1"/>
  <c r="AN191" i="14"/>
  <c r="AN199" i="14" s="1"/>
  <c r="AO191" i="14"/>
  <c r="AP191" i="14"/>
  <c r="AP197" i="14" s="1"/>
  <c r="AQ191" i="14"/>
  <c r="AQ198" i="14" s="1"/>
  <c r="K191" i="14"/>
  <c r="K226" i="14" s="1"/>
  <c r="K190" i="14"/>
  <c r="K212" i="14" s="1"/>
  <c r="AQ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K184" i="14"/>
  <c r="K185" i="14"/>
  <c r="K186" i="14"/>
  <c r="K187" i="14"/>
  <c r="C184" i="14"/>
  <c r="C185" i="14"/>
  <c r="C186" i="14"/>
  <c r="C187" i="14"/>
  <c r="C183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K179" i="14"/>
  <c r="K176" i="14"/>
  <c r="K177" i="14"/>
  <c r="K178" i="14"/>
  <c r="K175" i="14"/>
  <c r="C176" i="14"/>
  <c r="C177" i="14"/>
  <c r="C178" i="14"/>
  <c r="C179" i="14"/>
  <c r="C175" i="14"/>
  <c r="K168" i="14"/>
  <c r="K169" i="14"/>
  <c r="K170" i="14"/>
  <c r="K171" i="14"/>
  <c r="C168" i="14"/>
  <c r="C169" i="14"/>
  <c r="C170" i="14"/>
  <c r="C171" i="14"/>
  <c r="C167" i="14"/>
  <c r="K22" i="13"/>
  <c r="K46" i="13"/>
  <c r="K17" i="13"/>
  <c r="AQ162" i="14"/>
  <c r="S162" i="14"/>
  <c r="T162" i="14" s="1"/>
  <c r="U162" i="14" s="1"/>
  <c r="V162" i="14" s="1"/>
  <c r="W162" i="14" s="1"/>
  <c r="X162" i="14" s="1"/>
  <c r="Y162" i="14" s="1"/>
  <c r="Z162" i="14" s="1"/>
  <c r="AA162" i="14" s="1"/>
  <c r="AB162" i="14" s="1"/>
  <c r="AC162" i="14" s="1"/>
  <c r="AD162" i="14" s="1"/>
  <c r="AE162" i="14" s="1"/>
  <c r="AF162" i="14" s="1"/>
  <c r="AG162" i="14" s="1"/>
  <c r="AH162" i="14" s="1"/>
  <c r="AI162" i="14" s="1"/>
  <c r="AJ162" i="14" s="1"/>
  <c r="AK162" i="14" s="1"/>
  <c r="AL162" i="14" s="1"/>
  <c r="AM162" i="14" s="1"/>
  <c r="AN162" i="14" s="1"/>
  <c r="AO162" i="14" s="1"/>
  <c r="AP162" i="14" s="1"/>
  <c r="AQ161" i="14"/>
  <c r="S161" i="14"/>
  <c r="T161" i="14" s="1"/>
  <c r="U161" i="14" s="1"/>
  <c r="V161" i="14" s="1"/>
  <c r="W161" i="14" s="1"/>
  <c r="X161" i="14" s="1"/>
  <c r="Y161" i="14" s="1"/>
  <c r="Z161" i="14" s="1"/>
  <c r="AA161" i="14" s="1"/>
  <c r="AB161" i="14" s="1"/>
  <c r="AC161" i="14" s="1"/>
  <c r="AD161" i="14" s="1"/>
  <c r="AE161" i="14" s="1"/>
  <c r="AF161" i="14" s="1"/>
  <c r="AG161" i="14" s="1"/>
  <c r="AH161" i="14" s="1"/>
  <c r="AI161" i="14" s="1"/>
  <c r="AJ161" i="14" s="1"/>
  <c r="AK161" i="14" s="1"/>
  <c r="AL161" i="14" s="1"/>
  <c r="AM161" i="14" s="1"/>
  <c r="AN161" i="14" s="1"/>
  <c r="AO161" i="14" s="1"/>
  <c r="AP161" i="14" s="1"/>
  <c r="AQ160" i="14"/>
  <c r="S160" i="14"/>
  <c r="T160" i="14" s="1"/>
  <c r="U160" i="14" s="1"/>
  <c r="V160" i="14" s="1"/>
  <c r="W160" i="14" s="1"/>
  <c r="X160" i="14" s="1"/>
  <c r="Y160" i="14" s="1"/>
  <c r="Z160" i="14" s="1"/>
  <c r="AA160" i="14" s="1"/>
  <c r="AB160" i="14" s="1"/>
  <c r="AC160" i="14" s="1"/>
  <c r="AD160" i="14" s="1"/>
  <c r="AE160" i="14" s="1"/>
  <c r="AF160" i="14" s="1"/>
  <c r="AG160" i="14" s="1"/>
  <c r="AH160" i="14" s="1"/>
  <c r="AI160" i="14" s="1"/>
  <c r="AJ160" i="14" s="1"/>
  <c r="AK160" i="14" s="1"/>
  <c r="AL160" i="14" s="1"/>
  <c r="AM160" i="14" s="1"/>
  <c r="AN160" i="14" s="1"/>
  <c r="AO160" i="14" s="1"/>
  <c r="AP160" i="14" s="1"/>
  <c r="AQ159" i="14"/>
  <c r="S159" i="14"/>
  <c r="T159" i="14" s="1"/>
  <c r="U159" i="14" s="1"/>
  <c r="V159" i="14" s="1"/>
  <c r="W159" i="14" s="1"/>
  <c r="X159" i="14" s="1"/>
  <c r="Y159" i="14" s="1"/>
  <c r="Z159" i="14" s="1"/>
  <c r="AA159" i="14" s="1"/>
  <c r="AB159" i="14" s="1"/>
  <c r="AC159" i="14" s="1"/>
  <c r="AD159" i="14" s="1"/>
  <c r="AE159" i="14" s="1"/>
  <c r="AF159" i="14" s="1"/>
  <c r="AG159" i="14" s="1"/>
  <c r="AH159" i="14" s="1"/>
  <c r="AI159" i="14" s="1"/>
  <c r="AJ159" i="14" s="1"/>
  <c r="AK159" i="14" s="1"/>
  <c r="AL159" i="14" s="1"/>
  <c r="AM159" i="14" s="1"/>
  <c r="AN159" i="14" s="1"/>
  <c r="AO159" i="14" s="1"/>
  <c r="AP159" i="14" s="1"/>
  <c r="AQ158" i="14"/>
  <c r="S158" i="14"/>
  <c r="T158" i="14" s="1"/>
  <c r="U158" i="14" s="1"/>
  <c r="V158" i="14" s="1"/>
  <c r="W158" i="14" s="1"/>
  <c r="X158" i="14" s="1"/>
  <c r="Y158" i="14" s="1"/>
  <c r="Z158" i="14" s="1"/>
  <c r="AA158" i="14" s="1"/>
  <c r="AB158" i="14" s="1"/>
  <c r="AC158" i="14" s="1"/>
  <c r="AD158" i="14" s="1"/>
  <c r="AE158" i="14" s="1"/>
  <c r="AF158" i="14" s="1"/>
  <c r="AG158" i="14" s="1"/>
  <c r="AH158" i="14" s="1"/>
  <c r="AI158" i="14" s="1"/>
  <c r="AJ158" i="14" s="1"/>
  <c r="AK158" i="14" s="1"/>
  <c r="AL158" i="14" s="1"/>
  <c r="AM158" i="14" s="1"/>
  <c r="AN158" i="14" s="1"/>
  <c r="AO158" i="14" s="1"/>
  <c r="AP158" i="14" s="1"/>
  <c r="AQ157" i="14"/>
  <c r="S157" i="14"/>
  <c r="T157" i="14" s="1"/>
  <c r="U157" i="14" s="1"/>
  <c r="V157" i="14" s="1"/>
  <c r="W157" i="14" s="1"/>
  <c r="X157" i="14" s="1"/>
  <c r="Y157" i="14" s="1"/>
  <c r="Z157" i="14" s="1"/>
  <c r="AA157" i="14" s="1"/>
  <c r="AB157" i="14" s="1"/>
  <c r="AC157" i="14" s="1"/>
  <c r="AD157" i="14" s="1"/>
  <c r="AE157" i="14" s="1"/>
  <c r="AF157" i="14" s="1"/>
  <c r="AG157" i="14" s="1"/>
  <c r="AH157" i="14" s="1"/>
  <c r="AI157" i="14" s="1"/>
  <c r="AJ157" i="14" s="1"/>
  <c r="AK157" i="14" s="1"/>
  <c r="AL157" i="14" s="1"/>
  <c r="AM157" i="14" s="1"/>
  <c r="AN157" i="14" s="1"/>
  <c r="AO157" i="14" s="1"/>
  <c r="AP157" i="14" s="1"/>
  <c r="AQ156" i="14"/>
  <c r="S156" i="14"/>
  <c r="T156" i="14" s="1"/>
  <c r="U156" i="14" s="1"/>
  <c r="V156" i="14" s="1"/>
  <c r="W156" i="14" s="1"/>
  <c r="X156" i="14" s="1"/>
  <c r="Y156" i="14" s="1"/>
  <c r="Z156" i="14" s="1"/>
  <c r="AA156" i="14" s="1"/>
  <c r="AB156" i="14" s="1"/>
  <c r="AC156" i="14" s="1"/>
  <c r="AD156" i="14" s="1"/>
  <c r="AE156" i="14" s="1"/>
  <c r="AF156" i="14" s="1"/>
  <c r="AG156" i="14" s="1"/>
  <c r="AH156" i="14" s="1"/>
  <c r="AI156" i="14" s="1"/>
  <c r="AJ156" i="14" s="1"/>
  <c r="AK156" i="14" s="1"/>
  <c r="AL156" i="14" s="1"/>
  <c r="AM156" i="14" s="1"/>
  <c r="AN156" i="14" s="1"/>
  <c r="AO156" i="14" s="1"/>
  <c r="AP156" i="14" s="1"/>
  <c r="AQ155" i="14"/>
  <c r="S155" i="14"/>
  <c r="T155" i="14" s="1"/>
  <c r="U155" i="14" s="1"/>
  <c r="V155" i="14" s="1"/>
  <c r="W155" i="14" s="1"/>
  <c r="X155" i="14" s="1"/>
  <c r="Y155" i="14" s="1"/>
  <c r="Z155" i="14" s="1"/>
  <c r="AA155" i="14" s="1"/>
  <c r="AB155" i="14" s="1"/>
  <c r="AC155" i="14" s="1"/>
  <c r="AD155" i="14" s="1"/>
  <c r="AE155" i="14" s="1"/>
  <c r="AF155" i="14" s="1"/>
  <c r="AG155" i="14" s="1"/>
  <c r="AH155" i="14" s="1"/>
  <c r="AI155" i="14" s="1"/>
  <c r="AJ155" i="14" s="1"/>
  <c r="AK155" i="14" s="1"/>
  <c r="AL155" i="14" s="1"/>
  <c r="AM155" i="14" s="1"/>
  <c r="AN155" i="14" s="1"/>
  <c r="AO155" i="14" s="1"/>
  <c r="AP155" i="14" s="1"/>
  <c r="AQ154" i="14"/>
  <c r="S154" i="14"/>
  <c r="T154" i="14" s="1"/>
  <c r="U154" i="14" s="1"/>
  <c r="V154" i="14" s="1"/>
  <c r="W154" i="14" s="1"/>
  <c r="X154" i="14" s="1"/>
  <c r="Y154" i="14" s="1"/>
  <c r="Z154" i="14" s="1"/>
  <c r="AA154" i="14" s="1"/>
  <c r="AB154" i="14" s="1"/>
  <c r="AC154" i="14" s="1"/>
  <c r="AD154" i="14" s="1"/>
  <c r="AE154" i="14" s="1"/>
  <c r="AF154" i="14" s="1"/>
  <c r="AG154" i="14" s="1"/>
  <c r="AH154" i="14" s="1"/>
  <c r="AI154" i="14" s="1"/>
  <c r="AJ154" i="14" s="1"/>
  <c r="AK154" i="14" s="1"/>
  <c r="AL154" i="14" s="1"/>
  <c r="AM154" i="14" s="1"/>
  <c r="AN154" i="14" s="1"/>
  <c r="AO154" i="14" s="1"/>
  <c r="AP154" i="14" s="1"/>
  <c r="AQ153" i="14"/>
  <c r="S153" i="14"/>
  <c r="T153" i="14" s="1"/>
  <c r="U153" i="14" s="1"/>
  <c r="V153" i="14" s="1"/>
  <c r="W153" i="14" s="1"/>
  <c r="X153" i="14" s="1"/>
  <c r="Y153" i="14" s="1"/>
  <c r="Z153" i="14" s="1"/>
  <c r="AA153" i="14" s="1"/>
  <c r="AB153" i="14" s="1"/>
  <c r="AC153" i="14" s="1"/>
  <c r="AD153" i="14" s="1"/>
  <c r="AE153" i="14" s="1"/>
  <c r="AF153" i="14" s="1"/>
  <c r="AG153" i="14" s="1"/>
  <c r="AH153" i="14" s="1"/>
  <c r="AI153" i="14" s="1"/>
  <c r="AJ153" i="14" s="1"/>
  <c r="AK153" i="14" s="1"/>
  <c r="AL153" i="14" s="1"/>
  <c r="AM153" i="14" s="1"/>
  <c r="AN153" i="14" s="1"/>
  <c r="AO153" i="14" s="1"/>
  <c r="AP153" i="14" s="1"/>
  <c r="AQ152" i="14"/>
  <c r="S152" i="14"/>
  <c r="T152" i="14" s="1"/>
  <c r="U152" i="14" s="1"/>
  <c r="V152" i="14" s="1"/>
  <c r="W152" i="14" s="1"/>
  <c r="X152" i="14" s="1"/>
  <c r="Y152" i="14" s="1"/>
  <c r="Z152" i="14" s="1"/>
  <c r="AA152" i="14" s="1"/>
  <c r="AB152" i="14" s="1"/>
  <c r="AC152" i="14" s="1"/>
  <c r="AD152" i="14" s="1"/>
  <c r="AE152" i="14" s="1"/>
  <c r="AF152" i="14" s="1"/>
  <c r="AG152" i="14" s="1"/>
  <c r="AH152" i="14" s="1"/>
  <c r="AI152" i="14" s="1"/>
  <c r="AJ152" i="14" s="1"/>
  <c r="AK152" i="14" s="1"/>
  <c r="AL152" i="14" s="1"/>
  <c r="AM152" i="14" s="1"/>
  <c r="AN152" i="14" s="1"/>
  <c r="AO152" i="14" s="1"/>
  <c r="AP152" i="14" s="1"/>
  <c r="AQ151" i="14"/>
  <c r="S151" i="14"/>
  <c r="T151" i="14" s="1"/>
  <c r="U151" i="14" s="1"/>
  <c r="V151" i="14" s="1"/>
  <c r="W151" i="14" s="1"/>
  <c r="X151" i="14" s="1"/>
  <c r="Y151" i="14" s="1"/>
  <c r="Z151" i="14" s="1"/>
  <c r="AA151" i="14" s="1"/>
  <c r="AB151" i="14" s="1"/>
  <c r="AC151" i="14" s="1"/>
  <c r="AD151" i="14" s="1"/>
  <c r="AE151" i="14" s="1"/>
  <c r="AF151" i="14" s="1"/>
  <c r="AG151" i="14" s="1"/>
  <c r="AH151" i="14" s="1"/>
  <c r="AI151" i="14" s="1"/>
  <c r="AJ151" i="14" s="1"/>
  <c r="AK151" i="14" s="1"/>
  <c r="AL151" i="14" s="1"/>
  <c r="AM151" i="14" s="1"/>
  <c r="AN151" i="14" s="1"/>
  <c r="AO151" i="14" s="1"/>
  <c r="AP151" i="14" s="1"/>
  <c r="AQ150" i="14"/>
  <c r="S150" i="14"/>
  <c r="T150" i="14" s="1"/>
  <c r="U150" i="14" s="1"/>
  <c r="V150" i="14" s="1"/>
  <c r="W150" i="14" s="1"/>
  <c r="X150" i="14" s="1"/>
  <c r="Y150" i="14" s="1"/>
  <c r="Z150" i="14" s="1"/>
  <c r="AA150" i="14" s="1"/>
  <c r="AB150" i="14" s="1"/>
  <c r="AC150" i="14" s="1"/>
  <c r="AD150" i="14" s="1"/>
  <c r="AE150" i="14" s="1"/>
  <c r="AF150" i="14" s="1"/>
  <c r="AG150" i="14" s="1"/>
  <c r="AH150" i="14" s="1"/>
  <c r="AI150" i="14" s="1"/>
  <c r="AJ150" i="14" s="1"/>
  <c r="AK150" i="14" s="1"/>
  <c r="AL150" i="14" s="1"/>
  <c r="AM150" i="14" s="1"/>
  <c r="AN150" i="14" s="1"/>
  <c r="AO150" i="14" s="1"/>
  <c r="AP150" i="14" s="1"/>
  <c r="AQ149" i="14"/>
  <c r="S149" i="14"/>
  <c r="T149" i="14" s="1"/>
  <c r="U149" i="14" s="1"/>
  <c r="V149" i="14" s="1"/>
  <c r="W149" i="14" s="1"/>
  <c r="X149" i="14" s="1"/>
  <c r="Y149" i="14" s="1"/>
  <c r="Z149" i="14" s="1"/>
  <c r="AA149" i="14" s="1"/>
  <c r="AB149" i="14" s="1"/>
  <c r="AC149" i="14" s="1"/>
  <c r="AD149" i="14" s="1"/>
  <c r="AE149" i="14" s="1"/>
  <c r="AF149" i="14" s="1"/>
  <c r="AG149" i="14" s="1"/>
  <c r="AH149" i="14" s="1"/>
  <c r="AI149" i="14" s="1"/>
  <c r="AJ149" i="14" s="1"/>
  <c r="AK149" i="14" s="1"/>
  <c r="AL149" i="14" s="1"/>
  <c r="AM149" i="14" s="1"/>
  <c r="AN149" i="14" s="1"/>
  <c r="AO149" i="14" s="1"/>
  <c r="AP149" i="14" s="1"/>
  <c r="AQ148" i="14"/>
  <c r="S148" i="14"/>
  <c r="T148" i="14" s="1"/>
  <c r="U148" i="14" s="1"/>
  <c r="V148" i="14" s="1"/>
  <c r="W148" i="14" s="1"/>
  <c r="X148" i="14" s="1"/>
  <c r="Y148" i="14" s="1"/>
  <c r="Z148" i="14" s="1"/>
  <c r="AA148" i="14" s="1"/>
  <c r="AB148" i="14" s="1"/>
  <c r="AC148" i="14" s="1"/>
  <c r="AD148" i="14" s="1"/>
  <c r="AE148" i="14" s="1"/>
  <c r="AF148" i="14" s="1"/>
  <c r="AG148" i="14" s="1"/>
  <c r="AH148" i="14" s="1"/>
  <c r="AI148" i="14" s="1"/>
  <c r="AJ148" i="14" s="1"/>
  <c r="AK148" i="14" s="1"/>
  <c r="AL148" i="14" s="1"/>
  <c r="AM148" i="14" s="1"/>
  <c r="AN148" i="14" s="1"/>
  <c r="AO148" i="14" s="1"/>
  <c r="AP148" i="14" s="1"/>
  <c r="AQ147" i="14"/>
  <c r="S147" i="14"/>
  <c r="T147" i="14" s="1"/>
  <c r="U147" i="14" s="1"/>
  <c r="V147" i="14" s="1"/>
  <c r="W147" i="14" s="1"/>
  <c r="X147" i="14" s="1"/>
  <c r="Y147" i="14" s="1"/>
  <c r="Z147" i="14" s="1"/>
  <c r="AA147" i="14" s="1"/>
  <c r="AB147" i="14" s="1"/>
  <c r="AC147" i="14" s="1"/>
  <c r="AD147" i="14" s="1"/>
  <c r="AE147" i="14" s="1"/>
  <c r="AF147" i="14" s="1"/>
  <c r="AG147" i="14" s="1"/>
  <c r="AH147" i="14" s="1"/>
  <c r="AI147" i="14" s="1"/>
  <c r="AJ147" i="14" s="1"/>
  <c r="AK147" i="14" s="1"/>
  <c r="AL147" i="14" s="1"/>
  <c r="AM147" i="14" s="1"/>
  <c r="AN147" i="14" s="1"/>
  <c r="AO147" i="14" s="1"/>
  <c r="AP147" i="14" s="1"/>
  <c r="AQ146" i="14"/>
  <c r="S146" i="14"/>
  <c r="T146" i="14" s="1"/>
  <c r="U146" i="14" s="1"/>
  <c r="V146" i="14" s="1"/>
  <c r="W146" i="14" s="1"/>
  <c r="X146" i="14" s="1"/>
  <c r="Y146" i="14" s="1"/>
  <c r="Z146" i="14" s="1"/>
  <c r="AA146" i="14" s="1"/>
  <c r="AB146" i="14" s="1"/>
  <c r="AC146" i="14" s="1"/>
  <c r="AD146" i="14" s="1"/>
  <c r="AE146" i="14" s="1"/>
  <c r="AF146" i="14" s="1"/>
  <c r="AG146" i="14" s="1"/>
  <c r="AH146" i="14" s="1"/>
  <c r="AI146" i="14" s="1"/>
  <c r="AJ146" i="14" s="1"/>
  <c r="AK146" i="14" s="1"/>
  <c r="AL146" i="14" s="1"/>
  <c r="AM146" i="14" s="1"/>
  <c r="AN146" i="14" s="1"/>
  <c r="AO146" i="14" s="1"/>
  <c r="AP146" i="14" s="1"/>
  <c r="AQ145" i="14"/>
  <c r="S145" i="14"/>
  <c r="T145" i="14" s="1"/>
  <c r="U145" i="14" s="1"/>
  <c r="V145" i="14" s="1"/>
  <c r="W145" i="14" s="1"/>
  <c r="X145" i="14" s="1"/>
  <c r="Y145" i="14" s="1"/>
  <c r="Z145" i="14" s="1"/>
  <c r="AA145" i="14" s="1"/>
  <c r="AB145" i="14" s="1"/>
  <c r="AC145" i="14" s="1"/>
  <c r="AD145" i="14" s="1"/>
  <c r="AE145" i="14" s="1"/>
  <c r="AF145" i="14" s="1"/>
  <c r="AG145" i="14" s="1"/>
  <c r="AH145" i="14" s="1"/>
  <c r="AI145" i="14" s="1"/>
  <c r="AJ145" i="14" s="1"/>
  <c r="AK145" i="14" s="1"/>
  <c r="AL145" i="14" s="1"/>
  <c r="AM145" i="14" s="1"/>
  <c r="AN145" i="14" s="1"/>
  <c r="AO145" i="14" s="1"/>
  <c r="AP145" i="14" s="1"/>
  <c r="AQ144" i="14"/>
  <c r="S144" i="14"/>
  <c r="T144" i="14" s="1"/>
  <c r="U144" i="14" s="1"/>
  <c r="V144" i="14" s="1"/>
  <c r="W144" i="14" s="1"/>
  <c r="X144" i="14" s="1"/>
  <c r="Y144" i="14" s="1"/>
  <c r="Z144" i="14" s="1"/>
  <c r="AA144" i="14" s="1"/>
  <c r="AB144" i="14" s="1"/>
  <c r="AC144" i="14" s="1"/>
  <c r="AD144" i="14" s="1"/>
  <c r="AE144" i="14" s="1"/>
  <c r="AF144" i="14" s="1"/>
  <c r="AG144" i="14" s="1"/>
  <c r="AH144" i="14" s="1"/>
  <c r="AI144" i="14" s="1"/>
  <c r="AJ144" i="14" s="1"/>
  <c r="AK144" i="14" s="1"/>
  <c r="AL144" i="14" s="1"/>
  <c r="AM144" i="14" s="1"/>
  <c r="AN144" i="14" s="1"/>
  <c r="AO144" i="14" s="1"/>
  <c r="AP144" i="14" s="1"/>
  <c r="AQ143" i="14"/>
  <c r="S143" i="14"/>
  <c r="T143" i="14" s="1"/>
  <c r="U143" i="14" s="1"/>
  <c r="V143" i="14" s="1"/>
  <c r="W143" i="14" s="1"/>
  <c r="X143" i="14" s="1"/>
  <c r="Y143" i="14" s="1"/>
  <c r="Z143" i="14" s="1"/>
  <c r="AA143" i="14" s="1"/>
  <c r="AB143" i="14" s="1"/>
  <c r="AC143" i="14" s="1"/>
  <c r="AD143" i="14" s="1"/>
  <c r="AE143" i="14" s="1"/>
  <c r="AF143" i="14" s="1"/>
  <c r="AG143" i="14" s="1"/>
  <c r="AH143" i="14" s="1"/>
  <c r="AI143" i="14" s="1"/>
  <c r="AJ143" i="14" s="1"/>
  <c r="AK143" i="14" s="1"/>
  <c r="AL143" i="14" s="1"/>
  <c r="AM143" i="14" s="1"/>
  <c r="AN143" i="14" s="1"/>
  <c r="AO143" i="14" s="1"/>
  <c r="AP143" i="14" s="1"/>
  <c r="AQ142" i="14"/>
  <c r="S142" i="14"/>
  <c r="T142" i="14" s="1"/>
  <c r="U142" i="14" s="1"/>
  <c r="V142" i="14" s="1"/>
  <c r="W142" i="14" s="1"/>
  <c r="X142" i="14" s="1"/>
  <c r="Y142" i="14" s="1"/>
  <c r="Z142" i="14" s="1"/>
  <c r="AA142" i="14" s="1"/>
  <c r="AB142" i="14" s="1"/>
  <c r="AC142" i="14" s="1"/>
  <c r="AD142" i="14" s="1"/>
  <c r="AE142" i="14" s="1"/>
  <c r="AF142" i="14" s="1"/>
  <c r="AG142" i="14" s="1"/>
  <c r="AH142" i="14" s="1"/>
  <c r="AI142" i="14" s="1"/>
  <c r="AJ142" i="14" s="1"/>
  <c r="AK142" i="14" s="1"/>
  <c r="AL142" i="14" s="1"/>
  <c r="AM142" i="14" s="1"/>
  <c r="AN142" i="14" s="1"/>
  <c r="AO142" i="14" s="1"/>
  <c r="AP142" i="14" s="1"/>
  <c r="AQ141" i="14"/>
  <c r="S141" i="14"/>
  <c r="T141" i="14" s="1"/>
  <c r="U141" i="14" s="1"/>
  <c r="V141" i="14" s="1"/>
  <c r="W141" i="14" s="1"/>
  <c r="X141" i="14" s="1"/>
  <c r="Y141" i="14" s="1"/>
  <c r="Z141" i="14" s="1"/>
  <c r="AA141" i="14" s="1"/>
  <c r="AB141" i="14" s="1"/>
  <c r="AC141" i="14" s="1"/>
  <c r="AD141" i="14" s="1"/>
  <c r="AE141" i="14" s="1"/>
  <c r="AF141" i="14" s="1"/>
  <c r="AG141" i="14" s="1"/>
  <c r="AH141" i="14" s="1"/>
  <c r="AI141" i="14" s="1"/>
  <c r="AJ141" i="14" s="1"/>
  <c r="AK141" i="14" s="1"/>
  <c r="AL141" i="14" s="1"/>
  <c r="AM141" i="14" s="1"/>
  <c r="AN141" i="14" s="1"/>
  <c r="AO141" i="14" s="1"/>
  <c r="AP141" i="14" s="1"/>
  <c r="AQ140" i="14"/>
  <c r="S140" i="14"/>
  <c r="T140" i="14" s="1"/>
  <c r="U140" i="14" s="1"/>
  <c r="V140" i="14" s="1"/>
  <c r="W140" i="14" s="1"/>
  <c r="X140" i="14" s="1"/>
  <c r="Y140" i="14" s="1"/>
  <c r="Z140" i="14" s="1"/>
  <c r="AA140" i="14" s="1"/>
  <c r="AB140" i="14" s="1"/>
  <c r="AC140" i="14" s="1"/>
  <c r="AD140" i="14" s="1"/>
  <c r="AE140" i="14" s="1"/>
  <c r="AF140" i="14" s="1"/>
  <c r="AG140" i="14" s="1"/>
  <c r="AH140" i="14" s="1"/>
  <c r="AI140" i="14" s="1"/>
  <c r="AJ140" i="14" s="1"/>
  <c r="AK140" i="14" s="1"/>
  <c r="AL140" i="14" s="1"/>
  <c r="AM140" i="14" s="1"/>
  <c r="AN140" i="14" s="1"/>
  <c r="AO140" i="14" s="1"/>
  <c r="AP140" i="14" s="1"/>
  <c r="AQ139" i="14"/>
  <c r="S139" i="14"/>
  <c r="T139" i="14" s="1"/>
  <c r="U139" i="14" s="1"/>
  <c r="V139" i="14" s="1"/>
  <c r="W139" i="14" s="1"/>
  <c r="X139" i="14" s="1"/>
  <c r="Y139" i="14" s="1"/>
  <c r="Z139" i="14" s="1"/>
  <c r="AA139" i="14" s="1"/>
  <c r="AB139" i="14" s="1"/>
  <c r="AC139" i="14" s="1"/>
  <c r="AD139" i="14" s="1"/>
  <c r="AE139" i="14" s="1"/>
  <c r="AF139" i="14" s="1"/>
  <c r="AG139" i="14" s="1"/>
  <c r="AH139" i="14" s="1"/>
  <c r="AI139" i="14" s="1"/>
  <c r="AJ139" i="14" s="1"/>
  <c r="AK139" i="14" s="1"/>
  <c r="AL139" i="14" s="1"/>
  <c r="AM139" i="14" s="1"/>
  <c r="AN139" i="14" s="1"/>
  <c r="AO139" i="14" s="1"/>
  <c r="AP139" i="14" s="1"/>
  <c r="AQ138" i="14"/>
  <c r="S138" i="14"/>
  <c r="T138" i="14" s="1"/>
  <c r="U138" i="14" s="1"/>
  <c r="V138" i="14" s="1"/>
  <c r="W138" i="14" s="1"/>
  <c r="X138" i="14" s="1"/>
  <c r="Y138" i="14" s="1"/>
  <c r="Z138" i="14" s="1"/>
  <c r="AA138" i="14" s="1"/>
  <c r="AB138" i="14" s="1"/>
  <c r="AC138" i="14" s="1"/>
  <c r="AD138" i="14" s="1"/>
  <c r="AE138" i="14" s="1"/>
  <c r="AF138" i="14" s="1"/>
  <c r="AG138" i="14" s="1"/>
  <c r="AH138" i="14" s="1"/>
  <c r="AI138" i="14" s="1"/>
  <c r="AJ138" i="14" s="1"/>
  <c r="AK138" i="14" s="1"/>
  <c r="AL138" i="14" s="1"/>
  <c r="AM138" i="14" s="1"/>
  <c r="AN138" i="14" s="1"/>
  <c r="AO138" i="14" s="1"/>
  <c r="AP138" i="14" s="1"/>
  <c r="AQ137" i="14"/>
  <c r="S137" i="14"/>
  <c r="T137" i="14" s="1"/>
  <c r="U137" i="14" s="1"/>
  <c r="V137" i="14" s="1"/>
  <c r="W137" i="14" s="1"/>
  <c r="X137" i="14" s="1"/>
  <c r="Y137" i="14" s="1"/>
  <c r="Z137" i="14" s="1"/>
  <c r="AA137" i="14" s="1"/>
  <c r="AB137" i="14" s="1"/>
  <c r="AC137" i="14" s="1"/>
  <c r="AD137" i="14" s="1"/>
  <c r="AE137" i="14" s="1"/>
  <c r="AF137" i="14" s="1"/>
  <c r="AG137" i="14" s="1"/>
  <c r="AH137" i="14" s="1"/>
  <c r="AI137" i="14" s="1"/>
  <c r="AJ137" i="14" s="1"/>
  <c r="AK137" i="14" s="1"/>
  <c r="AL137" i="14" s="1"/>
  <c r="AM137" i="14" s="1"/>
  <c r="AN137" i="14" s="1"/>
  <c r="AO137" i="14" s="1"/>
  <c r="AP137" i="14" s="1"/>
  <c r="AQ136" i="14"/>
  <c r="S136" i="14"/>
  <c r="T136" i="14" s="1"/>
  <c r="U136" i="14" s="1"/>
  <c r="V136" i="14" s="1"/>
  <c r="W136" i="14" s="1"/>
  <c r="X136" i="14" s="1"/>
  <c r="Y136" i="14" s="1"/>
  <c r="Z136" i="14" s="1"/>
  <c r="AA136" i="14" s="1"/>
  <c r="AB136" i="14" s="1"/>
  <c r="AC136" i="14" s="1"/>
  <c r="AD136" i="14" s="1"/>
  <c r="AE136" i="14" s="1"/>
  <c r="AF136" i="14" s="1"/>
  <c r="AG136" i="14" s="1"/>
  <c r="AH136" i="14" s="1"/>
  <c r="AI136" i="14" s="1"/>
  <c r="AJ136" i="14" s="1"/>
  <c r="AK136" i="14" s="1"/>
  <c r="AL136" i="14" s="1"/>
  <c r="AM136" i="14" s="1"/>
  <c r="AN136" i="14" s="1"/>
  <c r="AO136" i="14" s="1"/>
  <c r="AP136" i="14" s="1"/>
  <c r="AQ135" i="14"/>
  <c r="S135" i="14"/>
  <c r="T135" i="14" s="1"/>
  <c r="U135" i="14" s="1"/>
  <c r="V135" i="14" s="1"/>
  <c r="W135" i="14" s="1"/>
  <c r="X135" i="14" s="1"/>
  <c r="Y135" i="14" s="1"/>
  <c r="Z135" i="14" s="1"/>
  <c r="AA135" i="14" s="1"/>
  <c r="AB135" i="14" s="1"/>
  <c r="AC135" i="14" s="1"/>
  <c r="AD135" i="14" s="1"/>
  <c r="AE135" i="14" s="1"/>
  <c r="AF135" i="14" s="1"/>
  <c r="AG135" i="14" s="1"/>
  <c r="AH135" i="14" s="1"/>
  <c r="AI135" i="14" s="1"/>
  <c r="AJ135" i="14" s="1"/>
  <c r="AK135" i="14" s="1"/>
  <c r="AL135" i="14" s="1"/>
  <c r="AM135" i="14" s="1"/>
  <c r="AN135" i="14" s="1"/>
  <c r="AO135" i="14" s="1"/>
  <c r="AP135" i="14" s="1"/>
  <c r="AQ134" i="14"/>
  <c r="S134" i="14"/>
  <c r="T134" i="14" s="1"/>
  <c r="U134" i="14" s="1"/>
  <c r="V134" i="14" s="1"/>
  <c r="W134" i="14" s="1"/>
  <c r="X134" i="14" s="1"/>
  <c r="Y134" i="14" s="1"/>
  <c r="Z134" i="14" s="1"/>
  <c r="AA134" i="14" s="1"/>
  <c r="AB134" i="14" s="1"/>
  <c r="AC134" i="14" s="1"/>
  <c r="AD134" i="14" s="1"/>
  <c r="AE134" i="14" s="1"/>
  <c r="AF134" i="14" s="1"/>
  <c r="AG134" i="14" s="1"/>
  <c r="AH134" i="14" s="1"/>
  <c r="AI134" i="14" s="1"/>
  <c r="AJ134" i="14" s="1"/>
  <c r="AK134" i="14" s="1"/>
  <c r="AL134" i="14" s="1"/>
  <c r="AM134" i="14" s="1"/>
  <c r="AN134" i="14" s="1"/>
  <c r="AO134" i="14" s="1"/>
  <c r="AP134" i="14" s="1"/>
  <c r="AQ133" i="14"/>
  <c r="S133" i="14"/>
  <c r="T133" i="14" s="1"/>
  <c r="U133" i="14" s="1"/>
  <c r="V133" i="14" s="1"/>
  <c r="W133" i="14" s="1"/>
  <c r="X133" i="14" s="1"/>
  <c r="Y133" i="14" s="1"/>
  <c r="Z133" i="14" s="1"/>
  <c r="AA133" i="14" s="1"/>
  <c r="AB133" i="14" s="1"/>
  <c r="AC133" i="14" s="1"/>
  <c r="AD133" i="14" s="1"/>
  <c r="AE133" i="14" s="1"/>
  <c r="AF133" i="14" s="1"/>
  <c r="AG133" i="14" s="1"/>
  <c r="AH133" i="14" s="1"/>
  <c r="AI133" i="14" s="1"/>
  <c r="AJ133" i="14" s="1"/>
  <c r="AK133" i="14" s="1"/>
  <c r="AL133" i="14" s="1"/>
  <c r="AM133" i="14" s="1"/>
  <c r="AN133" i="14" s="1"/>
  <c r="AO133" i="14" s="1"/>
  <c r="AP133" i="14" s="1"/>
  <c r="AQ132" i="14"/>
  <c r="S132" i="14"/>
  <c r="T132" i="14" s="1"/>
  <c r="U132" i="14" s="1"/>
  <c r="V132" i="14" s="1"/>
  <c r="W132" i="14" s="1"/>
  <c r="X132" i="14" s="1"/>
  <c r="Y132" i="14" s="1"/>
  <c r="Z132" i="14" s="1"/>
  <c r="AA132" i="14" s="1"/>
  <c r="AB132" i="14" s="1"/>
  <c r="AC132" i="14" s="1"/>
  <c r="AD132" i="14" s="1"/>
  <c r="AE132" i="14" s="1"/>
  <c r="AF132" i="14" s="1"/>
  <c r="AG132" i="14" s="1"/>
  <c r="AH132" i="14" s="1"/>
  <c r="AI132" i="14" s="1"/>
  <c r="AJ132" i="14" s="1"/>
  <c r="AK132" i="14" s="1"/>
  <c r="AL132" i="14" s="1"/>
  <c r="AM132" i="14" s="1"/>
  <c r="AN132" i="14" s="1"/>
  <c r="AO132" i="14" s="1"/>
  <c r="AP132" i="14" s="1"/>
  <c r="AQ131" i="14"/>
  <c r="S131" i="14"/>
  <c r="T131" i="14" s="1"/>
  <c r="U131" i="14" s="1"/>
  <c r="V131" i="14" s="1"/>
  <c r="W131" i="14" s="1"/>
  <c r="X131" i="14" s="1"/>
  <c r="Y131" i="14" s="1"/>
  <c r="Z131" i="14" s="1"/>
  <c r="AA131" i="14" s="1"/>
  <c r="AB131" i="14" s="1"/>
  <c r="AC131" i="14" s="1"/>
  <c r="AD131" i="14" s="1"/>
  <c r="AE131" i="14" s="1"/>
  <c r="AF131" i="14" s="1"/>
  <c r="AG131" i="14" s="1"/>
  <c r="AH131" i="14" s="1"/>
  <c r="AI131" i="14" s="1"/>
  <c r="AJ131" i="14" s="1"/>
  <c r="AK131" i="14" s="1"/>
  <c r="AL131" i="14" s="1"/>
  <c r="AM131" i="14" s="1"/>
  <c r="AN131" i="14" s="1"/>
  <c r="AO131" i="14" s="1"/>
  <c r="AP131" i="14" s="1"/>
  <c r="AQ130" i="14"/>
  <c r="S130" i="14"/>
  <c r="T130" i="14" s="1"/>
  <c r="U130" i="14" s="1"/>
  <c r="V130" i="14" s="1"/>
  <c r="W130" i="14" s="1"/>
  <c r="X130" i="14" s="1"/>
  <c r="Y130" i="14" s="1"/>
  <c r="Z130" i="14" s="1"/>
  <c r="AA130" i="14" s="1"/>
  <c r="AB130" i="14" s="1"/>
  <c r="AC130" i="14" s="1"/>
  <c r="AD130" i="14" s="1"/>
  <c r="AE130" i="14" s="1"/>
  <c r="AF130" i="14" s="1"/>
  <c r="AG130" i="14" s="1"/>
  <c r="AH130" i="14" s="1"/>
  <c r="AI130" i="14" s="1"/>
  <c r="AJ130" i="14" s="1"/>
  <c r="AK130" i="14" s="1"/>
  <c r="AL130" i="14" s="1"/>
  <c r="AM130" i="14" s="1"/>
  <c r="AN130" i="14" s="1"/>
  <c r="AO130" i="14" s="1"/>
  <c r="AP130" i="14" s="1"/>
  <c r="AQ129" i="14"/>
  <c r="S129" i="14"/>
  <c r="T129" i="14" s="1"/>
  <c r="U129" i="14" s="1"/>
  <c r="V129" i="14" s="1"/>
  <c r="W129" i="14" s="1"/>
  <c r="X129" i="14" s="1"/>
  <c r="Y129" i="14" s="1"/>
  <c r="Z129" i="14" s="1"/>
  <c r="AA129" i="14" s="1"/>
  <c r="AB129" i="14" s="1"/>
  <c r="AC129" i="14" s="1"/>
  <c r="AD129" i="14" s="1"/>
  <c r="AE129" i="14" s="1"/>
  <c r="AF129" i="14" s="1"/>
  <c r="AG129" i="14" s="1"/>
  <c r="AH129" i="14" s="1"/>
  <c r="AI129" i="14" s="1"/>
  <c r="AJ129" i="14" s="1"/>
  <c r="AK129" i="14" s="1"/>
  <c r="AL129" i="14" s="1"/>
  <c r="AM129" i="14" s="1"/>
  <c r="AN129" i="14" s="1"/>
  <c r="AO129" i="14" s="1"/>
  <c r="AP129" i="14" s="1"/>
  <c r="AQ128" i="14"/>
  <c r="S128" i="14"/>
  <c r="T128" i="14" s="1"/>
  <c r="U128" i="14" s="1"/>
  <c r="V128" i="14" s="1"/>
  <c r="W128" i="14" s="1"/>
  <c r="X128" i="14" s="1"/>
  <c r="Y128" i="14" s="1"/>
  <c r="Z128" i="14" s="1"/>
  <c r="AA128" i="14" s="1"/>
  <c r="AB128" i="14" s="1"/>
  <c r="AC128" i="14" s="1"/>
  <c r="AD128" i="14" s="1"/>
  <c r="AE128" i="14" s="1"/>
  <c r="AF128" i="14" s="1"/>
  <c r="AG128" i="14" s="1"/>
  <c r="AH128" i="14" s="1"/>
  <c r="AI128" i="14" s="1"/>
  <c r="AJ128" i="14" s="1"/>
  <c r="AK128" i="14" s="1"/>
  <c r="AL128" i="14" s="1"/>
  <c r="AM128" i="14" s="1"/>
  <c r="AN128" i="14" s="1"/>
  <c r="AO128" i="14" s="1"/>
  <c r="AP128" i="14" s="1"/>
  <c r="AQ127" i="14"/>
  <c r="S127" i="14"/>
  <c r="T127" i="14" s="1"/>
  <c r="U127" i="14" s="1"/>
  <c r="V127" i="14" s="1"/>
  <c r="W127" i="14" s="1"/>
  <c r="X127" i="14" s="1"/>
  <c r="Y127" i="14" s="1"/>
  <c r="Z127" i="14" s="1"/>
  <c r="AA127" i="14" s="1"/>
  <c r="AB127" i="14" s="1"/>
  <c r="AC127" i="14" s="1"/>
  <c r="AD127" i="14" s="1"/>
  <c r="AE127" i="14" s="1"/>
  <c r="AF127" i="14" s="1"/>
  <c r="AG127" i="14" s="1"/>
  <c r="AH127" i="14" s="1"/>
  <c r="AI127" i="14" s="1"/>
  <c r="AJ127" i="14" s="1"/>
  <c r="AK127" i="14" s="1"/>
  <c r="AL127" i="14" s="1"/>
  <c r="AM127" i="14" s="1"/>
  <c r="AN127" i="14" s="1"/>
  <c r="AO127" i="14" s="1"/>
  <c r="AP127" i="14" s="1"/>
  <c r="AQ126" i="14"/>
  <c r="S126" i="14"/>
  <c r="T126" i="14" s="1"/>
  <c r="U126" i="14" s="1"/>
  <c r="V126" i="14" s="1"/>
  <c r="W126" i="14" s="1"/>
  <c r="X126" i="14" s="1"/>
  <c r="Y126" i="14" s="1"/>
  <c r="Z126" i="14" s="1"/>
  <c r="AA126" i="14" s="1"/>
  <c r="AB126" i="14" s="1"/>
  <c r="AC126" i="14" s="1"/>
  <c r="AD126" i="14" s="1"/>
  <c r="AE126" i="14" s="1"/>
  <c r="AF126" i="14" s="1"/>
  <c r="AG126" i="14" s="1"/>
  <c r="AH126" i="14" s="1"/>
  <c r="AI126" i="14" s="1"/>
  <c r="AJ126" i="14" s="1"/>
  <c r="AK126" i="14" s="1"/>
  <c r="AL126" i="14" s="1"/>
  <c r="AM126" i="14" s="1"/>
  <c r="AN126" i="14" s="1"/>
  <c r="AO126" i="14" s="1"/>
  <c r="AP126" i="14" s="1"/>
  <c r="AQ125" i="14"/>
  <c r="S125" i="14"/>
  <c r="T125" i="14" s="1"/>
  <c r="U125" i="14" s="1"/>
  <c r="V125" i="14" s="1"/>
  <c r="W125" i="14" s="1"/>
  <c r="X125" i="14" s="1"/>
  <c r="Y125" i="14" s="1"/>
  <c r="Z125" i="14" s="1"/>
  <c r="AA125" i="14" s="1"/>
  <c r="AB125" i="14" s="1"/>
  <c r="AC125" i="14" s="1"/>
  <c r="AD125" i="14" s="1"/>
  <c r="AE125" i="14" s="1"/>
  <c r="AF125" i="14" s="1"/>
  <c r="AG125" i="14" s="1"/>
  <c r="AH125" i="14" s="1"/>
  <c r="AI125" i="14" s="1"/>
  <c r="AJ125" i="14" s="1"/>
  <c r="AK125" i="14" s="1"/>
  <c r="AL125" i="14" s="1"/>
  <c r="AM125" i="14" s="1"/>
  <c r="AN125" i="14" s="1"/>
  <c r="AO125" i="14" s="1"/>
  <c r="AP125" i="14" s="1"/>
  <c r="AQ124" i="14"/>
  <c r="S124" i="14"/>
  <c r="T124" i="14" s="1"/>
  <c r="U124" i="14" s="1"/>
  <c r="V124" i="14" s="1"/>
  <c r="W124" i="14" s="1"/>
  <c r="X124" i="14" s="1"/>
  <c r="Y124" i="14" s="1"/>
  <c r="Z124" i="14" s="1"/>
  <c r="AA124" i="14" s="1"/>
  <c r="AB124" i="14" s="1"/>
  <c r="AC124" i="14" s="1"/>
  <c r="AD124" i="14" s="1"/>
  <c r="AE124" i="14" s="1"/>
  <c r="AF124" i="14" s="1"/>
  <c r="AG124" i="14" s="1"/>
  <c r="AH124" i="14" s="1"/>
  <c r="AI124" i="14" s="1"/>
  <c r="AJ124" i="14" s="1"/>
  <c r="AK124" i="14" s="1"/>
  <c r="AL124" i="14" s="1"/>
  <c r="AM124" i="14" s="1"/>
  <c r="AN124" i="14" s="1"/>
  <c r="AO124" i="14" s="1"/>
  <c r="AP124" i="14" s="1"/>
  <c r="AQ123" i="14"/>
  <c r="S123" i="14"/>
  <c r="T123" i="14" s="1"/>
  <c r="U123" i="14" s="1"/>
  <c r="V123" i="14" s="1"/>
  <c r="W123" i="14" s="1"/>
  <c r="X123" i="14" s="1"/>
  <c r="Y123" i="14" s="1"/>
  <c r="Z123" i="14" s="1"/>
  <c r="AA123" i="14" s="1"/>
  <c r="AB123" i="14" s="1"/>
  <c r="AC123" i="14" s="1"/>
  <c r="AD123" i="14" s="1"/>
  <c r="AE123" i="14" s="1"/>
  <c r="AF123" i="14" s="1"/>
  <c r="AG123" i="14" s="1"/>
  <c r="AH123" i="14" s="1"/>
  <c r="AI123" i="14" s="1"/>
  <c r="AJ123" i="14" s="1"/>
  <c r="AK123" i="14" s="1"/>
  <c r="AL123" i="14" s="1"/>
  <c r="AM123" i="14" s="1"/>
  <c r="AN123" i="14" s="1"/>
  <c r="AO123" i="14" s="1"/>
  <c r="AP123" i="14" s="1"/>
  <c r="AQ122" i="14"/>
  <c r="S122" i="14"/>
  <c r="T122" i="14" s="1"/>
  <c r="U122" i="14" s="1"/>
  <c r="V122" i="14" s="1"/>
  <c r="W122" i="14" s="1"/>
  <c r="X122" i="14" s="1"/>
  <c r="Y122" i="14" s="1"/>
  <c r="Z122" i="14" s="1"/>
  <c r="AA122" i="14" s="1"/>
  <c r="AB122" i="14" s="1"/>
  <c r="AC122" i="14" s="1"/>
  <c r="AD122" i="14" s="1"/>
  <c r="AE122" i="14" s="1"/>
  <c r="AF122" i="14" s="1"/>
  <c r="AG122" i="14" s="1"/>
  <c r="AH122" i="14" s="1"/>
  <c r="AI122" i="14" s="1"/>
  <c r="AJ122" i="14" s="1"/>
  <c r="AK122" i="14" s="1"/>
  <c r="AL122" i="14" s="1"/>
  <c r="AM122" i="14" s="1"/>
  <c r="AN122" i="14" s="1"/>
  <c r="AO122" i="14" s="1"/>
  <c r="AP122" i="14" s="1"/>
  <c r="AQ121" i="14"/>
  <c r="S121" i="14"/>
  <c r="T121" i="14" s="1"/>
  <c r="U121" i="14" s="1"/>
  <c r="V121" i="14" s="1"/>
  <c r="W121" i="14" s="1"/>
  <c r="X121" i="14" s="1"/>
  <c r="Y121" i="14" s="1"/>
  <c r="Z121" i="14" s="1"/>
  <c r="AA121" i="14" s="1"/>
  <c r="AB121" i="14" s="1"/>
  <c r="AC121" i="14" s="1"/>
  <c r="AD121" i="14" s="1"/>
  <c r="AE121" i="14" s="1"/>
  <c r="AF121" i="14" s="1"/>
  <c r="AG121" i="14" s="1"/>
  <c r="AH121" i="14" s="1"/>
  <c r="AI121" i="14" s="1"/>
  <c r="AJ121" i="14" s="1"/>
  <c r="AK121" i="14" s="1"/>
  <c r="AL121" i="14" s="1"/>
  <c r="AM121" i="14" s="1"/>
  <c r="AN121" i="14" s="1"/>
  <c r="AO121" i="14" s="1"/>
  <c r="AP121" i="14" s="1"/>
  <c r="AQ120" i="14"/>
  <c r="S120" i="14"/>
  <c r="T120" i="14" s="1"/>
  <c r="U120" i="14" s="1"/>
  <c r="V120" i="14" s="1"/>
  <c r="W120" i="14" s="1"/>
  <c r="X120" i="14" s="1"/>
  <c r="Y120" i="14" s="1"/>
  <c r="Z120" i="14" s="1"/>
  <c r="AA120" i="14" s="1"/>
  <c r="AB120" i="14" s="1"/>
  <c r="AC120" i="14" s="1"/>
  <c r="AD120" i="14" s="1"/>
  <c r="AE120" i="14" s="1"/>
  <c r="AF120" i="14" s="1"/>
  <c r="AG120" i="14" s="1"/>
  <c r="AH120" i="14" s="1"/>
  <c r="AI120" i="14" s="1"/>
  <c r="AJ120" i="14" s="1"/>
  <c r="AK120" i="14" s="1"/>
  <c r="AL120" i="14" s="1"/>
  <c r="AM120" i="14" s="1"/>
  <c r="AN120" i="14" s="1"/>
  <c r="AO120" i="14" s="1"/>
  <c r="AP120" i="14" s="1"/>
  <c r="AQ119" i="14"/>
  <c r="S119" i="14"/>
  <c r="T119" i="14" s="1"/>
  <c r="U119" i="14" s="1"/>
  <c r="V119" i="14" s="1"/>
  <c r="W119" i="14" s="1"/>
  <c r="X119" i="14" s="1"/>
  <c r="Y119" i="14" s="1"/>
  <c r="Z119" i="14" s="1"/>
  <c r="AA119" i="14" s="1"/>
  <c r="AB119" i="14" s="1"/>
  <c r="AC119" i="14" s="1"/>
  <c r="AD119" i="14" s="1"/>
  <c r="AE119" i="14" s="1"/>
  <c r="AF119" i="14" s="1"/>
  <c r="AG119" i="14" s="1"/>
  <c r="AH119" i="14" s="1"/>
  <c r="AI119" i="14" s="1"/>
  <c r="AJ119" i="14" s="1"/>
  <c r="AK119" i="14" s="1"/>
  <c r="AL119" i="14" s="1"/>
  <c r="AM119" i="14" s="1"/>
  <c r="AN119" i="14" s="1"/>
  <c r="AO119" i="14" s="1"/>
  <c r="AP119" i="14" s="1"/>
  <c r="AQ118" i="14"/>
  <c r="S118" i="14"/>
  <c r="T118" i="14" s="1"/>
  <c r="U118" i="14" s="1"/>
  <c r="V118" i="14" s="1"/>
  <c r="W118" i="14" s="1"/>
  <c r="X118" i="14" s="1"/>
  <c r="Y118" i="14" s="1"/>
  <c r="Z118" i="14" s="1"/>
  <c r="AA118" i="14" s="1"/>
  <c r="AB118" i="14" s="1"/>
  <c r="AC118" i="14" s="1"/>
  <c r="AD118" i="14" s="1"/>
  <c r="AE118" i="14" s="1"/>
  <c r="AF118" i="14" s="1"/>
  <c r="AG118" i="14" s="1"/>
  <c r="AH118" i="14" s="1"/>
  <c r="AI118" i="14" s="1"/>
  <c r="AJ118" i="14" s="1"/>
  <c r="AK118" i="14" s="1"/>
  <c r="AL118" i="14" s="1"/>
  <c r="AM118" i="14" s="1"/>
  <c r="AN118" i="14" s="1"/>
  <c r="AO118" i="14" s="1"/>
  <c r="AP118" i="14" s="1"/>
  <c r="AQ117" i="14"/>
  <c r="S117" i="14"/>
  <c r="T117" i="14" s="1"/>
  <c r="U117" i="14" s="1"/>
  <c r="V117" i="14" s="1"/>
  <c r="W117" i="14" s="1"/>
  <c r="X117" i="14" s="1"/>
  <c r="Y117" i="14" s="1"/>
  <c r="Z117" i="14" s="1"/>
  <c r="AA117" i="14" s="1"/>
  <c r="AB117" i="14" s="1"/>
  <c r="AC117" i="14" s="1"/>
  <c r="AD117" i="14" s="1"/>
  <c r="AE117" i="14" s="1"/>
  <c r="AF117" i="14" s="1"/>
  <c r="AG117" i="14" s="1"/>
  <c r="AH117" i="14" s="1"/>
  <c r="AI117" i="14" s="1"/>
  <c r="AJ117" i="14" s="1"/>
  <c r="AK117" i="14" s="1"/>
  <c r="AL117" i="14" s="1"/>
  <c r="AM117" i="14" s="1"/>
  <c r="AN117" i="14" s="1"/>
  <c r="AO117" i="14" s="1"/>
  <c r="AP117" i="14" s="1"/>
  <c r="AQ116" i="14"/>
  <c r="S116" i="14"/>
  <c r="T116" i="14" s="1"/>
  <c r="U116" i="14" s="1"/>
  <c r="V116" i="14" s="1"/>
  <c r="W116" i="14" s="1"/>
  <c r="X116" i="14" s="1"/>
  <c r="Y116" i="14" s="1"/>
  <c r="Z116" i="14" s="1"/>
  <c r="AA116" i="14" s="1"/>
  <c r="AB116" i="14" s="1"/>
  <c r="AC116" i="14" s="1"/>
  <c r="AD116" i="14" s="1"/>
  <c r="AE116" i="14" s="1"/>
  <c r="AF116" i="14" s="1"/>
  <c r="AG116" i="14" s="1"/>
  <c r="AH116" i="14" s="1"/>
  <c r="AI116" i="14" s="1"/>
  <c r="AJ116" i="14" s="1"/>
  <c r="AK116" i="14" s="1"/>
  <c r="AL116" i="14" s="1"/>
  <c r="AM116" i="14" s="1"/>
  <c r="AN116" i="14" s="1"/>
  <c r="AO116" i="14" s="1"/>
  <c r="AP116" i="14" s="1"/>
  <c r="AQ115" i="14"/>
  <c r="S115" i="14"/>
  <c r="T115" i="14" s="1"/>
  <c r="U115" i="14" s="1"/>
  <c r="V115" i="14" s="1"/>
  <c r="W115" i="14" s="1"/>
  <c r="X115" i="14" s="1"/>
  <c r="Y115" i="14" s="1"/>
  <c r="Z115" i="14" s="1"/>
  <c r="AA115" i="14" s="1"/>
  <c r="AB115" i="14" s="1"/>
  <c r="AC115" i="14" s="1"/>
  <c r="AD115" i="14" s="1"/>
  <c r="AE115" i="14" s="1"/>
  <c r="AF115" i="14" s="1"/>
  <c r="AG115" i="14" s="1"/>
  <c r="AH115" i="14" s="1"/>
  <c r="AI115" i="14" s="1"/>
  <c r="AJ115" i="14" s="1"/>
  <c r="AK115" i="14" s="1"/>
  <c r="AL115" i="14" s="1"/>
  <c r="AM115" i="14" s="1"/>
  <c r="AN115" i="14" s="1"/>
  <c r="AO115" i="14" s="1"/>
  <c r="AP115" i="14" s="1"/>
  <c r="AQ114" i="14"/>
  <c r="S114" i="14"/>
  <c r="T114" i="14" s="1"/>
  <c r="U114" i="14" s="1"/>
  <c r="V114" i="14" s="1"/>
  <c r="W114" i="14" s="1"/>
  <c r="X114" i="14" s="1"/>
  <c r="Y114" i="14" s="1"/>
  <c r="Z114" i="14" s="1"/>
  <c r="AA114" i="14" s="1"/>
  <c r="AB114" i="14" s="1"/>
  <c r="AC114" i="14" s="1"/>
  <c r="AD114" i="14" s="1"/>
  <c r="AE114" i="14" s="1"/>
  <c r="AF114" i="14" s="1"/>
  <c r="AG114" i="14" s="1"/>
  <c r="AH114" i="14" s="1"/>
  <c r="AI114" i="14" s="1"/>
  <c r="AJ114" i="14" s="1"/>
  <c r="AK114" i="14" s="1"/>
  <c r="AL114" i="14" s="1"/>
  <c r="AM114" i="14" s="1"/>
  <c r="AN114" i="14" s="1"/>
  <c r="AO114" i="14" s="1"/>
  <c r="AP114" i="14" s="1"/>
  <c r="AQ113" i="14"/>
  <c r="S113" i="14"/>
  <c r="T113" i="14" s="1"/>
  <c r="U113" i="14" s="1"/>
  <c r="V113" i="14" s="1"/>
  <c r="W113" i="14" s="1"/>
  <c r="X113" i="14" s="1"/>
  <c r="Y113" i="14" s="1"/>
  <c r="Z113" i="14" s="1"/>
  <c r="AA113" i="14" s="1"/>
  <c r="AB113" i="14" s="1"/>
  <c r="AC113" i="14" s="1"/>
  <c r="AD113" i="14" s="1"/>
  <c r="AE113" i="14" s="1"/>
  <c r="AF113" i="14" s="1"/>
  <c r="AG113" i="14" s="1"/>
  <c r="AH113" i="14" s="1"/>
  <c r="AI113" i="14" s="1"/>
  <c r="AJ113" i="14" s="1"/>
  <c r="AK113" i="14" s="1"/>
  <c r="AL113" i="14" s="1"/>
  <c r="AM113" i="14" s="1"/>
  <c r="AN113" i="14" s="1"/>
  <c r="AO113" i="14" s="1"/>
  <c r="AP113" i="14" s="1"/>
  <c r="AE214" i="14" l="1"/>
  <c r="AE213" i="14"/>
  <c r="AE212" i="14"/>
  <c r="F196" i="14"/>
  <c r="H196" i="14" s="1"/>
  <c r="AE211" i="14"/>
  <c r="AN215" i="14"/>
  <c r="AN210" i="14"/>
  <c r="AM215" i="14"/>
  <c r="AM214" i="14"/>
  <c r="AM213" i="14"/>
  <c r="AM212" i="14"/>
  <c r="AM211" i="14"/>
  <c r="AN214" i="14"/>
  <c r="AF215" i="14"/>
  <c r="AF214" i="14"/>
  <c r="AF213" i="14"/>
  <c r="AF212" i="14"/>
  <c r="AF211" i="14"/>
  <c r="Y199" i="14"/>
  <c r="X215" i="14"/>
  <c r="X214" i="14"/>
  <c r="X213" i="14"/>
  <c r="X212" i="14"/>
  <c r="X211" i="14"/>
  <c r="AN213" i="14"/>
  <c r="W215" i="14"/>
  <c r="W214" i="14"/>
  <c r="W213" i="14"/>
  <c r="W212" i="14"/>
  <c r="W211" i="14"/>
  <c r="AN212" i="14"/>
  <c r="P215" i="14"/>
  <c r="P214" i="14"/>
  <c r="P213" i="14"/>
  <c r="P212" i="14"/>
  <c r="P211" i="14"/>
  <c r="O215" i="14"/>
  <c r="O214" i="14"/>
  <c r="O213" i="14"/>
  <c r="O212" i="14"/>
  <c r="O211" i="14"/>
  <c r="AP196" i="14"/>
  <c r="K211" i="14"/>
  <c r="AJ215" i="14"/>
  <c r="AB215" i="14"/>
  <c r="T215" i="14"/>
  <c r="L215" i="14"/>
  <c r="AJ214" i="14"/>
  <c r="AB214" i="14"/>
  <c r="T214" i="14"/>
  <c r="L214" i="14"/>
  <c r="AJ213" i="14"/>
  <c r="AB213" i="14"/>
  <c r="T213" i="14"/>
  <c r="L213" i="14"/>
  <c r="AJ212" i="14"/>
  <c r="AB212" i="14"/>
  <c r="T212" i="14"/>
  <c r="L212" i="14"/>
  <c r="AJ211" i="14"/>
  <c r="AB211" i="14"/>
  <c r="T211" i="14"/>
  <c r="L211" i="14"/>
  <c r="U196" i="14"/>
  <c r="AQ215" i="14"/>
  <c r="AI215" i="14"/>
  <c r="AA215" i="14"/>
  <c r="S215" i="14"/>
  <c r="AQ214" i="14"/>
  <c r="AI214" i="14"/>
  <c r="AA214" i="14"/>
  <c r="S214" i="14"/>
  <c r="AQ213" i="14"/>
  <c r="AI213" i="14"/>
  <c r="AA213" i="14"/>
  <c r="S213" i="14"/>
  <c r="AQ212" i="14"/>
  <c r="AI212" i="14"/>
  <c r="AA212" i="14"/>
  <c r="AQ211" i="14"/>
  <c r="AI211" i="14"/>
  <c r="AA211" i="14"/>
  <c r="S211" i="14"/>
  <c r="AC195" i="14"/>
  <c r="AP215" i="14"/>
  <c r="AH215" i="14"/>
  <c r="Z215" i="14"/>
  <c r="R215" i="14"/>
  <c r="AP214" i="14"/>
  <c r="AH214" i="14"/>
  <c r="Z214" i="14"/>
  <c r="R214" i="14"/>
  <c r="AP213" i="14"/>
  <c r="AH213" i="14"/>
  <c r="Z213" i="14"/>
  <c r="R213" i="14"/>
  <c r="AP212" i="14"/>
  <c r="AH212" i="14"/>
  <c r="Z212" i="14"/>
  <c r="R212" i="14"/>
  <c r="AP211" i="14"/>
  <c r="AH211" i="14"/>
  <c r="Z211" i="14"/>
  <c r="R211" i="14"/>
  <c r="AI194" i="14"/>
  <c r="Q245" i="14"/>
  <c r="AO215" i="14"/>
  <c r="AG215" i="14"/>
  <c r="Y215" i="14"/>
  <c r="Q215" i="14"/>
  <c r="AO214" i="14"/>
  <c r="AG214" i="14"/>
  <c r="Y214" i="14"/>
  <c r="Q214" i="14"/>
  <c r="AO213" i="14"/>
  <c r="AG213" i="14"/>
  <c r="Y213" i="14"/>
  <c r="Q213" i="14"/>
  <c r="AO212" i="14"/>
  <c r="AG212" i="14"/>
  <c r="Y212" i="14"/>
  <c r="Q212" i="14"/>
  <c r="AO211" i="14"/>
  <c r="AG211" i="14"/>
  <c r="Y211" i="14"/>
  <c r="Q211" i="14"/>
  <c r="N242" i="14"/>
  <c r="R252" i="14"/>
  <c r="K215" i="14"/>
  <c r="K214" i="14"/>
  <c r="AC198" i="14"/>
  <c r="K213" i="14"/>
  <c r="AL215" i="14"/>
  <c r="AD215" i="14"/>
  <c r="V215" i="14"/>
  <c r="N215" i="14"/>
  <c r="AL214" i="14"/>
  <c r="AD214" i="14"/>
  <c r="V214" i="14"/>
  <c r="N214" i="14"/>
  <c r="AL213" i="14"/>
  <c r="AD213" i="14"/>
  <c r="V213" i="14"/>
  <c r="N213" i="14"/>
  <c r="AL212" i="14"/>
  <c r="AD212" i="14"/>
  <c r="V212" i="14"/>
  <c r="N212" i="14"/>
  <c r="AL211" i="14"/>
  <c r="AD211" i="14"/>
  <c r="V211" i="14"/>
  <c r="N211" i="14"/>
  <c r="AF197" i="14"/>
  <c r="AK215" i="14"/>
  <c r="AC215" i="14"/>
  <c r="U215" i="14"/>
  <c r="M215" i="14"/>
  <c r="AK214" i="14"/>
  <c r="AC214" i="14"/>
  <c r="U214" i="14"/>
  <c r="M214" i="14"/>
  <c r="AK213" i="14"/>
  <c r="AC213" i="14"/>
  <c r="U213" i="14"/>
  <c r="M213" i="14"/>
  <c r="AK212" i="14"/>
  <c r="AC212" i="14"/>
  <c r="U212" i="14"/>
  <c r="M212" i="14"/>
  <c r="AK211" i="14"/>
  <c r="AC211" i="14"/>
  <c r="U211" i="14"/>
  <c r="M211" i="14"/>
  <c r="AD199" i="14"/>
  <c r="AH198" i="14"/>
  <c r="AQ197" i="14"/>
  <c r="L197" i="14"/>
  <c r="W196" i="14"/>
  <c r="AE195" i="14"/>
  <c r="AK194" i="14"/>
  <c r="M194" i="14"/>
  <c r="K227" i="14"/>
  <c r="N246" i="14"/>
  <c r="R242" i="14"/>
  <c r="M231" i="14"/>
  <c r="F195" i="14"/>
  <c r="H195" i="14" s="1"/>
  <c r="X199" i="14"/>
  <c r="AB198" i="14"/>
  <c r="AE197" i="14"/>
  <c r="AM196" i="14"/>
  <c r="O196" i="14"/>
  <c r="AA195" i="14"/>
  <c r="AH194" i="14"/>
  <c r="O230" i="14"/>
  <c r="M245" i="14"/>
  <c r="L242" i="14"/>
  <c r="K255" i="14"/>
  <c r="P252" i="14"/>
  <c r="O199" i="14"/>
  <c r="W198" i="14"/>
  <c r="AC197" i="14"/>
  <c r="AK196" i="14"/>
  <c r="M196" i="14"/>
  <c r="U195" i="14"/>
  <c r="AD194" i="14"/>
  <c r="M229" i="14"/>
  <c r="K242" i="14"/>
  <c r="N244" i="14"/>
  <c r="K254" i="14"/>
  <c r="R251" i="14"/>
  <c r="K199" i="14"/>
  <c r="L199" i="14"/>
  <c r="U198" i="14"/>
  <c r="AA197" i="14"/>
  <c r="AJ196" i="14"/>
  <c r="AQ195" i="14"/>
  <c r="T195" i="14"/>
  <c r="O227" i="14"/>
  <c r="Q247" i="14"/>
  <c r="M244" i="14"/>
  <c r="Q251" i="14"/>
  <c r="K197" i="14"/>
  <c r="AM198" i="14"/>
  <c r="T198" i="14"/>
  <c r="W197" i="14"/>
  <c r="AI196" i="14"/>
  <c r="AM195" i="14"/>
  <c r="M226" i="14"/>
  <c r="O247" i="14"/>
  <c r="L244" i="14"/>
  <c r="P255" i="14"/>
  <c r="AL198" i="14"/>
  <c r="O198" i="14"/>
  <c r="T197" i="14"/>
  <c r="AA196" i="14"/>
  <c r="AL195" i="14"/>
  <c r="AQ194" i="14"/>
  <c r="U194" i="14"/>
  <c r="R246" i="14"/>
  <c r="O243" i="14"/>
  <c r="Q250" i="14"/>
  <c r="AK198" i="14"/>
  <c r="M198" i="14"/>
  <c r="M197" i="14"/>
  <c r="Z196" i="14"/>
  <c r="AJ195" i="14"/>
  <c r="AP194" i="14"/>
  <c r="K229" i="14"/>
  <c r="P246" i="14"/>
  <c r="M243" i="14"/>
  <c r="P250" i="14"/>
  <c r="Y239" i="14"/>
  <c r="AG239" i="14"/>
  <c r="AO239" i="14"/>
  <c r="Z239" i="14"/>
  <c r="AH239" i="14"/>
  <c r="AP239" i="14"/>
  <c r="AA239" i="14"/>
  <c r="AI239" i="14"/>
  <c r="AQ239" i="14"/>
  <c r="X239" i="14"/>
  <c r="AL239" i="14"/>
  <c r="W239" i="14"/>
  <c r="AM239" i="14"/>
  <c r="AB239" i="14"/>
  <c r="AN239" i="14"/>
  <c r="S239" i="14"/>
  <c r="AC239" i="14"/>
  <c r="AD239" i="14"/>
  <c r="T239" i="14"/>
  <c r="AF239" i="14"/>
  <c r="Q254" i="14"/>
  <c r="Q246" i="14"/>
  <c r="O244" i="14"/>
  <c r="O252" i="14"/>
  <c r="M250" i="14"/>
  <c r="M242" i="14"/>
  <c r="R255" i="14"/>
  <c r="R247" i="14"/>
  <c r="N251" i="14"/>
  <c r="N243" i="14"/>
  <c r="Q226" i="14"/>
  <c r="Q230" i="14"/>
  <c r="Q227" i="14"/>
  <c r="Q197" i="14"/>
  <c r="Q229" i="14"/>
  <c r="Q231" i="14"/>
  <c r="Q194" i="14"/>
  <c r="Q199" i="14"/>
  <c r="Q198" i="14"/>
  <c r="Q228" i="14"/>
  <c r="AO196" i="14"/>
  <c r="AO195" i="14"/>
  <c r="AO198" i="14"/>
  <c r="AO194" i="14"/>
  <c r="AG196" i="14"/>
  <c r="AG197" i="14"/>
  <c r="AG195" i="14"/>
  <c r="AG198" i="14"/>
  <c r="Y196" i="14"/>
  <c r="Y197" i="14"/>
  <c r="Y195" i="14"/>
  <c r="P229" i="14"/>
  <c r="P226" i="14"/>
  <c r="P231" i="14"/>
  <c r="P196" i="14"/>
  <c r="P227" i="14"/>
  <c r="P230" i="14"/>
  <c r="P194" i="14"/>
  <c r="P199" i="14"/>
  <c r="P228" i="14"/>
  <c r="P197" i="14"/>
  <c r="P195" i="14"/>
  <c r="P198" i="14"/>
  <c r="AK239" i="14"/>
  <c r="AN195" i="14"/>
  <c r="AN198" i="14"/>
  <c r="AN196" i="14"/>
  <c r="AF195" i="14"/>
  <c r="AF198" i="14"/>
  <c r="AF194" i="14"/>
  <c r="X195" i="14"/>
  <c r="X197" i="14"/>
  <c r="X198" i="14"/>
  <c r="X196" i="14"/>
  <c r="AO199" i="14"/>
  <c r="Q196" i="14"/>
  <c r="AN194" i="14"/>
  <c r="N230" i="14"/>
  <c r="AJ239" i="14"/>
  <c r="P245" i="14"/>
  <c r="P253" i="14"/>
  <c r="AE239" i="14"/>
  <c r="AL196" i="14"/>
  <c r="AL194" i="14"/>
  <c r="AD198" i="14"/>
  <c r="AD196" i="14"/>
  <c r="AD197" i="14"/>
  <c r="V195" i="14"/>
  <c r="V198" i="14"/>
  <c r="V196" i="14"/>
  <c r="V194" i="14"/>
  <c r="AL199" i="14"/>
  <c r="Y198" i="14"/>
  <c r="AO197" i="14"/>
  <c r="V197" i="14"/>
  <c r="V239" i="14"/>
  <c r="N231" i="14"/>
  <c r="N228" i="14"/>
  <c r="N229" i="14"/>
  <c r="N194" i="14"/>
  <c r="N197" i="14"/>
  <c r="N195" i="14"/>
  <c r="N198" i="14"/>
  <c r="N226" i="14"/>
  <c r="N196" i="14"/>
  <c r="AG199" i="14"/>
  <c r="AN197" i="14"/>
  <c r="AF196" i="14"/>
  <c r="N227" i="14"/>
  <c r="K251" i="14"/>
  <c r="K243" i="14"/>
  <c r="L255" i="14"/>
  <c r="L247" i="14"/>
  <c r="R245" i="14"/>
  <c r="R253" i="14"/>
  <c r="Q244" i="14"/>
  <c r="Q252" i="14"/>
  <c r="P243" i="14"/>
  <c r="P251" i="14"/>
  <c r="O242" i="14"/>
  <c r="O250" i="14"/>
  <c r="U239" i="14"/>
  <c r="O226" i="14"/>
  <c r="O231" i="14"/>
  <c r="O228" i="14"/>
  <c r="O195" i="14"/>
  <c r="K198" i="14"/>
  <c r="AM199" i="14"/>
  <c r="AE199" i="14"/>
  <c r="W199" i="14"/>
  <c r="AJ198" i="14"/>
  <c r="Z198" i="14"/>
  <c r="AM197" i="14"/>
  <c r="U197" i="14"/>
  <c r="AQ196" i="14"/>
  <c r="AH196" i="14"/>
  <c r="AK195" i="14"/>
  <c r="AB195" i="14"/>
  <c r="R195" i="14"/>
  <c r="L194" i="14"/>
  <c r="K228" i="14"/>
  <c r="O229" i="14"/>
  <c r="R227" i="14"/>
  <c r="D235" i="14" s="1"/>
  <c r="L243" i="14"/>
  <c r="M228" i="14"/>
  <c r="M230" i="14"/>
  <c r="M227" i="14"/>
  <c r="K196" i="14"/>
  <c r="AK199" i="14"/>
  <c r="AC199" i="14"/>
  <c r="AP198" i="14"/>
  <c r="AB197" i="14"/>
  <c r="R197" i="14"/>
  <c r="AE196" i="14"/>
  <c r="L196" i="14"/>
  <c r="AI195" i="14"/>
  <c r="Z195" i="14"/>
  <c r="AC194" i="14"/>
  <c r="T194" i="14"/>
  <c r="L229" i="14"/>
  <c r="O254" i="14"/>
  <c r="K230" i="14"/>
  <c r="K231" i="14"/>
  <c r="L230" i="14"/>
  <c r="L227" i="14"/>
  <c r="F199" i="14"/>
  <c r="H199" i="14" s="1"/>
  <c r="K195" i="14"/>
  <c r="AJ199" i="14"/>
  <c r="AB199" i="14"/>
  <c r="R199" i="14"/>
  <c r="AJ197" i="14"/>
  <c r="AH195" i="14"/>
  <c r="AB194" i="14"/>
  <c r="R194" i="14"/>
  <c r="F198" i="14"/>
  <c r="H198" i="14" s="1"/>
  <c r="AQ199" i="14"/>
  <c r="AI199" i="14"/>
  <c r="AA199" i="14"/>
  <c r="AE198" i="14"/>
  <c r="L198" i="14"/>
  <c r="AI197" i="14"/>
  <c r="O197" i="14"/>
  <c r="T196" i="14"/>
  <c r="AP195" i="14"/>
  <c r="W195" i="14"/>
  <c r="M195" i="14"/>
  <c r="AA194" i="14"/>
  <c r="L231" i="14"/>
  <c r="L228" i="14"/>
  <c r="O245" i="14"/>
  <c r="R229" i="14"/>
  <c r="D237" i="14" s="1"/>
  <c r="S234" i="14"/>
  <c r="R230" i="14"/>
  <c r="D238" i="14" s="1"/>
  <c r="S238" i="14" s="1"/>
  <c r="R228" i="14"/>
  <c r="D236" i="14" s="1"/>
  <c r="R198" i="14"/>
  <c r="F197" i="14"/>
  <c r="H197" i="14" s="1"/>
  <c r="AP199" i="14"/>
  <c r="AH199" i="14"/>
  <c r="Z199" i="14"/>
  <c r="R196" i="14"/>
  <c r="L195" i="14"/>
  <c r="Z194" i="14"/>
  <c r="N245" i="14"/>
  <c r="N247" i="14"/>
  <c r="M246" i="14"/>
  <c r="L245" i="14"/>
  <c r="K253" i="14"/>
  <c r="M247" i="14"/>
  <c r="L246" i="14"/>
  <c r="K252" i="14"/>
  <c r="S231" i="14"/>
  <c r="S230" i="14"/>
  <c r="S199" i="14"/>
  <c r="S198" i="14"/>
  <c r="S197" i="14"/>
  <c r="S196" i="14"/>
  <c r="S195" i="14"/>
  <c r="S194" i="14"/>
  <c r="S227" i="14"/>
  <c r="S229" i="14"/>
  <c r="K40" i="13"/>
  <c r="K39" i="13"/>
  <c r="K38" i="13"/>
  <c r="K37" i="13"/>
  <c r="K28" i="13"/>
  <c r="K11" i="13"/>
  <c r="K10" i="13"/>
  <c r="K9" i="13"/>
  <c r="K8" i="13"/>
  <c r="S247" i="14" l="1"/>
  <c r="S255" i="14"/>
  <c r="Y235" i="14"/>
  <c r="AG235" i="14"/>
  <c r="AO235" i="14"/>
  <c r="Z235" i="14"/>
  <c r="AH235" i="14"/>
  <c r="AP235" i="14"/>
  <c r="AA235" i="14"/>
  <c r="AI235" i="14"/>
  <c r="AQ235" i="14"/>
  <c r="T235" i="14"/>
  <c r="AE235" i="14"/>
  <c r="AF235" i="14"/>
  <c r="U235" i="14"/>
  <c r="AJ235" i="14"/>
  <c r="V235" i="14"/>
  <c r="AK235" i="14"/>
  <c r="W235" i="14"/>
  <c r="AL235" i="14"/>
  <c r="AB235" i="14"/>
  <c r="AN235" i="14"/>
  <c r="AM235" i="14"/>
  <c r="X235" i="14"/>
  <c r="AD235" i="14"/>
  <c r="AC235" i="14"/>
  <c r="AB255" i="14"/>
  <c r="AB247" i="14"/>
  <c r="AH255" i="14"/>
  <c r="AH247" i="14"/>
  <c r="Y236" i="14"/>
  <c r="AG236" i="14"/>
  <c r="AO236" i="14"/>
  <c r="Z236" i="14"/>
  <c r="AH236" i="14"/>
  <c r="AP236" i="14"/>
  <c r="AA236" i="14"/>
  <c r="AI236" i="14"/>
  <c r="AQ236" i="14"/>
  <c r="U236" i="14"/>
  <c r="AF236" i="14"/>
  <c r="W236" i="14"/>
  <c r="AL236" i="14"/>
  <c r="X236" i="14"/>
  <c r="AM236" i="14"/>
  <c r="AB236" i="14"/>
  <c r="AN236" i="14"/>
  <c r="AC236" i="14"/>
  <c r="AE236" i="14"/>
  <c r="T236" i="14"/>
  <c r="V236" i="14"/>
  <c r="AD236" i="14"/>
  <c r="AJ236" i="14"/>
  <c r="AK236" i="14"/>
  <c r="AF255" i="14"/>
  <c r="AF247" i="14"/>
  <c r="W247" i="14"/>
  <c r="W255" i="14"/>
  <c r="Z247" i="14"/>
  <c r="Z255" i="14"/>
  <c r="V247" i="14"/>
  <c r="V255" i="14"/>
  <c r="T255" i="14"/>
  <c r="T247" i="14"/>
  <c r="AL247" i="14"/>
  <c r="AL255" i="14"/>
  <c r="AO247" i="14"/>
  <c r="AO255" i="14"/>
  <c r="AN255" i="14"/>
  <c r="AN247" i="14"/>
  <c r="S246" i="14"/>
  <c r="S254" i="14"/>
  <c r="AM247" i="14"/>
  <c r="AM255" i="14"/>
  <c r="Y234" i="14"/>
  <c r="AG234" i="14"/>
  <c r="AO234" i="14"/>
  <c r="Z234" i="14"/>
  <c r="AH234" i="14"/>
  <c r="AP234" i="14"/>
  <c r="AA234" i="14"/>
  <c r="AI234" i="14"/>
  <c r="AQ234" i="14"/>
  <c r="AD234" i="14"/>
  <c r="AB234" i="14"/>
  <c r="AN234" i="14"/>
  <c r="AC234" i="14"/>
  <c r="AE234" i="14"/>
  <c r="T234" i="14"/>
  <c r="AF234" i="14"/>
  <c r="V234" i="14"/>
  <c r="AK234" i="14"/>
  <c r="W234" i="14"/>
  <c r="X234" i="14"/>
  <c r="AJ234" i="14"/>
  <c r="AL234" i="14"/>
  <c r="AM234" i="14"/>
  <c r="U234" i="14"/>
  <c r="S236" i="14"/>
  <c r="U247" i="14"/>
  <c r="U255" i="14"/>
  <c r="AE247" i="14"/>
  <c r="AE255" i="14"/>
  <c r="AD247" i="14"/>
  <c r="AD255" i="14"/>
  <c r="X255" i="14"/>
  <c r="X247" i="14"/>
  <c r="AG247" i="14"/>
  <c r="AG255" i="14"/>
  <c r="AK247" i="14"/>
  <c r="AK255" i="14"/>
  <c r="AI255" i="14"/>
  <c r="AI247" i="14"/>
  <c r="AJ255" i="14"/>
  <c r="AJ247" i="14"/>
  <c r="AA247" i="14"/>
  <c r="AA255" i="14"/>
  <c r="AP247" i="14"/>
  <c r="AP255" i="14"/>
  <c r="Y238" i="14"/>
  <c r="AG238" i="14"/>
  <c r="AO238" i="14"/>
  <c r="Z238" i="14"/>
  <c r="AH238" i="14"/>
  <c r="AP238" i="14"/>
  <c r="AA238" i="14"/>
  <c r="AI238" i="14"/>
  <c r="AQ238" i="14"/>
  <c r="W238" i="14"/>
  <c r="AK238" i="14"/>
  <c r="T238" i="14"/>
  <c r="AF238" i="14"/>
  <c r="U238" i="14"/>
  <c r="AJ238" i="14"/>
  <c r="V238" i="14"/>
  <c r="AL238" i="14"/>
  <c r="X238" i="14"/>
  <c r="AM238" i="14"/>
  <c r="AC238" i="14"/>
  <c r="AB238" i="14"/>
  <c r="AD238" i="14"/>
  <c r="AN238" i="14"/>
  <c r="AE238" i="14"/>
  <c r="S242" i="14"/>
  <c r="S235" i="14"/>
  <c r="Y237" i="14"/>
  <c r="AG237" i="14"/>
  <c r="AO237" i="14"/>
  <c r="Z237" i="14"/>
  <c r="AH237" i="14"/>
  <c r="AP237" i="14"/>
  <c r="AA237" i="14"/>
  <c r="AI237" i="14"/>
  <c r="AQ237" i="14"/>
  <c r="V237" i="14"/>
  <c r="AJ237" i="14"/>
  <c r="AC237" i="14"/>
  <c r="AD237" i="14"/>
  <c r="AE237" i="14"/>
  <c r="S237" i="14"/>
  <c r="T237" i="14"/>
  <c r="AF237" i="14"/>
  <c r="W237" i="14"/>
  <c r="AL237" i="14"/>
  <c r="AB237" i="14"/>
  <c r="AK237" i="14"/>
  <c r="AM237" i="14"/>
  <c r="AN237" i="14"/>
  <c r="X237" i="14"/>
  <c r="U237" i="14"/>
  <c r="AC247" i="14"/>
  <c r="AC255" i="14"/>
  <c r="AQ255" i="14"/>
  <c r="AQ247" i="14"/>
  <c r="Y255" i="14"/>
  <c r="Y247" i="14"/>
  <c r="Y253" i="14" l="1"/>
  <c r="Y245" i="14"/>
  <c r="Z254" i="14"/>
  <c r="Z246" i="14"/>
  <c r="V252" i="14"/>
  <c r="V244" i="14"/>
  <c r="AH244" i="14"/>
  <c r="AH252" i="14"/>
  <c r="W243" i="14"/>
  <c r="W251" i="14"/>
  <c r="AM253" i="14"/>
  <c r="AM245" i="14"/>
  <c r="AP245" i="14"/>
  <c r="AP253" i="14"/>
  <c r="AL254" i="14"/>
  <c r="AL246" i="14"/>
  <c r="Y254" i="14"/>
  <c r="Y246" i="14"/>
  <c r="AE250" i="14"/>
  <c r="AE242" i="14"/>
  <c r="U252" i="14"/>
  <c r="U244" i="14"/>
  <c r="X251" i="14"/>
  <c r="X243" i="14"/>
  <c r="AP243" i="14"/>
  <c r="AP251" i="14"/>
  <c r="AK253" i="14"/>
  <c r="AK245" i="14"/>
  <c r="AH253" i="14"/>
  <c r="AH245" i="14"/>
  <c r="V254" i="14"/>
  <c r="V246" i="14"/>
  <c r="AC250" i="14"/>
  <c r="AC242" i="14"/>
  <c r="AH242" i="14"/>
  <c r="AH250" i="14"/>
  <c r="AN244" i="14"/>
  <c r="AN252" i="14"/>
  <c r="Y252" i="14"/>
  <c r="Y244" i="14"/>
  <c r="AM251" i="14"/>
  <c r="AM243" i="14"/>
  <c r="AH243" i="14"/>
  <c r="AH251" i="14"/>
  <c r="AB253" i="14"/>
  <c r="AB245" i="14"/>
  <c r="Z253" i="14"/>
  <c r="Z245" i="14"/>
  <c r="AJ254" i="14"/>
  <c r="AJ246" i="14"/>
  <c r="AN242" i="14"/>
  <c r="AN250" i="14"/>
  <c r="AK252" i="14"/>
  <c r="AK244" i="14"/>
  <c r="AI244" i="14"/>
  <c r="AI252" i="14"/>
  <c r="AN251" i="14"/>
  <c r="AN243" i="14"/>
  <c r="AF251" i="14"/>
  <c r="AF243" i="14"/>
  <c r="AL253" i="14"/>
  <c r="AL245" i="14"/>
  <c r="AD254" i="14"/>
  <c r="AD246" i="14"/>
  <c r="AP254" i="14"/>
  <c r="AP246" i="14"/>
  <c r="AB250" i="14"/>
  <c r="AB242" i="14"/>
  <c r="AO242" i="14"/>
  <c r="AO250" i="14"/>
  <c r="AM252" i="14"/>
  <c r="AM244" i="14"/>
  <c r="AA244" i="14"/>
  <c r="AA252" i="14"/>
  <c r="AB251" i="14"/>
  <c r="AB243" i="14"/>
  <c r="AE251" i="14"/>
  <c r="AE243" i="14"/>
  <c r="AO243" i="14"/>
  <c r="AO251" i="14"/>
  <c r="U253" i="14"/>
  <c r="U245" i="14"/>
  <c r="AC254" i="14"/>
  <c r="AC246" i="14"/>
  <c r="V250" i="14"/>
  <c r="V242" i="14"/>
  <c r="AQ243" i="14"/>
  <c r="AQ251" i="14"/>
  <c r="AE245" i="14"/>
  <c r="AE253" i="14"/>
  <c r="AQ254" i="14"/>
  <c r="AQ246" i="14"/>
  <c r="AL250" i="14"/>
  <c r="AL242" i="14"/>
  <c r="AP242" i="14"/>
  <c r="AP250" i="14"/>
  <c r="AC252" i="14"/>
  <c r="AC244" i="14"/>
  <c r="AG252" i="14"/>
  <c r="AG244" i="14"/>
  <c r="AJ251" i="14"/>
  <c r="AJ243" i="14"/>
  <c r="AD253" i="14"/>
  <c r="AD245" i="14"/>
  <c r="AE254" i="14"/>
  <c r="AE246" i="14"/>
  <c r="AI254" i="14"/>
  <c r="AI246" i="14"/>
  <c r="AJ250" i="14"/>
  <c r="AJ242" i="14"/>
  <c r="AQ244" i="14"/>
  <c r="AQ252" i="14"/>
  <c r="U251" i="14"/>
  <c r="U243" i="14"/>
  <c r="AC253" i="14"/>
  <c r="AC245" i="14"/>
  <c r="AN254" i="14"/>
  <c r="AN246" i="14"/>
  <c r="AA254" i="14"/>
  <c r="AA246" i="14"/>
  <c r="X242" i="14"/>
  <c r="X250" i="14"/>
  <c r="Z242" i="14"/>
  <c r="Z250" i="14"/>
  <c r="AB252" i="14"/>
  <c r="AB244" i="14"/>
  <c r="Z243" i="14"/>
  <c r="Z251" i="14"/>
  <c r="AJ253" i="14"/>
  <c r="AJ245" i="14"/>
  <c r="AO253" i="14"/>
  <c r="AO245" i="14"/>
  <c r="U254" i="14"/>
  <c r="U246" i="14"/>
  <c r="W250" i="14"/>
  <c r="W242" i="14"/>
  <c r="AJ252" i="14"/>
  <c r="AJ244" i="14"/>
  <c r="W253" i="14"/>
  <c r="W245" i="14"/>
  <c r="V253" i="14"/>
  <c r="V245" i="14"/>
  <c r="AG245" i="14"/>
  <c r="AG253" i="14"/>
  <c r="AB254" i="14"/>
  <c r="AB246" i="14"/>
  <c r="AF254" i="14"/>
  <c r="AF246" i="14"/>
  <c r="AH254" i="14"/>
  <c r="AH246" i="14"/>
  <c r="AK250" i="14"/>
  <c r="AK242" i="14"/>
  <c r="AD250" i="14"/>
  <c r="AD242" i="14"/>
  <c r="AG242" i="14"/>
  <c r="AG250" i="14"/>
  <c r="AD252" i="14"/>
  <c r="AD244" i="14"/>
  <c r="X252" i="14"/>
  <c r="X244" i="14"/>
  <c r="AP244" i="14"/>
  <c r="AP252" i="14"/>
  <c r="AL251" i="14"/>
  <c r="AL243" i="14"/>
  <c r="T251" i="14"/>
  <c r="T243" i="14"/>
  <c r="AG243" i="14"/>
  <c r="AG251" i="14"/>
  <c r="AF253" i="14"/>
  <c r="AF245" i="14"/>
  <c r="Y242" i="14"/>
  <c r="Y250" i="14"/>
  <c r="AL252" i="14"/>
  <c r="AL244" i="14"/>
  <c r="Y243" i="14"/>
  <c r="Y251" i="14"/>
  <c r="X253" i="14"/>
  <c r="X245" i="14"/>
  <c r="T253" i="14"/>
  <c r="T245" i="14"/>
  <c r="AI245" i="14"/>
  <c r="AI253" i="14"/>
  <c r="S243" i="14"/>
  <c r="S251" i="14"/>
  <c r="AM254" i="14"/>
  <c r="AM246" i="14"/>
  <c r="AK251" i="14"/>
  <c r="AK243" i="14"/>
  <c r="AI243" i="14"/>
  <c r="AI251" i="14"/>
  <c r="AQ245" i="14"/>
  <c r="AQ253" i="14"/>
  <c r="T254" i="14"/>
  <c r="T246" i="14"/>
  <c r="AQ250" i="14"/>
  <c r="AQ242" i="14"/>
  <c r="AK254" i="14"/>
  <c r="AK246" i="14"/>
  <c r="AO254" i="14"/>
  <c r="AO246" i="14"/>
  <c r="U250" i="14"/>
  <c r="U242" i="14"/>
  <c r="AF242" i="14"/>
  <c r="AF250" i="14"/>
  <c r="AI242" i="14"/>
  <c r="AI250" i="14"/>
  <c r="T252" i="14"/>
  <c r="T244" i="14"/>
  <c r="W244" i="14"/>
  <c r="W252" i="14"/>
  <c r="Z244" i="14"/>
  <c r="Z252" i="14"/>
  <c r="AC251" i="14"/>
  <c r="AC243" i="14"/>
  <c r="AN253" i="14"/>
  <c r="AN245" i="14"/>
  <c r="S245" i="14"/>
  <c r="S253" i="14"/>
  <c r="AA245" i="14"/>
  <c r="AA253" i="14"/>
  <c r="X254" i="14"/>
  <c r="X246" i="14"/>
  <c r="W254" i="14"/>
  <c r="W246" i="14"/>
  <c r="AG254" i="14"/>
  <c r="AG246" i="14"/>
  <c r="AM250" i="14"/>
  <c r="AM242" i="14"/>
  <c r="T250" i="14"/>
  <c r="T242" i="14"/>
  <c r="AA242" i="14"/>
  <c r="AA250" i="14"/>
  <c r="AE252" i="14"/>
  <c r="AE244" i="14"/>
  <c r="AF252" i="14"/>
  <c r="AF244" i="14"/>
  <c r="AO252" i="14"/>
  <c r="AO244" i="14"/>
  <c r="AD251" i="14"/>
  <c r="AD243" i="14"/>
  <c r="V251" i="14"/>
  <c r="V243" i="14"/>
  <c r="AA243" i="14"/>
  <c r="AA25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15B7105-9237-47CC-8C11-0981D248034A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73AA5241-3262-49C7-89CE-CFCC2167EA78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0775AA7D-2E52-4493-8CAD-C1F88D748161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<sst xmlns="http://schemas.openxmlformats.org/spreadsheetml/2006/main" count="3602" uniqueCount="349">
  <si>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</si>
  <si>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</si>
  <si>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</si>
  <si>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</si>
  <si>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</si>
  <si>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</si>
  <si>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</si>
  <si>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</si>
  <si>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</si>
  <si>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</si>
  <si>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NDP</t>
  </si>
  <si>
    <t>NO</t>
  </si>
  <si>
    <t>Represents a policy vision in a National Decarbonization Plan.</t>
  </si>
  <si>
    <t>NDPAMB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</si>
  <si>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</si>
  <si>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</si>
  <si>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</si>
  <si>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</si>
  <si>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</si>
  <si>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</si>
  <si>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</si>
  <si>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Private vehicles - Automobiles</t>
  </si>
  <si>
    <t>Techs_Auto</t>
  </si>
  <si>
    <t>Private vehicles - Motorcycle</t>
  </si>
  <si>
    <t>Techs_Motos</t>
  </si>
  <si>
    <t>Private vehicles - Pick Up and Jeep</t>
  </si>
  <si>
    <t>Techs_SUV</t>
  </si>
  <si>
    <t>Tourism vehicles - Bus Tourism</t>
  </si>
  <si>
    <t>Techs_Buses_Tur</t>
  </si>
  <si>
    <t>Public vehicles - Taxis</t>
  </si>
  <si>
    <t>Techs_Taxi</t>
  </si>
  <si>
    <t>Public vehicles - Bus Public</t>
  </si>
  <si>
    <t>Techs_Buses_Pub</t>
  </si>
  <si>
    <t>Private vehicles - Minibus</t>
  </si>
  <si>
    <t>Techs_Buses_Micro</t>
  </si>
  <si>
    <t>Heavy freight vehicles</t>
  </si>
  <si>
    <t>Techs_He_Freight</t>
  </si>
  <si>
    <t>Light freight vehicles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</si>
  <si>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</si>
  <si>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</si>
  <si>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</si>
  <si>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</si>
  <si>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</si>
  <si>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</si>
  <si>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</si>
  <si>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</si>
  <si>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</si>
  <si>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</si>
  <si>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</si>
  <si>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</si>
  <si>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</si>
  <si>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</si>
  <si>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</si>
  <si>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</si>
  <si>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</si>
  <si>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</si>
  <si>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</si>
  <si>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</si>
  <si>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</si>
  <si>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n.a.</t>
  </si>
  <si>
    <t>Non Motorized - Passenger Transport</t>
  </si>
  <si>
    <t>E6TRNOMOT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</si>
  <si>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</si>
  <si>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</si>
  <si>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</si>
  <si>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</si>
  <si>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</si>
  <si>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</si>
  <si>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</si>
  <si>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</si>
  <si>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</si>
  <si>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</si>
  <si>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TotalTechnologyAnnualActivityUpperLimit</t>
  </si>
  <si>
    <t>PPCOA</t>
  </si>
  <si>
    <t>The maximum production with coal</t>
  </si>
  <si>
    <t>2018 ; 2019 ; 2020 ; 2021 ; 2022 ; 2023</t>
  </si>
  <si>
    <t>0 ; 0 ; 0 ; 0 ; 0 ; 0</t>
  </si>
  <si>
    <t>PJ</t>
  </si>
  <si>
    <t>Write ; Interpolate ; Fix_Last</t>
  </si>
  <si>
    <t>PPGTGLP</t>
  </si>
  <si>
    <t>The maximum production with GLP</t>
  </si>
  <si>
    <t>2018 ; 2019 ; 2020 ; 2021 ; 2022 ; 2023 ; 2024</t>
  </si>
  <si>
    <t>0.38 ; 0.41 ; 0.38 ; 0.37 ; 0.38 ; 0.39 ; 5.17</t>
  </si>
  <si>
    <t>PPGTDSL</t>
  </si>
  <si>
    <t>The maximum production with diesel</t>
  </si>
  <si>
    <t>0.004 ; 0.027 ; 0.00 ; 0.00 ; 0.00 ; 0.00</t>
  </si>
  <si>
    <t>PPICEDSL</t>
  </si>
  <si>
    <t>0.44 ; 0.83 ; 0.74 ; 0.09 ; 0.10 ; 0.10</t>
  </si>
  <si>
    <t>PPFOI</t>
  </si>
  <si>
    <t>The maximum production with fuel oil</t>
  </si>
  <si>
    <t>PPCOK</t>
  </si>
  <si>
    <t>The maximum production with coke</t>
  </si>
  <si>
    <t>2018 ; 2019 ; 2020 ; 2021 ; 2022 ; 2023 ; 2024 ; 2025 ; 2026</t>
  </si>
  <si>
    <t>3.14 ; 3.32 ; 3.10 ; 3.35 ; 3.33 ; 3.33 ; 2.2 ; 2.2 ; 2.2</t>
  </si>
  <si>
    <t>PPBIM</t>
  </si>
  <si>
    <t>The maximum production with biomass</t>
  </si>
  <si>
    <t>2018 ; 2019 ; 2020 ; 2021 ; 2022 ; 2023 ; 2024 ; 2025 ; 2026 ; 2027 ; 2028 ; 2029 ; 2030</t>
  </si>
  <si>
    <t>3 ; 3 ; 3 ; 3 ; 3 ; 3 ; 3 ; 3 ; 3 ; 3 ; 3 ; 3 ; 3</t>
  </si>
  <si>
    <t>TotalTechnologyAnnualActivityLowerLimit</t>
  </si>
  <si>
    <t>The minimum production with biomass</t>
  </si>
  <si>
    <t>2.34 ; 3.13 ; 2.56 ; 2.6 ; 2.61 ; 2.61 ; 2.61 ; 0 ; 0 ; 0 ; 0 ; 0 ; 0</t>
  </si>
  <si>
    <t>PPBGS</t>
  </si>
  <si>
    <t>The maximum production with biogas</t>
  </si>
  <si>
    <t>0 ; 0 ; 0 ; 0 ; 0 ; 0 ; 0 ; 0 ; 0 ; 0 ; 0 ; 0 ; 0</t>
  </si>
  <si>
    <t>The minimum production with biogas</t>
  </si>
  <si>
    <t>The minimum production with GLP</t>
  </si>
  <si>
    <t>0.31 ; 0.34 ; 0.31 ; 0.30 ; 0.31 ; 0.16 ; 1.69</t>
  </si>
  <si>
    <t>0.003 ; 0.022 ; 0.00 ; 0.00 ; 0.00 ; 0.00</t>
  </si>
  <si>
    <t>0.36 ; 0.68 ; 0.61 ; 0.08 ; 0.09 ; 0.09</t>
  </si>
  <si>
    <t>2.57 ; 2.72 ; 2.54 ; 2.74 ; 2.72 ; 2.72 ; 1.5 ; 1.5 ; 1.5</t>
  </si>
  <si>
    <t>PPNGS</t>
  </si>
  <si>
    <t>The maximum production with natural gas</t>
  </si>
  <si>
    <t>2018 ; 2019 ; 2020 ; 2021 ; 2022 ; 2023 ; 2024 ; 2025 ; 2026 ; 2027 ; 2028 ; 2029 ; 2030 ; 2031 ; 2032 ; 2033</t>
  </si>
  <si>
    <t>0.00 ; 0.00 ; 0.00 ; 0.00 ; 0.00 ; 0.00 ; 0.00 ; 3.55 ; 3.55 ; 3.55 ; 4.26 ; 4.26 ; 5.68 ; 5.68 ; 8.51 ; 9.37</t>
  </si>
  <si>
    <t>CapacityFactor</t>
  </si>
  <si>
    <t>The capacity factor of natural gas plants</t>
  </si>
  <si>
    <t>2018 ; 2019 ; 2020 ; 2021 ; 2022 ; 2023 ; 2024 ; 2025 ; 2026 ; 2027 ; 2028 ; 2029 ; 2030 ; 2031 ; 2032 ; 2033 ; 2034 ; 2035 ; 2036 ; 2037 ; 2038 ; 2039 ; 2040 ; 2041 ; 2042 ; 2043 ; 2044</t>
  </si>
  <si>
    <t>0 ; 0 ; 0.25 ; 0.25 ; 0.25 ; 0.25 ; 0.25 ; 0.25 ; 0.25 ; 0.25 ; 0.25 ; 0.25 ; 0.25 ; 0.3 ; 0.3 ; 0.3 ; 0.3 ; 0.3 ; 0.32 ; 0.34 ; 0.36 ; 0.38 ; 0.4 ; 0.42 ; 0.44 ; 0.46 ; 0.48</t>
  </si>
  <si>
    <t>Overwrite ; Interpolate ; Fix_Last</t>
  </si>
  <si>
    <t>The minimum production with fuel oil</t>
  </si>
  <si>
    <t>The capacity factor of fuel oil</t>
  </si>
  <si>
    <t>0.36707129 ; 0.534936922 ; 0.476596416 ; 0.42024675 ; 0.459156858 ; 0.46 ; 0.4 ; 0.35 ; 0.3 ; 0.25 ; 0.25 ; 0.25 ; 0.25 ; 0.25 ; 0.25 ; 0.25 ; 0.25 ; 0.25 ; 0.25 ; 0.25 ; 0.25 ; 0.25 ; 0.25 ; 0.25 ; 0.25 ; 0.25 ; 0.25</t>
  </si>
  <si>
    <t>TotalAnnualMinCapacityInvestment</t>
  </si>
  <si>
    <t>STOELE</t>
  </si>
  <si>
    <t>Investment in batteries</t>
  </si>
  <si>
    <t>2018 ; 2019 ; 2020 ; 2021 ; 2022 ; 2023 ; 2024 ; 2025 ; 2026 ; 2027 ; 2028 ; 2029 ; 2030 ; 2031 ; 2032</t>
  </si>
  <si>
    <t>0 ; 0 ; 0 ; 0 ; 0 ; 0 ; 0 ; 0 ; 0 ; 0.05 ; 0 ; 0.05 ; 0 ; 0.05 ; 0.024</t>
  </si>
  <si>
    <t>GW</t>
  </si>
  <si>
    <t>0.00 ; 0.00 ; 0.00 ; 0.00 ; 0.00 ; 0.00 ; 0.00 ; 3.55 ; 3.55 ; 3.55 ; 4.26 ; 4.26 ; 8.51 ; 8.51 ; 8.51 ; 9.37</t>
  </si>
  <si>
    <t>2.57 ; 2.72 ; 2.54 ; 2.74 ; 2.72 ; 2.72</t>
  </si>
  <si>
    <t>The minimum production with diesel</t>
  </si>
  <si>
    <t>2.34 ; 3.13 ; 2.56 ; 2.6 ; 2.61 ; 2.61 ; 2.61</t>
  </si>
  <si>
    <t>8.28 ; 12.12 ; 10.94 ; 10.60 ; 11.58 ; 11.58 ; 12.48</t>
  </si>
  <si>
    <t>0 ; 0 ; 0.25 ; 0.25 ; 0.25 ; 0.25 ; 0.25 ; 0.25 ; 0.25 ; 0.25 ; 0.25 ; 0.25 ; 0.2 ; 0.2 ; 0.3 ; 0.3 ; 0.3 ; 0.3 ; 0.32 ; 0.34 ; 0.36 ; 0.38 ; 0.4 ; 0.42 ; 0.44 ; 0.46 ; 0.48</t>
  </si>
  <si>
    <t>0 ; 0 ; 0 ; 0 ; 0 ; 0 ; 0 ; 0 ; 0 ; 0.05 ; 0 ; 0.05 ; 0 ; 0.05 ; 0.026</t>
  </si>
  <si>
    <t>Sector</t>
  </si>
  <si>
    <t>Restriction_Type</t>
  </si>
  <si>
    <t>Transport</t>
  </si>
  <si>
    <t>Private</t>
  </si>
  <si>
    <t>Automobiles Diesel</t>
  </si>
  <si>
    <t>TRAUTDSL</t>
  </si>
  <si>
    <t>interp</t>
  </si>
  <si>
    <t>Min</t>
  </si>
  <si>
    <t>Automobiles Gasoline</t>
  </si>
  <si>
    <t>TRAUTGSL</t>
  </si>
  <si>
    <t>Taxi Gasoline</t>
  </si>
  <si>
    <t>TRTAXGSL</t>
  </si>
  <si>
    <t>Taxi LPG</t>
  </si>
  <si>
    <t>TRTAXLPG</t>
  </si>
  <si>
    <t>Motorcycle Gasoline</t>
  </si>
  <si>
    <t>TRMOTGSL</t>
  </si>
  <si>
    <t>Pick Up and Jeep Diesel</t>
  </si>
  <si>
    <t>TRSUVDSL</t>
  </si>
  <si>
    <t>Pick Up and Jeep Gasoline</t>
  </si>
  <si>
    <t>TRSUVGSL</t>
  </si>
  <si>
    <t>Bus Public Diesel</t>
  </si>
  <si>
    <t>TRBPUDSL</t>
  </si>
  <si>
    <t>Bus Public Gasoline</t>
  </si>
  <si>
    <t>TRBPUGSL</t>
  </si>
  <si>
    <t>Max</t>
  </si>
  <si>
    <t>Bus Public Hydrogen</t>
  </si>
  <si>
    <t>TRBPUHYD</t>
  </si>
  <si>
    <t>Bus Tourism Diesel</t>
  </si>
  <si>
    <t>TRBTURDSL</t>
  </si>
  <si>
    <t>Bus Tourism Gasoline</t>
  </si>
  <si>
    <t>TRBTURGSL</t>
  </si>
  <si>
    <t>Bus Tourism Electric</t>
  </si>
  <si>
    <t>TRBTURELE</t>
  </si>
  <si>
    <t>Minibus Diesel</t>
  </si>
  <si>
    <t>TRMBSDSL</t>
  </si>
  <si>
    <t>Minibus Gasoline</t>
  </si>
  <si>
    <t>TRMBSGSL</t>
  </si>
  <si>
    <t>Heavy Fright</t>
  </si>
  <si>
    <t>Heavy Truck Diesel</t>
  </si>
  <si>
    <t>TRYTKDSL</t>
  </si>
  <si>
    <t>Heavy Truck Electric</t>
  </si>
  <si>
    <t>TRYTKELE</t>
  </si>
  <si>
    <t>Heavy Truck Hydrogen</t>
  </si>
  <si>
    <t>TRYTKHYD</t>
  </si>
  <si>
    <t>Heavy Truck Hybrid Diesel</t>
  </si>
  <si>
    <t>TRYTKHD</t>
  </si>
  <si>
    <t>Light Freight</t>
  </si>
  <si>
    <t>Light Truck Diesel</t>
  </si>
  <si>
    <t>TRYLFDSL</t>
  </si>
  <si>
    <t>Light Truck Gasoline</t>
  </si>
  <si>
    <t>TRYLFGSL</t>
  </si>
  <si>
    <t>Light Truck Hybrid Diesel</t>
  </si>
  <si>
    <t>TRYLFHD</t>
  </si>
  <si>
    <t>Light Truck Electric</t>
  </si>
  <si>
    <t>TRYLFELE</t>
  </si>
  <si>
    <t>Min/Max</t>
  </si>
  <si>
    <t>Automobiles Hybrid Gasoline</t>
  </si>
  <si>
    <t>TRAUTHG</t>
  </si>
  <si>
    <t>Automobiles Electric</t>
  </si>
  <si>
    <t>TRAUTELE</t>
  </si>
  <si>
    <t>Taxi Electric</t>
  </si>
  <si>
    <t>TRTAXELE</t>
  </si>
  <si>
    <t>Motorcycle Electric</t>
  </si>
  <si>
    <t>TRMOTELE</t>
  </si>
  <si>
    <t>Pick Up and Jeep Electric</t>
  </si>
  <si>
    <t>TRSUVELE</t>
  </si>
  <si>
    <t>Bus Public Electric</t>
  </si>
  <si>
    <t>TRBPUELE</t>
  </si>
  <si>
    <t>Minibus Electric</t>
  </si>
  <si>
    <t>TRMBSELE</t>
  </si>
  <si>
    <t>Set</t>
  </si>
  <si>
    <t>Set_Index</t>
  </si>
  <si>
    <t>Contains: PP</t>
  </si>
  <si>
    <t>Relationship of yearly output and capacity for power plants (electrical load factor)</t>
  </si>
  <si>
    <t>None</t>
  </si>
  <si>
    <t>Exact_Multiplier</t>
  </si>
  <si>
    <t> </t>
  </si>
  <si>
    <t>InputActivityRatio</t>
  </si>
  <si>
    <t>ELE_DIST</t>
  </si>
  <si>
    <t>Improvement of efficiency of distribution network</t>
  </si>
  <si>
    <t>LU_FORLAT</t>
  </si>
  <si>
    <t>Exact</t>
  </si>
  <si>
    <t>LU_FORCON</t>
  </si>
  <si>
    <t>LU_FORMAN</t>
  </si>
  <si>
    <t>LU_CUL</t>
  </si>
  <si>
    <t>LU_ABO</t>
  </si>
  <si>
    <t>LU_PAS</t>
  </si>
  <si>
    <t>LU_HUM</t>
  </si>
  <si>
    <t>LU_ASE</t>
  </si>
  <si>
    <t>NS_LU_FOR_CON</t>
  </si>
  <si>
    <t>EmissionActivityRatio</t>
  </si>
  <si>
    <t>T4DSL_PRI</t>
  </si>
  <si>
    <t>T4GSL_PRI</t>
  </si>
  <si>
    <t>T4GSL_PUB</t>
  </si>
  <si>
    <t>T4DSL_PUB</t>
  </si>
  <si>
    <t>T4GSL_TUR</t>
  </si>
  <si>
    <t>T4DSL_HEA</t>
  </si>
  <si>
    <t>T4DSL_LIG</t>
  </si>
  <si>
    <t>T4GSL_LIG</t>
  </si>
  <si>
    <t>SpecifiedAnnualDemand</t>
  </si>
  <si>
    <t>E5EXPLPG</t>
  </si>
  <si>
    <t>f</t>
  </si>
  <si>
    <t>Demand Exports LPG</t>
  </si>
  <si>
    <t>E5EXPDSL</t>
  </si>
  <si>
    <t>Demand Exports Diesel</t>
  </si>
  <si>
    <t>E5EXPGSL</t>
  </si>
  <si>
    <t>Demand Exports Gasoline</t>
  </si>
  <si>
    <t>E5EXPELE</t>
  </si>
  <si>
    <t>Demand Exports Electric</t>
  </si>
  <si>
    <t>E5EXPKER</t>
  </si>
  <si>
    <t>Demand Exports Kerosen</t>
  </si>
  <si>
    <t>E5EXPFOI</t>
  </si>
  <si>
    <t>Demand Exports Fuel Oil</t>
  </si>
  <si>
    <t>E5TACKER</t>
  </si>
  <si>
    <t>Demand Transport - Aero Kerosen</t>
  </si>
  <si>
    <t>E5TOTDSL</t>
  </si>
  <si>
    <t>Demand Transport - Other Diesel</t>
  </si>
  <si>
    <t>E5TOTGSL</t>
  </si>
  <si>
    <t>Demand Transport - Other Gasoline</t>
  </si>
  <si>
    <t>E5TOTELE</t>
  </si>
  <si>
    <t>Demand Transport - Other Electric</t>
  </si>
  <si>
    <t>E5INDKER</t>
  </si>
  <si>
    <t>Demand Industrial Kerosen</t>
  </si>
  <si>
    <t>E5INDBIM</t>
  </si>
  <si>
    <t>Demand Industrial Biomass</t>
  </si>
  <si>
    <t>E5INDELE</t>
  </si>
  <si>
    <t>Demand Industrial Electric</t>
  </si>
  <si>
    <t>E5INDLPG</t>
  </si>
  <si>
    <t>Demand Industrial LPG</t>
  </si>
  <si>
    <t>E5INDGSL</t>
  </si>
  <si>
    <t>Demand Industrial Gasoline</t>
  </si>
  <si>
    <t>E5INDDSL</t>
  </si>
  <si>
    <t>Demand Industrial Diesel</t>
  </si>
  <si>
    <t>E5INDFOI</t>
  </si>
  <si>
    <t>Demand Industrial Fuel Oil</t>
  </si>
  <si>
    <t>E5INDCOK</t>
  </si>
  <si>
    <t>Demand Industrial Coke</t>
  </si>
  <si>
    <t>E5INDHYD</t>
  </si>
  <si>
    <t>Demand Industrial Hydrogen</t>
  </si>
  <si>
    <t>E5INDFIR</t>
  </si>
  <si>
    <t>Demand Industrial Firewood</t>
  </si>
  <si>
    <t>E5INDBGS</t>
  </si>
  <si>
    <t>Demand Industrial Biogas</t>
  </si>
  <si>
    <t>E5RESFIR</t>
  </si>
  <si>
    <t>Demand Residential Firewood</t>
  </si>
  <si>
    <t>E5RESELE</t>
  </si>
  <si>
    <t>Demand Residential Electric</t>
  </si>
  <si>
    <t>E5RESLPG</t>
  </si>
  <si>
    <t>Demand Residential LPG</t>
  </si>
  <si>
    <t>E5RESKER</t>
  </si>
  <si>
    <t>Demand Residential Kerosen</t>
  </si>
  <si>
    <t>E5RESBIM</t>
  </si>
  <si>
    <t>Demand Residential Biomass</t>
  </si>
  <si>
    <t>E5COMFIR</t>
  </si>
  <si>
    <t>Demand Commercial Firewood</t>
  </si>
  <si>
    <t>E5COMELE</t>
  </si>
  <si>
    <t>Demand Commercial Electric</t>
  </si>
  <si>
    <t>E5COMLPG</t>
  </si>
  <si>
    <t>Demand Commercial LPG</t>
  </si>
  <si>
    <t>E5COMGSL</t>
  </si>
  <si>
    <t>Demand Commercial Gasoline</t>
  </si>
  <si>
    <t>E5COMDSL</t>
  </si>
  <si>
    <t>Demand Commercial Diesel</t>
  </si>
  <si>
    <t>E5COMKER</t>
  </si>
  <si>
    <t>Demand Commercial Kerosen</t>
  </si>
  <si>
    <t>E5COMFOI</t>
  </si>
  <si>
    <t>Demand Commercial Fuel Oil</t>
  </si>
  <si>
    <t>E5AGRDSL</t>
  </si>
  <si>
    <t>Demand Agriculture Diesel</t>
  </si>
  <si>
    <t>E5AGRLPG</t>
  </si>
  <si>
    <t>Demand Agriculture LPG</t>
  </si>
  <si>
    <t>E5AGRELE</t>
  </si>
  <si>
    <t>Demand Agriculture Electric</t>
  </si>
  <si>
    <t>E5AGRKER</t>
  </si>
  <si>
    <t>Demand Agriculture Kerosen</t>
  </si>
  <si>
    <t>E5AGRFIR</t>
  </si>
  <si>
    <t>Demand Agriculture Firewood</t>
  </si>
  <si>
    <t>E5AGRBGS</t>
  </si>
  <si>
    <t>Demand Agriculture Biofuel/Biogas</t>
  </si>
  <si>
    <t>10.12 ; 14.82 ; 13.37 ; 12.96 ; 14.16 ; 14.18 ; 15.26 ; 13.35 ; 11.44 ; 9.54 ; 10.40 ; 10.40 ; 10.40</t>
  </si>
  <si>
    <t>10.12 ; 14.82 ; 13.37 ; 12.96 ; 14.16 ; 14.18 ; 15.26 ; 11.44 ; 9.54 ; 9.54 ; 10.40 ; 10.40 ; 10.40</t>
  </si>
  <si>
    <t>0.00 ; 0.00 ; 0.00 ; 0.00 ; 0.00 ; 0.00 ; 0.00 ; 3.55 ; 3.55 ; 3.55 ; 4.26 ; 4.26 ; 5.68 ; 5.68 ; 9.37 ; 9.37</t>
  </si>
  <si>
    <t>0 ; 0 ; 0.25 ; 0.25 ; 0.25 ; 0.25 ; 0.25 ; 0.25 ; 0.25 ; 0.25 ; 0.25 ; 0.25 ; 0.2 ; 0.2 ; 0.3 ; 0.3 ; 0.3 ; 0.3 ; 0.32 ; 0.34 ; 0.36 ; 0.38 ; 0.4 ; 0.42 ; 0.44 ; 0.48 ; 0.48</t>
  </si>
  <si>
    <t>0.36707129 ; 0.534936922 ; 0.476596416 ; 0.42024675 ; 0.459156858 ; 0.46 ; 0.4 ; 0.3 ; 0.25 ; 0.25 ; 0.25 ; 0.23 ; 0.2 ; 0.18 ; 0.16 ; 0.14 ; 0.12 ; 0.1</t>
  </si>
  <si>
    <t>2018 ; 2019 ; 2020 ; 2021 ; 2022 ; 2023 ; 2024 ; 2025 ; 2026 ; 2027 ; 2028 ; 2029 ; 2030 ; 2031 ; 2032 ; 2033 ; 2034 ; 2035</t>
  </si>
  <si>
    <t>8.28 ; 12.12 ; 10.94 ; 10.60 ; 11.58 ; 11.60 ; 12.48 ; 9.36 ; 7.80 ; 7.80 ; 8 ; 7 ; 6</t>
  </si>
  <si>
    <t>LU_FORDEC</t>
  </si>
  <si>
    <t>LU_FORMIX</t>
  </si>
  <si>
    <t>LU_AGCAF</t>
  </si>
  <si>
    <t>LU_AGCOC</t>
  </si>
  <si>
    <t>LU_VEG</t>
  </si>
  <si>
    <t>LU_WET</t>
  </si>
  <si>
    <t>LU_OT</t>
  </si>
  <si>
    <t>NS_LU_FOR_PER</t>
  </si>
  <si>
    <t>NS_LU_FOR_OT</t>
  </si>
  <si>
    <t>UPPER-LOWER</t>
  </si>
  <si>
    <t>LTS</t>
  </si>
  <si>
    <t>LOWER</t>
  </si>
  <si>
    <t>LTS-BAU</t>
  </si>
  <si>
    <t>COVER</t>
  </si>
  <si>
    <t>LTS_PRIME</t>
  </si>
  <si>
    <t>LTS_REV</t>
  </si>
  <si>
    <t>LOWER-LOWER (LTS_PRIME - LTS)</t>
  </si>
  <si>
    <t>LTS_PRIME_2</t>
  </si>
  <si>
    <t>LTS_REV_2</t>
  </si>
  <si>
    <t>REVIEW HISTORICAL SHARES</t>
  </si>
  <si>
    <t>BAU - DELTA</t>
  </si>
  <si>
    <t>LTS_PRIME_3</t>
  </si>
  <si>
    <t>PORCENTAJES DEL 2018</t>
  </si>
  <si>
    <t>PORCENTAJES DEL 2025</t>
  </si>
  <si>
    <t>PERCENTAGES EQUAL TO BAU</t>
  </si>
  <si>
    <t>LTS_REV_3</t>
  </si>
  <si>
    <t>Diferencia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</si>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</sst>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/>
    <xf numFmtId="0" fontId="1" fillId="0" borderId="16" xfId="0" applyFont="1" applyBorder="1"/>
    <xf numFmtId="0" fontId="1" fillId="0" borderId="7" xfId="0" applyFont="1" applyBorder="1"/>
    <xf numFmtId="0" fontId="1" fillId="0" borderId="17" xfId="0" applyFont="1" applyBorder="1"/>
    <xf numFmtId="0" fontId="0" fillId="0" borderId="2" xfId="0" applyBorder="1"/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5" fillId="0" borderId="16" xfId="0" applyFont="1" applyBorder="1"/>
    <xf numFmtId="0" fontId="5" fillId="0" borderId="22" xfId="0" applyFont="1" applyBorder="1"/>
    <xf numFmtId="0" fontId="5" fillId="0" borderId="25" xfId="0" applyFont="1" applyBorder="1"/>
    <xf numFmtId="0" fontId="5" fillId="0" borderId="22" xfId="0" applyFont="1" applyBorder="1" applyAlignment="1">
      <alignment wrapText="1"/>
    </xf>
    <xf numFmtId="0" fontId="5" fillId="0" borderId="26" xfId="0" applyFont="1" applyBorder="1"/>
    <xf numFmtId="0" fontId="5" fillId="0" borderId="19" xfId="0" applyFont="1" applyBorder="1"/>
    <xf numFmtId="0" fontId="6" fillId="7" borderId="36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6" fillId="8" borderId="36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12" borderId="11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6" fillId="13" borderId="31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/>
    </xf>
    <xf numFmtId="0" fontId="6" fillId="13" borderId="35" xfId="0" applyFont="1" applyFill="1" applyBorder="1" applyAlignment="1">
      <alignment horizontal="center" vertical="center"/>
    </xf>
    <xf numFmtId="0" fontId="6" fillId="13" borderId="36" xfId="0" applyFont="1" applyFill="1" applyBorder="1" applyAlignment="1">
      <alignment horizontal="center" vertical="center"/>
    </xf>
    <xf numFmtId="0" fontId="6" fillId="13" borderId="32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6" fillId="13" borderId="37" xfId="0" applyFont="1" applyFill="1" applyBorder="1" applyAlignment="1">
      <alignment horizontal="center" vertical="center"/>
    </xf>
    <xf numFmtId="0" fontId="6" fillId="14" borderId="31" xfId="0" applyFont="1" applyFill="1" applyBorder="1" applyAlignment="1">
      <alignment horizontal="center" vertical="center"/>
    </xf>
    <xf numFmtId="0" fontId="6" fillId="14" borderId="36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7" fillId="4" borderId="39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9" xfId="0" applyBorder="1"/>
    <xf numFmtId="0" fontId="0" fillId="0" borderId="3" xfId="0" applyBorder="1"/>
    <xf numFmtId="0" fontId="7" fillId="15" borderId="3" xfId="0" applyFont="1" applyFill="1" applyBorder="1" applyAlignment="1">
      <alignment horizontal="center" vertical="center" wrapText="1"/>
    </xf>
    <xf numFmtId="0" fontId="7" fillId="15" borderId="9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7" fillId="16" borderId="14" xfId="0" applyFont="1" applyFill="1" applyBorder="1" applyAlignment="1">
      <alignment horizontal="center" vertical="center" wrapText="1"/>
    </xf>
    <xf numFmtId="0" fontId="8" fillId="16" borderId="11" xfId="0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0" fontId="7" fillId="10" borderId="40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10" borderId="39" xfId="0" applyFont="1" applyFill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2" fontId="8" fillId="16" borderId="11" xfId="0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9" fillId="0" borderId="13" xfId="0" applyFont="1" applyBorder="1"/>
    <xf numFmtId="0" fontId="9" fillId="0" borderId="23" xfId="0" applyFont="1" applyBorder="1"/>
    <xf numFmtId="0" fontId="9" fillId="0" borderId="46" xfId="0" applyFont="1" applyBorder="1"/>
    <xf numFmtId="0" fontId="9" fillId="0" borderId="20" xfId="0" applyFont="1" applyBorder="1"/>
    <xf numFmtId="0" fontId="9" fillId="0" borderId="15" xfId="0" applyFont="1" applyBorder="1"/>
    <xf numFmtId="0" fontId="9" fillId="0" borderId="47" xfId="0" applyFont="1" applyBorder="1"/>
    <xf numFmtId="0" fontId="9" fillId="0" borderId="48" xfId="0" applyFont="1" applyBorder="1"/>
    <xf numFmtId="0" fontId="9" fillId="0" borderId="36" xfId="0" applyFont="1" applyBorder="1"/>
    <xf numFmtId="0" fontId="9" fillId="0" borderId="44" xfId="0" applyFont="1" applyBorder="1"/>
    <xf numFmtId="0" fontId="9" fillId="0" borderId="45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32" xfId="0" applyFont="1" applyBorder="1"/>
    <xf numFmtId="0" fontId="10" fillId="0" borderId="16" xfId="0" applyFont="1" applyBorder="1"/>
    <xf numFmtId="0" fontId="10" fillId="0" borderId="22" xfId="0" applyFont="1" applyBorder="1"/>
    <xf numFmtId="0" fontId="10" fillId="0" borderId="22" xfId="0" applyFont="1" applyBorder="1" applyAlignment="1">
      <alignment wrapText="1"/>
    </xf>
    <xf numFmtId="0" fontId="10" fillId="0" borderId="26" xfId="0" applyFont="1" applyBorder="1"/>
    <xf numFmtId="0" fontId="10" fillId="18" borderId="16" xfId="0" applyFont="1" applyFill="1" applyBorder="1"/>
    <xf numFmtId="0" fontId="10" fillId="18" borderId="22" xfId="0" applyFont="1" applyFill="1" applyBorder="1"/>
    <xf numFmtId="0" fontId="10" fillId="18" borderId="25" xfId="0" applyFont="1" applyFill="1" applyBorder="1"/>
    <xf numFmtId="0" fontId="10" fillId="0" borderId="25" xfId="0" applyFont="1" applyBorder="1"/>
    <xf numFmtId="0" fontId="9" fillId="0" borderId="48" xfId="0" applyFont="1" applyBorder="1" applyAlignment="1">
      <alignment wrapText="1"/>
    </xf>
    <xf numFmtId="0" fontId="9" fillId="18" borderId="47" xfId="0" applyFont="1" applyFill="1" applyBorder="1"/>
    <xf numFmtId="0" fontId="9" fillId="18" borderId="48" xfId="0" applyFont="1" applyFill="1" applyBorder="1"/>
    <xf numFmtId="0" fontId="9" fillId="18" borderId="37" xfId="0" applyFont="1" applyFill="1" applyBorder="1"/>
    <xf numFmtId="0" fontId="9" fillId="0" borderId="39" xfId="0" applyFont="1" applyBorder="1"/>
    <xf numFmtId="0" fontId="9" fillId="0" borderId="37" xfId="0" applyFont="1" applyBorder="1"/>
    <xf numFmtId="0" fontId="9" fillId="0" borderId="49" xfId="0" applyFont="1" applyBorder="1" applyAlignment="1">
      <alignment wrapText="1"/>
    </xf>
    <xf numFmtId="0" fontId="9" fillId="18" borderId="13" xfId="0" applyFont="1" applyFill="1" applyBorder="1"/>
    <xf numFmtId="0" fontId="9" fillId="18" borderId="23" xfId="0" applyFont="1" applyFill="1" applyBorder="1"/>
    <xf numFmtId="0" fontId="9" fillId="18" borderId="50" xfId="0" applyFont="1" applyFill="1" applyBorder="1"/>
    <xf numFmtId="0" fontId="9" fillId="0" borderId="50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8" xfId="0" applyFont="1" applyBorder="1" applyAlignment="1">
      <alignment wrapText="1"/>
    </xf>
    <xf numFmtId="0" fontId="9" fillId="0" borderId="31" xfId="0" applyFont="1" applyBorder="1"/>
    <xf numFmtId="0" fontId="9" fillId="0" borderId="32" xfId="0" applyFont="1" applyBorder="1"/>
    <xf numFmtId="0" fontId="9" fillId="0" borderId="30" xfId="0" applyFont="1" applyBorder="1"/>
    <xf numFmtId="0" fontId="9" fillId="0" borderId="33" xfId="0" applyFont="1" applyBorder="1"/>
    <xf numFmtId="0" fontId="9" fillId="0" borderId="0" xfId="0" applyFont="1"/>
    <xf numFmtId="0" fontId="9" fillId="0" borderId="34" xfId="0" applyFont="1" applyBorder="1"/>
    <xf numFmtId="0" fontId="9" fillId="0" borderId="35" xfId="0" applyFont="1" applyBorder="1"/>
    <xf numFmtId="0" fontId="9" fillId="17" borderId="13" xfId="0" applyFont="1" applyFill="1" applyBorder="1"/>
    <xf numFmtId="0" fontId="9" fillId="17" borderId="23" xfId="0" applyFont="1" applyFill="1" applyBorder="1"/>
    <xf numFmtId="0" fontId="9" fillId="17" borderId="49" xfId="0" applyFont="1" applyFill="1" applyBorder="1" applyAlignment="1">
      <alignment wrapText="1"/>
    </xf>
    <xf numFmtId="0" fontId="9" fillId="17" borderId="46" xfId="0" applyFont="1" applyFill="1" applyBorder="1"/>
    <xf numFmtId="0" fontId="9" fillId="17" borderId="16" xfId="0" applyFont="1" applyFill="1" applyBorder="1"/>
    <xf numFmtId="0" fontId="9" fillId="17" borderId="22" xfId="0" applyFont="1" applyFill="1" applyBorder="1"/>
    <xf numFmtId="0" fontId="9" fillId="17" borderId="22" xfId="0" applyFont="1" applyFill="1" applyBorder="1" applyAlignment="1">
      <alignment wrapText="1"/>
    </xf>
    <xf numFmtId="0" fontId="9" fillId="17" borderId="26" xfId="0" applyFont="1" applyFill="1" applyBorder="1"/>
    <xf numFmtId="0" fontId="9" fillId="18" borderId="16" xfId="0" applyFont="1" applyFill="1" applyBorder="1"/>
    <xf numFmtId="0" fontId="9" fillId="18" borderId="22" xfId="0" applyFont="1" applyFill="1" applyBorder="1"/>
    <xf numFmtId="0" fontId="9" fillId="18" borderId="25" xfId="0" applyFont="1" applyFill="1" applyBorder="1"/>
    <xf numFmtId="0" fontId="9" fillId="0" borderId="22" xfId="0" applyFont="1" applyBorder="1"/>
    <xf numFmtId="0" fontId="9" fillId="0" borderId="25" xfId="0" applyFont="1" applyBorder="1"/>
    <xf numFmtId="0" fontId="6" fillId="6" borderId="30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6" borderId="35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19" borderId="34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6" fillId="9" borderId="36" xfId="0" applyFont="1" applyFill="1" applyBorder="1" applyAlignment="1">
      <alignment horizontal="center" vertical="center"/>
    </xf>
    <xf numFmtId="0" fontId="6" fillId="9" borderId="37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0" fillId="3" borderId="14" xfId="0" applyFill="1" applyBorder="1"/>
    <xf numFmtId="0" fontId="0" fillId="0" borderId="9" xfId="0" applyBorder="1" applyAlignment="1">
      <alignment horizontal="center" vertical="center" wrapText="1"/>
    </xf>
    <xf numFmtId="0" fontId="0" fillId="3" borderId="9" xfId="0" applyFill="1" applyBorder="1"/>
    <xf numFmtId="164" fontId="0" fillId="0" borderId="9" xfId="0" applyNumberFormat="1" applyBorder="1"/>
    <xf numFmtId="9" fontId="0" fillId="0" borderId="9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8" xfId="0" applyFill="1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0" fontId="0" fillId="0" borderId="10" xfId="0" applyBorder="1" applyAlignment="1">
      <alignment horizontal="center" vertical="center" wrapText="1"/>
    </xf>
    <xf numFmtId="0" fontId="0" fillId="3" borderId="10" xfId="0" applyFill="1" applyBorder="1"/>
    <xf numFmtId="164" fontId="0" fillId="0" borderId="10" xfId="0" applyNumberFormat="1" applyBorder="1"/>
    <xf numFmtId="164" fontId="0" fillId="0" borderId="6" xfId="0" applyNumberFormat="1" applyBorder="1"/>
    <xf numFmtId="0" fontId="0" fillId="0" borderId="14" xfId="0" applyBorder="1" applyAlignment="1">
      <alignment horizontal="center" vertical="center" wrapText="1"/>
    </xf>
    <xf numFmtId="0" fontId="0" fillId="0" borderId="14" xfId="0" applyBorder="1"/>
    <xf numFmtId="164" fontId="0" fillId="0" borderId="14" xfId="0" applyNumberFormat="1" applyBorder="1"/>
    <xf numFmtId="164" fontId="0" fillId="0" borderId="15" xfId="0" applyNumberFormat="1" applyBorder="1"/>
    <xf numFmtId="0" fontId="9" fillId="18" borderId="51" xfId="0" applyFont="1" applyFill="1" applyBorder="1"/>
    <xf numFmtId="0" fontId="9" fillId="18" borderId="49" xfId="0" applyFont="1" applyFill="1" applyBorder="1"/>
    <xf numFmtId="0" fontId="9" fillId="18" borderId="34" xfId="0" applyFont="1" applyFill="1" applyBorder="1"/>
    <xf numFmtId="0" fontId="9" fillId="20" borderId="1" xfId="0" applyFont="1" applyFill="1" applyBorder="1" applyAlignment="1">
      <alignment vertical="center"/>
    </xf>
    <xf numFmtId="0" fontId="9" fillId="20" borderId="8" xfId="0" applyFont="1" applyFill="1" applyBorder="1" applyAlignment="1">
      <alignment vertical="center"/>
    </xf>
    <xf numFmtId="0" fontId="0" fillId="20" borderId="8" xfId="0" applyFill="1" applyBorder="1" applyAlignment="1">
      <alignment vertical="center"/>
    </xf>
    <xf numFmtId="0" fontId="9" fillId="20" borderId="8" xfId="0" applyFont="1" applyFill="1" applyBorder="1" applyAlignment="1">
      <alignment vertical="center" wrapText="1"/>
    </xf>
    <xf numFmtId="0" fontId="9" fillId="21" borderId="8" xfId="0" applyFont="1" applyFill="1" applyBorder="1" applyAlignment="1">
      <alignment vertical="center"/>
    </xf>
    <xf numFmtId="0" fontId="9" fillId="20" borderId="3" xfId="0" applyFont="1" applyFill="1" applyBorder="1" applyAlignment="1">
      <alignment vertical="center"/>
    </xf>
    <xf numFmtId="0" fontId="9" fillId="20" borderId="9" xfId="0" applyFont="1" applyFill="1" applyBorder="1" applyAlignment="1">
      <alignment vertical="center"/>
    </xf>
    <xf numFmtId="0" fontId="0" fillId="20" borderId="9" xfId="0" applyFill="1" applyBorder="1" applyAlignment="1">
      <alignment vertical="center"/>
    </xf>
    <xf numFmtId="0" fontId="9" fillId="20" borderId="9" xfId="0" applyFont="1" applyFill="1" applyBorder="1" applyAlignment="1">
      <alignment vertical="center" wrapText="1"/>
    </xf>
    <xf numFmtId="0" fontId="9" fillId="21" borderId="9" xfId="0" applyFont="1" applyFill="1" applyBorder="1" applyAlignment="1">
      <alignment vertical="center"/>
    </xf>
    <xf numFmtId="0" fontId="9" fillId="20" borderId="5" xfId="0" applyFont="1" applyFill="1" applyBorder="1" applyAlignment="1">
      <alignment vertical="center"/>
    </xf>
    <xf numFmtId="0" fontId="9" fillId="20" borderId="10" xfId="0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9" fillId="10" borderId="8" xfId="0" applyFont="1" applyFill="1" applyBorder="1" applyAlignment="1">
      <alignment vertical="center" wrapText="1"/>
    </xf>
    <xf numFmtId="0" fontId="9" fillId="14" borderId="8" xfId="0" applyFont="1" applyFill="1" applyBorder="1" applyAlignment="1">
      <alignment vertical="center"/>
    </xf>
    <xf numFmtId="0" fontId="9" fillId="10" borderId="3" xfId="0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9" fillId="10" borderId="9" xfId="0" applyFont="1" applyFill="1" applyBorder="1" applyAlignment="1">
      <alignment vertical="center" wrapText="1"/>
    </xf>
    <xf numFmtId="0" fontId="9" fillId="14" borderId="9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10" xfId="0" applyFont="1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165" fontId="9" fillId="10" borderId="8" xfId="0" applyNumberFormat="1" applyFont="1" applyFill="1" applyBorder="1" applyAlignment="1">
      <alignment horizontal="center" vertical="center"/>
    </xf>
    <xf numFmtId="165" fontId="9" fillId="10" borderId="9" xfId="0" applyNumberFormat="1" applyFont="1" applyFill="1" applyBorder="1" applyAlignment="1">
      <alignment horizontal="center" vertical="center"/>
    </xf>
    <xf numFmtId="165" fontId="9" fillId="10" borderId="10" xfId="0" applyNumberFormat="1" applyFont="1" applyFill="1" applyBorder="1" applyAlignment="1">
      <alignment horizontal="center" vertical="center"/>
    </xf>
    <xf numFmtId="165" fontId="9" fillId="20" borderId="9" xfId="0" applyNumberFormat="1" applyFont="1" applyFill="1" applyBorder="1" applyAlignment="1">
      <alignment horizontal="center" vertical="center"/>
    </xf>
    <xf numFmtId="165" fontId="9" fillId="20" borderId="10" xfId="0" applyNumberFormat="1" applyFont="1" applyFill="1" applyBorder="1" applyAlignment="1">
      <alignment horizontal="center" vertical="center"/>
    </xf>
    <xf numFmtId="165" fontId="9" fillId="20" borderId="8" xfId="0" applyNumberFormat="1" applyFont="1" applyFill="1" applyBorder="1" applyAlignment="1">
      <alignment horizontal="center" vertical="center"/>
    </xf>
    <xf numFmtId="0" fontId="9" fillId="10" borderId="27" xfId="0" applyFont="1" applyFill="1" applyBorder="1"/>
    <xf numFmtId="0" fontId="9" fillId="10" borderId="28" xfId="0" applyFont="1" applyFill="1" applyBorder="1"/>
    <xf numFmtId="0" fontId="9" fillId="10" borderId="28" xfId="0" applyFont="1" applyFill="1" applyBorder="1" applyAlignment="1">
      <alignment wrapText="1"/>
    </xf>
    <xf numFmtId="0" fontId="9" fillId="14" borderId="49" xfId="0" applyFont="1" applyFill="1" applyBorder="1"/>
    <xf numFmtId="0" fontId="9" fillId="14" borderId="0" xfId="0" applyFont="1" applyFill="1"/>
    <xf numFmtId="0" fontId="0" fillId="10" borderId="0" xfId="0" applyFill="1"/>
    <xf numFmtId="0" fontId="9" fillId="3" borderId="27" xfId="0" applyFont="1" applyFill="1" applyBorder="1"/>
    <xf numFmtId="0" fontId="9" fillId="3" borderId="28" xfId="0" applyFont="1" applyFill="1" applyBorder="1"/>
    <xf numFmtId="0" fontId="9" fillId="3" borderId="28" xfId="0" applyFont="1" applyFill="1" applyBorder="1" applyAlignment="1">
      <alignment wrapText="1"/>
    </xf>
    <xf numFmtId="0" fontId="9" fillId="3" borderId="8" xfId="0" applyFont="1" applyFill="1" applyBorder="1" applyAlignment="1">
      <alignment vertical="center"/>
    </xf>
    <xf numFmtId="0" fontId="9" fillId="22" borderId="49" xfId="0" applyFont="1" applyFill="1" applyBorder="1"/>
    <xf numFmtId="0" fontId="9" fillId="22" borderId="0" xfId="0" applyFont="1" applyFill="1"/>
    <xf numFmtId="0" fontId="0" fillId="3" borderId="0" xfId="0" applyFill="1"/>
    <xf numFmtId="0" fontId="9" fillId="10" borderId="43" xfId="0" applyFont="1" applyFill="1" applyBorder="1" applyAlignment="1">
      <alignment vertical="center"/>
    </xf>
    <xf numFmtId="0" fontId="9" fillId="10" borderId="11" xfId="0" applyFont="1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165" fontId="9" fillId="3" borderId="28" xfId="0" applyNumberFormat="1" applyFont="1" applyFill="1" applyBorder="1" applyAlignment="1">
      <alignment horizontal="center" vertical="center"/>
    </xf>
    <xf numFmtId="165" fontId="9" fillId="3" borderId="28" xfId="0" applyNumberFormat="1" applyFont="1" applyFill="1" applyBorder="1" applyAlignment="1">
      <alignment vertical="center"/>
    </xf>
    <xf numFmtId="164" fontId="9" fillId="3" borderId="28" xfId="0" applyNumberFormat="1" applyFont="1" applyFill="1" applyBorder="1" applyAlignment="1">
      <alignment horizontal="center"/>
    </xf>
    <xf numFmtId="0" fontId="13" fillId="5" borderId="9" xfId="0" applyFont="1" applyFill="1" applyBorder="1" applyAlignment="1">
      <alignment vertical="center"/>
    </xf>
    <xf numFmtId="0" fontId="14" fillId="23" borderId="9" xfId="0" applyFont="1" applyFill="1" applyBorder="1" applyAlignment="1">
      <alignment vertical="center"/>
    </xf>
    <xf numFmtId="165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25" borderId="0" xfId="0" applyFill="1" applyAlignment="1">
      <alignment horizontal="center" vertical="center"/>
    </xf>
    <xf numFmtId="0" fontId="0" fillId="25" borderId="0" xfId="0" applyFill="1"/>
    <xf numFmtId="165" fontId="0" fillId="25" borderId="0" xfId="0" applyNumberFormat="1" applyFill="1"/>
    <xf numFmtId="0" fontId="0" fillId="0" borderId="0" xfId="0" applyAlignment="1">
      <alignment horizontal="left" vertical="center"/>
    </xf>
    <xf numFmtId="166" fontId="0" fillId="10" borderId="0" xfId="1" applyNumberFormat="1" applyFont="1" applyFill="1"/>
    <xf numFmtId="166" fontId="0" fillId="0" borderId="0" xfId="1" applyNumberFormat="1" applyFont="1"/>
    <xf numFmtId="166" fontId="0" fillId="5" borderId="0" xfId="1" applyNumberFormat="1" applyFont="1" applyFill="1"/>
    <xf numFmtId="0" fontId="15" fillId="0" borderId="0" xfId="0" applyFont="1"/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15" fillId="0" borderId="31" xfId="0" applyFont="1" applyBorder="1"/>
    <xf numFmtId="165" fontId="0" fillId="0" borderId="31" xfId="0" applyNumberFormat="1" applyBorder="1"/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165" fontId="0" fillId="0" borderId="36" xfId="0" applyNumberFormat="1" applyBorder="1"/>
    <xf numFmtId="165" fontId="0" fillId="26" borderId="32" xfId="0" applyNumberFormat="1" applyFill="1" applyBorder="1"/>
    <xf numFmtId="165" fontId="0" fillId="26" borderId="34" xfId="0" applyNumberFormat="1" applyFill="1" applyBorder="1"/>
    <xf numFmtId="165" fontId="0" fillId="26" borderId="37" xfId="0" applyNumberFormat="1" applyFill="1" applyBorder="1"/>
    <xf numFmtId="166" fontId="0" fillId="0" borderId="0" xfId="1" applyNumberFormat="1" applyFont="1" applyFill="1"/>
    <xf numFmtId="165" fontId="0" fillId="0" borderId="52" xfId="0" applyNumberFormat="1" applyBorder="1"/>
    <xf numFmtId="165" fontId="0" fillId="0" borderId="53" xfId="0" applyNumberFormat="1" applyBorder="1"/>
    <xf numFmtId="165" fontId="0" fillId="0" borderId="54" xfId="0" applyNumberFormat="1" applyBorder="1"/>
    <xf numFmtId="9" fontId="0" fillId="0" borderId="0" xfId="1" applyFont="1"/>
    <xf numFmtId="0" fontId="0" fillId="0" borderId="46" xfId="0" applyBorder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9" fillId="20" borderId="8" xfId="0" applyNumberFormat="1" applyFont="1" applyFill="1" applyBorder="1" applyAlignment="1">
      <alignment horizontal="center" vertical="center"/>
    </xf>
    <xf numFmtId="2" fontId="9" fillId="20" borderId="9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baseColWidth="10" defaultColWidth="8.88671875" defaultRowHeight="14.4" x14ac:dyDescent="0.3"/>
  <cols>
    <col min="1" max="1" width="18.109375" bestFit="1" customWidth="1"/>
    <col min="2" max="2" width="9.109375" bestFit="1" customWidth="1"/>
    <col min="3" max="3" width="9.109375" customWidth="1"/>
    <col min="4" max="4" width="9.88671875" bestFit="1" customWidth="1"/>
    <col min="5" max="5" width="9.109375" customWidth="1"/>
    <col min="6" max="6" width="93" bestFit="1" customWidth="1"/>
  </cols>
  <sheetData>
    <row r="1" spans="1:6" ht="15" thickBot="1" x14ac:dyDescent="0.3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</row>
    <row r="2" spans="1:6" x14ac:dyDescent="0.3">
      <c r="A2" s="25" t="s">
        <v>6</v>
      </c>
      <c r="B2" s="20" t="s">
        <v>7</v>
      </c>
      <c r="C2" s="20" t="s">
        <v>7</v>
      </c>
      <c r="D2" s="20" t="s">
        <v>6</v>
      </c>
      <c r="E2" s="20" t="s">
        <v>8</v>
      </c>
      <c r="F2" s="17" t="s">
        <v>9</v>
      </c>
    </row>
    <row r="3" spans="1:6" x14ac:dyDescent="0.3">
      <c r="A3" s="101" t="s">
        <v>10</v>
      </c>
      <c r="B3" s="100" t="s">
        <v>7</v>
      </c>
      <c r="C3" s="100" t="s">
        <v>11</v>
      </c>
      <c r="D3" s="100" t="s">
        <v>10</v>
      </c>
      <c r="E3" s="100" t="s">
        <v>8</v>
      </c>
      <c r="F3" s="3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79"/>
  <sheetViews>
    <sheetView zoomScale="78" zoomScaleNormal="85" workbookViewId="0">
      <pane ySplit="1" topLeftCell="A2" activePane="bottomLeft" state="frozen"/>
      <selection pane="bottomLeft" activeCell="M83" sqref="M83"/>
    </sheetView>
  </sheetViews>
  <sheetFormatPr baseColWidth="10" defaultColWidth="8.88671875" defaultRowHeight="14.4" x14ac:dyDescent="0.3"/>
  <cols>
    <col min="1" max="1" width="11" bestFit="1" customWidth="1"/>
    <col min="2" max="2" width="37.5546875" customWidth="1"/>
    <col min="3" max="3" width="16.88671875" bestFit="1" customWidth="1"/>
    <col min="4" max="4" width="10" customWidth="1"/>
    <col min="5" max="5" width="30.88671875" bestFit="1" customWidth="1"/>
    <col min="6" max="6" width="12.44140625" customWidth="1"/>
    <col min="12" max="12" width="9.88671875" customWidth="1"/>
    <col min="13" max="18" width="11.109375" bestFit="1" customWidth="1"/>
    <col min="19" max="19" width="12.109375" bestFit="1" customWidth="1"/>
    <col min="20" max="22" width="7.44140625" bestFit="1" customWidth="1"/>
    <col min="23" max="24" width="7.109375" bestFit="1" customWidth="1"/>
    <col min="25" max="34" width="7" bestFit="1" customWidth="1"/>
    <col min="35" max="39" width="6.44140625" bestFit="1" customWidth="1"/>
    <col min="40" max="45" width="7.44140625" bestFit="1" customWidth="1"/>
  </cols>
  <sheetData>
    <row r="1" spans="1:45" ht="43.8" thickBot="1" x14ac:dyDescent="0.35">
      <c r="A1" s="10" t="s">
        <v>17</v>
      </c>
      <c r="B1" s="11" t="s">
        <v>14</v>
      </c>
      <c r="C1" s="11" t="s">
        <v>205</v>
      </c>
      <c r="D1" s="11" t="s">
        <v>206</v>
      </c>
      <c r="E1" s="11" t="s">
        <v>40</v>
      </c>
      <c r="F1" s="19" t="s">
        <v>64</v>
      </c>
      <c r="G1" s="11" t="s">
        <v>3</v>
      </c>
      <c r="H1" s="11" t="s">
        <v>71</v>
      </c>
      <c r="I1" s="11" t="s">
        <v>51</v>
      </c>
      <c r="J1" s="11" t="s">
        <v>52</v>
      </c>
      <c r="K1" s="11" t="s">
        <v>53</v>
      </c>
      <c r="L1" s="11" t="s">
        <v>54</v>
      </c>
      <c r="M1" s="11">
        <v>2018</v>
      </c>
      <c r="N1" s="11">
        <v>2019</v>
      </c>
      <c r="O1" s="11">
        <v>2020</v>
      </c>
      <c r="P1" s="11">
        <v>2021</v>
      </c>
      <c r="Q1" s="11">
        <v>2022</v>
      </c>
      <c r="R1" s="11">
        <v>2023</v>
      </c>
      <c r="S1" s="11">
        <v>2024</v>
      </c>
      <c r="T1" s="11">
        <v>2025</v>
      </c>
      <c r="U1" s="11">
        <v>2026</v>
      </c>
      <c r="V1" s="11">
        <v>2027</v>
      </c>
      <c r="W1" s="11">
        <v>2028</v>
      </c>
      <c r="X1" s="11">
        <v>2029</v>
      </c>
      <c r="Y1" s="11">
        <v>2030</v>
      </c>
      <c r="Z1" s="11">
        <v>2031</v>
      </c>
      <c r="AA1" s="11">
        <v>2032</v>
      </c>
      <c r="AB1" s="11">
        <v>2033</v>
      </c>
      <c r="AC1" s="11">
        <v>2034</v>
      </c>
      <c r="AD1" s="11">
        <v>2035</v>
      </c>
      <c r="AE1" s="11">
        <v>2036</v>
      </c>
      <c r="AF1" s="11">
        <v>2037</v>
      </c>
      <c r="AG1" s="11">
        <v>2038</v>
      </c>
      <c r="AH1" s="11">
        <v>2039</v>
      </c>
      <c r="AI1" s="11">
        <v>2040</v>
      </c>
      <c r="AJ1" s="11">
        <v>2041</v>
      </c>
      <c r="AK1" s="11">
        <v>2042</v>
      </c>
      <c r="AL1" s="11">
        <v>2043</v>
      </c>
      <c r="AM1" s="11">
        <v>2044</v>
      </c>
      <c r="AN1" s="11">
        <v>2045</v>
      </c>
      <c r="AO1" s="11">
        <v>2046</v>
      </c>
      <c r="AP1" s="11">
        <v>2047</v>
      </c>
      <c r="AQ1" s="11">
        <v>2048</v>
      </c>
      <c r="AR1" s="11">
        <v>2049</v>
      </c>
      <c r="AS1" s="12">
        <v>2050</v>
      </c>
    </row>
    <row r="2" spans="1:45" x14ac:dyDescent="0.3">
      <c r="A2" s="69" t="s">
        <v>10</v>
      </c>
      <c r="B2" s="70" t="s">
        <v>234</v>
      </c>
      <c r="C2" s="70" t="s">
        <v>235</v>
      </c>
      <c r="D2" s="70" t="s">
        <v>236</v>
      </c>
      <c r="E2" s="70" t="s">
        <v>237</v>
      </c>
      <c r="F2" s="70" t="s">
        <v>7</v>
      </c>
      <c r="G2" s="70" t="s">
        <v>209</v>
      </c>
      <c r="H2" s="70" t="s">
        <v>216</v>
      </c>
      <c r="I2" s="70"/>
      <c r="J2" s="70"/>
      <c r="K2" s="70"/>
      <c r="L2" s="70"/>
      <c r="M2" s="129">
        <v>11.8133437955851</v>
      </c>
      <c r="N2" s="129">
        <v>10.978276158806137</v>
      </c>
      <c r="O2" s="129">
        <v>9.7852964458073668</v>
      </c>
      <c r="P2" s="129">
        <v>9.7084943668066526</v>
      </c>
      <c r="Q2" s="129">
        <v>10.098280775352904</v>
      </c>
      <c r="R2" s="129">
        <v>10.381989467957096</v>
      </c>
      <c r="S2" s="129">
        <v>10.67757296904885</v>
      </c>
      <c r="T2" s="129">
        <v>10.975000489381816</v>
      </c>
      <c r="U2" s="129">
        <v>11.274083923721026</v>
      </c>
      <c r="V2" s="129">
        <v>11.574038331500457</v>
      </c>
      <c r="W2" s="129">
        <v>11.874324082281076</v>
      </c>
      <c r="X2" s="129">
        <v>12.174587905210997</v>
      </c>
      <c r="Y2" s="129">
        <v>12.474483289563743</v>
      </c>
      <c r="Z2" s="129">
        <v>12.772935307049465</v>
      </c>
      <c r="AA2" s="129">
        <v>13.069015347923196</v>
      </c>
      <c r="AB2" s="129">
        <v>13.362862517281306</v>
      </c>
      <c r="AC2" s="129">
        <v>13.653261681745553</v>
      </c>
      <c r="AD2" s="129">
        <v>13.940671974079587</v>
      </c>
      <c r="AE2" s="129">
        <v>14.225068380813934</v>
      </c>
      <c r="AF2" s="129">
        <v>14.505989087942313</v>
      </c>
      <c r="AG2" s="129">
        <v>14.78405195932732</v>
      </c>
      <c r="AH2" s="129">
        <v>15.058186644154159</v>
      </c>
      <c r="AI2" s="129">
        <v>15.328549871843787</v>
      </c>
      <c r="AJ2" s="129">
        <v>15.595208502919743</v>
      </c>
      <c r="AK2" s="129">
        <v>15.857706511101513</v>
      </c>
      <c r="AL2" s="129">
        <v>16.116414882953102</v>
      </c>
      <c r="AM2" s="129">
        <v>16.370673428352678</v>
      </c>
      <c r="AN2" s="129">
        <v>16.620561112468501</v>
      </c>
      <c r="AO2" s="129">
        <v>16.865384108434483</v>
      </c>
      <c r="AP2" s="129">
        <v>17.103873820915599</v>
      </c>
      <c r="AQ2" s="129">
        <v>17.337384999597372</v>
      </c>
      <c r="AR2" s="129">
        <v>17.565912663689453</v>
      </c>
      <c r="AS2" s="130">
        <v>17.789065029778499</v>
      </c>
    </row>
    <row r="3" spans="1:45" x14ac:dyDescent="0.3">
      <c r="A3" s="7" t="s">
        <v>10</v>
      </c>
      <c r="B3" s="6" t="s">
        <v>234</v>
      </c>
      <c r="C3" s="6" t="s">
        <v>238</v>
      </c>
      <c r="D3" s="6" t="s">
        <v>236</v>
      </c>
      <c r="E3" s="6" t="s">
        <v>239</v>
      </c>
      <c r="F3" s="6" t="s">
        <v>7</v>
      </c>
      <c r="G3" s="6" t="s">
        <v>209</v>
      </c>
      <c r="H3" s="6" t="s">
        <v>216</v>
      </c>
      <c r="I3" s="6"/>
      <c r="J3" s="6"/>
      <c r="K3" s="6"/>
      <c r="L3" s="6"/>
      <c r="M3" s="131">
        <v>6.2377822813422523E-2</v>
      </c>
      <c r="N3" s="131">
        <v>0.86981368429974648</v>
      </c>
      <c r="O3" s="131">
        <v>1.2956531547596866</v>
      </c>
      <c r="P3" s="131">
        <v>0.17297054653623276</v>
      </c>
      <c r="Q3" s="131">
        <v>0.17991514222443286</v>
      </c>
      <c r="R3" s="131">
        <v>0.18496981350122824</v>
      </c>
      <c r="S3" s="131">
        <v>0.19023605127191057</v>
      </c>
      <c r="T3" s="131">
        <v>0.19553514285121912</v>
      </c>
      <c r="U3" s="131">
        <v>0.20086373687857526</v>
      </c>
      <c r="V3" s="131">
        <v>0.20620784852857005</v>
      </c>
      <c r="W3" s="131">
        <v>0.21155786352236264</v>
      </c>
      <c r="X3" s="131">
        <v>0.21690748784050812</v>
      </c>
      <c r="Y3" s="131">
        <v>0.22225054790474857</v>
      </c>
      <c r="Z3" s="131">
        <v>0.22756789234858399</v>
      </c>
      <c r="AA3" s="131">
        <v>0.23284297667715886</v>
      </c>
      <c r="AB3" s="131">
        <v>0.23807827924433905</v>
      </c>
      <c r="AC3" s="131">
        <v>0.24325215073184636</v>
      </c>
      <c r="AD3" s="131">
        <v>0.24837277123868073</v>
      </c>
      <c r="AE3" s="131">
        <v>0.25343969511453618</v>
      </c>
      <c r="AF3" s="131">
        <v>0.25844469449028629</v>
      </c>
      <c r="AG3" s="131">
        <v>0.26339877748376689</v>
      </c>
      <c r="AH3" s="131">
        <v>0.26828287428266451</v>
      </c>
      <c r="AI3" s="131">
        <v>0.27309977724309309</v>
      </c>
      <c r="AJ3" s="131">
        <v>0.27785067757976217</v>
      </c>
      <c r="AK3" s="131">
        <v>0.28252745054005879</v>
      </c>
      <c r="AL3" s="131">
        <v>0.2871367057738739</v>
      </c>
      <c r="AM3" s="131">
        <v>0.29166668106125082</v>
      </c>
      <c r="AN3" s="131">
        <v>0.29611878327825031</v>
      </c>
      <c r="AO3" s="131">
        <v>0.30048065091878362</v>
      </c>
      <c r="AP3" s="131">
        <v>0.3047296821642636</v>
      </c>
      <c r="AQ3" s="131">
        <v>0.30889001379477898</v>
      </c>
      <c r="AR3" s="131">
        <v>0.31296155707051121</v>
      </c>
      <c r="AS3" s="132">
        <v>0.31693733181630962</v>
      </c>
    </row>
    <row r="4" spans="1:45" x14ac:dyDescent="0.3">
      <c r="A4" s="7" t="s">
        <v>10</v>
      </c>
      <c r="B4" s="6" t="s">
        <v>234</v>
      </c>
      <c r="C4" s="6" t="s">
        <v>240</v>
      </c>
      <c r="D4" s="6" t="s">
        <v>236</v>
      </c>
      <c r="E4" s="6" t="s">
        <v>241</v>
      </c>
      <c r="F4" s="6" t="s">
        <v>7</v>
      </c>
      <c r="G4" s="6" t="s">
        <v>209</v>
      </c>
      <c r="H4" s="6" t="s">
        <v>216</v>
      </c>
      <c r="I4" s="6"/>
      <c r="J4" s="6"/>
      <c r="K4" s="6"/>
      <c r="L4" s="6"/>
      <c r="M4" s="131">
        <v>4.0768209619441866E-2</v>
      </c>
      <c r="N4" s="131">
        <v>0.51642381901476364</v>
      </c>
      <c r="O4" s="131">
        <v>1.0627148845883225</v>
      </c>
      <c r="P4" s="131">
        <v>4.1958306061186272E-2</v>
      </c>
      <c r="Q4" s="131">
        <v>4.3642890386042167E-2</v>
      </c>
      <c r="R4" s="131">
        <v>4.4869026561925963E-2</v>
      </c>
      <c r="S4" s="131">
        <v>4.6146483450385196E-2</v>
      </c>
      <c r="T4" s="131">
        <v>4.7431909846863102E-2</v>
      </c>
      <c r="U4" s="131">
        <v>4.872449279553745E-2</v>
      </c>
      <c r="V4" s="131">
        <v>5.0020839929346514E-2</v>
      </c>
      <c r="W4" s="131">
        <v>5.1318619065949186E-2</v>
      </c>
      <c r="X4" s="131">
        <v>5.2616303434461567E-2</v>
      </c>
      <c r="Y4" s="131">
        <v>5.3912395480003796E-2</v>
      </c>
      <c r="Z4" s="131">
        <v>5.5202249562533737E-2</v>
      </c>
      <c r="AA4" s="131">
        <v>5.6481852403532734E-2</v>
      </c>
      <c r="AB4" s="131">
        <v>5.7751805189342115E-2</v>
      </c>
      <c r="AC4" s="131">
        <v>5.9006856339617587E-2</v>
      </c>
      <c r="AD4" s="131">
        <v>6.0248990140726537E-2</v>
      </c>
      <c r="AE4" s="131">
        <v>6.1478098489108506E-2</v>
      </c>
      <c r="AF4" s="131">
        <v>6.269218551056438E-2</v>
      </c>
      <c r="AG4" s="131">
        <v>6.389392149773393E-2</v>
      </c>
      <c r="AH4" s="131">
        <v>6.5078680593570401E-2</v>
      </c>
      <c r="AI4" s="131">
        <v>6.6247140153466388E-2</v>
      </c>
      <c r="AJ4" s="131">
        <v>6.739958913616298E-2</v>
      </c>
      <c r="AK4" s="131">
        <v>6.8534056680934832E-2</v>
      </c>
      <c r="AL4" s="131">
        <v>6.9652146122677033E-2</v>
      </c>
      <c r="AM4" s="131">
        <v>7.0751004242533624E-2</v>
      </c>
      <c r="AN4" s="131">
        <v>7.1830972313267683E-2</v>
      </c>
      <c r="AO4" s="131">
        <v>7.2889051744273847E-2</v>
      </c>
      <c r="AP4" s="131">
        <v>7.3919759902578971E-2</v>
      </c>
      <c r="AQ4" s="131">
        <v>7.492895176422712E-2</v>
      </c>
      <c r="AR4" s="131">
        <v>7.5916605803169251E-2</v>
      </c>
      <c r="AS4" s="132">
        <v>7.6881028804397386E-2</v>
      </c>
    </row>
    <row r="5" spans="1:45" x14ac:dyDescent="0.3">
      <c r="A5" s="7" t="s">
        <v>10</v>
      </c>
      <c r="B5" s="6" t="s">
        <v>234</v>
      </c>
      <c r="C5" s="6" t="s">
        <v>242</v>
      </c>
      <c r="D5" s="6" t="s">
        <v>236</v>
      </c>
      <c r="E5" s="6" t="s">
        <v>243</v>
      </c>
      <c r="F5" s="6" t="s">
        <v>7</v>
      </c>
      <c r="G5" s="6" t="s">
        <v>209</v>
      </c>
      <c r="H5" s="6" t="s">
        <v>216</v>
      </c>
      <c r="I5" s="6"/>
      <c r="J5" s="6"/>
      <c r="K5" s="6"/>
      <c r="L5" s="6"/>
      <c r="M5" s="131">
        <v>0</v>
      </c>
      <c r="N5" s="131">
        <v>0</v>
      </c>
      <c r="O5" s="131">
        <v>0</v>
      </c>
      <c r="P5" s="131">
        <v>0</v>
      </c>
      <c r="Q5" s="131">
        <v>0</v>
      </c>
      <c r="R5" s="131">
        <v>0</v>
      </c>
      <c r="S5" s="131">
        <v>0</v>
      </c>
      <c r="T5" s="131">
        <v>0</v>
      </c>
      <c r="U5" s="131">
        <v>0</v>
      </c>
      <c r="V5" s="131">
        <v>0</v>
      </c>
      <c r="W5" s="131">
        <v>0</v>
      </c>
      <c r="X5" s="131">
        <v>0</v>
      </c>
      <c r="Y5" s="131">
        <v>0</v>
      </c>
      <c r="Z5" s="131">
        <v>0</v>
      </c>
      <c r="AA5" s="131">
        <v>0</v>
      </c>
      <c r="AB5" s="131">
        <v>0</v>
      </c>
      <c r="AC5" s="131">
        <v>0</v>
      </c>
      <c r="AD5" s="131">
        <v>0</v>
      </c>
      <c r="AE5" s="131">
        <v>0</v>
      </c>
      <c r="AF5" s="131">
        <v>0</v>
      </c>
      <c r="AG5" s="131">
        <v>0</v>
      </c>
      <c r="AH5" s="131">
        <v>0</v>
      </c>
      <c r="AI5" s="131">
        <v>0</v>
      </c>
      <c r="AJ5" s="131">
        <v>0</v>
      </c>
      <c r="AK5" s="131">
        <v>0</v>
      </c>
      <c r="AL5" s="131">
        <v>0</v>
      </c>
      <c r="AM5" s="131">
        <v>0</v>
      </c>
      <c r="AN5" s="131">
        <v>0</v>
      </c>
      <c r="AO5" s="131">
        <v>0</v>
      </c>
      <c r="AP5" s="131">
        <v>0</v>
      </c>
      <c r="AQ5" s="131">
        <v>0</v>
      </c>
      <c r="AR5" s="131">
        <v>0</v>
      </c>
      <c r="AS5" s="132">
        <v>0</v>
      </c>
    </row>
    <row r="6" spans="1:45" x14ac:dyDescent="0.3">
      <c r="A6" s="7" t="s">
        <v>10</v>
      </c>
      <c r="B6" s="6" t="s">
        <v>234</v>
      </c>
      <c r="C6" s="6" t="s">
        <v>244</v>
      </c>
      <c r="D6" s="6" t="s">
        <v>236</v>
      </c>
      <c r="E6" s="6" t="s">
        <v>245</v>
      </c>
      <c r="F6" s="6" t="s">
        <v>7</v>
      </c>
      <c r="G6" s="6" t="s">
        <v>209</v>
      </c>
      <c r="H6" s="6" t="s">
        <v>216</v>
      </c>
      <c r="I6" s="6"/>
      <c r="J6" s="6"/>
      <c r="K6" s="6"/>
      <c r="L6" s="6"/>
      <c r="M6" s="131">
        <v>0</v>
      </c>
      <c r="N6" s="131">
        <v>0</v>
      </c>
      <c r="O6" s="131">
        <v>0</v>
      </c>
      <c r="P6" s="131">
        <v>0</v>
      </c>
      <c r="Q6" s="131">
        <v>0</v>
      </c>
      <c r="R6" s="131">
        <v>0</v>
      </c>
      <c r="S6" s="131">
        <v>0</v>
      </c>
      <c r="T6" s="131">
        <v>0</v>
      </c>
      <c r="U6" s="131">
        <v>0</v>
      </c>
      <c r="V6" s="131">
        <v>0</v>
      </c>
      <c r="W6" s="131">
        <v>0</v>
      </c>
      <c r="X6" s="131">
        <v>0</v>
      </c>
      <c r="Y6" s="131">
        <v>0</v>
      </c>
      <c r="Z6" s="131">
        <v>0</v>
      </c>
      <c r="AA6" s="131">
        <v>0</v>
      </c>
      <c r="AB6" s="131">
        <v>0</v>
      </c>
      <c r="AC6" s="131">
        <v>0</v>
      </c>
      <c r="AD6" s="131">
        <v>0</v>
      </c>
      <c r="AE6" s="131">
        <v>0</v>
      </c>
      <c r="AF6" s="131">
        <v>0</v>
      </c>
      <c r="AG6" s="131">
        <v>0</v>
      </c>
      <c r="AH6" s="131">
        <v>0</v>
      </c>
      <c r="AI6" s="131">
        <v>0</v>
      </c>
      <c r="AJ6" s="131">
        <v>0</v>
      </c>
      <c r="AK6" s="131">
        <v>0</v>
      </c>
      <c r="AL6" s="131">
        <v>0</v>
      </c>
      <c r="AM6" s="131">
        <v>0</v>
      </c>
      <c r="AN6" s="131">
        <v>0</v>
      </c>
      <c r="AO6" s="131">
        <v>0</v>
      </c>
      <c r="AP6" s="131">
        <v>0</v>
      </c>
      <c r="AQ6" s="131">
        <v>0</v>
      </c>
      <c r="AR6" s="131">
        <v>0</v>
      </c>
      <c r="AS6" s="132">
        <v>0</v>
      </c>
    </row>
    <row r="7" spans="1:45" x14ac:dyDescent="0.3">
      <c r="A7" s="7" t="s">
        <v>10</v>
      </c>
      <c r="B7" s="6" t="s">
        <v>234</v>
      </c>
      <c r="C7" s="6" t="s">
        <v>246</v>
      </c>
      <c r="D7" s="6" t="s">
        <v>236</v>
      </c>
      <c r="E7" s="6" t="s">
        <v>247</v>
      </c>
      <c r="F7" s="6" t="s">
        <v>7</v>
      </c>
      <c r="G7" s="6" t="s">
        <v>209</v>
      </c>
      <c r="H7" s="6" t="s">
        <v>216</v>
      </c>
      <c r="I7" s="6"/>
      <c r="J7" s="6"/>
      <c r="K7" s="6"/>
      <c r="L7" s="6"/>
      <c r="M7" s="131">
        <v>5.9958457579105361E-2</v>
      </c>
      <c r="N7" s="131">
        <v>5.8897638077360606E-2</v>
      </c>
      <c r="O7" s="131">
        <v>4.536431386197845E-3</v>
      </c>
      <c r="P7" s="131">
        <v>0.36695694094274633</v>
      </c>
      <c r="Q7" s="131">
        <v>0.38168989774295098</v>
      </c>
      <c r="R7" s="131">
        <v>0.39241338070781201</v>
      </c>
      <c r="S7" s="131">
        <v>0.40358570189951232</v>
      </c>
      <c r="T7" s="131">
        <v>0.41482772243224619</v>
      </c>
      <c r="U7" s="131">
        <v>0.42613233239597087</v>
      </c>
      <c r="V7" s="131">
        <v>0.43746986298952656</v>
      </c>
      <c r="W7" s="131">
        <v>0.44881991752443962</v>
      </c>
      <c r="X7" s="131">
        <v>0.46016914324113339</v>
      </c>
      <c r="Y7" s="131">
        <v>0.47150444289595828</v>
      </c>
      <c r="Z7" s="131">
        <v>0.48278518687302618</v>
      </c>
      <c r="AA7" s="131">
        <v>0.49397627603353467</v>
      </c>
      <c r="AB7" s="131">
        <v>0.50508296820415644</v>
      </c>
      <c r="AC7" s="131">
        <v>0.51605933436536799</v>
      </c>
      <c r="AD7" s="131">
        <v>0.52692272859372025</v>
      </c>
      <c r="AE7" s="131">
        <v>0.53767220544227834</v>
      </c>
      <c r="AF7" s="131">
        <v>0.54829030949018853</v>
      </c>
      <c r="AG7" s="131">
        <v>0.55880039445475971</v>
      </c>
      <c r="AH7" s="131">
        <v>0.56916200373727599</v>
      </c>
      <c r="AI7" s="131">
        <v>0.57938106132004574</v>
      </c>
      <c r="AJ7" s="131">
        <v>0.58946009436456914</v>
      </c>
      <c r="AK7" s="131">
        <v>0.59938186621163159</v>
      </c>
      <c r="AL7" s="131">
        <v>0.60916039923066689</v>
      </c>
      <c r="AM7" s="131">
        <v>0.61877073987703746</v>
      </c>
      <c r="AN7" s="131">
        <v>0.62821587283770797</v>
      </c>
      <c r="AO7" s="131">
        <v>0.63746957318276631</v>
      </c>
      <c r="AP7" s="131">
        <v>0.64648389116368832</v>
      </c>
      <c r="AQ7" s="131">
        <v>0.65531003294917134</v>
      </c>
      <c r="AR7" s="131">
        <v>0.66394781027772787</v>
      </c>
      <c r="AS7" s="132">
        <v>0.67238241471074323</v>
      </c>
    </row>
    <row r="8" spans="1:45" x14ac:dyDescent="0.3">
      <c r="A8" s="7" t="s">
        <v>10</v>
      </c>
      <c r="B8" s="6" t="s">
        <v>234</v>
      </c>
      <c r="C8" s="6" t="s">
        <v>248</v>
      </c>
      <c r="D8" s="6" t="s">
        <v>236</v>
      </c>
      <c r="E8" s="6" t="s">
        <v>249</v>
      </c>
      <c r="F8" s="6" t="s">
        <v>7</v>
      </c>
      <c r="G8" s="6" t="s">
        <v>209</v>
      </c>
      <c r="H8" s="6" t="s">
        <v>216</v>
      </c>
      <c r="I8" s="6"/>
      <c r="J8" s="6"/>
      <c r="K8" s="6"/>
      <c r="L8" s="6"/>
      <c r="M8" s="131">
        <v>2.3447362122467941</v>
      </c>
      <c r="N8" s="131">
        <v>2.4608744310417565</v>
      </c>
      <c r="O8" s="131">
        <v>1.1485327924875257</v>
      </c>
      <c r="P8" s="131">
        <v>2.0644717712928662</v>
      </c>
      <c r="Q8" s="131">
        <v>2.6241932846914344</v>
      </c>
      <c r="R8" s="131">
        <v>2.6989159117302584</v>
      </c>
      <c r="S8" s="131">
        <v>2.7767948586410545</v>
      </c>
      <c r="T8" s="131">
        <v>2.8551889824593353</v>
      </c>
      <c r="U8" s="131">
        <v>2.9340484392872579</v>
      </c>
      <c r="V8" s="131">
        <v>3.0131659065373091</v>
      </c>
      <c r="W8" s="131">
        <v>3.0923985169557846</v>
      </c>
      <c r="X8" s="131">
        <v>3.171652423748875</v>
      </c>
      <c r="Y8" s="131">
        <v>3.2508354710208662</v>
      </c>
      <c r="Z8" s="131">
        <v>3.3296630257742033</v>
      </c>
      <c r="AA8" s="131">
        <v>3.4078887899916301</v>
      </c>
      <c r="AB8" s="131">
        <v>3.4855483935254772</v>
      </c>
      <c r="AC8" s="131">
        <v>3.5623195513984145</v>
      </c>
      <c r="AD8" s="131">
        <v>3.6383224032161405</v>
      </c>
      <c r="AE8" s="131">
        <v>3.7135492206532157</v>
      </c>
      <c r="AF8" s="131">
        <v>3.7878767481724722</v>
      </c>
      <c r="AG8" s="131">
        <v>3.8614673928660204</v>
      </c>
      <c r="AH8" s="131">
        <v>3.9340368695536627</v>
      </c>
      <c r="AI8" s="131">
        <v>4.0056255708868944</v>
      </c>
      <c r="AJ8" s="131">
        <v>4.0762501766462602</v>
      </c>
      <c r="AK8" s="131">
        <v>4.1457889089330626</v>
      </c>
      <c r="AL8" s="131">
        <v>4.2143390580654962</v>
      </c>
      <c r="AM8" s="131">
        <v>4.2817247518351467</v>
      </c>
      <c r="AN8" s="131">
        <v>4.3479659476965562</v>
      </c>
      <c r="AO8" s="131">
        <v>4.4128777656563631</v>
      </c>
      <c r="AP8" s="131">
        <v>4.4761227985563012</v>
      </c>
      <c r="AQ8" s="131">
        <v>4.5380592466720611</v>
      </c>
      <c r="AR8" s="131">
        <v>4.5986849039740836</v>
      </c>
      <c r="AS8" s="132">
        <v>4.657894969512208</v>
      </c>
    </row>
    <row r="9" spans="1:45" x14ac:dyDescent="0.3">
      <c r="A9" s="7" t="s">
        <v>10</v>
      </c>
      <c r="B9" s="6" t="s">
        <v>234</v>
      </c>
      <c r="C9" s="6" t="s">
        <v>250</v>
      </c>
      <c r="D9" s="6" t="s">
        <v>236</v>
      </c>
      <c r="E9" s="6" t="s">
        <v>251</v>
      </c>
      <c r="F9" s="6" t="s">
        <v>7</v>
      </c>
      <c r="G9" s="6" t="s">
        <v>209</v>
      </c>
      <c r="H9" s="6" t="s">
        <v>216</v>
      </c>
      <c r="I9" s="6"/>
      <c r="J9" s="6"/>
      <c r="K9" s="6"/>
      <c r="L9" s="6"/>
      <c r="M9" s="131">
        <v>0</v>
      </c>
      <c r="N9" s="131">
        <v>0</v>
      </c>
      <c r="O9" s="131">
        <v>0</v>
      </c>
      <c r="P9" s="131">
        <v>4.1334197813320899E-4</v>
      </c>
      <c r="Q9" s="131">
        <v>6.2057078363454102E-4</v>
      </c>
      <c r="R9" s="131">
        <v>6.3824123477364866E-4</v>
      </c>
      <c r="S9" s="131">
        <v>6.5665809430720567E-4</v>
      </c>
      <c r="T9" s="131">
        <v>6.7519678318125106E-4</v>
      </c>
      <c r="U9" s="131">
        <v>6.9384551428127458E-4</v>
      </c>
      <c r="V9" s="131">
        <v>7.1255525983887657E-4</v>
      </c>
      <c r="W9" s="131">
        <v>7.3129223452120652E-4</v>
      </c>
      <c r="X9" s="131">
        <v>7.5003424538283027E-4</v>
      </c>
      <c r="Y9" s="131">
        <v>7.687594993428977E-4</v>
      </c>
      <c r="Z9" s="131">
        <v>7.8740068622141113E-4</v>
      </c>
      <c r="AA9" s="131">
        <v>8.0589956131723987E-4</v>
      </c>
      <c r="AB9" s="131">
        <v>8.2426455039898508E-4</v>
      </c>
      <c r="AC9" s="131">
        <v>8.4241943932415124E-4</v>
      </c>
      <c r="AD9" s="131">
        <v>8.6039263877791487E-4</v>
      </c>
      <c r="AE9" s="131">
        <v>8.7818232116129442E-4</v>
      </c>
      <c r="AF9" s="131">
        <v>8.9575933893179245E-4</v>
      </c>
      <c r="AG9" s="131">
        <v>9.1316209821482909E-4</v>
      </c>
      <c r="AH9" s="131">
        <v>9.3032337108246168E-4</v>
      </c>
      <c r="AI9" s="131">
        <v>9.472527096128613E-4</v>
      </c>
      <c r="AJ9" s="131">
        <v>9.6395405825041929E-4</v>
      </c>
      <c r="AK9" s="131">
        <v>9.8039861888545954E-4</v>
      </c>
      <c r="AL9" s="131">
        <v>9.966093987901041E-4</v>
      </c>
      <c r="AM9" s="131">
        <v>1.0125448076002469E-3</v>
      </c>
      <c r="AN9" s="131">
        <v>1.0282095648665691E-3</v>
      </c>
      <c r="AO9" s="131">
        <v>1.0435599500586402E-3</v>
      </c>
      <c r="AP9" s="131">
        <v>1.0585161729316523E-3</v>
      </c>
      <c r="AQ9" s="131">
        <v>1.0731629408991486E-3</v>
      </c>
      <c r="AR9" s="131">
        <v>1.087499732277951E-3</v>
      </c>
      <c r="AS9" s="132">
        <v>1.1015017636772377E-3</v>
      </c>
    </row>
    <row r="10" spans="1:45" x14ac:dyDescent="0.3">
      <c r="A10" s="7" t="s">
        <v>10</v>
      </c>
      <c r="B10" s="6" t="s">
        <v>234</v>
      </c>
      <c r="C10" s="6" t="s">
        <v>252</v>
      </c>
      <c r="D10" s="6" t="s">
        <v>236</v>
      </c>
      <c r="E10" s="6" t="s">
        <v>253</v>
      </c>
      <c r="F10" s="6" t="s">
        <v>7</v>
      </c>
      <c r="G10" s="6" t="s">
        <v>209</v>
      </c>
      <c r="H10" s="6" t="s">
        <v>216</v>
      </c>
      <c r="I10" s="6"/>
      <c r="J10" s="6"/>
      <c r="K10" s="6"/>
      <c r="L10" s="6"/>
      <c r="M10" s="131">
        <v>0</v>
      </c>
      <c r="N10" s="131">
        <v>0</v>
      </c>
      <c r="O10" s="131">
        <v>0</v>
      </c>
      <c r="P10" s="131">
        <v>0</v>
      </c>
      <c r="Q10" s="131">
        <v>0</v>
      </c>
      <c r="R10" s="131">
        <v>0</v>
      </c>
      <c r="S10" s="131">
        <v>0</v>
      </c>
      <c r="T10" s="131">
        <v>0</v>
      </c>
      <c r="U10" s="131">
        <v>0</v>
      </c>
      <c r="V10" s="131">
        <v>0</v>
      </c>
      <c r="W10" s="131">
        <v>0</v>
      </c>
      <c r="X10" s="131">
        <v>0</v>
      </c>
      <c r="Y10" s="131">
        <v>0</v>
      </c>
      <c r="Z10" s="131">
        <v>0</v>
      </c>
      <c r="AA10" s="131">
        <v>0</v>
      </c>
      <c r="AB10" s="131">
        <v>0</v>
      </c>
      <c r="AC10" s="131">
        <v>0</v>
      </c>
      <c r="AD10" s="131">
        <v>0</v>
      </c>
      <c r="AE10" s="131">
        <v>0</v>
      </c>
      <c r="AF10" s="131">
        <v>0</v>
      </c>
      <c r="AG10" s="131">
        <v>0</v>
      </c>
      <c r="AH10" s="131">
        <v>0</v>
      </c>
      <c r="AI10" s="131">
        <v>0</v>
      </c>
      <c r="AJ10" s="131">
        <v>0</v>
      </c>
      <c r="AK10" s="131">
        <v>0</v>
      </c>
      <c r="AL10" s="131">
        <v>0</v>
      </c>
      <c r="AM10" s="131">
        <v>0</v>
      </c>
      <c r="AN10" s="131">
        <v>0</v>
      </c>
      <c r="AO10" s="131">
        <v>0</v>
      </c>
      <c r="AP10" s="131">
        <v>0</v>
      </c>
      <c r="AQ10" s="131">
        <v>0</v>
      </c>
      <c r="AR10" s="131">
        <v>0</v>
      </c>
      <c r="AS10" s="132">
        <v>0</v>
      </c>
    </row>
    <row r="11" spans="1:45" x14ac:dyDescent="0.3">
      <c r="A11" s="7" t="s">
        <v>10</v>
      </c>
      <c r="B11" s="6" t="s">
        <v>234</v>
      </c>
      <c r="C11" s="6" t="s">
        <v>254</v>
      </c>
      <c r="D11" s="6" t="s">
        <v>236</v>
      </c>
      <c r="E11" s="6" t="s">
        <v>255</v>
      </c>
      <c r="F11" s="6" t="s">
        <v>7</v>
      </c>
      <c r="G11" s="6" t="s">
        <v>209</v>
      </c>
      <c r="H11" s="6" t="s">
        <v>216</v>
      </c>
      <c r="I11" s="6"/>
      <c r="J11" s="6"/>
      <c r="K11" s="6"/>
      <c r="L11" s="6"/>
      <c r="M11" s="131">
        <v>0</v>
      </c>
      <c r="N11" s="131">
        <v>0</v>
      </c>
      <c r="O11" s="131">
        <v>0</v>
      </c>
      <c r="P11" s="131">
        <v>0</v>
      </c>
      <c r="Q11" s="131">
        <v>0</v>
      </c>
      <c r="R11" s="131">
        <v>0</v>
      </c>
      <c r="S11" s="131">
        <v>0</v>
      </c>
      <c r="T11" s="131">
        <v>0</v>
      </c>
      <c r="U11" s="131">
        <v>0</v>
      </c>
      <c r="V11" s="131">
        <v>0</v>
      </c>
      <c r="W11" s="131">
        <v>0</v>
      </c>
      <c r="X11" s="131">
        <v>0</v>
      </c>
      <c r="Y11" s="131">
        <v>0</v>
      </c>
      <c r="Z11" s="131">
        <v>0</v>
      </c>
      <c r="AA11" s="131">
        <v>0</v>
      </c>
      <c r="AB11" s="131">
        <v>0</v>
      </c>
      <c r="AC11" s="131">
        <v>0</v>
      </c>
      <c r="AD11" s="131">
        <v>0</v>
      </c>
      <c r="AE11" s="131">
        <v>0</v>
      </c>
      <c r="AF11" s="131">
        <v>0</v>
      </c>
      <c r="AG11" s="131">
        <v>0</v>
      </c>
      <c r="AH11" s="131">
        <v>0</v>
      </c>
      <c r="AI11" s="131">
        <v>0</v>
      </c>
      <c r="AJ11" s="131">
        <v>0</v>
      </c>
      <c r="AK11" s="131">
        <v>0</v>
      </c>
      <c r="AL11" s="131">
        <v>0</v>
      </c>
      <c r="AM11" s="131">
        <v>0</v>
      </c>
      <c r="AN11" s="131">
        <v>0</v>
      </c>
      <c r="AO11" s="131">
        <v>0</v>
      </c>
      <c r="AP11" s="131">
        <v>0</v>
      </c>
      <c r="AQ11" s="131">
        <v>0</v>
      </c>
      <c r="AR11" s="131">
        <v>0</v>
      </c>
      <c r="AS11" s="132">
        <v>0</v>
      </c>
    </row>
    <row r="12" spans="1:45" x14ac:dyDescent="0.3">
      <c r="A12" s="61" t="s">
        <v>10</v>
      </c>
      <c r="B12" s="26" t="s">
        <v>234</v>
      </c>
      <c r="C12" s="26" t="s">
        <v>256</v>
      </c>
      <c r="D12" s="26" t="s">
        <v>236</v>
      </c>
      <c r="E12" s="26" t="s">
        <v>257</v>
      </c>
      <c r="F12" s="26" t="s">
        <v>7</v>
      </c>
      <c r="G12" s="26" t="s">
        <v>209</v>
      </c>
      <c r="H12" s="26" t="s">
        <v>216</v>
      </c>
      <c r="I12" s="26"/>
      <c r="J12" s="26"/>
      <c r="K12" s="26"/>
      <c r="L12" s="26"/>
      <c r="M12" s="133">
        <v>5.0636241709254891E-3</v>
      </c>
      <c r="N12" s="133">
        <v>1.8093495041646739E-2</v>
      </c>
      <c r="O12" s="133">
        <v>4.5296510910459803E-2</v>
      </c>
      <c r="P12" s="133">
        <v>6.4972209649094143E-2</v>
      </c>
      <c r="Q12" s="133">
        <v>3.368951048259404E-2</v>
      </c>
      <c r="R12" s="133">
        <v>3.4518932881682396E-2</v>
      </c>
      <c r="S12" s="133">
        <v>3.538015033921877E-2</v>
      </c>
      <c r="T12" s="133">
        <v>3.6243773209454863E-2</v>
      </c>
      <c r="U12" s="133">
        <v>3.6315267105082892E-2</v>
      </c>
      <c r="V12" s="133">
        <v>3.6386761000710921E-2</v>
      </c>
      <c r="W12" s="133">
        <v>3.645825489633895E-2</v>
      </c>
      <c r="X12" s="133">
        <v>3.6529748791966979E-2</v>
      </c>
      <c r="Y12" s="133">
        <v>3.6601242687595008E-2</v>
      </c>
      <c r="Z12" s="133">
        <v>3.663406464156671E-2</v>
      </c>
      <c r="AA12" s="133">
        <v>3.666688659553842E-2</v>
      </c>
      <c r="AB12" s="133">
        <v>3.6699708549510122E-2</v>
      </c>
      <c r="AC12" s="133">
        <v>3.6732530503481832E-2</v>
      </c>
      <c r="AD12" s="133">
        <v>3.6765352457453535E-2</v>
      </c>
      <c r="AE12" s="133">
        <v>3.6798174411425237E-2</v>
      </c>
      <c r="AF12" s="133">
        <v>3.6830996365396947E-2</v>
      </c>
      <c r="AG12" s="133">
        <v>3.6863818319368649E-2</v>
      </c>
      <c r="AH12" s="133">
        <v>3.6896640273340359E-2</v>
      </c>
      <c r="AI12" s="133">
        <v>3.6929462227312061E-2</v>
      </c>
      <c r="AJ12" s="133">
        <v>3.5894229117523026E-2</v>
      </c>
      <c r="AK12" s="133">
        <v>3.4858996007733997E-2</v>
      </c>
      <c r="AL12" s="133">
        <v>3.3823762897944962E-2</v>
      </c>
      <c r="AM12" s="133">
        <v>3.2788529788155933E-2</v>
      </c>
      <c r="AN12" s="133">
        <v>3.1753296678366898E-2</v>
      </c>
      <c r="AO12" s="133">
        <v>3.0718063568577866E-2</v>
      </c>
      <c r="AP12" s="133">
        <v>2.9682830458788834E-2</v>
      </c>
      <c r="AQ12" s="133">
        <v>2.8647597348999798E-2</v>
      </c>
      <c r="AR12" s="133">
        <v>2.7612364239210766E-2</v>
      </c>
      <c r="AS12" s="134">
        <v>2.6577131129421734E-2</v>
      </c>
    </row>
    <row r="13" spans="1:45" x14ac:dyDescent="0.3">
      <c r="A13" s="7" t="s">
        <v>10</v>
      </c>
      <c r="B13" s="6" t="s">
        <v>234</v>
      </c>
      <c r="C13" s="6" t="s">
        <v>258</v>
      </c>
      <c r="D13" s="6" t="s">
        <v>236</v>
      </c>
      <c r="E13" s="6" t="s">
        <v>259</v>
      </c>
      <c r="F13" s="6" t="s">
        <v>7</v>
      </c>
      <c r="G13" s="6" t="s">
        <v>209</v>
      </c>
      <c r="H13" s="6" t="s">
        <v>216</v>
      </c>
      <c r="I13" s="6"/>
      <c r="J13" s="6"/>
      <c r="K13" s="6"/>
      <c r="L13" s="6"/>
      <c r="M13" s="131">
        <v>2.3611715158102236</v>
      </c>
      <c r="N13" s="131">
        <v>2.2942043152232952</v>
      </c>
      <c r="O13" s="131">
        <v>1.5025488531906159</v>
      </c>
      <c r="P13" s="131">
        <v>1.6719633950094062</v>
      </c>
      <c r="Q13" s="131">
        <v>3.285018335032083</v>
      </c>
      <c r="R13" s="131">
        <v>3.3658941847984152</v>
      </c>
      <c r="S13" s="131">
        <v>3.449870327459152</v>
      </c>
      <c r="T13" s="131">
        <v>3.5340810186398497</v>
      </c>
      <c r="U13" s="131">
        <v>3.5786200530470591</v>
      </c>
      <c r="V13" s="131">
        <v>3.623159087454269</v>
      </c>
      <c r="W13" s="131">
        <v>3.6676981218614784</v>
      </c>
      <c r="X13" s="131">
        <v>3.7122371562686882</v>
      </c>
      <c r="Y13" s="131">
        <v>3.7567761906758976</v>
      </c>
      <c r="Z13" s="131">
        <v>3.8312162743509495</v>
      </c>
      <c r="AA13" s="131">
        <v>3.9056563580260009</v>
      </c>
      <c r="AB13" s="131">
        <v>3.9800964417010527</v>
      </c>
      <c r="AC13" s="131">
        <v>4.0545365253761041</v>
      </c>
      <c r="AD13" s="131">
        <v>4.1289766090511559</v>
      </c>
      <c r="AE13" s="131">
        <v>4.2034166927262078</v>
      </c>
      <c r="AF13" s="131">
        <v>4.2778567764012596</v>
      </c>
      <c r="AG13" s="131">
        <v>4.3522968600763106</v>
      </c>
      <c r="AH13" s="131">
        <v>4.4267369437513624</v>
      </c>
      <c r="AI13" s="131">
        <v>4.5011770274264142</v>
      </c>
      <c r="AJ13" s="131">
        <v>4.4829759747135096</v>
      </c>
      <c r="AK13" s="131">
        <v>4.4647749220006059</v>
      </c>
      <c r="AL13" s="131">
        <v>4.4465738692877013</v>
      </c>
      <c r="AM13" s="131">
        <v>4.4283728165747975</v>
      </c>
      <c r="AN13" s="131">
        <v>4.4101717638618929</v>
      </c>
      <c r="AO13" s="131">
        <v>4.3919707111489883</v>
      </c>
      <c r="AP13" s="131">
        <v>4.3737696584360846</v>
      </c>
      <c r="AQ13" s="131">
        <v>4.3555686057231799</v>
      </c>
      <c r="AR13" s="131">
        <v>4.3373675530102762</v>
      </c>
      <c r="AS13" s="132">
        <v>4.3191665002973716</v>
      </c>
    </row>
    <row r="14" spans="1:45" x14ac:dyDescent="0.3">
      <c r="A14" s="61" t="s">
        <v>10</v>
      </c>
      <c r="B14" s="26" t="s">
        <v>234</v>
      </c>
      <c r="C14" s="26" t="s">
        <v>260</v>
      </c>
      <c r="D14" s="26" t="s">
        <v>236</v>
      </c>
      <c r="E14" s="26" t="s">
        <v>261</v>
      </c>
      <c r="F14" s="26" t="s">
        <v>7</v>
      </c>
      <c r="G14" s="26" t="s">
        <v>209</v>
      </c>
      <c r="H14" s="26" t="s">
        <v>216</v>
      </c>
      <c r="I14" s="26"/>
      <c r="J14" s="26"/>
      <c r="K14" s="26"/>
      <c r="L14" s="26"/>
      <c r="M14" s="133">
        <v>8.3331675989015306</v>
      </c>
      <c r="N14" s="133">
        <v>9.6687671816285388</v>
      </c>
      <c r="O14" s="133">
        <v>7.927382860519919</v>
      </c>
      <c r="P14" s="133">
        <v>9.4161795250941598</v>
      </c>
      <c r="Q14" s="133">
        <v>9.8682968224004188</v>
      </c>
      <c r="R14" s="133">
        <v>10.202832084679793</v>
      </c>
      <c r="S14" s="133">
        <v>10.555850074809713</v>
      </c>
      <c r="T14" s="133">
        <v>10.935860677502864</v>
      </c>
      <c r="U14" s="133">
        <v>11.561892262023619</v>
      </c>
      <c r="V14" s="133">
        <v>12.187923846544374</v>
      </c>
      <c r="W14" s="133">
        <v>12.81395543106513</v>
      </c>
      <c r="X14" s="133">
        <v>13.439987015585885</v>
      </c>
      <c r="Y14" s="133">
        <v>14.06601860010664</v>
      </c>
      <c r="Z14" s="133">
        <v>14.788281811382154</v>
      </c>
      <c r="AA14" s="133">
        <v>15.51054502265767</v>
      </c>
      <c r="AB14" s="133">
        <v>16.232808233933184</v>
      </c>
      <c r="AC14" s="133">
        <v>16.955071445208699</v>
      </c>
      <c r="AD14" s="133">
        <v>17.677334656484213</v>
      </c>
      <c r="AE14" s="133">
        <v>18.399597867759727</v>
      </c>
      <c r="AF14" s="133">
        <v>19.121861079035241</v>
      </c>
      <c r="AG14" s="133">
        <v>19.844124290310759</v>
      </c>
      <c r="AH14" s="133">
        <v>20.566387501586274</v>
      </c>
      <c r="AI14" s="133">
        <v>21.288650712861788</v>
      </c>
      <c r="AJ14" s="133">
        <v>22.021245889111707</v>
      </c>
      <c r="AK14" s="133">
        <v>22.75384106536163</v>
      </c>
      <c r="AL14" s="133">
        <v>23.48643624161155</v>
      </c>
      <c r="AM14" s="133">
        <v>24.219031417861473</v>
      </c>
      <c r="AN14" s="133">
        <v>24.951626594111392</v>
      </c>
      <c r="AO14" s="133">
        <v>25.684221770361312</v>
      </c>
      <c r="AP14" s="133">
        <v>26.416816946611235</v>
      </c>
      <c r="AQ14" s="133">
        <v>27.149412122861154</v>
      </c>
      <c r="AR14" s="133">
        <v>27.882007299111077</v>
      </c>
      <c r="AS14" s="134">
        <v>28.614602475360996</v>
      </c>
    </row>
    <row r="15" spans="1:45" x14ac:dyDescent="0.3">
      <c r="A15" s="7" t="s">
        <v>10</v>
      </c>
      <c r="B15" s="6" t="s">
        <v>234</v>
      </c>
      <c r="C15" s="6" t="s">
        <v>262</v>
      </c>
      <c r="D15" s="6" t="s">
        <v>236</v>
      </c>
      <c r="E15" s="6" t="s">
        <v>263</v>
      </c>
      <c r="F15" s="6" t="s">
        <v>7</v>
      </c>
      <c r="G15" s="6" t="s">
        <v>209</v>
      </c>
      <c r="H15" s="6" t="s">
        <v>216</v>
      </c>
      <c r="I15" s="6"/>
      <c r="J15" s="6"/>
      <c r="K15" s="6"/>
      <c r="L15" s="6"/>
      <c r="M15" s="131">
        <v>3.3038639665718952</v>
      </c>
      <c r="N15" s="131">
        <v>1.007884834940088</v>
      </c>
      <c r="O15" s="131">
        <v>1.0858003345388914</v>
      </c>
      <c r="P15" s="131">
        <v>0.90190491934791162</v>
      </c>
      <c r="Q15" s="131">
        <v>0.72020821487417386</v>
      </c>
      <c r="R15" s="131">
        <v>0.73793945575203423</v>
      </c>
      <c r="S15" s="131">
        <v>0.75635040559445499</v>
      </c>
      <c r="T15" s="131">
        <v>0.77481277791116177</v>
      </c>
      <c r="U15" s="131">
        <v>0.77634116138147868</v>
      </c>
      <c r="V15" s="131">
        <v>0.7778695448517956</v>
      </c>
      <c r="W15" s="131">
        <v>0.77939792832211241</v>
      </c>
      <c r="X15" s="131">
        <v>0.78092631179242933</v>
      </c>
      <c r="Y15" s="131">
        <v>0.78245469526274625</v>
      </c>
      <c r="Z15" s="131">
        <v>0.78315635701265085</v>
      </c>
      <c r="AA15" s="131">
        <v>0.78385801876255534</v>
      </c>
      <c r="AB15" s="131">
        <v>0.78455968051245994</v>
      </c>
      <c r="AC15" s="131">
        <v>0.78526134226236444</v>
      </c>
      <c r="AD15" s="131">
        <v>0.78596300401226904</v>
      </c>
      <c r="AE15" s="131">
        <v>0.78666466576217364</v>
      </c>
      <c r="AF15" s="131">
        <v>0.78736632751207813</v>
      </c>
      <c r="AG15" s="131">
        <v>0.78806798926198274</v>
      </c>
      <c r="AH15" s="131">
        <v>0.78876965101188723</v>
      </c>
      <c r="AI15" s="131">
        <v>0.78947131276179183</v>
      </c>
      <c r="AJ15" s="131">
        <v>0.7673402880214647</v>
      </c>
      <c r="AK15" s="131">
        <v>0.74520926328113757</v>
      </c>
      <c r="AL15" s="131">
        <v>0.72307823854081044</v>
      </c>
      <c r="AM15" s="131">
        <v>0.7009472138004833</v>
      </c>
      <c r="AN15" s="131">
        <v>0.67881618906015606</v>
      </c>
      <c r="AO15" s="131">
        <v>0.65668516431982904</v>
      </c>
      <c r="AP15" s="131">
        <v>0.6345541395795018</v>
      </c>
      <c r="AQ15" s="131">
        <v>0.61242311483917466</v>
      </c>
      <c r="AR15" s="131">
        <v>0.59029209009884753</v>
      </c>
      <c r="AS15" s="132">
        <v>0.5681610653585204</v>
      </c>
    </row>
    <row r="16" spans="1:45" x14ac:dyDescent="0.3">
      <c r="A16" s="61" t="s">
        <v>10</v>
      </c>
      <c r="B16" s="26" t="s">
        <v>234</v>
      </c>
      <c r="C16" s="26" t="s">
        <v>264</v>
      </c>
      <c r="D16" s="26" t="s">
        <v>236</v>
      </c>
      <c r="E16" s="26" t="s">
        <v>265</v>
      </c>
      <c r="F16" s="26" t="s">
        <v>7</v>
      </c>
      <c r="G16" s="26" t="s">
        <v>209</v>
      </c>
      <c r="H16" s="26" t="s">
        <v>216</v>
      </c>
      <c r="I16" s="26"/>
      <c r="J16" s="26"/>
      <c r="K16" s="26"/>
      <c r="L16" s="26"/>
      <c r="M16" s="133">
        <v>0.4508781892651425</v>
      </c>
      <c r="N16" s="133">
        <v>0.51429754007167194</v>
      </c>
      <c r="O16" s="133">
        <v>1.0817272352480691</v>
      </c>
      <c r="P16" s="133">
        <v>0.7437644897731287</v>
      </c>
      <c r="Q16" s="133">
        <v>0.64499838944481613</v>
      </c>
      <c r="R16" s="133">
        <v>0.66087799422143778</v>
      </c>
      <c r="S16" s="133">
        <v>0.6773663273885141</v>
      </c>
      <c r="T16" s="133">
        <v>0.69390071308930334</v>
      </c>
      <c r="U16" s="133">
        <v>0.69526949069618016</v>
      </c>
      <c r="V16" s="133">
        <v>0.69663826830305686</v>
      </c>
      <c r="W16" s="133">
        <v>0.69800704590993368</v>
      </c>
      <c r="X16" s="133">
        <v>0.69937582351681038</v>
      </c>
      <c r="Y16" s="133">
        <v>0.70074460112368719</v>
      </c>
      <c r="Z16" s="133">
        <v>0.70137298981639673</v>
      </c>
      <c r="AA16" s="133">
        <v>0.70200137850910627</v>
      </c>
      <c r="AB16" s="133">
        <v>0.70262976720181591</v>
      </c>
      <c r="AC16" s="133">
        <v>0.70325815589452545</v>
      </c>
      <c r="AD16" s="133">
        <v>0.70388654458723499</v>
      </c>
      <c r="AE16" s="133">
        <v>0.70451493327994452</v>
      </c>
      <c r="AF16" s="133">
        <v>0.70514332197265406</v>
      </c>
      <c r="AG16" s="133">
        <v>0.70577171066536371</v>
      </c>
      <c r="AH16" s="133">
        <v>0.70640009935807324</v>
      </c>
      <c r="AI16" s="133">
        <v>0.70702848805078278</v>
      </c>
      <c r="AJ16" s="133">
        <v>0.68720855956417393</v>
      </c>
      <c r="AK16" s="133">
        <v>0.66738863107756496</v>
      </c>
      <c r="AL16" s="133">
        <v>0.64756870259095611</v>
      </c>
      <c r="AM16" s="133">
        <v>0.62774877410434715</v>
      </c>
      <c r="AN16" s="133">
        <v>0.6079288456177383</v>
      </c>
      <c r="AO16" s="133">
        <v>0.58810891713112945</v>
      </c>
      <c r="AP16" s="133">
        <v>0.56828898864452049</v>
      </c>
      <c r="AQ16" s="133">
        <v>0.54846906015791164</v>
      </c>
      <c r="AR16" s="133">
        <v>0.52864913167130267</v>
      </c>
      <c r="AS16" s="134">
        <v>0.50882920318469382</v>
      </c>
    </row>
    <row r="17" spans="1:45" x14ac:dyDescent="0.3">
      <c r="A17" s="7" t="s">
        <v>10</v>
      </c>
      <c r="B17" s="6" t="s">
        <v>234</v>
      </c>
      <c r="C17" s="6" t="s">
        <v>266</v>
      </c>
      <c r="D17" s="6" t="s">
        <v>236</v>
      </c>
      <c r="E17" s="6" t="s">
        <v>267</v>
      </c>
      <c r="F17" s="6" t="s">
        <v>7</v>
      </c>
      <c r="G17" s="6" t="s">
        <v>209</v>
      </c>
      <c r="H17" s="6" t="s">
        <v>216</v>
      </c>
      <c r="I17" s="6"/>
      <c r="J17" s="6"/>
      <c r="K17" s="6"/>
      <c r="L17" s="6"/>
      <c r="M17" s="131">
        <v>6.1960213539563664</v>
      </c>
      <c r="N17" s="131">
        <v>5.4878031933151217</v>
      </c>
      <c r="O17" s="131">
        <v>6.0611066159661497</v>
      </c>
      <c r="P17" s="131">
        <v>6.1711396025527936</v>
      </c>
      <c r="Q17" s="131">
        <v>6.4037282812162113</v>
      </c>
      <c r="R17" s="131">
        <v>6.5613855341127909</v>
      </c>
      <c r="S17" s="131">
        <v>6.7250864163785682</v>
      </c>
      <c r="T17" s="131">
        <v>6.8892445213558826</v>
      </c>
      <c r="U17" s="131">
        <v>6.9028341364856152</v>
      </c>
      <c r="V17" s="131">
        <v>6.9164237516153477</v>
      </c>
      <c r="W17" s="131">
        <v>6.9300133667450803</v>
      </c>
      <c r="X17" s="131">
        <v>6.9436029818748128</v>
      </c>
      <c r="Y17" s="131">
        <v>6.9571925970045454</v>
      </c>
      <c r="Z17" s="131">
        <v>6.9634314194713181</v>
      </c>
      <c r="AA17" s="131">
        <v>6.9696702419380907</v>
      </c>
      <c r="AB17" s="131">
        <v>6.9759090644048634</v>
      </c>
      <c r="AC17" s="131">
        <v>6.982147886871636</v>
      </c>
      <c r="AD17" s="131">
        <v>6.9883867093384087</v>
      </c>
      <c r="AE17" s="131">
        <v>6.9946255318051813</v>
      </c>
      <c r="AF17" s="131">
        <v>7.000864354271954</v>
      </c>
      <c r="AG17" s="131">
        <v>7.0071031767387266</v>
      </c>
      <c r="AH17" s="131">
        <v>7.0133419992054993</v>
      </c>
      <c r="AI17" s="131">
        <v>7.0195808216722719</v>
      </c>
      <c r="AJ17" s="131">
        <v>6.822802909264416</v>
      </c>
      <c r="AK17" s="131">
        <v>6.6260249968565601</v>
      </c>
      <c r="AL17" s="131">
        <v>6.4292470844487042</v>
      </c>
      <c r="AM17" s="131">
        <v>6.2324691720408483</v>
      </c>
      <c r="AN17" s="131">
        <v>6.0356912596329924</v>
      </c>
      <c r="AO17" s="131">
        <v>5.8389133472251364</v>
      </c>
      <c r="AP17" s="131">
        <v>5.6421354348172805</v>
      </c>
      <c r="AQ17" s="131">
        <v>5.4453575224094246</v>
      </c>
      <c r="AR17" s="131">
        <v>5.2485796100015687</v>
      </c>
      <c r="AS17" s="132">
        <v>5.0518016975937128</v>
      </c>
    </row>
    <row r="18" spans="1:45" x14ac:dyDescent="0.3">
      <c r="A18" s="7" t="s">
        <v>10</v>
      </c>
      <c r="B18" s="6" t="s">
        <v>234</v>
      </c>
      <c r="C18" s="6" t="s">
        <v>268</v>
      </c>
      <c r="D18" s="6" t="s">
        <v>236</v>
      </c>
      <c r="E18" s="6" t="s">
        <v>269</v>
      </c>
      <c r="F18" s="6" t="s">
        <v>7</v>
      </c>
      <c r="G18" s="6" t="s">
        <v>209</v>
      </c>
      <c r="H18" s="6" t="s">
        <v>216</v>
      </c>
      <c r="I18" s="6"/>
      <c r="J18" s="6"/>
      <c r="K18" s="6"/>
      <c r="L18" s="6"/>
      <c r="M18" s="131">
        <v>0.81973599450096035</v>
      </c>
      <c r="N18" s="131">
        <v>2.9518329424996104</v>
      </c>
      <c r="O18" s="131">
        <v>2.8621534821971615</v>
      </c>
      <c r="P18" s="131">
        <v>3.2247064861464434</v>
      </c>
      <c r="Q18" s="131">
        <v>3.6870229209869909</v>
      </c>
      <c r="R18" s="131">
        <v>3.7777959643708887</v>
      </c>
      <c r="S18" s="131">
        <v>3.8720486994330772</v>
      </c>
      <c r="T18" s="131">
        <v>3.9665646859237151</v>
      </c>
      <c r="U18" s="131">
        <v>3.9743890688878842</v>
      </c>
      <c r="V18" s="131">
        <v>3.9822134518520529</v>
      </c>
      <c r="W18" s="131">
        <v>3.990037834816222</v>
      </c>
      <c r="X18" s="131">
        <v>3.9978622177803906</v>
      </c>
      <c r="Y18" s="131">
        <v>4.0056866007445597</v>
      </c>
      <c r="Z18" s="131">
        <v>4.0092786771764146</v>
      </c>
      <c r="AA18" s="131">
        <v>4.0128707536082695</v>
      </c>
      <c r="AB18" s="131">
        <v>4.0164628300401244</v>
      </c>
      <c r="AC18" s="131">
        <v>4.0200549064719793</v>
      </c>
      <c r="AD18" s="131">
        <v>4.0236469829038342</v>
      </c>
      <c r="AE18" s="131">
        <v>4.0272390593356899</v>
      </c>
      <c r="AF18" s="131">
        <v>4.0308311357675448</v>
      </c>
      <c r="AG18" s="131">
        <v>4.0344232121993997</v>
      </c>
      <c r="AH18" s="131">
        <v>4.0380152886312546</v>
      </c>
      <c r="AI18" s="131">
        <v>4.0416073650631095</v>
      </c>
      <c r="AJ18" s="131">
        <v>3.9283101354601784</v>
      </c>
      <c r="AK18" s="131">
        <v>3.8150129058572477</v>
      </c>
      <c r="AL18" s="131">
        <v>3.7017156762543166</v>
      </c>
      <c r="AM18" s="131">
        <v>3.5884184466513855</v>
      </c>
      <c r="AN18" s="131">
        <v>3.4751212170484544</v>
      </c>
      <c r="AO18" s="131">
        <v>3.3618239874455238</v>
      </c>
      <c r="AP18" s="131">
        <v>3.2485267578425927</v>
      </c>
      <c r="AQ18" s="131">
        <v>3.1352295282396616</v>
      </c>
      <c r="AR18" s="131">
        <v>3.021932298636731</v>
      </c>
      <c r="AS18" s="132">
        <v>2.9086350690337999</v>
      </c>
    </row>
    <row r="19" spans="1:45" x14ac:dyDescent="0.3">
      <c r="A19" s="61" t="s">
        <v>10</v>
      </c>
      <c r="B19" s="26" t="s">
        <v>234</v>
      </c>
      <c r="C19" s="26" t="s">
        <v>270</v>
      </c>
      <c r="D19" s="26" t="s">
        <v>236</v>
      </c>
      <c r="E19" s="26" t="s">
        <v>271</v>
      </c>
      <c r="F19" s="26" t="s">
        <v>7</v>
      </c>
      <c r="G19" s="26" t="s">
        <v>209</v>
      </c>
      <c r="H19" s="26" t="s">
        <v>216</v>
      </c>
      <c r="I19" s="26"/>
      <c r="J19" s="26"/>
      <c r="K19" s="26"/>
      <c r="L19" s="26"/>
      <c r="M19" s="133">
        <v>4.6879491847978514</v>
      </c>
      <c r="N19" s="133">
        <v>4.8991720958092744</v>
      </c>
      <c r="O19" s="133">
        <v>0</v>
      </c>
      <c r="P19" s="133">
        <v>0</v>
      </c>
      <c r="Q19" s="133">
        <v>0</v>
      </c>
      <c r="R19" s="133">
        <v>0</v>
      </c>
      <c r="S19" s="133">
        <v>0</v>
      </c>
      <c r="T19" s="133">
        <v>0</v>
      </c>
      <c r="U19" s="133">
        <v>0</v>
      </c>
      <c r="V19" s="133">
        <v>0</v>
      </c>
      <c r="W19" s="133">
        <v>0</v>
      </c>
      <c r="X19" s="133">
        <v>0</v>
      </c>
      <c r="Y19" s="133">
        <v>0</v>
      </c>
      <c r="Z19" s="133">
        <v>0</v>
      </c>
      <c r="AA19" s="133">
        <v>0</v>
      </c>
      <c r="AB19" s="133">
        <v>0</v>
      </c>
      <c r="AC19" s="133">
        <v>0</v>
      </c>
      <c r="AD19" s="133">
        <v>0</v>
      </c>
      <c r="AE19" s="133">
        <v>0</v>
      </c>
      <c r="AF19" s="133">
        <v>0</v>
      </c>
      <c r="AG19" s="133">
        <v>0</v>
      </c>
      <c r="AH19" s="133">
        <v>0</v>
      </c>
      <c r="AI19" s="133">
        <v>0</v>
      </c>
      <c r="AJ19" s="133">
        <v>0</v>
      </c>
      <c r="AK19" s="133">
        <v>0</v>
      </c>
      <c r="AL19" s="133">
        <v>0</v>
      </c>
      <c r="AM19" s="133">
        <v>0</v>
      </c>
      <c r="AN19" s="133">
        <v>0</v>
      </c>
      <c r="AO19" s="133">
        <v>0</v>
      </c>
      <c r="AP19" s="133">
        <v>0</v>
      </c>
      <c r="AQ19" s="133">
        <v>0</v>
      </c>
      <c r="AR19" s="133">
        <v>0</v>
      </c>
      <c r="AS19" s="134">
        <v>0</v>
      </c>
    </row>
    <row r="20" spans="1:45" x14ac:dyDescent="0.3">
      <c r="A20" s="7" t="s">
        <v>10</v>
      </c>
      <c r="B20" s="6" t="s">
        <v>234</v>
      </c>
      <c r="C20" s="6" t="s">
        <v>272</v>
      </c>
      <c r="D20" s="6" t="s">
        <v>236</v>
      </c>
      <c r="E20" s="6" t="s">
        <v>273</v>
      </c>
      <c r="F20" s="6" t="s">
        <v>7</v>
      </c>
      <c r="G20" s="6" t="s">
        <v>209</v>
      </c>
      <c r="H20" s="6" t="s">
        <v>216</v>
      </c>
      <c r="I20" s="6"/>
      <c r="J20" s="6"/>
      <c r="K20" s="6"/>
      <c r="L20" s="6"/>
      <c r="M20" s="131">
        <v>0</v>
      </c>
      <c r="N20" s="131">
        <v>0</v>
      </c>
      <c r="O20" s="131">
        <v>0</v>
      </c>
      <c r="P20" s="131">
        <v>0</v>
      </c>
      <c r="Q20" s="131">
        <v>0</v>
      </c>
      <c r="R20" s="131">
        <v>0</v>
      </c>
      <c r="S20" s="131">
        <v>0</v>
      </c>
      <c r="T20" s="131">
        <v>0</v>
      </c>
      <c r="U20" s="131">
        <v>0</v>
      </c>
      <c r="V20" s="131">
        <v>0</v>
      </c>
      <c r="W20" s="131">
        <v>0</v>
      </c>
      <c r="X20" s="131">
        <v>0</v>
      </c>
      <c r="Y20" s="131">
        <v>0</v>
      </c>
      <c r="Z20" s="131">
        <v>0</v>
      </c>
      <c r="AA20" s="131">
        <v>0</v>
      </c>
      <c r="AB20" s="131">
        <v>0</v>
      </c>
      <c r="AC20" s="131">
        <v>0</v>
      </c>
      <c r="AD20" s="131">
        <v>0</v>
      </c>
      <c r="AE20" s="131">
        <v>0</v>
      </c>
      <c r="AF20" s="131">
        <v>0</v>
      </c>
      <c r="AG20" s="131">
        <v>0</v>
      </c>
      <c r="AH20" s="131">
        <v>0</v>
      </c>
      <c r="AI20" s="131">
        <v>0</v>
      </c>
      <c r="AJ20" s="131">
        <v>0</v>
      </c>
      <c r="AK20" s="131">
        <v>0</v>
      </c>
      <c r="AL20" s="131">
        <v>0</v>
      </c>
      <c r="AM20" s="131">
        <v>0</v>
      </c>
      <c r="AN20" s="131">
        <v>0</v>
      </c>
      <c r="AO20" s="131">
        <v>0</v>
      </c>
      <c r="AP20" s="131">
        <v>0</v>
      </c>
      <c r="AQ20" s="131">
        <v>0</v>
      </c>
      <c r="AR20" s="131">
        <v>0</v>
      </c>
      <c r="AS20" s="132">
        <v>0</v>
      </c>
    </row>
    <row r="21" spans="1:45" x14ac:dyDescent="0.3">
      <c r="A21" s="61" t="s">
        <v>10</v>
      </c>
      <c r="B21" s="26" t="s">
        <v>234</v>
      </c>
      <c r="C21" s="26" t="s">
        <v>274</v>
      </c>
      <c r="D21" s="26" t="s">
        <v>236</v>
      </c>
      <c r="E21" s="26" t="s">
        <v>275</v>
      </c>
      <c r="F21" s="26" t="s">
        <v>7</v>
      </c>
      <c r="G21" s="26" t="s">
        <v>209</v>
      </c>
      <c r="H21" s="26" t="s">
        <v>216</v>
      </c>
      <c r="I21" s="26"/>
      <c r="J21" s="26"/>
      <c r="K21" s="26"/>
      <c r="L21" s="26"/>
      <c r="M21" s="133">
        <v>3.878479091095552</v>
      </c>
      <c r="N21" s="133">
        <v>3.8288125233931636</v>
      </c>
      <c r="O21" s="133">
        <v>3.8943478187762777</v>
      </c>
      <c r="P21" s="133">
        <v>3.7709736560059506</v>
      </c>
      <c r="Q21" s="133">
        <v>3.6491204171615337</v>
      </c>
      <c r="R21" s="133">
        <v>3.7389603159195808</v>
      </c>
      <c r="S21" s="133">
        <v>3.8322441352121057</v>
      </c>
      <c r="T21" s="133">
        <v>3.9257884997149501</v>
      </c>
      <c r="U21" s="133">
        <v>3.9335324482170648</v>
      </c>
      <c r="V21" s="133">
        <v>3.9412763967191795</v>
      </c>
      <c r="W21" s="133">
        <v>3.9490203452212942</v>
      </c>
      <c r="X21" s="133">
        <v>3.9567642937234089</v>
      </c>
      <c r="Y21" s="133">
        <v>3.9645082422255236</v>
      </c>
      <c r="Z21" s="133">
        <v>3.9680633922010973</v>
      </c>
      <c r="AA21" s="133">
        <v>3.971618542176671</v>
      </c>
      <c r="AB21" s="133">
        <v>3.9751736921522451</v>
      </c>
      <c r="AC21" s="133">
        <v>3.9787288421278189</v>
      </c>
      <c r="AD21" s="133">
        <v>3.9822839921033926</v>
      </c>
      <c r="AE21" s="133">
        <v>3.9858391420789663</v>
      </c>
      <c r="AF21" s="133">
        <v>3.98939429205454</v>
      </c>
      <c r="AG21" s="133">
        <v>3.9929494420301141</v>
      </c>
      <c r="AH21" s="133">
        <v>3.9965045920056879</v>
      </c>
      <c r="AI21" s="133">
        <v>4.0000597419812616</v>
      </c>
      <c r="AJ21" s="133">
        <v>3.8879272050776885</v>
      </c>
      <c r="AK21" s="133">
        <v>3.7757946681741155</v>
      </c>
      <c r="AL21" s="133">
        <v>3.6636621312705429</v>
      </c>
      <c r="AM21" s="133">
        <v>3.5515295943669698</v>
      </c>
      <c r="AN21" s="133">
        <v>3.4393970574633967</v>
      </c>
      <c r="AO21" s="133">
        <v>3.3272645205598237</v>
      </c>
      <c r="AP21" s="133">
        <v>3.2151319836562511</v>
      </c>
      <c r="AQ21" s="133">
        <v>3.102999446752678</v>
      </c>
      <c r="AR21" s="133">
        <v>2.990866909849105</v>
      </c>
      <c r="AS21" s="134">
        <v>2.8787343729455319</v>
      </c>
    </row>
    <row r="22" spans="1:45" x14ac:dyDescent="0.3">
      <c r="A22" s="7" t="s">
        <v>10</v>
      </c>
      <c r="B22" s="6" t="s">
        <v>234</v>
      </c>
      <c r="C22" s="6" t="s">
        <v>276</v>
      </c>
      <c r="D22" s="6" t="s">
        <v>236</v>
      </c>
      <c r="E22" s="6" t="s">
        <v>277</v>
      </c>
      <c r="F22" s="6" t="s">
        <v>7</v>
      </c>
      <c r="G22" s="6" t="s">
        <v>209</v>
      </c>
      <c r="H22" s="6" t="s">
        <v>216</v>
      </c>
      <c r="I22" s="6"/>
      <c r="J22" s="6"/>
      <c r="K22" s="6"/>
      <c r="L22" s="6"/>
      <c r="M22" s="131">
        <v>0</v>
      </c>
      <c r="N22" s="131">
        <v>0</v>
      </c>
      <c r="O22" s="131">
        <v>0</v>
      </c>
      <c r="P22" s="131">
        <v>0</v>
      </c>
      <c r="Q22" s="131">
        <v>0</v>
      </c>
      <c r="R22" s="131">
        <v>0</v>
      </c>
      <c r="S22" s="131">
        <v>0</v>
      </c>
      <c r="T22" s="131">
        <v>0</v>
      </c>
      <c r="U22" s="131">
        <v>0</v>
      </c>
      <c r="V22" s="131">
        <v>0</v>
      </c>
      <c r="W22" s="131">
        <v>0</v>
      </c>
      <c r="X22" s="131">
        <v>0</v>
      </c>
      <c r="Y22" s="131">
        <v>0</v>
      </c>
      <c r="Z22" s="131">
        <v>0</v>
      </c>
      <c r="AA22" s="131">
        <v>0</v>
      </c>
      <c r="AB22" s="131">
        <v>0</v>
      </c>
      <c r="AC22" s="131">
        <v>0</v>
      </c>
      <c r="AD22" s="131">
        <v>0</v>
      </c>
      <c r="AE22" s="131">
        <v>0</v>
      </c>
      <c r="AF22" s="131">
        <v>0</v>
      </c>
      <c r="AG22" s="131">
        <v>0</v>
      </c>
      <c r="AH22" s="131">
        <v>0</v>
      </c>
      <c r="AI22" s="131">
        <v>0</v>
      </c>
      <c r="AJ22" s="131">
        <v>0</v>
      </c>
      <c r="AK22" s="131">
        <v>0</v>
      </c>
      <c r="AL22" s="131">
        <v>0</v>
      </c>
      <c r="AM22" s="131">
        <v>0</v>
      </c>
      <c r="AN22" s="131">
        <v>0</v>
      </c>
      <c r="AO22" s="131">
        <v>0</v>
      </c>
      <c r="AP22" s="131">
        <v>0</v>
      </c>
      <c r="AQ22" s="131">
        <v>0</v>
      </c>
      <c r="AR22" s="131">
        <v>0</v>
      </c>
      <c r="AS22" s="132">
        <v>0</v>
      </c>
    </row>
    <row r="23" spans="1:45" x14ac:dyDescent="0.3">
      <c r="A23" s="7" t="s">
        <v>10</v>
      </c>
      <c r="B23" s="6" t="s">
        <v>234</v>
      </c>
      <c r="C23" s="6" t="s">
        <v>278</v>
      </c>
      <c r="D23" s="6" t="s">
        <v>236</v>
      </c>
      <c r="E23" s="6" t="s">
        <v>279</v>
      </c>
      <c r="F23" s="6" t="s">
        <v>7</v>
      </c>
      <c r="G23" s="6" t="s">
        <v>209</v>
      </c>
      <c r="H23" s="6" t="s">
        <v>216</v>
      </c>
      <c r="I23" s="6"/>
      <c r="J23" s="6"/>
      <c r="K23" s="6"/>
      <c r="L23" s="6"/>
      <c r="M23" s="131">
        <v>57.879108955313448</v>
      </c>
      <c r="N23" s="131">
        <v>57.14600595497113</v>
      </c>
      <c r="O23" s="131">
        <v>58.115920292139762</v>
      </c>
      <c r="P23" s="131">
        <v>56.275410503153175</v>
      </c>
      <c r="Q23" s="131">
        <v>54.456498621465691</v>
      </c>
      <c r="R23" s="131">
        <v>55.506154176583301</v>
      </c>
      <c r="S23" s="131">
        <v>56.590362248617545</v>
      </c>
      <c r="T23" s="131">
        <v>57.671853399036209</v>
      </c>
      <c r="U23" s="131">
        <v>53.822325775798959</v>
      </c>
      <c r="V23" s="131">
        <v>49.972798152561715</v>
      </c>
      <c r="W23" s="131">
        <v>46.123270529324465</v>
      </c>
      <c r="X23" s="131">
        <v>42.273742906087222</v>
      </c>
      <c r="Y23" s="131">
        <v>38.424215282849971</v>
      </c>
      <c r="Z23" s="131">
        <v>34.581793754564977</v>
      </c>
      <c r="AA23" s="131">
        <v>30.739372226279976</v>
      </c>
      <c r="AB23" s="131">
        <v>26.896950697994981</v>
      </c>
      <c r="AC23" s="131">
        <v>23.054529169709983</v>
      </c>
      <c r="AD23" s="131">
        <v>19.212107641424986</v>
      </c>
      <c r="AE23" s="131">
        <v>15.369686113139988</v>
      </c>
      <c r="AF23" s="131">
        <v>11.52726458485499</v>
      </c>
      <c r="AG23" s="131">
        <v>7.6848430565699957</v>
      </c>
      <c r="AH23" s="131">
        <v>3.8424215282850014</v>
      </c>
      <c r="AI23" s="131">
        <v>0</v>
      </c>
      <c r="AJ23" s="131">
        <v>0</v>
      </c>
      <c r="AK23" s="131">
        <v>0</v>
      </c>
      <c r="AL23" s="131">
        <v>0</v>
      </c>
      <c r="AM23" s="131">
        <v>0</v>
      </c>
      <c r="AN23" s="131">
        <v>0</v>
      </c>
      <c r="AO23" s="131">
        <v>0</v>
      </c>
      <c r="AP23" s="131">
        <v>0</v>
      </c>
      <c r="AQ23" s="131">
        <v>0</v>
      </c>
      <c r="AR23" s="131">
        <v>0</v>
      </c>
      <c r="AS23" s="132">
        <v>0</v>
      </c>
    </row>
    <row r="24" spans="1:45" x14ac:dyDescent="0.3">
      <c r="A24" s="7" t="s">
        <v>10</v>
      </c>
      <c r="B24" s="6" t="s">
        <v>234</v>
      </c>
      <c r="C24" s="6" t="s">
        <v>280</v>
      </c>
      <c r="D24" s="6" t="s">
        <v>236</v>
      </c>
      <c r="E24" s="6" t="s">
        <v>281</v>
      </c>
      <c r="F24" s="6" t="s">
        <v>7</v>
      </c>
      <c r="G24" s="6" t="s">
        <v>209</v>
      </c>
      <c r="H24" s="6" t="s">
        <v>216</v>
      </c>
      <c r="I24" s="6"/>
      <c r="J24" s="6"/>
      <c r="K24" s="6"/>
      <c r="L24" s="6"/>
      <c r="M24" s="131">
        <v>9.0634113967173988</v>
      </c>
      <c r="N24" s="131">
        <v>9.5137857663846024</v>
      </c>
      <c r="O24" s="131">
        <v>9.7102315598067719</v>
      </c>
      <c r="P24" s="131">
        <v>11.106222198230309</v>
      </c>
      <c r="Q24" s="131">
        <v>10.302583433019914</v>
      </c>
      <c r="R24" s="131">
        <v>10.65184101139929</v>
      </c>
      <c r="S24" s="131">
        <v>11.020394710393704</v>
      </c>
      <c r="T24" s="131">
        <v>11.417128919967878</v>
      </c>
      <c r="U24" s="131">
        <v>11.877020413554195</v>
      </c>
      <c r="V24" s="131">
        <v>12.336911907140513</v>
      </c>
      <c r="W24" s="131">
        <v>12.796803400726832</v>
      </c>
      <c r="X24" s="131">
        <v>13.256694894313149</v>
      </c>
      <c r="Y24" s="131">
        <v>13.716586387899467</v>
      </c>
      <c r="Z24" s="131">
        <v>14.905385819889073</v>
      </c>
      <c r="AA24" s="131">
        <v>16.094185251878681</v>
      </c>
      <c r="AB24" s="131">
        <v>17.282984683868289</v>
      </c>
      <c r="AC24" s="131">
        <v>18.471784115857893</v>
      </c>
      <c r="AD24" s="131">
        <v>19.660583547847502</v>
      </c>
      <c r="AE24" s="131">
        <v>20.84938297983711</v>
      </c>
      <c r="AF24" s="131">
        <v>22.038182411826718</v>
      </c>
      <c r="AG24" s="131">
        <v>23.226981843816326</v>
      </c>
      <c r="AH24" s="131">
        <v>24.41578127580593</v>
      </c>
      <c r="AI24" s="131">
        <v>25.604580707795538</v>
      </c>
      <c r="AJ24" s="131">
        <v>25.834575692602169</v>
      </c>
      <c r="AK24" s="131">
        <v>26.064570677408799</v>
      </c>
      <c r="AL24" s="131">
        <v>26.29456566221543</v>
      </c>
      <c r="AM24" s="131">
        <v>26.52456064702206</v>
      </c>
      <c r="AN24" s="131">
        <v>26.754555631828687</v>
      </c>
      <c r="AO24" s="131">
        <v>26.984550616635318</v>
      </c>
      <c r="AP24" s="131">
        <v>27.214545601441948</v>
      </c>
      <c r="AQ24" s="131">
        <v>27.444540586248579</v>
      </c>
      <c r="AR24" s="131">
        <v>27.674535571055209</v>
      </c>
      <c r="AS24" s="132">
        <v>27.90453055586184</v>
      </c>
    </row>
    <row r="25" spans="1:45" x14ac:dyDescent="0.3">
      <c r="A25" s="7" t="s">
        <v>10</v>
      </c>
      <c r="B25" s="6" t="s">
        <v>234</v>
      </c>
      <c r="C25" s="6" t="s">
        <v>282</v>
      </c>
      <c r="D25" s="6" t="s">
        <v>236</v>
      </c>
      <c r="E25" s="6" t="s">
        <v>283</v>
      </c>
      <c r="F25" s="6" t="s">
        <v>7</v>
      </c>
      <c r="G25" s="6" t="s">
        <v>209</v>
      </c>
      <c r="H25" s="6" t="s">
        <v>216</v>
      </c>
      <c r="I25" s="6"/>
      <c r="J25" s="6"/>
      <c r="K25" s="6"/>
      <c r="L25" s="6"/>
      <c r="M25" s="131">
        <v>1.0711848288175179</v>
      </c>
      <c r="N25" s="131">
        <v>2.1998690895089372</v>
      </c>
      <c r="O25" s="131">
        <v>2.838523923194602</v>
      </c>
      <c r="P25" s="131">
        <v>3.492028208111746</v>
      </c>
      <c r="Q25" s="131">
        <v>4.5353018787755452</v>
      </c>
      <c r="R25" s="131">
        <v>4.6227203675087809</v>
      </c>
      <c r="S25" s="131">
        <v>4.7130164943358235</v>
      </c>
      <c r="T25" s="131">
        <v>4.803086347714892</v>
      </c>
      <c r="U25" s="131">
        <v>4.8292493383305128</v>
      </c>
      <c r="V25" s="131">
        <v>4.8554123289461337</v>
      </c>
      <c r="W25" s="131">
        <v>4.8815753195617537</v>
      </c>
      <c r="X25" s="131">
        <v>4.9077383101773746</v>
      </c>
      <c r="Y25" s="131">
        <v>4.9339013007929955</v>
      </c>
      <c r="Z25" s="131">
        <v>5.9993036909295645</v>
      </c>
      <c r="AA25" s="131">
        <v>7.0647060810661335</v>
      </c>
      <c r="AB25" s="131">
        <v>8.1301084712027034</v>
      </c>
      <c r="AC25" s="131">
        <v>9.1955108613392724</v>
      </c>
      <c r="AD25" s="131">
        <v>10.260913251475841</v>
      </c>
      <c r="AE25" s="131">
        <v>11.32631564161241</v>
      </c>
      <c r="AF25" s="131">
        <v>12.391718031748979</v>
      </c>
      <c r="AG25" s="131">
        <v>13.457120421885548</v>
      </c>
      <c r="AH25" s="131">
        <v>14.522522812022117</v>
      </c>
      <c r="AI25" s="131">
        <v>15.587925202158685</v>
      </c>
      <c r="AJ25" s="131">
        <v>15.48425532789288</v>
      </c>
      <c r="AK25" s="131">
        <v>15.380585453627075</v>
      </c>
      <c r="AL25" s="131">
        <v>15.276915579361271</v>
      </c>
      <c r="AM25" s="131">
        <v>15.173245705095466</v>
      </c>
      <c r="AN25" s="131">
        <v>15.069575830829661</v>
      </c>
      <c r="AO25" s="131">
        <v>14.965905956563857</v>
      </c>
      <c r="AP25" s="131">
        <v>14.862236082298052</v>
      </c>
      <c r="AQ25" s="131">
        <v>14.758566208032248</v>
      </c>
      <c r="AR25" s="131">
        <v>14.654896333766443</v>
      </c>
      <c r="AS25" s="132">
        <v>14.551226459500638</v>
      </c>
    </row>
    <row r="26" spans="1:45" x14ac:dyDescent="0.3">
      <c r="A26" s="7" t="s">
        <v>10</v>
      </c>
      <c r="B26" s="6" t="s">
        <v>234</v>
      </c>
      <c r="C26" s="6" t="s">
        <v>284</v>
      </c>
      <c r="D26" s="6" t="s">
        <v>236</v>
      </c>
      <c r="E26" s="6" t="s">
        <v>285</v>
      </c>
      <c r="F26" s="6" t="s">
        <v>7</v>
      </c>
      <c r="G26" s="6" t="s">
        <v>209</v>
      </c>
      <c r="H26" s="6" t="s">
        <v>216</v>
      </c>
      <c r="I26" s="6"/>
      <c r="J26" s="6"/>
      <c r="K26" s="6"/>
      <c r="L26" s="6"/>
      <c r="M26" s="131">
        <v>0.52667255799790935</v>
      </c>
      <c r="N26" s="131">
        <v>0.79474547995546296</v>
      </c>
      <c r="O26" s="131">
        <v>0.68087004125093253</v>
      </c>
      <c r="P26" s="131">
        <v>0.82882731359998818</v>
      </c>
      <c r="Q26" s="131">
        <v>0.45900152145690726</v>
      </c>
      <c r="R26" s="131">
        <v>0.46784883094247826</v>
      </c>
      <c r="S26" s="131">
        <v>0.47698737578537809</v>
      </c>
      <c r="T26" s="131">
        <v>0.48610302030991742</v>
      </c>
      <c r="U26" s="131">
        <v>0.48875088208834322</v>
      </c>
      <c r="V26" s="131">
        <v>0.49139874386676907</v>
      </c>
      <c r="W26" s="131">
        <v>0.49404660564519487</v>
      </c>
      <c r="X26" s="131">
        <v>0.49669446742362072</v>
      </c>
      <c r="Y26" s="131">
        <v>0.49934232920204652</v>
      </c>
      <c r="Z26" s="131">
        <v>0.49009455309785865</v>
      </c>
      <c r="AA26" s="131">
        <v>0.48084677699367084</v>
      </c>
      <c r="AB26" s="131">
        <v>0.47159900088948303</v>
      </c>
      <c r="AC26" s="131">
        <v>0.46235122478529517</v>
      </c>
      <c r="AD26" s="131">
        <v>0.4531034486811073</v>
      </c>
      <c r="AE26" s="131">
        <v>0.44385567257691949</v>
      </c>
      <c r="AF26" s="131">
        <v>0.43460789647273168</v>
      </c>
      <c r="AG26" s="131">
        <v>0.42536012036854381</v>
      </c>
      <c r="AH26" s="131">
        <v>0.41611234426435595</v>
      </c>
      <c r="AI26" s="131">
        <v>0.40686456816016814</v>
      </c>
      <c r="AJ26" s="131">
        <v>0.39057819925146531</v>
      </c>
      <c r="AK26" s="131">
        <v>0.37429183034276248</v>
      </c>
      <c r="AL26" s="131">
        <v>0.3580054614340597</v>
      </c>
      <c r="AM26" s="131">
        <v>0.34171909252535687</v>
      </c>
      <c r="AN26" s="131">
        <v>0.32543272361665404</v>
      </c>
      <c r="AO26" s="131">
        <v>0.30914635470795127</v>
      </c>
      <c r="AP26" s="131">
        <v>0.29285998579924843</v>
      </c>
      <c r="AQ26" s="131">
        <v>0.2765736168905456</v>
      </c>
      <c r="AR26" s="131">
        <v>0.26028724798184277</v>
      </c>
      <c r="AS26" s="132">
        <v>0.24400087907313997</v>
      </c>
    </row>
    <row r="27" spans="1:45" x14ac:dyDescent="0.3">
      <c r="A27" s="7" t="s">
        <v>10</v>
      </c>
      <c r="B27" s="6" t="s">
        <v>234</v>
      </c>
      <c r="C27" s="6" t="s">
        <v>286</v>
      </c>
      <c r="D27" s="6" t="s">
        <v>236</v>
      </c>
      <c r="E27" s="6" t="s">
        <v>287</v>
      </c>
      <c r="F27" s="6" t="s">
        <v>7</v>
      </c>
      <c r="G27" s="6" t="s">
        <v>209</v>
      </c>
      <c r="H27" s="6" t="s">
        <v>216</v>
      </c>
      <c r="I27" s="6"/>
      <c r="J27" s="6"/>
      <c r="K27" s="6"/>
      <c r="L27" s="6"/>
      <c r="M27" s="131">
        <v>0</v>
      </c>
      <c r="N27" s="131">
        <v>0</v>
      </c>
      <c r="O27" s="131">
        <v>0</v>
      </c>
      <c r="P27" s="131">
        <v>0</v>
      </c>
      <c r="Q27" s="131">
        <v>0</v>
      </c>
      <c r="R27" s="131">
        <v>0</v>
      </c>
      <c r="S27" s="131">
        <v>0</v>
      </c>
      <c r="T27" s="131">
        <v>0</v>
      </c>
      <c r="U27" s="131">
        <v>0</v>
      </c>
      <c r="V27" s="131">
        <v>0</v>
      </c>
      <c r="W27" s="131">
        <v>0</v>
      </c>
      <c r="X27" s="131">
        <v>0</v>
      </c>
      <c r="Y27" s="131">
        <v>0</v>
      </c>
      <c r="Z27" s="131">
        <v>0</v>
      </c>
      <c r="AA27" s="131">
        <v>0</v>
      </c>
      <c r="AB27" s="131">
        <v>0</v>
      </c>
      <c r="AC27" s="131">
        <v>0</v>
      </c>
      <c r="AD27" s="131">
        <v>0</v>
      </c>
      <c r="AE27" s="131">
        <v>0</v>
      </c>
      <c r="AF27" s="131">
        <v>0</v>
      </c>
      <c r="AG27" s="131">
        <v>0</v>
      </c>
      <c r="AH27" s="131">
        <v>0</v>
      </c>
      <c r="AI27" s="131">
        <v>0</v>
      </c>
      <c r="AJ27" s="131">
        <v>0</v>
      </c>
      <c r="AK27" s="131">
        <v>0</v>
      </c>
      <c r="AL27" s="131">
        <v>0</v>
      </c>
      <c r="AM27" s="131">
        <v>0</v>
      </c>
      <c r="AN27" s="131">
        <v>0</v>
      </c>
      <c r="AO27" s="131">
        <v>0</v>
      </c>
      <c r="AP27" s="131">
        <v>0</v>
      </c>
      <c r="AQ27" s="131">
        <v>0</v>
      </c>
      <c r="AR27" s="131">
        <v>0</v>
      </c>
      <c r="AS27" s="132">
        <v>0</v>
      </c>
    </row>
    <row r="28" spans="1:45" x14ac:dyDescent="0.3">
      <c r="A28" s="7" t="s">
        <v>10</v>
      </c>
      <c r="B28" s="6" t="s">
        <v>234</v>
      </c>
      <c r="C28" s="6" t="s">
        <v>288</v>
      </c>
      <c r="D28" s="6" t="s">
        <v>236</v>
      </c>
      <c r="E28" s="6" t="s">
        <v>289</v>
      </c>
      <c r="F28" s="6" t="s">
        <v>7</v>
      </c>
      <c r="G28" s="6" t="s">
        <v>209</v>
      </c>
      <c r="H28" s="6" t="s">
        <v>216</v>
      </c>
      <c r="I28" s="6"/>
      <c r="J28" s="6"/>
      <c r="K28" s="6"/>
      <c r="L28" s="6"/>
      <c r="M28" s="131">
        <v>3.3564095283186308</v>
      </c>
      <c r="N28" s="131">
        <v>3.3137378284434615</v>
      </c>
      <c r="O28" s="131">
        <v>3.3701422177411851</v>
      </c>
      <c r="P28" s="131">
        <v>3.2633773458629536</v>
      </c>
      <c r="Q28" s="131">
        <v>3.1579419105216782</v>
      </c>
      <c r="R28" s="131">
        <v>3.2126241067396402</v>
      </c>
      <c r="S28" s="131">
        <v>3.2689977535305301</v>
      </c>
      <c r="T28" s="131">
        <v>3.325120618876221</v>
      </c>
      <c r="U28" s="131">
        <v>3.0992484765145791</v>
      </c>
      <c r="V28" s="131">
        <v>2.8733763341529373</v>
      </c>
      <c r="W28" s="131">
        <v>2.6475041917912954</v>
      </c>
      <c r="X28" s="131">
        <v>2.4216320494296539</v>
      </c>
      <c r="Y28" s="131">
        <v>2.1957599070680121</v>
      </c>
      <c r="Z28" s="131">
        <v>1.9761839163612109</v>
      </c>
      <c r="AA28" s="131">
        <v>1.7566079256544096</v>
      </c>
      <c r="AB28" s="131">
        <v>1.5370319349476085</v>
      </c>
      <c r="AC28" s="131">
        <v>1.3174559442408071</v>
      </c>
      <c r="AD28" s="131">
        <v>1.097879953534006</v>
      </c>
      <c r="AE28" s="131">
        <v>0.87830396282720491</v>
      </c>
      <c r="AF28" s="131">
        <v>0.65872797212040357</v>
      </c>
      <c r="AG28" s="131">
        <v>0.43915198141360245</v>
      </c>
      <c r="AH28" s="131">
        <v>0.21957599070680112</v>
      </c>
      <c r="AI28" s="131">
        <v>0</v>
      </c>
      <c r="AJ28" s="131">
        <v>0</v>
      </c>
      <c r="AK28" s="131">
        <v>0</v>
      </c>
      <c r="AL28" s="131">
        <v>0</v>
      </c>
      <c r="AM28" s="131">
        <v>0</v>
      </c>
      <c r="AN28" s="131">
        <v>0</v>
      </c>
      <c r="AO28" s="131">
        <v>0</v>
      </c>
      <c r="AP28" s="131">
        <v>0</v>
      </c>
      <c r="AQ28" s="131">
        <v>0</v>
      </c>
      <c r="AR28" s="131">
        <v>0</v>
      </c>
      <c r="AS28" s="132">
        <v>0</v>
      </c>
    </row>
    <row r="29" spans="1:45" x14ac:dyDescent="0.3">
      <c r="A29" s="7" t="s">
        <v>10</v>
      </c>
      <c r="B29" s="6" t="s">
        <v>234</v>
      </c>
      <c r="C29" s="6" t="s">
        <v>290</v>
      </c>
      <c r="D29" s="6" t="s">
        <v>236</v>
      </c>
      <c r="E29" s="6" t="s">
        <v>291</v>
      </c>
      <c r="F29" s="6" t="s">
        <v>7</v>
      </c>
      <c r="G29" s="6" t="s">
        <v>209</v>
      </c>
      <c r="H29" s="6" t="s">
        <v>216</v>
      </c>
      <c r="I29" s="6"/>
      <c r="J29" s="6"/>
      <c r="K29" s="6"/>
      <c r="L29" s="6"/>
      <c r="M29" s="131">
        <v>8.3407120629124432</v>
      </c>
      <c r="N29" s="131">
        <v>8.3011845811846605</v>
      </c>
      <c r="O29" s="131">
        <v>6.700997212428673</v>
      </c>
      <c r="P29" s="131">
        <v>7.7616948284177276</v>
      </c>
      <c r="Q29" s="131">
        <v>7.5581311533052622</v>
      </c>
      <c r="R29" s="131">
        <v>7.8143517994023108</v>
      </c>
      <c r="S29" s="131">
        <v>8.0847283716616314</v>
      </c>
      <c r="T29" s="131">
        <v>8.375778593041451</v>
      </c>
      <c r="U29" s="131">
        <v>8.6931085650782265</v>
      </c>
      <c r="V29" s="131">
        <v>9.010438537115002</v>
      </c>
      <c r="W29" s="131">
        <v>9.3277685091517757</v>
      </c>
      <c r="X29" s="131">
        <v>9.6450984811885512</v>
      </c>
      <c r="Y29" s="131">
        <v>9.9624284532253267</v>
      </c>
      <c r="Z29" s="131">
        <v>10.303279909908994</v>
      </c>
      <c r="AA29" s="131">
        <v>10.64413136659266</v>
      </c>
      <c r="AB29" s="131">
        <v>10.984982823276326</v>
      </c>
      <c r="AC29" s="131">
        <v>11.325834279959993</v>
      </c>
      <c r="AD29" s="131">
        <v>11.666685736643659</v>
      </c>
      <c r="AE29" s="131">
        <v>12.007537193327327</v>
      </c>
      <c r="AF29" s="131">
        <v>12.348388650010993</v>
      </c>
      <c r="AG29" s="131">
        <v>12.68924010669466</v>
      </c>
      <c r="AH29" s="131">
        <v>13.030091563378328</v>
      </c>
      <c r="AI29" s="131">
        <v>13.370943020061993</v>
      </c>
      <c r="AJ29" s="131">
        <v>13.572688836223866</v>
      </c>
      <c r="AK29" s="131">
        <v>13.774434652385741</v>
      </c>
      <c r="AL29" s="131">
        <v>13.976180468547614</v>
      </c>
      <c r="AM29" s="131">
        <v>14.177926284709489</v>
      </c>
      <c r="AN29" s="131">
        <v>14.379672100871362</v>
      </c>
      <c r="AO29" s="131">
        <v>14.581417917033235</v>
      </c>
      <c r="AP29" s="131">
        <v>14.78316373319511</v>
      </c>
      <c r="AQ29" s="131">
        <v>14.984909549356983</v>
      </c>
      <c r="AR29" s="131">
        <v>15.186655365518858</v>
      </c>
      <c r="AS29" s="132">
        <v>15.388401181680731</v>
      </c>
    </row>
    <row r="30" spans="1:45" x14ac:dyDescent="0.3">
      <c r="A30" s="7" t="s">
        <v>10</v>
      </c>
      <c r="B30" s="6" t="s">
        <v>234</v>
      </c>
      <c r="C30" s="6" t="s">
        <v>292</v>
      </c>
      <c r="D30" s="6" t="s">
        <v>236</v>
      </c>
      <c r="E30" s="6" t="s">
        <v>293</v>
      </c>
      <c r="F30" s="6" t="s">
        <v>7</v>
      </c>
      <c r="G30" s="6" t="s">
        <v>209</v>
      </c>
      <c r="H30" s="6" t="s">
        <v>216</v>
      </c>
      <c r="I30" s="6"/>
      <c r="J30" s="6"/>
      <c r="K30" s="6"/>
      <c r="L30" s="6"/>
      <c r="M30" s="131">
        <v>1.3578327995366846</v>
      </c>
      <c r="N30" s="131">
        <v>2.7884961928242529</v>
      </c>
      <c r="O30" s="131">
        <v>2.0794893183359315</v>
      </c>
      <c r="P30" s="131">
        <v>2.5778159854190794</v>
      </c>
      <c r="Q30" s="131">
        <v>2.9787146981615358</v>
      </c>
      <c r="R30" s="131">
        <v>3.0302934371685777</v>
      </c>
      <c r="S30" s="131">
        <v>3.0834676294250944</v>
      </c>
      <c r="T30" s="131">
        <v>3.1364052731959178</v>
      </c>
      <c r="U30" s="131">
        <v>3.1477825512218622</v>
      </c>
      <c r="V30" s="131">
        <v>3.1591598292478067</v>
      </c>
      <c r="W30" s="131">
        <v>3.1705371072737512</v>
      </c>
      <c r="X30" s="131">
        <v>3.1819143852996956</v>
      </c>
      <c r="Y30" s="131">
        <v>3.1932916633256401</v>
      </c>
      <c r="Z30" s="131">
        <v>3.130451964552325</v>
      </c>
      <c r="AA30" s="131">
        <v>3.0676122657790095</v>
      </c>
      <c r="AB30" s="131">
        <v>3.0047725670056944</v>
      </c>
      <c r="AC30" s="131">
        <v>2.9419328682323789</v>
      </c>
      <c r="AD30" s="131">
        <v>2.8790931694590638</v>
      </c>
      <c r="AE30" s="131">
        <v>2.8162534706857487</v>
      </c>
      <c r="AF30" s="131">
        <v>2.7534137719124332</v>
      </c>
      <c r="AG30" s="131">
        <v>2.6905740731391181</v>
      </c>
      <c r="AH30" s="131">
        <v>2.6277343743658026</v>
      </c>
      <c r="AI30" s="131">
        <v>2.5648946755924875</v>
      </c>
      <c r="AJ30" s="131">
        <v>2.4606394969284282</v>
      </c>
      <c r="AK30" s="131">
        <v>2.3563843182643684</v>
      </c>
      <c r="AL30" s="131">
        <v>2.2521291396003091</v>
      </c>
      <c r="AM30" s="131">
        <v>2.1478739609362494</v>
      </c>
      <c r="AN30" s="131">
        <v>2.0436187822721901</v>
      </c>
      <c r="AO30" s="131">
        <v>1.9393636036081303</v>
      </c>
      <c r="AP30" s="131">
        <v>1.835108424944071</v>
      </c>
      <c r="AQ30" s="131">
        <v>1.7308532462800115</v>
      </c>
      <c r="AR30" s="131">
        <v>1.6265980676159519</v>
      </c>
      <c r="AS30" s="132">
        <v>1.5223428889518924</v>
      </c>
    </row>
    <row r="31" spans="1:45" x14ac:dyDescent="0.3">
      <c r="A31" s="7" t="s">
        <v>10</v>
      </c>
      <c r="B31" s="6" t="s">
        <v>234</v>
      </c>
      <c r="C31" s="6" t="s">
        <v>294</v>
      </c>
      <c r="D31" s="6" t="s">
        <v>236</v>
      </c>
      <c r="E31" s="6" t="s">
        <v>295</v>
      </c>
      <c r="F31" s="6" t="s">
        <v>7</v>
      </c>
      <c r="G31" s="6" t="s">
        <v>209</v>
      </c>
      <c r="H31" s="6" t="s">
        <v>216</v>
      </c>
      <c r="I31" s="6"/>
      <c r="J31" s="6"/>
      <c r="K31" s="6"/>
      <c r="L31" s="6"/>
      <c r="M31" s="131">
        <v>0.97727367004619892</v>
      </c>
      <c r="N31" s="131">
        <v>9.7829231502130923E-2</v>
      </c>
      <c r="O31" s="131">
        <v>0.41878050784018589</v>
      </c>
      <c r="P31" s="131">
        <v>0.66369912375777396</v>
      </c>
      <c r="Q31" s="131">
        <v>8.3159389476244225E-2</v>
      </c>
      <c r="R31" s="131">
        <v>8.4599358348868212E-2</v>
      </c>
      <c r="S31" s="131">
        <v>8.6083868888489068E-2</v>
      </c>
      <c r="T31" s="131">
        <v>8.7561775496667965E-2</v>
      </c>
      <c r="U31" s="131">
        <v>8.7879404941046443E-2</v>
      </c>
      <c r="V31" s="131">
        <v>8.8197034385424922E-2</v>
      </c>
      <c r="W31" s="131">
        <v>8.8514663829803386E-2</v>
      </c>
      <c r="X31" s="131">
        <v>8.8832293274181864E-2</v>
      </c>
      <c r="Y31" s="131">
        <v>8.9149922718560343E-2</v>
      </c>
      <c r="Z31" s="131">
        <v>8.7395571760381874E-2</v>
      </c>
      <c r="AA31" s="131">
        <v>8.5641220802203405E-2</v>
      </c>
      <c r="AB31" s="131">
        <v>8.3886869844024922E-2</v>
      </c>
      <c r="AC31" s="131">
        <v>8.2132518885846453E-2</v>
      </c>
      <c r="AD31" s="131">
        <v>8.0378167927667984E-2</v>
      </c>
      <c r="AE31" s="131">
        <v>7.8623816969489516E-2</v>
      </c>
      <c r="AF31" s="131">
        <v>7.6869466011311047E-2</v>
      </c>
      <c r="AG31" s="131">
        <v>7.5115115053132564E-2</v>
      </c>
      <c r="AH31" s="131">
        <v>7.3360764094954095E-2</v>
      </c>
      <c r="AI31" s="131">
        <v>7.1606413136775626E-2</v>
      </c>
      <c r="AJ31" s="131">
        <v>6.8695829920198709E-2</v>
      </c>
      <c r="AK31" s="131">
        <v>6.5785246703621791E-2</v>
      </c>
      <c r="AL31" s="131">
        <v>6.2874663487044874E-2</v>
      </c>
      <c r="AM31" s="131">
        <v>5.996408027046795E-2</v>
      </c>
      <c r="AN31" s="131">
        <v>5.7053497053891025E-2</v>
      </c>
      <c r="AO31" s="131">
        <v>5.4142913837314108E-2</v>
      </c>
      <c r="AP31" s="131">
        <v>5.123233062073719E-2</v>
      </c>
      <c r="AQ31" s="131">
        <v>4.8321747404160273E-2</v>
      </c>
      <c r="AR31" s="131">
        <v>4.5411164187583355E-2</v>
      </c>
      <c r="AS31" s="132">
        <v>4.2500580971006431E-2</v>
      </c>
    </row>
    <row r="32" spans="1:45" x14ac:dyDescent="0.3">
      <c r="A32" s="7" t="s">
        <v>10</v>
      </c>
      <c r="B32" s="6" t="s">
        <v>234</v>
      </c>
      <c r="C32" s="6" t="s">
        <v>296</v>
      </c>
      <c r="D32" s="6" t="s">
        <v>236</v>
      </c>
      <c r="E32" s="6" t="s">
        <v>297</v>
      </c>
      <c r="F32" s="6" t="s">
        <v>7</v>
      </c>
      <c r="G32" s="6" t="s">
        <v>209</v>
      </c>
      <c r="H32" s="6" t="s">
        <v>216</v>
      </c>
      <c r="I32" s="6"/>
      <c r="J32" s="6"/>
      <c r="K32" s="6"/>
      <c r="L32" s="6"/>
      <c r="M32" s="131">
        <v>1.765790236787852</v>
      </c>
      <c r="N32" s="131">
        <v>0.60997724219147786</v>
      </c>
      <c r="O32" s="131">
        <v>1.0134301718032046</v>
      </c>
      <c r="P32" s="131">
        <v>1.5993393243476486</v>
      </c>
      <c r="Q32" s="131">
        <v>0.32496781067714098</v>
      </c>
      <c r="R32" s="131">
        <v>0.33059487858765663</v>
      </c>
      <c r="S32" s="131">
        <v>0.3363960051113854</v>
      </c>
      <c r="T32" s="131">
        <v>0.34217132498650754</v>
      </c>
      <c r="U32" s="131">
        <v>0.34341254796561271</v>
      </c>
      <c r="V32" s="131">
        <v>0.34465377094471783</v>
      </c>
      <c r="W32" s="131">
        <v>0.345894993923823</v>
      </c>
      <c r="X32" s="131">
        <v>0.34713621690292812</v>
      </c>
      <c r="Y32" s="131">
        <v>0.34837743988203329</v>
      </c>
      <c r="Z32" s="131">
        <v>0.34152183892549354</v>
      </c>
      <c r="AA32" s="131">
        <v>0.33466623796895378</v>
      </c>
      <c r="AB32" s="131">
        <v>0.32781063701241397</v>
      </c>
      <c r="AC32" s="131">
        <v>0.32095503605587422</v>
      </c>
      <c r="AD32" s="131">
        <v>0.31409943509933447</v>
      </c>
      <c r="AE32" s="131">
        <v>0.30724383414279471</v>
      </c>
      <c r="AF32" s="131">
        <v>0.30038823318625496</v>
      </c>
      <c r="AG32" s="131">
        <v>0.29353263222971515</v>
      </c>
      <c r="AH32" s="131">
        <v>0.2866770312731754</v>
      </c>
      <c r="AI32" s="131">
        <v>0.27982143031663564</v>
      </c>
      <c r="AJ32" s="131">
        <v>0.26844753902616592</v>
      </c>
      <c r="AK32" s="131">
        <v>0.25707364773569624</v>
      </c>
      <c r="AL32" s="131">
        <v>0.24569975644522654</v>
      </c>
      <c r="AM32" s="131">
        <v>0.23432586515475684</v>
      </c>
      <c r="AN32" s="131">
        <v>0.22295197386428714</v>
      </c>
      <c r="AO32" s="131">
        <v>0.21157808257381744</v>
      </c>
      <c r="AP32" s="131">
        <v>0.20020419128334774</v>
      </c>
      <c r="AQ32" s="131">
        <v>0.18883029999287804</v>
      </c>
      <c r="AR32" s="131">
        <v>0.17745640870240834</v>
      </c>
      <c r="AS32" s="132">
        <v>0.16608251741193863</v>
      </c>
    </row>
    <row r="33" spans="1:45" x14ac:dyDescent="0.3">
      <c r="A33" s="7" t="s">
        <v>10</v>
      </c>
      <c r="B33" s="6" t="s">
        <v>234</v>
      </c>
      <c r="C33" s="6" t="s">
        <v>298</v>
      </c>
      <c r="D33" s="6" t="s">
        <v>236</v>
      </c>
      <c r="E33" s="6" t="s">
        <v>299</v>
      </c>
      <c r="F33" s="6" t="s">
        <v>7</v>
      </c>
      <c r="G33" s="6" t="s">
        <v>209</v>
      </c>
      <c r="H33" s="6" t="s">
        <v>216</v>
      </c>
      <c r="I33" s="6"/>
      <c r="J33" s="6"/>
      <c r="K33" s="6"/>
      <c r="L33" s="6"/>
      <c r="M33" s="131">
        <v>0.10516757893460629</v>
      </c>
      <c r="N33" s="131">
        <v>0</v>
      </c>
      <c r="O33" s="131">
        <v>2.6682739746581034E-2</v>
      </c>
      <c r="P33" s="131">
        <v>4.03685579508372E-2</v>
      </c>
      <c r="Q33" s="131">
        <v>2.1860229937276454E-3</v>
      </c>
      <c r="R33" s="131">
        <v>2.2238756653938717E-3</v>
      </c>
      <c r="S33" s="131">
        <v>2.262899210353509E-3</v>
      </c>
      <c r="T33" s="131">
        <v>2.3017491568046436E-3</v>
      </c>
      <c r="U33" s="131">
        <v>2.3100987283114741E-3</v>
      </c>
      <c r="V33" s="131">
        <v>2.318448299818305E-3</v>
      </c>
      <c r="W33" s="131">
        <v>2.3267978713251355E-3</v>
      </c>
      <c r="X33" s="131">
        <v>2.3351474428319665E-3</v>
      </c>
      <c r="Y33" s="131">
        <v>2.343497014338797E-3</v>
      </c>
      <c r="Z33" s="131">
        <v>2.2973801349605301E-3</v>
      </c>
      <c r="AA33" s="131">
        <v>2.2512632555822636E-3</v>
      </c>
      <c r="AB33" s="131">
        <v>2.2051463762039966E-3</v>
      </c>
      <c r="AC33" s="131">
        <v>2.1590294968257297E-3</v>
      </c>
      <c r="AD33" s="131">
        <v>2.1129126174474627E-3</v>
      </c>
      <c r="AE33" s="131">
        <v>2.0667957380691962E-3</v>
      </c>
      <c r="AF33" s="131">
        <v>2.0206788586909293E-3</v>
      </c>
      <c r="AG33" s="131">
        <v>1.9745619793126623E-3</v>
      </c>
      <c r="AH33" s="131">
        <v>1.9284450999343958E-3</v>
      </c>
      <c r="AI33" s="131">
        <v>1.8823282205561289E-3</v>
      </c>
      <c r="AJ33" s="131">
        <v>1.8058172952515065E-3</v>
      </c>
      <c r="AK33" s="131">
        <v>1.7293063699468842E-3</v>
      </c>
      <c r="AL33" s="131">
        <v>1.6527954446422619E-3</v>
      </c>
      <c r="AM33" s="131">
        <v>1.5762845193376396E-3</v>
      </c>
      <c r="AN33" s="131">
        <v>1.499773594033017E-3</v>
      </c>
      <c r="AO33" s="131">
        <v>1.4232626687283949E-3</v>
      </c>
      <c r="AP33" s="131">
        <v>1.3467517434237724E-3</v>
      </c>
      <c r="AQ33" s="131">
        <v>1.2702408181191501E-3</v>
      </c>
      <c r="AR33" s="131">
        <v>1.1937298928145277E-3</v>
      </c>
      <c r="AS33" s="132">
        <v>1.1172189675099054E-3</v>
      </c>
    </row>
    <row r="34" spans="1:45" x14ac:dyDescent="0.3">
      <c r="A34" s="7" t="s">
        <v>10</v>
      </c>
      <c r="B34" s="6" t="s">
        <v>234</v>
      </c>
      <c r="C34" s="6" t="s">
        <v>300</v>
      </c>
      <c r="D34" s="6" t="s">
        <v>236</v>
      </c>
      <c r="E34" s="6" t="s">
        <v>301</v>
      </c>
      <c r="F34" s="6" t="s">
        <v>7</v>
      </c>
      <c r="G34" s="6" t="s">
        <v>209</v>
      </c>
      <c r="H34" s="6" t="s">
        <v>216</v>
      </c>
      <c r="I34" s="6"/>
      <c r="J34" s="6"/>
      <c r="K34" s="6"/>
      <c r="L34" s="6"/>
      <c r="M34" s="131">
        <v>0.51702779377483876</v>
      </c>
      <c r="N34" s="131">
        <v>0</v>
      </c>
      <c r="O34" s="131">
        <v>0</v>
      </c>
      <c r="P34" s="131">
        <v>2.631516446733977E-2</v>
      </c>
      <c r="Q34" s="131">
        <v>0</v>
      </c>
      <c r="R34" s="131">
        <v>0</v>
      </c>
      <c r="S34" s="131">
        <v>0</v>
      </c>
      <c r="T34" s="131">
        <v>0</v>
      </c>
      <c r="U34" s="131">
        <v>0</v>
      </c>
      <c r="V34" s="131">
        <v>0</v>
      </c>
      <c r="W34" s="131">
        <v>0</v>
      </c>
      <c r="X34" s="131">
        <v>0</v>
      </c>
      <c r="Y34" s="131">
        <v>0</v>
      </c>
      <c r="Z34" s="131">
        <v>0</v>
      </c>
      <c r="AA34" s="131">
        <v>0</v>
      </c>
      <c r="AB34" s="131">
        <v>0</v>
      </c>
      <c r="AC34" s="131">
        <v>0</v>
      </c>
      <c r="AD34" s="131">
        <v>0</v>
      </c>
      <c r="AE34" s="131">
        <v>0</v>
      </c>
      <c r="AF34" s="131">
        <v>0</v>
      </c>
      <c r="AG34" s="131">
        <v>0</v>
      </c>
      <c r="AH34" s="131">
        <v>0</v>
      </c>
      <c r="AI34" s="131">
        <v>0</v>
      </c>
      <c r="AJ34" s="131">
        <v>0</v>
      </c>
      <c r="AK34" s="131">
        <v>0</v>
      </c>
      <c r="AL34" s="131">
        <v>0</v>
      </c>
      <c r="AM34" s="131">
        <v>0</v>
      </c>
      <c r="AN34" s="131">
        <v>0</v>
      </c>
      <c r="AO34" s="131">
        <v>0</v>
      </c>
      <c r="AP34" s="131">
        <v>0</v>
      </c>
      <c r="AQ34" s="131">
        <v>0</v>
      </c>
      <c r="AR34" s="131">
        <v>0</v>
      </c>
      <c r="AS34" s="132">
        <v>0</v>
      </c>
    </row>
    <row r="35" spans="1:45" x14ac:dyDescent="0.3">
      <c r="A35" s="7" t="s">
        <v>10</v>
      </c>
      <c r="B35" s="6" t="s">
        <v>234</v>
      </c>
      <c r="C35" s="6" t="s">
        <v>302</v>
      </c>
      <c r="D35" s="6" t="s">
        <v>236</v>
      </c>
      <c r="E35" s="6" t="s">
        <v>303</v>
      </c>
      <c r="F35" s="6" t="s">
        <v>7</v>
      </c>
      <c r="G35" s="6" t="s">
        <v>209</v>
      </c>
      <c r="H35" s="6" t="s">
        <v>216</v>
      </c>
      <c r="I35" s="6"/>
      <c r="J35" s="6"/>
      <c r="K35" s="6"/>
      <c r="L35" s="6"/>
      <c r="M35" s="131">
        <v>0.56878031675224983</v>
      </c>
      <c r="N35" s="131">
        <v>2.0610210304363776</v>
      </c>
      <c r="O35" s="131">
        <v>1.3423651827259164</v>
      </c>
      <c r="P35" s="131">
        <v>1.1632180140178747</v>
      </c>
      <c r="Q35" s="131">
        <v>0.73041260443719447</v>
      </c>
      <c r="R35" s="131">
        <v>0.74993021653564973</v>
      </c>
      <c r="S35" s="131">
        <v>0.77023758647257312</v>
      </c>
      <c r="T35" s="131">
        <v>0.79064399293331988</v>
      </c>
      <c r="U35" s="131">
        <v>0.80051231125848277</v>
      </c>
      <c r="V35" s="131">
        <v>0.81038062958364565</v>
      </c>
      <c r="W35" s="131">
        <v>0.82024894790880853</v>
      </c>
      <c r="X35" s="131">
        <v>0.83011726623397142</v>
      </c>
      <c r="Y35" s="131">
        <v>0.8399855845591343</v>
      </c>
      <c r="Z35" s="131">
        <v>0.8463087080396966</v>
      </c>
      <c r="AA35" s="131">
        <v>0.8526318315202589</v>
      </c>
      <c r="AB35" s="131">
        <v>0.8589549550008212</v>
      </c>
      <c r="AC35" s="131">
        <v>0.86527807848138349</v>
      </c>
      <c r="AD35" s="131">
        <v>0.8716012019619459</v>
      </c>
      <c r="AE35" s="131">
        <v>0.8779243254425082</v>
      </c>
      <c r="AF35" s="131">
        <v>0.8842474489230705</v>
      </c>
      <c r="AG35" s="131">
        <v>0.8905705724036328</v>
      </c>
      <c r="AH35" s="131">
        <v>0.8968936958841951</v>
      </c>
      <c r="AI35" s="131">
        <v>0.9032168193647574</v>
      </c>
      <c r="AJ35" s="131">
        <v>0.89739931671176976</v>
      </c>
      <c r="AK35" s="131">
        <v>0.89158181405878212</v>
      </c>
      <c r="AL35" s="131">
        <v>0.88576431140579437</v>
      </c>
      <c r="AM35" s="131">
        <v>0.87994680875280673</v>
      </c>
      <c r="AN35" s="131">
        <v>0.87412930609981909</v>
      </c>
      <c r="AO35" s="131">
        <v>0.86831180344683145</v>
      </c>
      <c r="AP35" s="131">
        <v>0.86249430079384382</v>
      </c>
      <c r="AQ35" s="131">
        <v>0.85667679814085607</v>
      </c>
      <c r="AR35" s="131">
        <v>0.85085929548786843</v>
      </c>
      <c r="AS35" s="132">
        <v>0.84504179283488079</v>
      </c>
    </row>
    <row r="36" spans="1:45" x14ac:dyDescent="0.3">
      <c r="A36" s="7" t="s">
        <v>10</v>
      </c>
      <c r="B36" s="6" t="s">
        <v>234</v>
      </c>
      <c r="C36" s="6" t="s">
        <v>304</v>
      </c>
      <c r="D36" s="6" t="s">
        <v>236</v>
      </c>
      <c r="E36" s="6" t="s">
        <v>305</v>
      </c>
      <c r="F36" s="6" t="s">
        <v>7</v>
      </c>
      <c r="G36" s="6" t="s">
        <v>209</v>
      </c>
      <c r="H36" s="6" t="s">
        <v>216</v>
      </c>
      <c r="I36" s="6"/>
      <c r="J36" s="6"/>
      <c r="K36" s="6"/>
      <c r="L36" s="6"/>
      <c r="M36" s="131">
        <v>6.6146538648375608E-3</v>
      </c>
      <c r="N36" s="131">
        <v>5.8271950714045263E-6</v>
      </c>
      <c r="O36" s="131">
        <v>0</v>
      </c>
      <c r="P36" s="131">
        <v>3.1777575361251975E-2</v>
      </c>
      <c r="Q36" s="131">
        <v>2.9641431260195609E-4</v>
      </c>
      <c r="R36" s="131">
        <v>3.0433490370163053E-4</v>
      </c>
      <c r="S36" s="131">
        <v>3.1257599245617756E-4</v>
      </c>
      <c r="T36" s="131">
        <v>3.2085727197818023E-4</v>
      </c>
      <c r="U36" s="131">
        <v>3.2486200954037541E-4</v>
      </c>
      <c r="V36" s="131">
        <v>3.2886674710257054E-4</v>
      </c>
      <c r="W36" s="131">
        <v>3.3287148466476572E-4</v>
      </c>
      <c r="X36" s="131">
        <v>3.3687622222696085E-4</v>
      </c>
      <c r="Y36" s="131">
        <v>3.4088095978915603E-4</v>
      </c>
      <c r="Z36" s="131">
        <v>3.4344699477897162E-4</v>
      </c>
      <c r="AA36" s="131">
        <v>3.460130297687872E-4</v>
      </c>
      <c r="AB36" s="131">
        <v>3.4857906475860273E-4</v>
      </c>
      <c r="AC36" s="131">
        <v>3.5114509974841832E-4</v>
      </c>
      <c r="AD36" s="131">
        <v>3.537111347382339E-4</v>
      </c>
      <c r="AE36" s="131">
        <v>3.5627716972804949E-4</v>
      </c>
      <c r="AF36" s="131">
        <v>3.5884320471786508E-4</v>
      </c>
      <c r="AG36" s="131">
        <v>3.6140923970768061E-4</v>
      </c>
      <c r="AH36" s="131">
        <v>3.6397527469749619E-4</v>
      </c>
      <c r="AI36" s="131">
        <v>3.6654130968731178E-4</v>
      </c>
      <c r="AJ36" s="131">
        <v>3.6418046454379994E-4</v>
      </c>
      <c r="AK36" s="131">
        <v>3.618196194002881E-4</v>
      </c>
      <c r="AL36" s="131">
        <v>3.5945877425677621E-4</v>
      </c>
      <c r="AM36" s="131">
        <v>3.5709792911326437E-4</v>
      </c>
      <c r="AN36" s="131">
        <v>3.5473708396975253E-4</v>
      </c>
      <c r="AO36" s="131">
        <v>3.5237623882624069E-4</v>
      </c>
      <c r="AP36" s="131">
        <v>3.5001539368272885E-4</v>
      </c>
      <c r="AQ36" s="131">
        <v>3.4765454853921695E-4</v>
      </c>
      <c r="AR36" s="131">
        <v>3.4529370339570511E-4</v>
      </c>
      <c r="AS36" s="132">
        <v>3.4293285825219328E-4</v>
      </c>
    </row>
    <row r="37" spans="1:45" x14ac:dyDescent="0.3">
      <c r="A37" s="7" t="s">
        <v>10</v>
      </c>
      <c r="B37" s="6" t="s">
        <v>234</v>
      </c>
      <c r="C37" s="6" t="s">
        <v>306</v>
      </c>
      <c r="D37" s="6" t="s">
        <v>236</v>
      </c>
      <c r="E37" s="6" t="s">
        <v>307</v>
      </c>
      <c r="F37" s="6" t="s">
        <v>7</v>
      </c>
      <c r="G37" s="6" t="s">
        <v>209</v>
      </c>
      <c r="H37" s="6" t="s">
        <v>216</v>
      </c>
      <c r="I37" s="6"/>
      <c r="J37" s="6"/>
      <c r="K37" s="6"/>
      <c r="L37" s="6"/>
      <c r="M37" s="131">
        <v>0</v>
      </c>
      <c r="N37" s="131">
        <v>0</v>
      </c>
      <c r="O37" s="131">
        <v>0</v>
      </c>
      <c r="P37" s="131">
        <v>0</v>
      </c>
      <c r="Q37" s="131">
        <v>0</v>
      </c>
      <c r="R37" s="131">
        <v>0</v>
      </c>
      <c r="S37" s="131">
        <v>0</v>
      </c>
      <c r="T37" s="131">
        <v>0</v>
      </c>
      <c r="U37" s="131">
        <v>8.8455417423044577E-3</v>
      </c>
      <c r="V37" s="131">
        <v>1.7691083484608915E-2</v>
      </c>
      <c r="W37" s="131">
        <v>2.6536625226913375E-2</v>
      </c>
      <c r="X37" s="131">
        <v>3.5382166969217831E-2</v>
      </c>
      <c r="Y37" s="131">
        <v>4.422770871152229E-2</v>
      </c>
      <c r="Z37" s="131">
        <v>5.2713271564290703E-2</v>
      </c>
      <c r="AA37" s="131">
        <v>6.119883441705911E-2</v>
      </c>
      <c r="AB37" s="131">
        <v>6.9684397269827517E-2</v>
      </c>
      <c r="AC37" s="131">
        <v>7.816996012259593E-2</v>
      </c>
      <c r="AD37" s="131">
        <v>8.6655522975364344E-2</v>
      </c>
      <c r="AE37" s="131">
        <v>9.5141085828132743E-2</v>
      </c>
      <c r="AF37" s="131">
        <v>0.10362664868090116</v>
      </c>
      <c r="AG37" s="131">
        <v>0.11211221153366957</v>
      </c>
      <c r="AH37" s="131">
        <v>0.12059777438643798</v>
      </c>
      <c r="AI37" s="131">
        <v>0.1290833372392064</v>
      </c>
      <c r="AJ37" s="131">
        <v>0.14435449437172354</v>
      </c>
      <c r="AK37" s="131">
        <v>0.15962565150424066</v>
      </c>
      <c r="AL37" s="131">
        <v>0.1748968086367578</v>
      </c>
      <c r="AM37" s="131">
        <v>0.19016796576927492</v>
      </c>
      <c r="AN37" s="131">
        <v>0.20543912290179206</v>
      </c>
      <c r="AO37" s="131">
        <v>0.2207102800343092</v>
      </c>
      <c r="AP37" s="131">
        <v>0.23598143716682635</v>
      </c>
      <c r="AQ37" s="131">
        <v>0.25125259429934343</v>
      </c>
      <c r="AR37" s="131">
        <v>0.26652375143186058</v>
      </c>
      <c r="AS37" s="132">
        <v>0.28179490856437772</v>
      </c>
    </row>
    <row r="38" spans="1:45" x14ac:dyDescent="0.3">
      <c r="A38" s="7" t="s">
        <v>10</v>
      </c>
      <c r="B38" s="6" t="s">
        <v>234</v>
      </c>
      <c r="C38" s="6" t="s">
        <v>308</v>
      </c>
      <c r="D38" s="6" t="s">
        <v>236</v>
      </c>
      <c r="E38" s="6" t="s">
        <v>309</v>
      </c>
      <c r="F38" s="6" t="s">
        <v>7</v>
      </c>
      <c r="G38" s="6" t="s">
        <v>209</v>
      </c>
      <c r="H38" s="6" t="s">
        <v>216</v>
      </c>
      <c r="I38" s="6"/>
      <c r="J38" s="6"/>
      <c r="K38" s="6"/>
      <c r="L38" s="6"/>
      <c r="M38" s="131">
        <v>0</v>
      </c>
      <c r="N38" s="131">
        <v>1.324862420440996E-4</v>
      </c>
      <c r="O38" s="131">
        <v>0</v>
      </c>
      <c r="P38" s="131">
        <v>3.4632963560264005E-3</v>
      </c>
      <c r="Q38" s="131">
        <v>0</v>
      </c>
      <c r="R38" s="131">
        <v>0</v>
      </c>
      <c r="S38" s="131">
        <v>0</v>
      </c>
      <c r="T38" s="131">
        <v>0</v>
      </c>
      <c r="U38" s="131">
        <v>0</v>
      </c>
      <c r="V38" s="131">
        <v>0</v>
      </c>
      <c r="W38" s="131">
        <v>0</v>
      </c>
      <c r="X38" s="131">
        <v>0</v>
      </c>
      <c r="Y38" s="131">
        <v>0</v>
      </c>
      <c r="Z38" s="131">
        <v>0</v>
      </c>
      <c r="AA38" s="131">
        <v>0</v>
      </c>
      <c r="AB38" s="131">
        <v>0</v>
      </c>
      <c r="AC38" s="131">
        <v>0</v>
      </c>
      <c r="AD38" s="131">
        <v>0</v>
      </c>
      <c r="AE38" s="131">
        <v>0</v>
      </c>
      <c r="AF38" s="131">
        <v>0</v>
      </c>
      <c r="AG38" s="131">
        <v>0</v>
      </c>
      <c r="AH38" s="131">
        <v>0</v>
      </c>
      <c r="AI38" s="131">
        <v>0</v>
      </c>
      <c r="AJ38" s="131">
        <v>0</v>
      </c>
      <c r="AK38" s="131">
        <v>0</v>
      </c>
      <c r="AL38" s="131">
        <v>0</v>
      </c>
      <c r="AM38" s="131">
        <v>0</v>
      </c>
      <c r="AN38" s="131">
        <v>0</v>
      </c>
      <c r="AO38" s="131">
        <v>0</v>
      </c>
      <c r="AP38" s="131">
        <v>0</v>
      </c>
      <c r="AQ38" s="131">
        <v>0</v>
      </c>
      <c r="AR38" s="131">
        <v>0</v>
      </c>
      <c r="AS38" s="132">
        <v>0</v>
      </c>
    </row>
    <row r="39" spans="1:45" x14ac:dyDescent="0.3">
      <c r="A39" s="7" t="s">
        <v>10</v>
      </c>
      <c r="B39" s="6" t="s">
        <v>234</v>
      </c>
      <c r="C39" s="6" t="s">
        <v>310</v>
      </c>
      <c r="D39" s="6" t="s">
        <v>236</v>
      </c>
      <c r="E39" s="6" t="s">
        <v>311</v>
      </c>
      <c r="F39" s="6" t="s">
        <v>7</v>
      </c>
      <c r="G39" s="6" t="s">
        <v>209</v>
      </c>
      <c r="H39" s="6" t="s">
        <v>216</v>
      </c>
      <c r="I39" s="6"/>
      <c r="J39" s="6"/>
      <c r="K39" s="6"/>
      <c r="L39" s="6"/>
      <c r="M39" s="131">
        <v>0</v>
      </c>
      <c r="N39" s="131">
        <v>0</v>
      </c>
      <c r="O39" s="131">
        <v>0</v>
      </c>
      <c r="P39" s="131">
        <v>0</v>
      </c>
      <c r="Q39" s="131">
        <v>0</v>
      </c>
      <c r="R39" s="131">
        <v>0</v>
      </c>
      <c r="S39" s="131">
        <v>0</v>
      </c>
      <c r="T39" s="131">
        <v>0</v>
      </c>
      <c r="U39" s="131">
        <v>0</v>
      </c>
      <c r="V39" s="131">
        <v>0</v>
      </c>
      <c r="W39" s="131">
        <v>0</v>
      </c>
      <c r="X39" s="131">
        <v>0</v>
      </c>
      <c r="Y39" s="131">
        <v>0</v>
      </c>
      <c r="Z39" s="131">
        <v>0</v>
      </c>
      <c r="AA39" s="131">
        <v>0</v>
      </c>
      <c r="AB39" s="131">
        <v>0</v>
      </c>
      <c r="AC39" s="131">
        <v>0</v>
      </c>
      <c r="AD39" s="131">
        <v>0</v>
      </c>
      <c r="AE39" s="131">
        <v>0</v>
      </c>
      <c r="AF39" s="131">
        <v>0</v>
      </c>
      <c r="AG39" s="131">
        <v>0</v>
      </c>
      <c r="AH39" s="131">
        <v>0</v>
      </c>
      <c r="AI39" s="131">
        <v>0</v>
      </c>
      <c r="AJ39" s="131">
        <v>0</v>
      </c>
      <c r="AK39" s="131">
        <v>0</v>
      </c>
      <c r="AL39" s="131">
        <v>0</v>
      </c>
      <c r="AM39" s="131">
        <v>0</v>
      </c>
      <c r="AN39" s="131">
        <v>0</v>
      </c>
      <c r="AO39" s="131">
        <v>0</v>
      </c>
      <c r="AP39" s="131">
        <v>0</v>
      </c>
      <c r="AQ39" s="131">
        <v>0</v>
      </c>
      <c r="AR39" s="131">
        <v>0</v>
      </c>
      <c r="AS39" s="132">
        <v>0</v>
      </c>
    </row>
    <row r="40" spans="1:45" ht="15" thickBot="1" x14ac:dyDescent="0.35">
      <c r="A40" s="8" t="s">
        <v>10</v>
      </c>
      <c r="B40" s="9" t="s">
        <v>234</v>
      </c>
      <c r="C40" s="9" t="s">
        <v>312</v>
      </c>
      <c r="D40" s="9" t="s">
        <v>236</v>
      </c>
      <c r="E40" s="9" t="s">
        <v>313</v>
      </c>
      <c r="F40" s="9" t="s">
        <v>7</v>
      </c>
      <c r="G40" s="9" t="s">
        <v>209</v>
      </c>
      <c r="H40" s="9" t="s">
        <v>216</v>
      </c>
      <c r="I40" s="9"/>
      <c r="J40" s="9"/>
      <c r="K40" s="9"/>
      <c r="L40" s="9"/>
      <c r="M40" s="135">
        <v>0</v>
      </c>
      <c r="N40" s="135">
        <v>0</v>
      </c>
      <c r="O40" s="135">
        <v>0</v>
      </c>
      <c r="P40" s="135">
        <v>0</v>
      </c>
      <c r="Q40" s="135">
        <v>0</v>
      </c>
      <c r="R40" s="135">
        <v>0</v>
      </c>
      <c r="S40" s="135">
        <v>0</v>
      </c>
      <c r="T40" s="135">
        <v>0</v>
      </c>
      <c r="U40" s="135">
        <v>0</v>
      </c>
      <c r="V40" s="135">
        <v>0</v>
      </c>
      <c r="W40" s="135">
        <v>0</v>
      </c>
      <c r="X40" s="135">
        <v>0</v>
      </c>
      <c r="Y40" s="135">
        <v>0</v>
      </c>
      <c r="Z40" s="135">
        <v>0</v>
      </c>
      <c r="AA40" s="135">
        <v>0</v>
      </c>
      <c r="AB40" s="135">
        <v>0</v>
      </c>
      <c r="AC40" s="135">
        <v>0</v>
      </c>
      <c r="AD40" s="135">
        <v>0</v>
      </c>
      <c r="AE40" s="135">
        <v>0</v>
      </c>
      <c r="AF40" s="135">
        <v>0</v>
      </c>
      <c r="AG40" s="135">
        <v>0</v>
      </c>
      <c r="AH40" s="135">
        <v>0</v>
      </c>
      <c r="AI40" s="135">
        <v>0</v>
      </c>
      <c r="AJ40" s="135">
        <v>0</v>
      </c>
      <c r="AK40" s="135">
        <v>0</v>
      </c>
      <c r="AL40" s="135">
        <v>0</v>
      </c>
      <c r="AM40" s="135">
        <v>0</v>
      </c>
      <c r="AN40" s="135">
        <v>0</v>
      </c>
      <c r="AO40" s="135">
        <v>0</v>
      </c>
      <c r="AP40" s="135">
        <v>0</v>
      </c>
      <c r="AQ40" s="135">
        <v>0</v>
      </c>
      <c r="AR40" s="135">
        <v>0</v>
      </c>
      <c r="AS40" s="136">
        <v>0</v>
      </c>
    </row>
    <row r="41" spans="1:45" x14ac:dyDescent="0.3">
      <c r="A41" s="63" t="s">
        <v>13</v>
      </c>
      <c r="B41" s="67" t="s">
        <v>234</v>
      </c>
      <c r="C41" s="67" t="s">
        <v>235</v>
      </c>
      <c r="D41" s="67" t="s">
        <v>236</v>
      </c>
      <c r="E41" s="67" t="s">
        <v>237</v>
      </c>
      <c r="F41" s="67" t="s">
        <v>7</v>
      </c>
      <c r="G41" s="67" t="s">
        <v>209</v>
      </c>
      <c r="H41" s="67" t="s">
        <v>216</v>
      </c>
      <c r="I41" s="67"/>
      <c r="J41" s="67"/>
      <c r="K41" s="67"/>
      <c r="L41" s="67"/>
      <c r="M41" s="137">
        <v>11.8133437955851</v>
      </c>
      <c r="N41" s="137">
        <v>10.978276158806137</v>
      </c>
      <c r="O41" s="137">
        <v>9.7852964458073668</v>
      </c>
      <c r="P41" s="137">
        <v>9.7084943668066526</v>
      </c>
      <c r="Q41" s="137">
        <v>10.098280775352904</v>
      </c>
      <c r="R41" s="137">
        <v>10.381989467957096</v>
      </c>
      <c r="S41" s="137">
        <v>10.67757296904885</v>
      </c>
      <c r="T41" s="137">
        <v>10.975000489381816</v>
      </c>
      <c r="U41" s="137">
        <v>11.274083923721026</v>
      </c>
      <c r="V41" s="137">
        <v>11.574038331500457</v>
      </c>
      <c r="W41" s="137">
        <v>11.874324082281076</v>
      </c>
      <c r="X41" s="137">
        <v>12.174587905210997</v>
      </c>
      <c r="Y41" s="137">
        <v>12.474483289563743</v>
      </c>
      <c r="Z41" s="137">
        <v>12.772935307049465</v>
      </c>
      <c r="AA41" s="137">
        <v>13.069015347923196</v>
      </c>
      <c r="AB41" s="137">
        <v>13.362862517281306</v>
      </c>
      <c r="AC41" s="137">
        <v>13.653261681745553</v>
      </c>
      <c r="AD41" s="137">
        <v>13.940671974079587</v>
      </c>
      <c r="AE41" s="137">
        <v>14.225068380813934</v>
      </c>
      <c r="AF41" s="137">
        <v>14.505989087942313</v>
      </c>
      <c r="AG41" s="137">
        <v>14.78405195932732</v>
      </c>
      <c r="AH41" s="137">
        <v>15.058186644154159</v>
      </c>
      <c r="AI41" s="137">
        <v>15.328549871843787</v>
      </c>
      <c r="AJ41" s="137">
        <v>15.595208502919743</v>
      </c>
      <c r="AK41" s="137">
        <v>15.857706511101513</v>
      </c>
      <c r="AL41" s="137">
        <v>16.116414882953102</v>
      </c>
      <c r="AM41" s="137">
        <v>16.370673428352678</v>
      </c>
      <c r="AN41" s="137">
        <v>16.620561112468501</v>
      </c>
      <c r="AO41" s="137">
        <v>16.865384108434483</v>
      </c>
      <c r="AP41" s="137">
        <v>17.103873820915599</v>
      </c>
      <c r="AQ41" s="137">
        <v>17.337384999597372</v>
      </c>
      <c r="AR41" s="137">
        <v>17.565912663689453</v>
      </c>
      <c r="AS41" s="138">
        <v>17.789065029778499</v>
      </c>
    </row>
    <row r="42" spans="1:45" x14ac:dyDescent="0.3">
      <c r="A42" s="62" t="s">
        <v>13</v>
      </c>
      <c r="B42" s="65" t="s">
        <v>234</v>
      </c>
      <c r="C42" s="65" t="s">
        <v>238</v>
      </c>
      <c r="D42" s="65" t="s">
        <v>236</v>
      </c>
      <c r="E42" s="65" t="s">
        <v>239</v>
      </c>
      <c r="F42" s="65" t="s">
        <v>7</v>
      </c>
      <c r="G42" s="65" t="s">
        <v>209</v>
      </c>
      <c r="H42" s="65" t="s">
        <v>216</v>
      </c>
      <c r="I42" s="65"/>
      <c r="J42" s="65"/>
      <c r="K42" s="65"/>
      <c r="L42" s="65"/>
      <c r="M42" s="139">
        <v>6.2377822813422523E-2</v>
      </c>
      <c r="N42" s="139">
        <v>0.86981368429974648</v>
      </c>
      <c r="O42" s="139">
        <v>1.2956531547596866</v>
      </c>
      <c r="P42" s="139">
        <v>0.17297054653623276</v>
      </c>
      <c r="Q42" s="139">
        <v>0.17991514222443286</v>
      </c>
      <c r="R42" s="139">
        <v>0.18496981350122824</v>
      </c>
      <c r="S42" s="139">
        <v>0.19023605127191057</v>
      </c>
      <c r="T42" s="139">
        <v>0.19553514285121912</v>
      </c>
      <c r="U42" s="139">
        <v>0.20086373687857526</v>
      </c>
      <c r="V42" s="139">
        <v>0.20620784852857005</v>
      </c>
      <c r="W42" s="139">
        <v>0.21155786352236264</v>
      </c>
      <c r="X42" s="139">
        <v>0.21690748784050812</v>
      </c>
      <c r="Y42" s="139">
        <v>0.22225054790474857</v>
      </c>
      <c r="Z42" s="139">
        <v>0.22756789234858399</v>
      </c>
      <c r="AA42" s="139">
        <v>0.23284297667715886</v>
      </c>
      <c r="AB42" s="139">
        <v>0.23807827924433905</v>
      </c>
      <c r="AC42" s="139">
        <v>0.24325215073184636</v>
      </c>
      <c r="AD42" s="139">
        <v>0.24837277123868073</v>
      </c>
      <c r="AE42" s="139">
        <v>0.25343969511453618</v>
      </c>
      <c r="AF42" s="139">
        <v>0.25844469449028629</v>
      </c>
      <c r="AG42" s="139">
        <v>0.26339877748376689</v>
      </c>
      <c r="AH42" s="139">
        <v>0.26828287428266451</v>
      </c>
      <c r="AI42" s="139">
        <v>0.27309977724309309</v>
      </c>
      <c r="AJ42" s="139">
        <v>0.27785067757976217</v>
      </c>
      <c r="AK42" s="139">
        <v>0.28252745054005879</v>
      </c>
      <c r="AL42" s="139">
        <v>0.2871367057738739</v>
      </c>
      <c r="AM42" s="139">
        <v>0.29166668106125082</v>
      </c>
      <c r="AN42" s="139">
        <v>0.29611878327825031</v>
      </c>
      <c r="AO42" s="139">
        <v>0.30048065091878362</v>
      </c>
      <c r="AP42" s="139">
        <v>0.3047296821642636</v>
      </c>
      <c r="AQ42" s="139">
        <v>0.30889001379477898</v>
      </c>
      <c r="AR42" s="139">
        <v>0.31296155707051121</v>
      </c>
      <c r="AS42" s="140">
        <v>0.31693733181630962</v>
      </c>
    </row>
    <row r="43" spans="1:45" x14ac:dyDescent="0.3">
      <c r="A43" s="62" t="s">
        <v>13</v>
      </c>
      <c r="B43" s="65" t="s">
        <v>234</v>
      </c>
      <c r="C43" s="65" t="s">
        <v>240</v>
      </c>
      <c r="D43" s="65" t="s">
        <v>236</v>
      </c>
      <c r="E43" s="65" t="s">
        <v>241</v>
      </c>
      <c r="F43" s="65" t="s">
        <v>7</v>
      </c>
      <c r="G43" s="65" t="s">
        <v>209</v>
      </c>
      <c r="H43" s="65" t="s">
        <v>216</v>
      </c>
      <c r="I43" s="65"/>
      <c r="J43" s="65"/>
      <c r="K43" s="65"/>
      <c r="L43" s="65"/>
      <c r="M43" s="139">
        <v>4.0768209619441866E-2</v>
      </c>
      <c r="N43" s="139">
        <v>0.51642381901476364</v>
      </c>
      <c r="O43" s="139">
        <v>1.0627148845883225</v>
      </c>
      <c r="P43" s="139">
        <v>4.1958306061186272E-2</v>
      </c>
      <c r="Q43" s="139">
        <v>4.3642890386042167E-2</v>
      </c>
      <c r="R43" s="139">
        <v>4.4869026561925963E-2</v>
      </c>
      <c r="S43" s="139">
        <v>4.6146483450385196E-2</v>
      </c>
      <c r="T43" s="139">
        <v>4.7431909846863102E-2</v>
      </c>
      <c r="U43" s="139">
        <v>4.872449279553745E-2</v>
      </c>
      <c r="V43" s="139">
        <v>5.0020839929346514E-2</v>
      </c>
      <c r="W43" s="139">
        <v>5.1318619065949186E-2</v>
      </c>
      <c r="X43" s="139">
        <v>5.2616303434461567E-2</v>
      </c>
      <c r="Y43" s="139">
        <v>5.3912395480003796E-2</v>
      </c>
      <c r="Z43" s="139">
        <v>5.5202249562533737E-2</v>
      </c>
      <c r="AA43" s="139">
        <v>5.6481852403532734E-2</v>
      </c>
      <c r="AB43" s="139">
        <v>5.7751805189342115E-2</v>
      </c>
      <c r="AC43" s="139">
        <v>5.9006856339617587E-2</v>
      </c>
      <c r="AD43" s="139">
        <v>6.0248990140726537E-2</v>
      </c>
      <c r="AE43" s="139">
        <v>6.1478098489108506E-2</v>
      </c>
      <c r="AF43" s="139">
        <v>6.269218551056438E-2</v>
      </c>
      <c r="AG43" s="139">
        <v>6.389392149773393E-2</v>
      </c>
      <c r="AH43" s="139">
        <v>6.5078680593570401E-2</v>
      </c>
      <c r="AI43" s="139">
        <v>6.6247140153466388E-2</v>
      </c>
      <c r="AJ43" s="139">
        <v>6.739958913616298E-2</v>
      </c>
      <c r="AK43" s="139">
        <v>6.8534056680934832E-2</v>
      </c>
      <c r="AL43" s="139">
        <v>6.9652146122677033E-2</v>
      </c>
      <c r="AM43" s="139">
        <v>7.0751004242533624E-2</v>
      </c>
      <c r="AN43" s="139">
        <v>7.1830972313267683E-2</v>
      </c>
      <c r="AO43" s="139">
        <v>7.2889051744273847E-2</v>
      </c>
      <c r="AP43" s="139">
        <v>7.3919759902578971E-2</v>
      </c>
      <c r="AQ43" s="139">
        <v>7.492895176422712E-2</v>
      </c>
      <c r="AR43" s="139">
        <v>7.5916605803169251E-2</v>
      </c>
      <c r="AS43" s="140">
        <v>7.6881028804397386E-2</v>
      </c>
    </row>
    <row r="44" spans="1:45" x14ac:dyDescent="0.3">
      <c r="A44" s="62" t="s">
        <v>13</v>
      </c>
      <c r="B44" s="65" t="s">
        <v>234</v>
      </c>
      <c r="C44" s="65" t="s">
        <v>242</v>
      </c>
      <c r="D44" s="65" t="s">
        <v>236</v>
      </c>
      <c r="E44" s="65" t="s">
        <v>243</v>
      </c>
      <c r="F44" s="65" t="s">
        <v>7</v>
      </c>
      <c r="G44" s="65" t="s">
        <v>209</v>
      </c>
      <c r="H44" s="65" t="s">
        <v>216</v>
      </c>
      <c r="I44" s="65"/>
      <c r="J44" s="65"/>
      <c r="K44" s="65"/>
      <c r="L44" s="65"/>
      <c r="M44" s="139">
        <v>0</v>
      </c>
      <c r="N44" s="139">
        <v>0</v>
      </c>
      <c r="O44" s="139">
        <v>0</v>
      </c>
      <c r="P44" s="139">
        <v>0</v>
      </c>
      <c r="Q44" s="139">
        <v>0</v>
      </c>
      <c r="R44" s="139">
        <v>0</v>
      </c>
      <c r="S44" s="139">
        <v>0</v>
      </c>
      <c r="T44" s="139">
        <v>0</v>
      </c>
      <c r="U44" s="139">
        <v>0</v>
      </c>
      <c r="V44" s="139">
        <v>0</v>
      </c>
      <c r="W44" s="139">
        <v>0</v>
      </c>
      <c r="X44" s="139">
        <v>0</v>
      </c>
      <c r="Y44" s="139">
        <v>0</v>
      </c>
      <c r="Z44" s="139">
        <v>0</v>
      </c>
      <c r="AA44" s="139">
        <v>0</v>
      </c>
      <c r="AB44" s="139">
        <v>0</v>
      </c>
      <c r="AC44" s="139">
        <v>0</v>
      </c>
      <c r="AD44" s="139">
        <v>0</v>
      </c>
      <c r="AE44" s="139">
        <v>0</v>
      </c>
      <c r="AF44" s="139">
        <v>0</v>
      </c>
      <c r="AG44" s="139">
        <v>0</v>
      </c>
      <c r="AH44" s="139">
        <v>0</v>
      </c>
      <c r="AI44" s="139">
        <v>0</v>
      </c>
      <c r="AJ44" s="139">
        <v>0</v>
      </c>
      <c r="AK44" s="139">
        <v>0</v>
      </c>
      <c r="AL44" s="139">
        <v>0</v>
      </c>
      <c r="AM44" s="139">
        <v>0</v>
      </c>
      <c r="AN44" s="139">
        <v>0</v>
      </c>
      <c r="AO44" s="139">
        <v>0</v>
      </c>
      <c r="AP44" s="139">
        <v>0</v>
      </c>
      <c r="AQ44" s="139">
        <v>0</v>
      </c>
      <c r="AR44" s="139">
        <v>0</v>
      </c>
      <c r="AS44" s="140">
        <v>0</v>
      </c>
    </row>
    <row r="45" spans="1:45" x14ac:dyDescent="0.3">
      <c r="A45" s="62" t="s">
        <v>13</v>
      </c>
      <c r="B45" s="65" t="s">
        <v>234</v>
      </c>
      <c r="C45" s="65" t="s">
        <v>244</v>
      </c>
      <c r="D45" s="65" t="s">
        <v>236</v>
      </c>
      <c r="E45" s="65" t="s">
        <v>245</v>
      </c>
      <c r="F45" s="65" t="s">
        <v>7</v>
      </c>
      <c r="G45" s="65" t="s">
        <v>209</v>
      </c>
      <c r="H45" s="65" t="s">
        <v>216</v>
      </c>
      <c r="I45" s="65"/>
      <c r="J45" s="65"/>
      <c r="K45" s="65"/>
      <c r="L45" s="65"/>
      <c r="M45" s="139">
        <v>0</v>
      </c>
      <c r="N45" s="139">
        <v>0</v>
      </c>
      <c r="O45" s="139">
        <v>0</v>
      </c>
      <c r="P45" s="139">
        <v>0</v>
      </c>
      <c r="Q45" s="139">
        <v>0</v>
      </c>
      <c r="R45" s="139">
        <v>0</v>
      </c>
      <c r="S45" s="139">
        <v>0</v>
      </c>
      <c r="T45" s="139">
        <v>0</v>
      </c>
      <c r="U45" s="139">
        <v>0</v>
      </c>
      <c r="V45" s="139">
        <v>0</v>
      </c>
      <c r="W45" s="139">
        <v>0</v>
      </c>
      <c r="X45" s="139">
        <v>0</v>
      </c>
      <c r="Y45" s="139">
        <v>0</v>
      </c>
      <c r="Z45" s="139">
        <v>0</v>
      </c>
      <c r="AA45" s="139">
        <v>0</v>
      </c>
      <c r="AB45" s="139">
        <v>0</v>
      </c>
      <c r="AC45" s="139">
        <v>0</v>
      </c>
      <c r="AD45" s="139">
        <v>0</v>
      </c>
      <c r="AE45" s="139">
        <v>0</v>
      </c>
      <c r="AF45" s="139">
        <v>0</v>
      </c>
      <c r="AG45" s="139">
        <v>0</v>
      </c>
      <c r="AH45" s="139">
        <v>0</v>
      </c>
      <c r="AI45" s="139">
        <v>0</v>
      </c>
      <c r="AJ45" s="139">
        <v>0</v>
      </c>
      <c r="AK45" s="139">
        <v>0</v>
      </c>
      <c r="AL45" s="139">
        <v>0</v>
      </c>
      <c r="AM45" s="139">
        <v>0</v>
      </c>
      <c r="AN45" s="139">
        <v>0</v>
      </c>
      <c r="AO45" s="139">
        <v>0</v>
      </c>
      <c r="AP45" s="139">
        <v>0</v>
      </c>
      <c r="AQ45" s="139">
        <v>0</v>
      </c>
      <c r="AR45" s="139">
        <v>0</v>
      </c>
      <c r="AS45" s="140">
        <v>0</v>
      </c>
    </row>
    <row r="46" spans="1:45" x14ac:dyDescent="0.3">
      <c r="A46" s="62" t="s">
        <v>13</v>
      </c>
      <c r="B46" s="65" t="s">
        <v>234</v>
      </c>
      <c r="C46" s="65" t="s">
        <v>246</v>
      </c>
      <c r="D46" s="65" t="s">
        <v>236</v>
      </c>
      <c r="E46" s="65" t="s">
        <v>247</v>
      </c>
      <c r="F46" s="65" t="s">
        <v>7</v>
      </c>
      <c r="G46" s="65" t="s">
        <v>209</v>
      </c>
      <c r="H46" s="65" t="s">
        <v>216</v>
      </c>
      <c r="I46" s="65"/>
      <c r="J46" s="65"/>
      <c r="K46" s="65"/>
      <c r="L46" s="65"/>
      <c r="M46" s="139">
        <v>5.9958457579105361E-2</v>
      </c>
      <c r="N46" s="139">
        <v>5.8897638077360606E-2</v>
      </c>
      <c r="O46" s="139">
        <v>4.536431386197845E-3</v>
      </c>
      <c r="P46" s="139">
        <v>0.36695694094274633</v>
      </c>
      <c r="Q46" s="139">
        <v>0.38168989774295098</v>
      </c>
      <c r="R46" s="139">
        <v>0.39241338070781201</v>
      </c>
      <c r="S46" s="139">
        <v>0.40358570189951232</v>
      </c>
      <c r="T46" s="139">
        <v>0.41482772243224619</v>
      </c>
      <c r="U46" s="139">
        <v>0.42613233239597087</v>
      </c>
      <c r="V46" s="139">
        <v>0.43746986298952656</v>
      </c>
      <c r="W46" s="139">
        <v>0.44881991752443962</v>
      </c>
      <c r="X46" s="139">
        <v>0.46016914324113339</v>
      </c>
      <c r="Y46" s="139">
        <v>0.47150444289595828</v>
      </c>
      <c r="Z46" s="139">
        <v>0.48278518687302618</v>
      </c>
      <c r="AA46" s="139">
        <v>0.49397627603353467</v>
      </c>
      <c r="AB46" s="139">
        <v>0.50508296820415644</v>
      </c>
      <c r="AC46" s="139">
        <v>0.51605933436536799</v>
      </c>
      <c r="AD46" s="139">
        <v>0.52692272859372025</v>
      </c>
      <c r="AE46" s="139">
        <v>0.53767220544227834</v>
      </c>
      <c r="AF46" s="139">
        <v>0.54829030949018853</v>
      </c>
      <c r="AG46" s="139">
        <v>0.55880039445475971</v>
      </c>
      <c r="AH46" s="139">
        <v>0.56916200373727599</v>
      </c>
      <c r="AI46" s="139">
        <v>0.57938106132004574</v>
      </c>
      <c r="AJ46" s="139">
        <v>0.58946009436456914</v>
      </c>
      <c r="AK46" s="139">
        <v>0.59938186621163159</v>
      </c>
      <c r="AL46" s="139">
        <v>0.60916039923066689</v>
      </c>
      <c r="AM46" s="139">
        <v>0.61877073987703746</v>
      </c>
      <c r="AN46" s="139">
        <v>0.62821587283770797</v>
      </c>
      <c r="AO46" s="139">
        <v>0.63746957318276631</v>
      </c>
      <c r="AP46" s="139">
        <v>0.64648389116368832</v>
      </c>
      <c r="AQ46" s="139">
        <v>0.65531003294917134</v>
      </c>
      <c r="AR46" s="139">
        <v>0.66394781027772787</v>
      </c>
      <c r="AS46" s="140">
        <v>0.67238241471074323</v>
      </c>
    </row>
    <row r="47" spans="1:45" x14ac:dyDescent="0.3">
      <c r="A47" s="62" t="s">
        <v>13</v>
      </c>
      <c r="B47" s="65" t="s">
        <v>234</v>
      </c>
      <c r="C47" s="65" t="s">
        <v>248</v>
      </c>
      <c r="D47" s="65" t="s">
        <v>236</v>
      </c>
      <c r="E47" s="65" t="s">
        <v>249</v>
      </c>
      <c r="F47" s="65" t="s">
        <v>7</v>
      </c>
      <c r="G47" s="65" t="s">
        <v>209</v>
      </c>
      <c r="H47" s="65" t="s">
        <v>216</v>
      </c>
      <c r="I47" s="65"/>
      <c r="J47" s="65"/>
      <c r="K47" s="65"/>
      <c r="L47" s="65"/>
      <c r="M47" s="139">
        <v>2.3447362122467941</v>
      </c>
      <c r="N47" s="139">
        <v>2.4608744310417565</v>
      </c>
      <c r="O47" s="139">
        <v>1.1485327924875257</v>
      </c>
      <c r="P47" s="139">
        <v>2.0644717712928662</v>
      </c>
      <c r="Q47" s="139">
        <v>2.6241932846914344</v>
      </c>
      <c r="R47" s="139">
        <v>2.6989159117302584</v>
      </c>
      <c r="S47" s="139">
        <v>2.7767948586410545</v>
      </c>
      <c r="T47" s="139">
        <v>2.8551889824593353</v>
      </c>
      <c r="U47" s="139">
        <v>2.9340484392872579</v>
      </c>
      <c r="V47" s="139">
        <v>3.0131659065373091</v>
      </c>
      <c r="W47" s="139">
        <v>3.0923985169557846</v>
      </c>
      <c r="X47" s="139">
        <v>3.171652423748875</v>
      </c>
      <c r="Y47" s="139">
        <v>3.2508354710208662</v>
      </c>
      <c r="Z47" s="139">
        <v>3.3296630257742033</v>
      </c>
      <c r="AA47" s="139">
        <v>3.4078887899916301</v>
      </c>
      <c r="AB47" s="139">
        <v>3.4855483935254772</v>
      </c>
      <c r="AC47" s="139">
        <v>3.5623195513984145</v>
      </c>
      <c r="AD47" s="139">
        <v>3.6383224032161405</v>
      </c>
      <c r="AE47" s="139">
        <v>3.7135492206532157</v>
      </c>
      <c r="AF47" s="139">
        <v>3.7878767481724722</v>
      </c>
      <c r="AG47" s="139">
        <v>3.8614673928660204</v>
      </c>
      <c r="AH47" s="139">
        <v>3.9340368695536627</v>
      </c>
      <c r="AI47" s="139">
        <v>4.0056255708868944</v>
      </c>
      <c r="AJ47" s="139">
        <v>4.0762501766462602</v>
      </c>
      <c r="AK47" s="139">
        <v>4.1457889089330626</v>
      </c>
      <c r="AL47" s="139">
        <v>4.2143390580654962</v>
      </c>
      <c r="AM47" s="139">
        <v>4.2817247518351467</v>
      </c>
      <c r="AN47" s="139">
        <v>4.3479659476965562</v>
      </c>
      <c r="AO47" s="139">
        <v>4.4128777656563631</v>
      </c>
      <c r="AP47" s="139">
        <v>4.4761227985563012</v>
      </c>
      <c r="AQ47" s="139">
        <v>4.5380592466720611</v>
      </c>
      <c r="AR47" s="139">
        <v>4.5986849039740836</v>
      </c>
      <c r="AS47" s="140">
        <v>4.657894969512208</v>
      </c>
    </row>
    <row r="48" spans="1:45" x14ac:dyDescent="0.3">
      <c r="A48" s="62" t="s">
        <v>13</v>
      </c>
      <c r="B48" s="65" t="s">
        <v>234</v>
      </c>
      <c r="C48" s="65" t="s">
        <v>250</v>
      </c>
      <c r="D48" s="65" t="s">
        <v>236</v>
      </c>
      <c r="E48" s="65" t="s">
        <v>251</v>
      </c>
      <c r="F48" s="65" t="s">
        <v>7</v>
      </c>
      <c r="G48" s="65" t="s">
        <v>209</v>
      </c>
      <c r="H48" s="65" t="s">
        <v>216</v>
      </c>
      <c r="I48" s="65"/>
      <c r="J48" s="65"/>
      <c r="K48" s="65"/>
      <c r="L48" s="65"/>
      <c r="M48" s="139">
        <v>0</v>
      </c>
      <c r="N48" s="139">
        <v>0</v>
      </c>
      <c r="O48" s="139">
        <v>0</v>
      </c>
      <c r="P48" s="139">
        <v>4.1334197813320899E-4</v>
      </c>
      <c r="Q48" s="139">
        <v>6.2057078363454102E-4</v>
      </c>
      <c r="R48" s="139">
        <v>6.3824123477364866E-4</v>
      </c>
      <c r="S48" s="139">
        <v>6.5665809430720567E-4</v>
      </c>
      <c r="T48" s="139">
        <v>6.7519678318125106E-4</v>
      </c>
      <c r="U48" s="139">
        <v>6.9384551428127458E-4</v>
      </c>
      <c r="V48" s="139">
        <v>7.1255525983887657E-4</v>
      </c>
      <c r="W48" s="139">
        <v>7.3129223452120652E-4</v>
      </c>
      <c r="X48" s="139">
        <v>7.5003424538283027E-4</v>
      </c>
      <c r="Y48" s="139">
        <v>7.687594993428977E-4</v>
      </c>
      <c r="Z48" s="139">
        <v>7.8740068622141113E-4</v>
      </c>
      <c r="AA48" s="139">
        <v>8.0589956131723987E-4</v>
      </c>
      <c r="AB48" s="139">
        <v>8.2426455039898508E-4</v>
      </c>
      <c r="AC48" s="139">
        <v>8.4241943932415124E-4</v>
      </c>
      <c r="AD48" s="139">
        <v>8.6039263877791487E-4</v>
      </c>
      <c r="AE48" s="139">
        <v>8.7818232116129442E-4</v>
      </c>
      <c r="AF48" s="139">
        <v>8.9575933893179245E-4</v>
      </c>
      <c r="AG48" s="139">
        <v>9.1316209821482909E-4</v>
      </c>
      <c r="AH48" s="139">
        <v>9.3032337108246168E-4</v>
      </c>
      <c r="AI48" s="139">
        <v>9.472527096128613E-4</v>
      </c>
      <c r="AJ48" s="139">
        <v>9.6395405825041929E-4</v>
      </c>
      <c r="AK48" s="139">
        <v>9.8039861888545954E-4</v>
      </c>
      <c r="AL48" s="139">
        <v>9.966093987901041E-4</v>
      </c>
      <c r="AM48" s="139">
        <v>1.0125448076002469E-3</v>
      </c>
      <c r="AN48" s="139">
        <v>1.0282095648665691E-3</v>
      </c>
      <c r="AO48" s="139">
        <v>1.0435599500586402E-3</v>
      </c>
      <c r="AP48" s="139">
        <v>1.0585161729316523E-3</v>
      </c>
      <c r="AQ48" s="139">
        <v>1.0731629408991486E-3</v>
      </c>
      <c r="AR48" s="139">
        <v>1.087499732277951E-3</v>
      </c>
      <c r="AS48" s="140">
        <v>1.1015017636772377E-3</v>
      </c>
    </row>
    <row r="49" spans="1:45" x14ac:dyDescent="0.3">
      <c r="A49" s="62" t="s">
        <v>13</v>
      </c>
      <c r="B49" s="65" t="s">
        <v>234</v>
      </c>
      <c r="C49" s="65" t="s">
        <v>252</v>
      </c>
      <c r="D49" s="65" t="s">
        <v>236</v>
      </c>
      <c r="E49" s="65" t="s">
        <v>253</v>
      </c>
      <c r="F49" s="65" t="s">
        <v>7</v>
      </c>
      <c r="G49" s="65" t="s">
        <v>209</v>
      </c>
      <c r="H49" s="65" t="s">
        <v>216</v>
      </c>
      <c r="I49" s="65"/>
      <c r="J49" s="65"/>
      <c r="K49" s="65"/>
      <c r="L49" s="65"/>
      <c r="M49" s="139">
        <v>0</v>
      </c>
      <c r="N49" s="139">
        <v>0</v>
      </c>
      <c r="O49" s="139">
        <v>0</v>
      </c>
      <c r="P49" s="139">
        <v>0</v>
      </c>
      <c r="Q49" s="139">
        <v>0</v>
      </c>
      <c r="R49" s="139">
        <v>0</v>
      </c>
      <c r="S49" s="139">
        <v>0</v>
      </c>
      <c r="T49" s="139">
        <v>0</v>
      </c>
      <c r="U49" s="139">
        <v>0</v>
      </c>
      <c r="V49" s="139">
        <v>0</v>
      </c>
      <c r="W49" s="139">
        <v>0</v>
      </c>
      <c r="X49" s="139">
        <v>0</v>
      </c>
      <c r="Y49" s="139">
        <v>0</v>
      </c>
      <c r="Z49" s="139">
        <v>0</v>
      </c>
      <c r="AA49" s="139">
        <v>0</v>
      </c>
      <c r="AB49" s="139">
        <v>0</v>
      </c>
      <c r="AC49" s="139">
        <v>0</v>
      </c>
      <c r="AD49" s="139">
        <v>0</v>
      </c>
      <c r="AE49" s="139">
        <v>0</v>
      </c>
      <c r="AF49" s="139">
        <v>0</v>
      </c>
      <c r="AG49" s="139">
        <v>0</v>
      </c>
      <c r="AH49" s="139">
        <v>0</v>
      </c>
      <c r="AI49" s="139">
        <v>0</v>
      </c>
      <c r="AJ49" s="139">
        <v>0</v>
      </c>
      <c r="AK49" s="139">
        <v>0</v>
      </c>
      <c r="AL49" s="139">
        <v>0</v>
      </c>
      <c r="AM49" s="139">
        <v>0</v>
      </c>
      <c r="AN49" s="139">
        <v>0</v>
      </c>
      <c r="AO49" s="139">
        <v>0</v>
      </c>
      <c r="AP49" s="139">
        <v>0</v>
      </c>
      <c r="AQ49" s="139">
        <v>0</v>
      </c>
      <c r="AR49" s="139">
        <v>0</v>
      </c>
      <c r="AS49" s="140">
        <v>0</v>
      </c>
    </row>
    <row r="50" spans="1:45" x14ac:dyDescent="0.3">
      <c r="A50" s="62" t="s">
        <v>13</v>
      </c>
      <c r="B50" s="65" t="s">
        <v>234</v>
      </c>
      <c r="C50" s="65" t="s">
        <v>254</v>
      </c>
      <c r="D50" s="65" t="s">
        <v>236</v>
      </c>
      <c r="E50" s="65" t="s">
        <v>255</v>
      </c>
      <c r="F50" s="65" t="s">
        <v>7</v>
      </c>
      <c r="G50" s="65" t="s">
        <v>209</v>
      </c>
      <c r="H50" s="65" t="s">
        <v>216</v>
      </c>
      <c r="I50" s="65"/>
      <c r="J50" s="65"/>
      <c r="K50" s="65"/>
      <c r="L50" s="65"/>
      <c r="M50" s="139">
        <v>0</v>
      </c>
      <c r="N50" s="139">
        <v>0</v>
      </c>
      <c r="O50" s="139">
        <v>0</v>
      </c>
      <c r="P50" s="139">
        <v>0</v>
      </c>
      <c r="Q50" s="139">
        <v>0</v>
      </c>
      <c r="R50" s="139">
        <v>0</v>
      </c>
      <c r="S50" s="139">
        <v>0</v>
      </c>
      <c r="T50" s="139">
        <v>0</v>
      </c>
      <c r="U50" s="139">
        <v>0</v>
      </c>
      <c r="V50" s="139">
        <v>0</v>
      </c>
      <c r="W50" s="139">
        <v>0</v>
      </c>
      <c r="X50" s="139">
        <v>0</v>
      </c>
      <c r="Y50" s="139">
        <v>0</v>
      </c>
      <c r="Z50" s="139">
        <v>0</v>
      </c>
      <c r="AA50" s="139">
        <v>0</v>
      </c>
      <c r="AB50" s="139">
        <v>0</v>
      </c>
      <c r="AC50" s="139">
        <v>0</v>
      </c>
      <c r="AD50" s="139">
        <v>0</v>
      </c>
      <c r="AE50" s="139">
        <v>0</v>
      </c>
      <c r="AF50" s="139">
        <v>0</v>
      </c>
      <c r="AG50" s="139">
        <v>0</v>
      </c>
      <c r="AH50" s="139">
        <v>0</v>
      </c>
      <c r="AI50" s="139">
        <v>0</v>
      </c>
      <c r="AJ50" s="139">
        <v>0</v>
      </c>
      <c r="AK50" s="139">
        <v>0</v>
      </c>
      <c r="AL50" s="139">
        <v>0</v>
      </c>
      <c r="AM50" s="139">
        <v>0</v>
      </c>
      <c r="AN50" s="139">
        <v>0</v>
      </c>
      <c r="AO50" s="139">
        <v>0</v>
      </c>
      <c r="AP50" s="139">
        <v>0</v>
      </c>
      <c r="AQ50" s="139">
        <v>0</v>
      </c>
      <c r="AR50" s="139">
        <v>0</v>
      </c>
      <c r="AS50" s="140">
        <v>0</v>
      </c>
    </row>
    <row r="51" spans="1:45" x14ac:dyDescent="0.3">
      <c r="A51" s="62" t="s">
        <v>13</v>
      </c>
      <c r="B51" s="66" t="s">
        <v>234</v>
      </c>
      <c r="C51" s="66" t="s">
        <v>256</v>
      </c>
      <c r="D51" s="66" t="s">
        <v>236</v>
      </c>
      <c r="E51" s="66" t="s">
        <v>257</v>
      </c>
      <c r="F51" s="66" t="s">
        <v>7</v>
      </c>
      <c r="G51" s="66" t="s">
        <v>209</v>
      </c>
      <c r="H51" s="66" t="s">
        <v>216</v>
      </c>
      <c r="I51" s="66"/>
      <c r="J51" s="66"/>
      <c r="K51" s="66"/>
      <c r="L51" s="66"/>
      <c r="M51" s="141">
        <v>5.0636241709254891E-3</v>
      </c>
      <c r="N51" s="141">
        <v>1.8093495041646739E-2</v>
      </c>
      <c r="O51" s="141">
        <v>4.5296510910459803E-2</v>
      </c>
      <c r="P51" s="141">
        <v>6.4972209649094143E-2</v>
      </c>
      <c r="Q51" s="141">
        <v>3.368951048259404E-2</v>
      </c>
      <c r="R51" s="141">
        <v>3.4518932881682396E-2</v>
      </c>
      <c r="S51" s="141">
        <v>3.538015033921877E-2</v>
      </c>
      <c r="T51" s="141">
        <v>3.6243773209454863E-2</v>
      </c>
      <c r="U51" s="141">
        <v>3.6315267105082892E-2</v>
      </c>
      <c r="V51" s="141">
        <v>3.6386761000710921E-2</v>
      </c>
      <c r="W51" s="141">
        <v>3.645825489633895E-2</v>
      </c>
      <c r="X51" s="141">
        <v>3.6529748791966979E-2</v>
      </c>
      <c r="Y51" s="141">
        <v>3.6601242687595008E-2</v>
      </c>
      <c r="Z51" s="141">
        <v>3.663406464156671E-2</v>
      </c>
      <c r="AA51" s="141">
        <v>3.666688659553842E-2</v>
      </c>
      <c r="AB51" s="141">
        <v>3.6699708549510122E-2</v>
      </c>
      <c r="AC51" s="141">
        <v>3.6732530503481832E-2</v>
      </c>
      <c r="AD51" s="141">
        <v>3.6765352457453535E-2</v>
      </c>
      <c r="AE51" s="141">
        <v>3.6798174411425237E-2</v>
      </c>
      <c r="AF51" s="141">
        <v>3.6830996365396947E-2</v>
      </c>
      <c r="AG51" s="141">
        <v>3.6863818319368649E-2</v>
      </c>
      <c r="AH51" s="141">
        <v>3.6896640273340359E-2</v>
      </c>
      <c r="AI51" s="141">
        <v>3.6929462227312061E-2</v>
      </c>
      <c r="AJ51" s="141">
        <v>3.5894229117523026E-2</v>
      </c>
      <c r="AK51" s="141">
        <v>3.4858996007733997E-2</v>
      </c>
      <c r="AL51" s="141">
        <v>3.3823762897944962E-2</v>
      </c>
      <c r="AM51" s="141">
        <v>3.2788529788155933E-2</v>
      </c>
      <c r="AN51" s="141">
        <v>3.1753296678366898E-2</v>
      </c>
      <c r="AO51" s="141">
        <v>3.0718063568577866E-2</v>
      </c>
      <c r="AP51" s="141">
        <v>2.9682830458788834E-2</v>
      </c>
      <c r="AQ51" s="141">
        <v>2.8647597348999798E-2</v>
      </c>
      <c r="AR51" s="141">
        <v>2.7612364239210766E-2</v>
      </c>
      <c r="AS51" s="142">
        <v>2.6577131129421734E-2</v>
      </c>
    </row>
    <row r="52" spans="1:45" x14ac:dyDescent="0.3">
      <c r="A52" s="62" t="s">
        <v>13</v>
      </c>
      <c r="B52" s="65" t="s">
        <v>234</v>
      </c>
      <c r="C52" s="65" t="s">
        <v>258</v>
      </c>
      <c r="D52" s="65" t="s">
        <v>236</v>
      </c>
      <c r="E52" s="65" t="s">
        <v>259</v>
      </c>
      <c r="F52" s="65" t="s">
        <v>7</v>
      </c>
      <c r="G52" s="65" t="s">
        <v>209</v>
      </c>
      <c r="H52" s="65" t="s">
        <v>216</v>
      </c>
      <c r="I52" s="65"/>
      <c r="J52" s="65"/>
      <c r="K52" s="65"/>
      <c r="L52" s="65"/>
      <c r="M52" s="139">
        <v>2.3611715158102236</v>
      </c>
      <c r="N52" s="139">
        <v>2.2942043152232952</v>
      </c>
      <c r="O52" s="139">
        <v>1.5025488531906159</v>
      </c>
      <c r="P52" s="139">
        <v>1.6719633950094062</v>
      </c>
      <c r="Q52" s="139">
        <v>3.285018335032083</v>
      </c>
      <c r="R52" s="139">
        <v>3.3658941847984152</v>
      </c>
      <c r="S52" s="139">
        <v>3.449870327459152</v>
      </c>
      <c r="T52" s="139">
        <v>3.5340810186398497</v>
      </c>
      <c r="U52" s="139">
        <v>3.5786200530470591</v>
      </c>
      <c r="V52" s="139">
        <v>3.623159087454269</v>
      </c>
      <c r="W52" s="139">
        <v>3.6676981218614784</v>
      </c>
      <c r="X52" s="139">
        <v>3.7122371562686882</v>
      </c>
      <c r="Y52" s="139">
        <v>3.7567761906758976</v>
      </c>
      <c r="Z52" s="139">
        <v>3.8312162743509495</v>
      </c>
      <c r="AA52" s="139">
        <v>3.9056563580260009</v>
      </c>
      <c r="AB52" s="139">
        <v>3.9800964417010527</v>
      </c>
      <c r="AC52" s="139">
        <v>4.0545365253761041</v>
      </c>
      <c r="AD52" s="139">
        <v>4.1289766090511559</v>
      </c>
      <c r="AE52" s="139">
        <v>4.2034166927262078</v>
      </c>
      <c r="AF52" s="139">
        <v>4.2778567764012596</v>
      </c>
      <c r="AG52" s="139">
        <v>4.3522968600763106</v>
      </c>
      <c r="AH52" s="139">
        <v>4.4267369437513624</v>
      </c>
      <c r="AI52" s="139">
        <v>4.5011770274264142</v>
      </c>
      <c r="AJ52" s="139">
        <v>4.4829759747135096</v>
      </c>
      <c r="AK52" s="139">
        <v>4.4647749220006059</v>
      </c>
      <c r="AL52" s="139">
        <v>4.4465738692877013</v>
      </c>
      <c r="AM52" s="139">
        <v>4.4283728165747975</v>
      </c>
      <c r="AN52" s="139">
        <v>4.4101717638618929</v>
      </c>
      <c r="AO52" s="139">
        <v>4.3919707111489883</v>
      </c>
      <c r="AP52" s="139">
        <v>4.3737696584360846</v>
      </c>
      <c r="AQ52" s="139">
        <v>4.3555686057231799</v>
      </c>
      <c r="AR52" s="139">
        <v>4.3373675530102762</v>
      </c>
      <c r="AS52" s="140">
        <v>4.3191665002973716</v>
      </c>
    </row>
    <row r="53" spans="1:45" x14ac:dyDescent="0.3">
      <c r="A53" s="62" t="s">
        <v>13</v>
      </c>
      <c r="B53" s="66" t="s">
        <v>234</v>
      </c>
      <c r="C53" s="66" t="s">
        <v>260</v>
      </c>
      <c r="D53" s="66" t="s">
        <v>236</v>
      </c>
      <c r="E53" s="66" t="s">
        <v>261</v>
      </c>
      <c r="F53" s="66" t="s">
        <v>7</v>
      </c>
      <c r="G53" s="66" t="s">
        <v>209</v>
      </c>
      <c r="H53" s="66" t="s">
        <v>216</v>
      </c>
      <c r="I53" s="66"/>
      <c r="J53" s="66"/>
      <c r="K53" s="66"/>
      <c r="L53" s="66"/>
      <c r="M53" s="141">
        <v>8.3331675989015306</v>
      </c>
      <c r="N53" s="141">
        <v>9.6687671816285388</v>
      </c>
      <c r="O53" s="141">
        <v>7.927382860519919</v>
      </c>
      <c r="P53" s="141">
        <v>9.4161795250941598</v>
      </c>
      <c r="Q53" s="141">
        <v>9.8682968224004188</v>
      </c>
      <c r="R53" s="141">
        <v>10.202832084679793</v>
      </c>
      <c r="S53" s="141">
        <v>10.555850074809713</v>
      </c>
      <c r="T53" s="141">
        <v>10.935860677502864</v>
      </c>
      <c r="U53" s="141">
        <v>11.561892262023619</v>
      </c>
      <c r="V53" s="141">
        <v>12.187923846544374</v>
      </c>
      <c r="W53" s="141">
        <v>12.81395543106513</v>
      </c>
      <c r="X53" s="141">
        <v>13.439987015585885</v>
      </c>
      <c r="Y53" s="141">
        <v>14.06601860010664</v>
      </c>
      <c r="Z53" s="141">
        <v>14.788281811382154</v>
      </c>
      <c r="AA53" s="141">
        <v>15.51054502265767</v>
      </c>
      <c r="AB53" s="141">
        <v>16.232808233933184</v>
      </c>
      <c r="AC53" s="141">
        <v>16.955071445208699</v>
      </c>
      <c r="AD53" s="141">
        <v>17.677334656484213</v>
      </c>
      <c r="AE53" s="141">
        <v>18.399597867759727</v>
      </c>
      <c r="AF53" s="141">
        <v>19.121861079035241</v>
      </c>
      <c r="AG53" s="141">
        <v>19.844124290310759</v>
      </c>
      <c r="AH53" s="141">
        <v>20.566387501586274</v>
      </c>
      <c r="AI53" s="141">
        <v>21.288650712861788</v>
      </c>
      <c r="AJ53" s="141">
        <v>22.021245889111707</v>
      </c>
      <c r="AK53" s="141">
        <v>22.75384106536163</v>
      </c>
      <c r="AL53" s="141">
        <v>23.48643624161155</v>
      </c>
      <c r="AM53" s="141">
        <v>24.219031417861473</v>
      </c>
      <c r="AN53" s="141">
        <v>24.951626594111392</v>
      </c>
      <c r="AO53" s="141">
        <v>25.684221770361312</v>
      </c>
      <c r="AP53" s="141">
        <v>26.416816946611235</v>
      </c>
      <c r="AQ53" s="141">
        <v>27.149412122861154</v>
      </c>
      <c r="AR53" s="141">
        <v>27.882007299111077</v>
      </c>
      <c r="AS53" s="142">
        <v>28.614602475360996</v>
      </c>
    </row>
    <row r="54" spans="1:45" x14ac:dyDescent="0.3">
      <c r="A54" s="62" t="s">
        <v>13</v>
      </c>
      <c r="B54" s="65" t="s">
        <v>234</v>
      </c>
      <c r="C54" s="65" t="s">
        <v>262</v>
      </c>
      <c r="D54" s="65" t="s">
        <v>236</v>
      </c>
      <c r="E54" s="65" t="s">
        <v>263</v>
      </c>
      <c r="F54" s="65" t="s">
        <v>7</v>
      </c>
      <c r="G54" s="65" t="s">
        <v>209</v>
      </c>
      <c r="H54" s="65" t="s">
        <v>216</v>
      </c>
      <c r="I54" s="65"/>
      <c r="J54" s="65"/>
      <c r="K54" s="65"/>
      <c r="L54" s="65"/>
      <c r="M54" s="139">
        <v>3.3038639665718952</v>
      </c>
      <c r="N54" s="139">
        <v>1.007884834940088</v>
      </c>
      <c r="O54" s="139">
        <v>1.0858003345388914</v>
      </c>
      <c r="P54" s="139">
        <v>0.90190491934791162</v>
      </c>
      <c r="Q54" s="139">
        <v>0.72020821487417386</v>
      </c>
      <c r="R54" s="139">
        <v>0.73793945575203423</v>
      </c>
      <c r="S54" s="139">
        <v>0.75635040559445499</v>
      </c>
      <c r="T54" s="139">
        <v>0.77481277791116177</v>
      </c>
      <c r="U54" s="139">
        <v>0.77634116138147868</v>
      </c>
      <c r="V54" s="139">
        <v>0.7778695448517956</v>
      </c>
      <c r="W54" s="139">
        <v>0.77939792832211241</v>
      </c>
      <c r="X54" s="139">
        <v>0.78092631179242933</v>
      </c>
      <c r="Y54" s="139">
        <v>0.78245469526274625</v>
      </c>
      <c r="Z54" s="139">
        <v>0.78315635701265085</v>
      </c>
      <c r="AA54" s="139">
        <v>0.78385801876255534</v>
      </c>
      <c r="AB54" s="139">
        <v>0.78455968051245994</v>
      </c>
      <c r="AC54" s="139">
        <v>0.78526134226236444</v>
      </c>
      <c r="AD54" s="139">
        <v>0.78596300401226904</v>
      </c>
      <c r="AE54" s="139">
        <v>0.78666466576217364</v>
      </c>
      <c r="AF54" s="139">
        <v>0.78736632751207813</v>
      </c>
      <c r="AG54" s="139">
        <v>0.78806798926198274</v>
      </c>
      <c r="AH54" s="139">
        <v>0.78876965101188723</v>
      </c>
      <c r="AI54" s="139">
        <v>0.78947131276179183</v>
      </c>
      <c r="AJ54" s="139">
        <v>0.7673402880214647</v>
      </c>
      <c r="AK54" s="139">
        <v>0.74520926328113757</v>
      </c>
      <c r="AL54" s="139">
        <v>0.72307823854081044</v>
      </c>
      <c r="AM54" s="139">
        <v>0.7009472138004833</v>
      </c>
      <c r="AN54" s="139">
        <v>0.67881618906015606</v>
      </c>
      <c r="AO54" s="139">
        <v>0.65668516431982904</v>
      </c>
      <c r="AP54" s="139">
        <v>0.6345541395795018</v>
      </c>
      <c r="AQ54" s="139">
        <v>0.61242311483917466</v>
      </c>
      <c r="AR54" s="139">
        <v>0.59029209009884753</v>
      </c>
      <c r="AS54" s="140">
        <v>0.5681610653585204</v>
      </c>
    </row>
    <row r="55" spans="1:45" x14ac:dyDescent="0.3">
      <c r="A55" s="62" t="s">
        <v>13</v>
      </c>
      <c r="B55" s="66" t="s">
        <v>234</v>
      </c>
      <c r="C55" s="66" t="s">
        <v>264</v>
      </c>
      <c r="D55" s="66" t="s">
        <v>236</v>
      </c>
      <c r="E55" s="66" t="s">
        <v>265</v>
      </c>
      <c r="F55" s="66" t="s">
        <v>7</v>
      </c>
      <c r="G55" s="66" t="s">
        <v>209</v>
      </c>
      <c r="H55" s="66" t="s">
        <v>216</v>
      </c>
      <c r="I55" s="66"/>
      <c r="J55" s="66"/>
      <c r="K55" s="66"/>
      <c r="L55" s="66"/>
      <c r="M55" s="141">
        <v>0.4508781892651425</v>
      </c>
      <c r="N55" s="141">
        <v>0.51429754007167194</v>
      </c>
      <c r="O55" s="141">
        <v>1.0817272352480691</v>
      </c>
      <c r="P55" s="141">
        <v>0.7437644897731287</v>
      </c>
      <c r="Q55" s="141">
        <v>0.64499838944481613</v>
      </c>
      <c r="R55" s="141">
        <v>0.66087799422143778</v>
      </c>
      <c r="S55" s="141">
        <v>0.6773663273885141</v>
      </c>
      <c r="T55" s="141">
        <v>0.69390071308930334</v>
      </c>
      <c r="U55" s="141">
        <v>0.69526949069618016</v>
      </c>
      <c r="V55" s="141">
        <v>0.69663826830305686</v>
      </c>
      <c r="W55" s="141">
        <v>0.69800704590993368</v>
      </c>
      <c r="X55" s="141">
        <v>0.69937582351681038</v>
      </c>
      <c r="Y55" s="141">
        <v>0.70074460112368719</v>
      </c>
      <c r="Z55" s="141">
        <v>0.70137298981639673</v>
      </c>
      <c r="AA55" s="141">
        <v>0.70200137850910627</v>
      </c>
      <c r="AB55" s="141">
        <v>0.70262976720181591</v>
      </c>
      <c r="AC55" s="141">
        <v>0.70325815589452545</v>
      </c>
      <c r="AD55" s="141">
        <v>0.70388654458723499</v>
      </c>
      <c r="AE55" s="141">
        <v>0.70451493327994452</v>
      </c>
      <c r="AF55" s="141">
        <v>0.70514332197265406</v>
      </c>
      <c r="AG55" s="141">
        <v>0.70577171066536371</v>
      </c>
      <c r="AH55" s="141">
        <v>0.70640009935807324</v>
      </c>
      <c r="AI55" s="141">
        <v>0.70702848805078278</v>
      </c>
      <c r="AJ55" s="141">
        <v>0.68720855956417393</v>
      </c>
      <c r="AK55" s="141">
        <v>0.66738863107756496</v>
      </c>
      <c r="AL55" s="141">
        <v>0.64756870259095611</v>
      </c>
      <c r="AM55" s="141">
        <v>0.62774877410434715</v>
      </c>
      <c r="AN55" s="141">
        <v>0.6079288456177383</v>
      </c>
      <c r="AO55" s="141">
        <v>0.58810891713112945</v>
      </c>
      <c r="AP55" s="141">
        <v>0.56828898864452049</v>
      </c>
      <c r="AQ55" s="141">
        <v>0.54846906015791164</v>
      </c>
      <c r="AR55" s="141">
        <v>0.52864913167130267</v>
      </c>
      <c r="AS55" s="142">
        <v>0.50882920318469382</v>
      </c>
    </row>
    <row r="56" spans="1:45" x14ac:dyDescent="0.3">
      <c r="A56" s="62" t="s">
        <v>13</v>
      </c>
      <c r="B56" s="65" t="s">
        <v>234</v>
      </c>
      <c r="C56" s="65" t="s">
        <v>266</v>
      </c>
      <c r="D56" s="65" t="s">
        <v>236</v>
      </c>
      <c r="E56" s="65" t="s">
        <v>267</v>
      </c>
      <c r="F56" s="65" t="s">
        <v>7</v>
      </c>
      <c r="G56" s="65" t="s">
        <v>209</v>
      </c>
      <c r="H56" s="65" t="s">
        <v>216</v>
      </c>
      <c r="I56" s="65"/>
      <c r="J56" s="65"/>
      <c r="K56" s="65"/>
      <c r="L56" s="65"/>
      <c r="M56" s="139">
        <v>6.1960213539563664</v>
      </c>
      <c r="N56" s="139">
        <v>5.4878031933151217</v>
      </c>
      <c r="O56" s="139">
        <v>6.0611066159661497</v>
      </c>
      <c r="P56" s="139">
        <v>6.1711396025527936</v>
      </c>
      <c r="Q56" s="139">
        <v>6.4037282812162113</v>
      </c>
      <c r="R56" s="139">
        <v>6.5613855341127909</v>
      </c>
      <c r="S56" s="139">
        <v>6.7250864163785682</v>
      </c>
      <c r="T56" s="139">
        <v>6.8892445213558826</v>
      </c>
      <c r="U56" s="139">
        <v>6.9028341364856152</v>
      </c>
      <c r="V56" s="139">
        <v>6.9164237516153477</v>
      </c>
      <c r="W56" s="139">
        <v>6.9300133667450803</v>
      </c>
      <c r="X56" s="139">
        <v>6.9436029818748128</v>
      </c>
      <c r="Y56" s="139">
        <v>6.9571925970045454</v>
      </c>
      <c r="Z56" s="139">
        <v>6.9634314194713181</v>
      </c>
      <c r="AA56" s="139">
        <v>6.9696702419380907</v>
      </c>
      <c r="AB56" s="139">
        <v>6.9759090644048634</v>
      </c>
      <c r="AC56" s="139">
        <v>6.982147886871636</v>
      </c>
      <c r="AD56" s="139">
        <v>6.9883867093384087</v>
      </c>
      <c r="AE56" s="139">
        <v>6.9946255318051813</v>
      </c>
      <c r="AF56" s="139">
        <v>7.000864354271954</v>
      </c>
      <c r="AG56" s="139">
        <v>7.0071031767387266</v>
      </c>
      <c r="AH56" s="139">
        <v>7.0133419992054993</v>
      </c>
      <c r="AI56" s="139">
        <v>7.0195808216722719</v>
      </c>
      <c r="AJ56" s="139">
        <v>6.822802909264416</v>
      </c>
      <c r="AK56" s="139">
        <v>6.6260249968565601</v>
      </c>
      <c r="AL56" s="139">
        <v>6.4292470844487042</v>
      </c>
      <c r="AM56" s="139">
        <v>6.2324691720408483</v>
      </c>
      <c r="AN56" s="139">
        <v>6.0356912596329924</v>
      </c>
      <c r="AO56" s="139">
        <v>5.8389133472251364</v>
      </c>
      <c r="AP56" s="139">
        <v>5.6421354348172805</v>
      </c>
      <c r="AQ56" s="139">
        <v>5.4453575224094246</v>
      </c>
      <c r="AR56" s="139">
        <v>5.2485796100015687</v>
      </c>
      <c r="AS56" s="140">
        <v>5.0518016975937128</v>
      </c>
    </row>
    <row r="57" spans="1:45" x14ac:dyDescent="0.3">
      <c r="A57" s="62" t="s">
        <v>13</v>
      </c>
      <c r="B57" s="65" t="s">
        <v>234</v>
      </c>
      <c r="C57" s="65" t="s">
        <v>268</v>
      </c>
      <c r="D57" s="65" t="s">
        <v>236</v>
      </c>
      <c r="E57" s="65" t="s">
        <v>269</v>
      </c>
      <c r="F57" s="65" t="s">
        <v>7</v>
      </c>
      <c r="G57" s="65" t="s">
        <v>209</v>
      </c>
      <c r="H57" s="65" t="s">
        <v>216</v>
      </c>
      <c r="I57" s="65"/>
      <c r="J57" s="65"/>
      <c r="K57" s="65"/>
      <c r="L57" s="65"/>
      <c r="M57" s="139">
        <v>0.81973599450096035</v>
      </c>
      <c r="N57" s="139">
        <v>2.9518329424996104</v>
      </c>
      <c r="O57" s="139">
        <v>2.8621534821971615</v>
      </c>
      <c r="P57" s="139">
        <v>3.2247064861464434</v>
      </c>
      <c r="Q57" s="139">
        <v>3.6870229209869909</v>
      </c>
      <c r="R57" s="139">
        <v>3.7777959643708887</v>
      </c>
      <c r="S57" s="139">
        <v>3.8720486994330772</v>
      </c>
      <c r="T57" s="139">
        <v>3.9665646859237151</v>
      </c>
      <c r="U57" s="139">
        <v>3.9743890688878842</v>
      </c>
      <c r="V57" s="139">
        <v>3.9822134518520529</v>
      </c>
      <c r="W57" s="139">
        <v>3.990037834816222</v>
      </c>
      <c r="X57" s="139">
        <v>3.9978622177803906</v>
      </c>
      <c r="Y57" s="139">
        <v>4.0056866007445597</v>
      </c>
      <c r="Z57" s="139">
        <v>4.0092786771764146</v>
      </c>
      <c r="AA57" s="139">
        <v>4.0128707536082695</v>
      </c>
      <c r="AB57" s="139">
        <v>4.0164628300401244</v>
      </c>
      <c r="AC57" s="139">
        <v>4.0200549064719793</v>
      </c>
      <c r="AD57" s="139">
        <v>4.0236469829038342</v>
      </c>
      <c r="AE57" s="139">
        <v>4.0272390593356899</v>
      </c>
      <c r="AF57" s="139">
        <v>4.0308311357675448</v>
      </c>
      <c r="AG57" s="139">
        <v>4.0344232121993997</v>
      </c>
      <c r="AH57" s="139">
        <v>4.0380152886312546</v>
      </c>
      <c r="AI57" s="139">
        <v>4.0416073650631095</v>
      </c>
      <c r="AJ57" s="139">
        <v>3.9283101354601784</v>
      </c>
      <c r="AK57" s="139">
        <v>3.8150129058572477</v>
      </c>
      <c r="AL57" s="139">
        <v>3.7017156762543166</v>
      </c>
      <c r="AM57" s="139">
        <v>3.5884184466513855</v>
      </c>
      <c r="AN57" s="139">
        <v>3.4751212170484544</v>
      </c>
      <c r="AO57" s="139">
        <v>3.3618239874455238</v>
      </c>
      <c r="AP57" s="139">
        <v>3.2485267578425927</v>
      </c>
      <c r="AQ57" s="139">
        <v>3.1352295282396616</v>
      </c>
      <c r="AR57" s="139">
        <v>3.021932298636731</v>
      </c>
      <c r="AS57" s="140">
        <v>2.9086350690337999</v>
      </c>
    </row>
    <row r="58" spans="1:45" x14ac:dyDescent="0.3">
      <c r="A58" s="62" t="s">
        <v>13</v>
      </c>
      <c r="B58" s="66" t="s">
        <v>234</v>
      </c>
      <c r="C58" s="66" t="s">
        <v>270</v>
      </c>
      <c r="D58" s="66" t="s">
        <v>236</v>
      </c>
      <c r="E58" s="66" t="s">
        <v>271</v>
      </c>
      <c r="F58" s="66" t="s">
        <v>7</v>
      </c>
      <c r="G58" s="66" t="s">
        <v>209</v>
      </c>
      <c r="H58" s="66" t="s">
        <v>216</v>
      </c>
      <c r="I58" s="66"/>
      <c r="J58" s="66"/>
      <c r="K58" s="66"/>
      <c r="L58" s="66"/>
      <c r="M58" s="141">
        <v>4.6879491847978514</v>
      </c>
      <c r="N58" s="141">
        <v>4.8991720958092744</v>
      </c>
      <c r="O58" s="141">
        <v>0</v>
      </c>
      <c r="P58" s="141">
        <v>0</v>
      </c>
      <c r="Q58" s="141">
        <v>0</v>
      </c>
      <c r="R58" s="141">
        <v>0</v>
      </c>
      <c r="S58" s="141">
        <v>0</v>
      </c>
      <c r="T58" s="141">
        <v>0</v>
      </c>
      <c r="U58" s="141">
        <v>0</v>
      </c>
      <c r="V58" s="141">
        <v>0</v>
      </c>
      <c r="W58" s="141">
        <v>0</v>
      </c>
      <c r="X58" s="141">
        <v>0</v>
      </c>
      <c r="Y58" s="141">
        <v>0</v>
      </c>
      <c r="Z58" s="141">
        <v>0</v>
      </c>
      <c r="AA58" s="141">
        <v>0</v>
      </c>
      <c r="AB58" s="141">
        <v>0</v>
      </c>
      <c r="AC58" s="141">
        <v>0</v>
      </c>
      <c r="AD58" s="141">
        <v>0</v>
      </c>
      <c r="AE58" s="141">
        <v>0</v>
      </c>
      <c r="AF58" s="141">
        <v>0</v>
      </c>
      <c r="AG58" s="141">
        <v>0</v>
      </c>
      <c r="AH58" s="141">
        <v>0</v>
      </c>
      <c r="AI58" s="141">
        <v>0</v>
      </c>
      <c r="AJ58" s="141">
        <v>0</v>
      </c>
      <c r="AK58" s="141">
        <v>0</v>
      </c>
      <c r="AL58" s="141">
        <v>0</v>
      </c>
      <c r="AM58" s="141">
        <v>0</v>
      </c>
      <c r="AN58" s="141">
        <v>0</v>
      </c>
      <c r="AO58" s="141">
        <v>0</v>
      </c>
      <c r="AP58" s="141">
        <v>0</v>
      </c>
      <c r="AQ58" s="141">
        <v>0</v>
      </c>
      <c r="AR58" s="141">
        <v>0</v>
      </c>
      <c r="AS58" s="142">
        <v>0</v>
      </c>
    </row>
    <row r="59" spans="1:45" x14ac:dyDescent="0.3">
      <c r="A59" s="62" t="s">
        <v>13</v>
      </c>
      <c r="B59" s="65" t="s">
        <v>234</v>
      </c>
      <c r="C59" s="65" t="s">
        <v>272</v>
      </c>
      <c r="D59" s="65" t="s">
        <v>236</v>
      </c>
      <c r="E59" s="65" t="s">
        <v>273</v>
      </c>
      <c r="F59" s="65" t="s">
        <v>7</v>
      </c>
      <c r="G59" s="65" t="s">
        <v>209</v>
      </c>
      <c r="H59" s="65" t="s">
        <v>216</v>
      </c>
      <c r="I59" s="65"/>
      <c r="J59" s="65"/>
      <c r="K59" s="65"/>
      <c r="L59" s="65"/>
      <c r="M59" s="139">
        <v>0</v>
      </c>
      <c r="N59" s="139">
        <v>0</v>
      </c>
      <c r="O59" s="139">
        <v>0</v>
      </c>
      <c r="P59" s="139">
        <v>0</v>
      </c>
      <c r="Q59" s="139">
        <v>0</v>
      </c>
      <c r="R59" s="139">
        <v>0</v>
      </c>
      <c r="S59" s="139">
        <v>0</v>
      </c>
      <c r="T59" s="139">
        <v>0</v>
      </c>
      <c r="U59" s="139">
        <v>0</v>
      </c>
      <c r="V59" s="139">
        <v>0</v>
      </c>
      <c r="W59" s="139">
        <v>0</v>
      </c>
      <c r="X59" s="139">
        <v>0</v>
      </c>
      <c r="Y59" s="139">
        <v>0</v>
      </c>
      <c r="Z59" s="139">
        <v>0</v>
      </c>
      <c r="AA59" s="139">
        <v>0</v>
      </c>
      <c r="AB59" s="139">
        <v>0</v>
      </c>
      <c r="AC59" s="139">
        <v>0</v>
      </c>
      <c r="AD59" s="139">
        <v>0</v>
      </c>
      <c r="AE59" s="139">
        <v>0</v>
      </c>
      <c r="AF59" s="139">
        <v>0</v>
      </c>
      <c r="AG59" s="139">
        <v>0</v>
      </c>
      <c r="AH59" s="139">
        <v>0</v>
      </c>
      <c r="AI59" s="139">
        <v>0</v>
      </c>
      <c r="AJ59" s="139">
        <v>0</v>
      </c>
      <c r="AK59" s="139">
        <v>0</v>
      </c>
      <c r="AL59" s="139">
        <v>0</v>
      </c>
      <c r="AM59" s="139">
        <v>0</v>
      </c>
      <c r="AN59" s="139">
        <v>0</v>
      </c>
      <c r="AO59" s="139">
        <v>0</v>
      </c>
      <c r="AP59" s="139">
        <v>0</v>
      </c>
      <c r="AQ59" s="139">
        <v>0</v>
      </c>
      <c r="AR59" s="139">
        <v>0</v>
      </c>
      <c r="AS59" s="140">
        <v>0</v>
      </c>
    </row>
    <row r="60" spans="1:45" x14ac:dyDescent="0.3">
      <c r="A60" s="62" t="s">
        <v>13</v>
      </c>
      <c r="B60" s="66" t="s">
        <v>234</v>
      </c>
      <c r="C60" s="66" t="s">
        <v>274</v>
      </c>
      <c r="D60" s="66" t="s">
        <v>236</v>
      </c>
      <c r="E60" s="66" t="s">
        <v>275</v>
      </c>
      <c r="F60" s="66" t="s">
        <v>7</v>
      </c>
      <c r="G60" s="66" t="s">
        <v>209</v>
      </c>
      <c r="H60" s="66" t="s">
        <v>216</v>
      </c>
      <c r="I60" s="66"/>
      <c r="J60" s="66"/>
      <c r="K60" s="66"/>
      <c r="L60" s="66"/>
      <c r="M60" s="141">
        <v>3.878479091095552</v>
      </c>
      <c r="N60" s="141">
        <v>3.8288125233931636</v>
      </c>
      <c r="O60" s="141">
        <v>3.8943478187762777</v>
      </c>
      <c r="P60" s="141">
        <v>3.7709736560059506</v>
      </c>
      <c r="Q60" s="141">
        <v>3.6491204171615337</v>
      </c>
      <c r="R60" s="141">
        <v>3.7389603159195808</v>
      </c>
      <c r="S60" s="141">
        <v>3.8322441352121057</v>
      </c>
      <c r="T60" s="141">
        <v>3.9257884997149501</v>
      </c>
      <c r="U60" s="141">
        <v>3.9335324482170648</v>
      </c>
      <c r="V60" s="141">
        <v>3.9412763967191795</v>
      </c>
      <c r="W60" s="141">
        <v>3.9490203452212942</v>
      </c>
      <c r="X60" s="141">
        <v>3.9567642937234089</v>
      </c>
      <c r="Y60" s="141">
        <v>3.9645082422255236</v>
      </c>
      <c r="Z60" s="141">
        <v>3.9680633922010973</v>
      </c>
      <c r="AA60" s="141">
        <v>3.971618542176671</v>
      </c>
      <c r="AB60" s="141">
        <v>3.9751736921522451</v>
      </c>
      <c r="AC60" s="141">
        <v>3.9787288421278189</v>
      </c>
      <c r="AD60" s="141">
        <v>3.9822839921033926</v>
      </c>
      <c r="AE60" s="141">
        <v>3.9858391420789663</v>
      </c>
      <c r="AF60" s="141">
        <v>3.98939429205454</v>
      </c>
      <c r="AG60" s="141">
        <v>3.9929494420301141</v>
      </c>
      <c r="AH60" s="141">
        <v>3.9965045920056879</v>
      </c>
      <c r="AI60" s="141">
        <v>4.0000597419812616</v>
      </c>
      <c r="AJ60" s="141">
        <v>3.8879272050776885</v>
      </c>
      <c r="AK60" s="141">
        <v>3.7757946681741155</v>
      </c>
      <c r="AL60" s="141">
        <v>3.6636621312705429</v>
      </c>
      <c r="AM60" s="141">
        <v>3.5515295943669698</v>
      </c>
      <c r="AN60" s="141">
        <v>3.4393970574633967</v>
      </c>
      <c r="AO60" s="141">
        <v>3.3272645205598237</v>
      </c>
      <c r="AP60" s="141">
        <v>3.2151319836562511</v>
      </c>
      <c r="AQ60" s="141">
        <v>3.102999446752678</v>
      </c>
      <c r="AR60" s="141">
        <v>2.990866909849105</v>
      </c>
      <c r="AS60" s="142">
        <v>2.8787343729455319</v>
      </c>
    </row>
    <row r="61" spans="1:45" x14ac:dyDescent="0.3">
      <c r="A61" s="62" t="s">
        <v>13</v>
      </c>
      <c r="B61" s="65" t="s">
        <v>234</v>
      </c>
      <c r="C61" s="65" t="s">
        <v>276</v>
      </c>
      <c r="D61" s="65" t="s">
        <v>236</v>
      </c>
      <c r="E61" s="65" t="s">
        <v>277</v>
      </c>
      <c r="F61" s="65" t="s">
        <v>7</v>
      </c>
      <c r="G61" s="65" t="s">
        <v>209</v>
      </c>
      <c r="H61" s="65" t="s">
        <v>216</v>
      </c>
      <c r="I61" s="65"/>
      <c r="J61" s="65"/>
      <c r="K61" s="65"/>
      <c r="L61" s="65"/>
      <c r="M61" s="139">
        <v>0</v>
      </c>
      <c r="N61" s="139">
        <v>0</v>
      </c>
      <c r="O61" s="139">
        <v>0</v>
      </c>
      <c r="P61" s="139">
        <v>0</v>
      </c>
      <c r="Q61" s="139">
        <v>0</v>
      </c>
      <c r="R61" s="139">
        <v>0</v>
      </c>
      <c r="S61" s="139">
        <v>0</v>
      </c>
      <c r="T61" s="139">
        <v>0</v>
      </c>
      <c r="U61" s="139">
        <v>0</v>
      </c>
      <c r="V61" s="139">
        <v>0</v>
      </c>
      <c r="W61" s="139">
        <v>0</v>
      </c>
      <c r="X61" s="139">
        <v>0</v>
      </c>
      <c r="Y61" s="139">
        <v>0</v>
      </c>
      <c r="Z61" s="139">
        <v>0</v>
      </c>
      <c r="AA61" s="139">
        <v>0</v>
      </c>
      <c r="AB61" s="139">
        <v>0</v>
      </c>
      <c r="AC61" s="139">
        <v>0</v>
      </c>
      <c r="AD61" s="139">
        <v>0</v>
      </c>
      <c r="AE61" s="139">
        <v>0</v>
      </c>
      <c r="AF61" s="139">
        <v>0</v>
      </c>
      <c r="AG61" s="139">
        <v>0</v>
      </c>
      <c r="AH61" s="139">
        <v>0</v>
      </c>
      <c r="AI61" s="139">
        <v>0</v>
      </c>
      <c r="AJ61" s="139">
        <v>0</v>
      </c>
      <c r="AK61" s="139">
        <v>0</v>
      </c>
      <c r="AL61" s="139">
        <v>0</v>
      </c>
      <c r="AM61" s="139">
        <v>0</v>
      </c>
      <c r="AN61" s="139">
        <v>0</v>
      </c>
      <c r="AO61" s="139">
        <v>0</v>
      </c>
      <c r="AP61" s="139">
        <v>0</v>
      </c>
      <c r="AQ61" s="139">
        <v>0</v>
      </c>
      <c r="AR61" s="139">
        <v>0</v>
      </c>
      <c r="AS61" s="140">
        <v>0</v>
      </c>
    </row>
    <row r="62" spans="1:45" x14ac:dyDescent="0.3">
      <c r="A62" s="62" t="s">
        <v>13</v>
      </c>
      <c r="B62" s="65" t="s">
        <v>234</v>
      </c>
      <c r="C62" s="65" t="s">
        <v>278</v>
      </c>
      <c r="D62" s="65" t="s">
        <v>236</v>
      </c>
      <c r="E62" s="65" t="s">
        <v>279</v>
      </c>
      <c r="F62" s="65" t="s">
        <v>7</v>
      </c>
      <c r="G62" s="65" t="s">
        <v>209</v>
      </c>
      <c r="H62" s="65" t="s">
        <v>216</v>
      </c>
      <c r="I62" s="65"/>
      <c r="J62" s="65"/>
      <c r="K62" s="65"/>
      <c r="L62" s="65"/>
      <c r="M62" s="139">
        <v>57.879108955313448</v>
      </c>
      <c r="N62" s="139">
        <v>57.14600595497113</v>
      </c>
      <c r="O62" s="139">
        <v>58.115920292139762</v>
      </c>
      <c r="P62" s="139">
        <v>56.275410503153175</v>
      </c>
      <c r="Q62" s="139">
        <v>54.456498621465691</v>
      </c>
      <c r="R62" s="139">
        <v>55.506154176583301</v>
      </c>
      <c r="S62" s="139">
        <v>56.590362248617545</v>
      </c>
      <c r="T62" s="139">
        <v>57.671853399036209</v>
      </c>
      <c r="U62" s="139">
        <v>53.822325775798959</v>
      </c>
      <c r="V62" s="139">
        <v>49.972798152561715</v>
      </c>
      <c r="W62" s="139">
        <v>46.123270529324465</v>
      </c>
      <c r="X62" s="139">
        <v>42.273742906087222</v>
      </c>
      <c r="Y62" s="139">
        <v>38.424215282849971</v>
      </c>
      <c r="Z62" s="139">
        <v>34.581793754564977</v>
      </c>
      <c r="AA62" s="139">
        <v>30.739372226279976</v>
      </c>
      <c r="AB62" s="139">
        <v>26.896950697994981</v>
      </c>
      <c r="AC62" s="139">
        <v>23.054529169709983</v>
      </c>
      <c r="AD62" s="139">
        <v>19.212107641424986</v>
      </c>
      <c r="AE62" s="139">
        <v>15.369686113139988</v>
      </c>
      <c r="AF62" s="139">
        <v>11.52726458485499</v>
      </c>
      <c r="AG62" s="139">
        <v>7.6848430565699957</v>
      </c>
      <c r="AH62" s="139">
        <v>3.8424215282850014</v>
      </c>
      <c r="AI62" s="139">
        <v>0</v>
      </c>
      <c r="AJ62" s="139">
        <v>0</v>
      </c>
      <c r="AK62" s="139">
        <v>0</v>
      </c>
      <c r="AL62" s="139">
        <v>0</v>
      </c>
      <c r="AM62" s="139">
        <v>0</v>
      </c>
      <c r="AN62" s="139">
        <v>0</v>
      </c>
      <c r="AO62" s="139">
        <v>0</v>
      </c>
      <c r="AP62" s="139">
        <v>0</v>
      </c>
      <c r="AQ62" s="139">
        <v>0</v>
      </c>
      <c r="AR62" s="139">
        <v>0</v>
      </c>
      <c r="AS62" s="140">
        <v>0</v>
      </c>
    </row>
    <row r="63" spans="1:45" x14ac:dyDescent="0.3">
      <c r="A63" s="62" t="s">
        <v>13</v>
      </c>
      <c r="B63" s="65" t="s">
        <v>234</v>
      </c>
      <c r="C63" s="65" t="s">
        <v>280</v>
      </c>
      <c r="D63" s="65" t="s">
        <v>236</v>
      </c>
      <c r="E63" s="65" t="s">
        <v>281</v>
      </c>
      <c r="F63" s="65" t="s">
        <v>7</v>
      </c>
      <c r="G63" s="65" t="s">
        <v>209</v>
      </c>
      <c r="H63" s="65" t="s">
        <v>216</v>
      </c>
      <c r="I63" s="65"/>
      <c r="J63" s="65"/>
      <c r="K63" s="65"/>
      <c r="L63" s="65"/>
      <c r="M63" s="139">
        <v>9.0634113967173988</v>
      </c>
      <c r="N63" s="139">
        <v>9.5137857663846024</v>
      </c>
      <c r="O63" s="139">
        <v>9.7102315598067719</v>
      </c>
      <c r="P63" s="139">
        <v>11.106222198230309</v>
      </c>
      <c r="Q63" s="139">
        <v>10.302583433019914</v>
      </c>
      <c r="R63" s="139">
        <v>10.65184101139929</v>
      </c>
      <c r="S63" s="139">
        <v>11.020394710393704</v>
      </c>
      <c r="T63" s="139">
        <v>11.417128919967878</v>
      </c>
      <c r="U63" s="139">
        <v>11.877020413554195</v>
      </c>
      <c r="V63" s="139">
        <v>12.336911907140513</v>
      </c>
      <c r="W63" s="139">
        <v>12.796803400726832</v>
      </c>
      <c r="X63" s="139">
        <v>13.256694894313149</v>
      </c>
      <c r="Y63" s="139">
        <v>13.716586387899467</v>
      </c>
      <c r="Z63" s="139">
        <v>14.905385819889073</v>
      </c>
      <c r="AA63" s="139">
        <v>16.094185251878681</v>
      </c>
      <c r="AB63" s="139">
        <v>17.282984683868289</v>
      </c>
      <c r="AC63" s="139">
        <v>18.471784115857893</v>
      </c>
      <c r="AD63" s="139">
        <v>19.660583547847502</v>
      </c>
      <c r="AE63" s="139">
        <v>20.84938297983711</v>
      </c>
      <c r="AF63" s="139">
        <v>22.038182411826718</v>
      </c>
      <c r="AG63" s="139">
        <v>23.226981843816326</v>
      </c>
      <c r="AH63" s="139">
        <v>24.41578127580593</v>
      </c>
      <c r="AI63" s="139">
        <v>25.604580707795538</v>
      </c>
      <c r="AJ63" s="139">
        <v>25.834575692602169</v>
      </c>
      <c r="AK63" s="139">
        <v>26.064570677408799</v>
      </c>
      <c r="AL63" s="139">
        <v>26.29456566221543</v>
      </c>
      <c r="AM63" s="139">
        <v>26.52456064702206</v>
      </c>
      <c r="AN63" s="139">
        <v>26.754555631828687</v>
      </c>
      <c r="AO63" s="139">
        <v>26.984550616635318</v>
      </c>
      <c r="AP63" s="139">
        <v>27.214545601441948</v>
      </c>
      <c r="AQ63" s="139">
        <v>27.444540586248579</v>
      </c>
      <c r="AR63" s="139">
        <v>27.674535571055209</v>
      </c>
      <c r="AS63" s="140">
        <v>27.90453055586184</v>
      </c>
    </row>
    <row r="64" spans="1:45" x14ac:dyDescent="0.3">
      <c r="A64" s="62" t="s">
        <v>13</v>
      </c>
      <c r="B64" s="65" t="s">
        <v>234</v>
      </c>
      <c r="C64" s="65" t="s">
        <v>282</v>
      </c>
      <c r="D64" s="65" t="s">
        <v>236</v>
      </c>
      <c r="E64" s="65" t="s">
        <v>283</v>
      </c>
      <c r="F64" s="65" t="s">
        <v>7</v>
      </c>
      <c r="G64" s="65" t="s">
        <v>209</v>
      </c>
      <c r="H64" s="65" t="s">
        <v>216</v>
      </c>
      <c r="I64" s="65"/>
      <c r="J64" s="65"/>
      <c r="K64" s="65"/>
      <c r="L64" s="65"/>
      <c r="M64" s="139">
        <v>1.0711848288175179</v>
      </c>
      <c r="N64" s="139">
        <v>2.1998690895089372</v>
      </c>
      <c r="O64" s="139">
        <v>2.838523923194602</v>
      </c>
      <c r="P64" s="139">
        <v>3.492028208111746</v>
      </c>
      <c r="Q64" s="139">
        <v>4.5353018787755452</v>
      </c>
      <c r="R64" s="139">
        <v>4.6227203675087809</v>
      </c>
      <c r="S64" s="139">
        <v>4.7130164943358235</v>
      </c>
      <c r="T64" s="139">
        <v>4.803086347714892</v>
      </c>
      <c r="U64" s="139">
        <v>4.8292493383305128</v>
      </c>
      <c r="V64" s="139">
        <v>4.8554123289461337</v>
      </c>
      <c r="W64" s="139">
        <v>4.8815753195617537</v>
      </c>
      <c r="X64" s="139">
        <v>4.9077383101773746</v>
      </c>
      <c r="Y64" s="139">
        <v>4.9339013007929955</v>
      </c>
      <c r="Z64" s="139">
        <v>5.9993036909295645</v>
      </c>
      <c r="AA64" s="139">
        <v>7.0647060810661335</v>
      </c>
      <c r="AB64" s="139">
        <v>8.1301084712027034</v>
      </c>
      <c r="AC64" s="139">
        <v>9.1955108613392724</v>
      </c>
      <c r="AD64" s="139">
        <v>10.260913251475841</v>
      </c>
      <c r="AE64" s="139">
        <v>11.32631564161241</v>
      </c>
      <c r="AF64" s="139">
        <v>12.391718031748979</v>
      </c>
      <c r="AG64" s="139">
        <v>13.457120421885548</v>
      </c>
      <c r="AH64" s="139">
        <v>14.522522812022117</v>
      </c>
      <c r="AI64" s="139">
        <v>15.587925202158685</v>
      </c>
      <c r="AJ64" s="139">
        <v>15.48425532789288</v>
      </c>
      <c r="AK64" s="139">
        <v>15.380585453627075</v>
      </c>
      <c r="AL64" s="139">
        <v>15.276915579361271</v>
      </c>
      <c r="AM64" s="139">
        <v>15.173245705095466</v>
      </c>
      <c r="AN64" s="139">
        <v>15.069575830829661</v>
      </c>
      <c r="AO64" s="139">
        <v>14.965905956563857</v>
      </c>
      <c r="AP64" s="139">
        <v>14.862236082298052</v>
      </c>
      <c r="AQ64" s="139">
        <v>14.758566208032248</v>
      </c>
      <c r="AR64" s="139">
        <v>14.654896333766443</v>
      </c>
      <c r="AS64" s="140">
        <v>14.551226459500638</v>
      </c>
    </row>
    <row r="65" spans="1:45" x14ac:dyDescent="0.3">
      <c r="A65" s="62" t="s">
        <v>13</v>
      </c>
      <c r="B65" s="65" t="s">
        <v>234</v>
      </c>
      <c r="C65" s="65" t="s">
        <v>284</v>
      </c>
      <c r="D65" s="65" t="s">
        <v>236</v>
      </c>
      <c r="E65" s="65" t="s">
        <v>285</v>
      </c>
      <c r="F65" s="65" t="s">
        <v>7</v>
      </c>
      <c r="G65" s="65" t="s">
        <v>209</v>
      </c>
      <c r="H65" s="65" t="s">
        <v>216</v>
      </c>
      <c r="I65" s="65"/>
      <c r="J65" s="65"/>
      <c r="K65" s="65"/>
      <c r="L65" s="65"/>
      <c r="M65" s="139">
        <v>0.52667255799790935</v>
      </c>
      <c r="N65" s="139">
        <v>0.79474547995546296</v>
      </c>
      <c r="O65" s="139">
        <v>0.68087004125093253</v>
      </c>
      <c r="P65" s="139">
        <v>0.82882731359998818</v>
      </c>
      <c r="Q65" s="139">
        <v>0.45900152145690726</v>
      </c>
      <c r="R65" s="139">
        <v>0.46784883094247826</v>
      </c>
      <c r="S65" s="139">
        <v>0.47698737578537809</v>
      </c>
      <c r="T65" s="139">
        <v>0.48610302030991742</v>
      </c>
      <c r="U65" s="139">
        <v>0.48875088208834322</v>
      </c>
      <c r="V65" s="139">
        <v>0.49139874386676907</v>
      </c>
      <c r="W65" s="139">
        <v>0.49404660564519487</v>
      </c>
      <c r="X65" s="139">
        <v>0.49669446742362072</v>
      </c>
      <c r="Y65" s="139">
        <v>0.49934232920204652</v>
      </c>
      <c r="Z65" s="139">
        <v>0.49009455309785865</v>
      </c>
      <c r="AA65" s="139">
        <v>0.48084677699367084</v>
      </c>
      <c r="AB65" s="139">
        <v>0.47159900088948303</v>
      </c>
      <c r="AC65" s="139">
        <v>0.46235122478529517</v>
      </c>
      <c r="AD65" s="139">
        <v>0.4531034486811073</v>
      </c>
      <c r="AE65" s="139">
        <v>0.44385567257691949</v>
      </c>
      <c r="AF65" s="139">
        <v>0.43460789647273168</v>
      </c>
      <c r="AG65" s="139">
        <v>0.42536012036854381</v>
      </c>
      <c r="AH65" s="139">
        <v>0.41611234426435595</v>
      </c>
      <c r="AI65" s="139">
        <v>0.40686456816016814</v>
      </c>
      <c r="AJ65" s="139">
        <v>0.39057819925146531</v>
      </c>
      <c r="AK65" s="139">
        <v>0.37429183034276248</v>
      </c>
      <c r="AL65" s="139">
        <v>0.3580054614340597</v>
      </c>
      <c r="AM65" s="139">
        <v>0.34171909252535687</v>
      </c>
      <c r="AN65" s="139">
        <v>0.32543272361665404</v>
      </c>
      <c r="AO65" s="139">
        <v>0.30914635470795127</v>
      </c>
      <c r="AP65" s="139">
        <v>0.29285998579924843</v>
      </c>
      <c r="AQ65" s="139">
        <v>0.2765736168905456</v>
      </c>
      <c r="AR65" s="139">
        <v>0.26028724798184277</v>
      </c>
      <c r="AS65" s="140">
        <v>0.24400087907313997</v>
      </c>
    </row>
    <row r="66" spans="1:45" x14ac:dyDescent="0.3">
      <c r="A66" s="62" t="s">
        <v>13</v>
      </c>
      <c r="B66" s="65" t="s">
        <v>234</v>
      </c>
      <c r="C66" s="65" t="s">
        <v>286</v>
      </c>
      <c r="D66" s="65" t="s">
        <v>236</v>
      </c>
      <c r="E66" s="65" t="s">
        <v>287</v>
      </c>
      <c r="F66" s="65" t="s">
        <v>7</v>
      </c>
      <c r="G66" s="65" t="s">
        <v>209</v>
      </c>
      <c r="H66" s="65" t="s">
        <v>216</v>
      </c>
      <c r="I66" s="65"/>
      <c r="J66" s="65"/>
      <c r="K66" s="65"/>
      <c r="L66" s="65"/>
      <c r="M66" s="139">
        <v>0</v>
      </c>
      <c r="N66" s="139">
        <v>0</v>
      </c>
      <c r="O66" s="139">
        <v>0</v>
      </c>
      <c r="P66" s="139">
        <v>0</v>
      </c>
      <c r="Q66" s="139">
        <v>0</v>
      </c>
      <c r="R66" s="139">
        <v>0</v>
      </c>
      <c r="S66" s="139">
        <v>0</v>
      </c>
      <c r="T66" s="139">
        <v>0</v>
      </c>
      <c r="U66" s="139">
        <v>0</v>
      </c>
      <c r="V66" s="139">
        <v>0</v>
      </c>
      <c r="W66" s="139">
        <v>0</v>
      </c>
      <c r="X66" s="139">
        <v>0</v>
      </c>
      <c r="Y66" s="139">
        <v>0</v>
      </c>
      <c r="Z66" s="139">
        <v>0</v>
      </c>
      <c r="AA66" s="139">
        <v>0</v>
      </c>
      <c r="AB66" s="139">
        <v>0</v>
      </c>
      <c r="AC66" s="139">
        <v>0</v>
      </c>
      <c r="AD66" s="139">
        <v>0</v>
      </c>
      <c r="AE66" s="139">
        <v>0</v>
      </c>
      <c r="AF66" s="139">
        <v>0</v>
      </c>
      <c r="AG66" s="139">
        <v>0</v>
      </c>
      <c r="AH66" s="139">
        <v>0</v>
      </c>
      <c r="AI66" s="139">
        <v>0</v>
      </c>
      <c r="AJ66" s="139">
        <v>0</v>
      </c>
      <c r="AK66" s="139">
        <v>0</v>
      </c>
      <c r="AL66" s="139">
        <v>0</v>
      </c>
      <c r="AM66" s="139">
        <v>0</v>
      </c>
      <c r="AN66" s="139">
        <v>0</v>
      </c>
      <c r="AO66" s="139">
        <v>0</v>
      </c>
      <c r="AP66" s="139">
        <v>0</v>
      </c>
      <c r="AQ66" s="139">
        <v>0</v>
      </c>
      <c r="AR66" s="139">
        <v>0</v>
      </c>
      <c r="AS66" s="140">
        <v>0</v>
      </c>
    </row>
    <row r="67" spans="1:45" x14ac:dyDescent="0.3">
      <c r="A67" s="62" t="s">
        <v>13</v>
      </c>
      <c r="B67" s="65" t="s">
        <v>234</v>
      </c>
      <c r="C67" s="65" t="s">
        <v>288</v>
      </c>
      <c r="D67" s="65" t="s">
        <v>236</v>
      </c>
      <c r="E67" s="65" t="s">
        <v>289</v>
      </c>
      <c r="F67" s="65" t="s">
        <v>7</v>
      </c>
      <c r="G67" s="65" t="s">
        <v>209</v>
      </c>
      <c r="H67" s="65" t="s">
        <v>216</v>
      </c>
      <c r="I67" s="65"/>
      <c r="J67" s="65"/>
      <c r="K67" s="65"/>
      <c r="L67" s="65"/>
      <c r="M67" s="139">
        <v>3.3564095283186308</v>
      </c>
      <c r="N67" s="139">
        <v>3.3137378284434615</v>
      </c>
      <c r="O67" s="139">
        <v>3.3701422177411851</v>
      </c>
      <c r="P67" s="139">
        <v>3.2633773458629536</v>
      </c>
      <c r="Q67" s="139">
        <v>3.1579419105216782</v>
      </c>
      <c r="R67" s="139">
        <v>3.2126241067396402</v>
      </c>
      <c r="S67" s="139">
        <v>3.2689977535305301</v>
      </c>
      <c r="T67" s="139">
        <v>3.325120618876221</v>
      </c>
      <c r="U67" s="139">
        <v>3.0992484765145791</v>
      </c>
      <c r="V67" s="139">
        <v>2.8733763341529373</v>
      </c>
      <c r="W67" s="139">
        <v>2.6475041917912954</v>
      </c>
      <c r="X67" s="139">
        <v>2.4216320494296539</v>
      </c>
      <c r="Y67" s="139">
        <v>2.1957599070680121</v>
      </c>
      <c r="Z67" s="139">
        <v>1.9761839163612109</v>
      </c>
      <c r="AA67" s="139">
        <v>1.7566079256544096</v>
      </c>
      <c r="AB67" s="139">
        <v>1.5370319349476085</v>
      </c>
      <c r="AC67" s="139">
        <v>1.3174559442408071</v>
      </c>
      <c r="AD67" s="139">
        <v>1.097879953534006</v>
      </c>
      <c r="AE67" s="139">
        <v>0.87830396282720491</v>
      </c>
      <c r="AF67" s="139">
        <v>0.65872797212040357</v>
      </c>
      <c r="AG67" s="139">
        <v>0.43915198141360245</v>
      </c>
      <c r="AH67" s="139">
        <v>0.21957599070680112</v>
      </c>
      <c r="AI67" s="139">
        <v>0</v>
      </c>
      <c r="AJ67" s="139">
        <v>0</v>
      </c>
      <c r="AK67" s="139">
        <v>0</v>
      </c>
      <c r="AL67" s="139">
        <v>0</v>
      </c>
      <c r="AM67" s="139">
        <v>0</v>
      </c>
      <c r="AN67" s="139">
        <v>0</v>
      </c>
      <c r="AO67" s="139">
        <v>0</v>
      </c>
      <c r="AP67" s="139">
        <v>0</v>
      </c>
      <c r="AQ67" s="139">
        <v>0</v>
      </c>
      <c r="AR67" s="139">
        <v>0</v>
      </c>
      <c r="AS67" s="140">
        <v>0</v>
      </c>
    </row>
    <row r="68" spans="1:45" x14ac:dyDescent="0.3">
      <c r="A68" s="62" t="s">
        <v>13</v>
      </c>
      <c r="B68" s="65" t="s">
        <v>234</v>
      </c>
      <c r="C68" s="65" t="s">
        <v>290</v>
      </c>
      <c r="D68" s="65" t="s">
        <v>236</v>
      </c>
      <c r="E68" s="65" t="s">
        <v>291</v>
      </c>
      <c r="F68" s="65" t="s">
        <v>7</v>
      </c>
      <c r="G68" s="65" t="s">
        <v>209</v>
      </c>
      <c r="H68" s="65" t="s">
        <v>216</v>
      </c>
      <c r="I68" s="65"/>
      <c r="J68" s="65"/>
      <c r="K68" s="65"/>
      <c r="L68" s="65"/>
      <c r="M68" s="139">
        <v>8.3407120629124432</v>
      </c>
      <c r="N68" s="139">
        <v>8.3011845811846605</v>
      </c>
      <c r="O68" s="139">
        <v>6.700997212428673</v>
      </c>
      <c r="P68" s="139">
        <v>7.7616948284177276</v>
      </c>
      <c r="Q68" s="139">
        <v>7.5581311533052622</v>
      </c>
      <c r="R68" s="139">
        <v>7.8143517994023108</v>
      </c>
      <c r="S68" s="139">
        <v>8.0847283716616314</v>
      </c>
      <c r="T68" s="139">
        <v>8.375778593041451</v>
      </c>
      <c r="U68" s="139">
        <v>8.6931085650782265</v>
      </c>
      <c r="V68" s="139">
        <v>9.010438537115002</v>
      </c>
      <c r="W68" s="139">
        <v>9.3277685091517757</v>
      </c>
      <c r="X68" s="139">
        <v>9.6450984811885512</v>
      </c>
      <c r="Y68" s="139">
        <v>9.9624284532253267</v>
      </c>
      <c r="Z68" s="139">
        <v>10.303279909908994</v>
      </c>
      <c r="AA68" s="139">
        <v>10.64413136659266</v>
      </c>
      <c r="AB68" s="139">
        <v>10.984982823276326</v>
      </c>
      <c r="AC68" s="139">
        <v>11.325834279959993</v>
      </c>
      <c r="AD68" s="139">
        <v>11.666685736643659</v>
      </c>
      <c r="AE68" s="139">
        <v>12.007537193327327</v>
      </c>
      <c r="AF68" s="139">
        <v>12.348388650010993</v>
      </c>
      <c r="AG68" s="139">
        <v>12.68924010669466</v>
      </c>
      <c r="AH68" s="139">
        <v>13.030091563378328</v>
      </c>
      <c r="AI68" s="139">
        <v>13.370943020061993</v>
      </c>
      <c r="AJ68" s="139">
        <v>13.572688836223866</v>
      </c>
      <c r="AK68" s="139">
        <v>13.774434652385741</v>
      </c>
      <c r="AL68" s="139">
        <v>13.976180468547614</v>
      </c>
      <c r="AM68" s="139">
        <v>14.177926284709489</v>
      </c>
      <c r="AN68" s="139">
        <v>14.379672100871362</v>
      </c>
      <c r="AO68" s="139">
        <v>14.581417917033235</v>
      </c>
      <c r="AP68" s="139">
        <v>14.78316373319511</v>
      </c>
      <c r="AQ68" s="139">
        <v>14.984909549356983</v>
      </c>
      <c r="AR68" s="139">
        <v>15.186655365518858</v>
      </c>
      <c r="AS68" s="140">
        <v>15.388401181680731</v>
      </c>
    </row>
    <row r="69" spans="1:45" x14ac:dyDescent="0.3">
      <c r="A69" s="62" t="s">
        <v>13</v>
      </c>
      <c r="B69" s="65" t="s">
        <v>234</v>
      </c>
      <c r="C69" s="65" t="s">
        <v>292</v>
      </c>
      <c r="D69" s="65" t="s">
        <v>236</v>
      </c>
      <c r="E69" s="65" t="s">
        <v>293</v>
      </c>
      <c r="F69" s="65" t="s">
        <v>7</v>
      </c>
      <c r="G69" s="65" t="s">
        <v>209</v>
      </c>
      <c r="H69" s="65" t="s">
        <v>216</v>
      </c>
      <c r="I69" s="65"/>
      <c r="J69" s="65"/>
      <c r="K69" s="65"/>
      <c r="L69" s="65"/>
      <c r="M69" s="139">
        <v>1.3578327995366846</v>
      </c>
      <c r="N69" s="139">
        <v>2.7884961928242529</v>
      </c>
      <c r="O69" s="139">
        <v>2.0794893183359315</v>
      </c>
      <c r="P69" s="139">
        <v>2.5778159854190794</v>
      </c>
      <c r="Q69" s="139">
        <v>2.9787146981615358</v>
      </c>
      <c r="R69" s="139">
        <v>3.0302934371685777</v>
      </c>
      <c r="S69" s="139">
        <v>3.0834676294250944</v>
      </c>
      <c r="T69" s="139">
        <v>3.1364052731959178</v>
      </c>
      <c r="U69" s="139">
        <v>3.1477825512218622</v>
      </c>
      <c r="V69" s="139">
        <v>3.1591598292478067</v>
      </c>
      <c r="W69" s="139">
        <v>3.1705371072737512</v>
      </c>
      <c r="X69" s="139">
        <v>3.1819143852996956</v>
      </c>
      <c r="Y69" s="139">
        <v>3.1932916633256401</v>
      </c>
      <c r="Z69" s="139">
        <v>3.130451964552325</v>
      </c>
      <c r="AA69" s="139">
        <v>3.0676122657790095</v>
      </c>
      <c r="AB69" s="139">
        <v>3.0047725670056944</v>
      </c>
      <c r="AC69" s="139">
        <v>2.9419328682323789</v>
      </c>
      <c r="AD69" s="139">
        <v>2.8790931694590638</v>
      </c>
      <c r="AE69" s="139">
        <v>2.8162534706857487</v>
      </c>
      <c r="AF69" s="139">
        <v>2.7534137719124332</v>
      </c>
      <c r="AG69" s="139">
        <v>2.6905740731391181</v>
      </c>
      <c r="AH69" s="139">
        <v>2.6277343743658026</v>
      </c>
      <c r="AI69" s="139">
        <v>2.5648946755924875</v>
      </c>
      <c r="AJ69" s="139">
        <v>2.4606394969284282</v>
      </c>
      <c r="AK69" s="139">
        <v>2.3563843182643684</v>
      </c>
      <c r="AL69" s="139">
        <v>2.2521291396003091</v>
      </c>
      <c r="AM69" s="139">
        <v>2.1478739609362494</v>
      </c>
      <c r="AN69" s="139">
        <v>2.0436187822721901</v>
      </c>
      <c r="AO69" s="139">
        <v>1.9393636036081303</v>
      </c>
      <c r="AP69" s="139">
        <v>1.835108424944071</v>
      </c>
      <c r="AQ69" s="139">
        <v>1.7308532462800115</v>
      </c>
      <c r="AR69" s="139">
        <v>1.6265980676159519</v>
      </c>
      <c r="AS69" s="140">
        <v>1.5223428889518924</v>
      </c>
    </row>
    <row r="70" spans="1:45" x14ac:dyDescent="0.3">
      <c r="A70" s="62" t="s">
        <v>13</v>
      </c>
      <c r="B70" s="65" t="s">
        <v>234</v>
      </c>
      <c r="C70" s="65" t="s">
        <v>294</v>
      </c>
      <c r="D70" s="65" t="s">
        <v>236</v>
      </c>
      <c r="E70" s="65" t="s">
        <v>295</v>
      </c>
      <c r="F70" s="65" t="s">
        <v>7</v>
      </c>
      <c r="G70" s="65" t="s">
        <v>209</v>
      </c>
      <c r="H70" s="65" t="s">
        <v>216</v>
      </c>
      <c r="I70" s="65"/>
      <c r="J70" s="65"/>
      <c r="K70" s="65"/>
      <c r="L70" s="65"/>
      <c r="M70" s="139">
        <v>0.97727367004619892</v>
      </c>
      <c r="N70" s="139">
        <v>9.7829231502130923E-2</v>
      </c>
      <c r="O70" s="139">
        <v>0.41878050784018589</v>
      </c>
      <c r="P70" s="139">
        <v>0.66369912375777396</v>
      </c>
      <c r="Q70" s="139">
        <v>8.3159389476244225E-2</v>
      </c>
      <c r="R70" s="139">
        <v>8.4599358348868212E-2</v>
      </c>
      <c r="S70" s="139">
        <v>8.6083868888489068E-2</v>
      </c>
      <c r="T70" s="139">
        <v>8.7561775496667965E-2</v>
      </c>
      <c r="U70" s="139">
        <v>8.7879404941046443E-2</v>
      </c>
      <c r="V70" s="139">
        <v>8.8197034385424922E-2</v>
      </c>
      <c r="W70" s="139">
        <v>8.8514663829803386E-2</v>
      </c>
      <c r="X70" s="139">
        <v>8.8832293274181864E-2</v>
      </c>
      <c r="Y70" s="139">
        <v>8.9149922718560343E-2</v>
      </c>
      <c r="Z70" s="139">
        <v>8.7395571760381874E-2</v>
      </c>
      <c r="AA70" s="139">
        <v>8.5641220802203405E-2</v>
      </c>
      <c r="AB70" s="139">
        <v>8.3886869844024922E-2</v>
      </c>
      <c r="AC70" s="139">
        <v>8.2132518885846453E-2</v>
      </c>
      <c r="AD70" s="139">
        <v>8.0378167927667984E-2</v>
      </c>
      <c r="AE70" s="139">
        <v>7.8623816969489516E-2</v>
      </c>
      <c r="AF70" s="139">
        <v>7.6869466011311047E-2</v>
      </c>
      <c r="AG70" s="139">
        <v>7.5115115053132564E-2</v>
      </c>
      <c r="AH70" s="139">
        <v>7.3360764094954095E-2</v>
      </c>
      <c r="AI70" s="139">
        <v>7.1606413136775626E-2</v>
      </c>
      <c r="AJ70" s="139">
        <v>6.8695829920198709E-2</v>
      </c>
      <c r="AK70" s="139">
        <v>6.5785246703621791E-2</v>
      </c>
      <c r="AL70" s="139">
        <v>6.2874663487044874E-2</v>
      </c>
      <c r="AM70" s="139">
        <v>5.996408027046795E-2</v>
      </c>
      <c r="AN70" s="139">
        <v>5.7053497053891025E-2</v>
      </c>
      <c r="AO70" s="139">
        <v>5.4142913837314108E-2</v>
      </c>
      <c r="AP70" s="139">
        <v>5.123233062073719E-2</v>
      </c>
      <c r="AQ70" s="139">
        <v>4.8321747404160273E-2</v>
      </c>
      <c r="AR70" s="139">
        <v>4.5411164187583355E-2</v>
      </c>
      <c r="AS70" s="140">
        <v>4.2500580971006431E-2</v>
      </c>
    </row>
    <row r="71" spans="1:45" x14ac:dyDescent="0.3">
      <c r="A71" s="62" t="s">
        <v>13</v>
      </c>
      <c r="B71" s="65" t="s">
        <v>234</v>
      </c>
      <c r="C71" s="65" t="s">
        <v>296</v>
      </c>
      <c r="D71" s="65" t="s">
        <v>236</v>
      </c>
      <c r="E71" s="65" t="s">
        <v>297</v>
      </c>
      <c r="F71" s="65" t="s">
        <v>7</v>
      </c>
      <c r="G71" s="65" t="s">
        <v>209</v>
      </c>
      <c r="H71" s="65" t="s">
        <v>216</v>
      </c>
      <c r="I71" s="65"/>
      <c r="J71" s="65"/>
      <c r="K71" s="65"/>
      <c r="L71" s="65"/>
      <c r="M71" s="139">
        <v>1.765790236787852</v>
      </c>
      <c r="N71" s="139">
        <v>0.60997724219147786</v>
      </c>
      <c r="O71" s="139">
        <v>1.0134301718032046</v>
      </c>
      <c r="P71" s="139">
        <v>1.5993393243476486</v>
      </c>
      <c r="Q71" s="139">
        <v>0.32496781067714098</v>
      </c>
      <c r="R71" s="139">
        <v>0.33059487858765663</v>
      </c>
      <c r="S71" s="139">
        <v>0.3363960051113854</v>
      </c>
      <c r="T71" s="139">
        <v>0.34217132498650754</v>
      </c>
      <c r="U71" s="139">
        <v>0.34341254796561271</v>
      </c>
      <c r="V71" s="139">
        <v>0.34465377094471783</v>
      </c>
      <c r="W71" s="139">
        <v>0.345894993923823</v>
      </c>
      <c r="X71" s="139">
        <v>0.34713621690292812</v>
      </c>
      <c r="Y71" s="139">
        <v>0.34837743988203329</v>
      </c>
      <c r="Z71" s="139">
        <v>0.34152183892549354</v>
      </c>
      <c r="AA71" s="139">
        <v>0.33466623796895378</v>
      </c>
      <c r="AB71" s="139">
        <v>0.32781063701241397</v>
      </c>
      <c r="AC71" s="139">
        <v>0.32095503605587422</v>
      </c>
      <c r="AD71" s="139">
        <v>0.31409943509933447</v>
      </c>
      <c r="AE71" s="139">
        <v>0.30724383414279471</v>
      </c>
      <c r="AF71" s="139">
        <v>0.30038823318625496</v>
      </c>
      <c r="AG71" s="139">
        <v>0.29353263222971515</v>
      </c>
      <c r="AH71" s="139">
        <v>0.2866770312731754</v>
      </c>
      <c r="AI71" s="139">
        <v>0.27982143031663564</v>
      </c>
      <c r="AJ71" s="139">
        <v>0.26844753902616592</v>
      </c>
      <c r="AK71" s="139">
        <v>0.25707364773569624</v>
      </c>
      <c r="AL71" s="139">
        <v>0.24569975644522654</v>
      </c>
      <c r="AM71" s="139">
        <v>0.23432586515475684</v>
      </c>
      <c r="AN71" s="139">
        <v>0.22295197386428714</v>
      </c>
      <c r="AO71" s="139">
        <v>0.21157808257381744</v>
      </c>
      <c r="AP71" s="139">
        <v>0.20020419128334774</v>
      </c>
      <c r="AQ71" s="139">
        <v>0.18883029999287804</v>
      </c>
      <c r="AR71" s="139">
        <v>0.17745640870240834</v>
      </c>
      <c r="AS71" s="140">
        <v>0.16608251741193863</v>
      </c>
    </row>
    <row r="72" spans="1:45" x14ac:dyDescent="0.3">
      <c r="A72" s="62" t="s">
        <v>13</v>
      </c>
      <c r="B72" s="65" t="s">
        <v>234</v>
      </c>
      <c r="C72" s="65" t="s">
        <v>298</v>
      </c>
      <c r="D72" s="65" t="s">
        <v>236</v>
      </c>
      <c r="E72" s="65" t="s">
        <v>299</v>
      </c>
      <c r="F72" s="65" t="s">
        <v>7</v>
      </c>
      <c r="G72" s="65" t="s">
        <v>209</v>
      </c>
      <c r="H72" s="65" t="s">
        <v>216</v>
      </c>
      <c r="I72" s="65"/>
      <c r="J72" s="65"/>
      <c r="K72" s="65"/>
      <c r="L72" s="65"/>
      <c r="M72" s="139">
        <v>0.10516757893460629</v>
      </c>
      <c r="N72" s="139">
        <v>0</v>
      </c>
      <c r="O72" s="139">
        <v>2.6682739746581034E-2</v>
      </c>
      <c r="P72" s="139">
        <v>4.03685579508372E-2</v>
      </c>
      <c r="Q72" s="139">
        <v>2.1860229937276454E-3</v>
      </c>
      <c r="R72" s="139">
        <v>2.2238756653938717E-3</v>
      </c>
      <c r="S72" s="139">
        <v>2.262899210353509E-3</v>
      </c>
      <c r="T72" s="139">
        <v>2.3017491568046436E-3</v>
      </c>
      <c r="U72" s="139">
        <v>2.3100987283114741E-3</v>
      </c>
      <c r="V72" s="139">
        <v>2.318448299818305E-3</v>
      </c>
      <c r="W72" s="139">
        <v>2.3267978713251355E-3</v>
      </c>
      <c r="X72" s="139">
        <v>2.3351474428319665E-3</v>
      </c>
      <c r="Y72" s="139">
        <v>2.343497014338797E-3</v>
      </c>
      <c r="Z72" s="139">
        <v>2.2973801349605301E-3</v>
      </c>
      <c r="AA72" s="139">
        <v>2.2512632555822636E-3</v>
      </c>
      <c r="AB72" s="139">
        <v>2.2051463762039966E-3</v>
      </c>
      <c r="AC72" s="139">
        <v>2.1590294968257297E-3</v>
      </c>
      <c r="AD72" s="139">
        <v>2.1129126174474627E-3</v>
      </c>
      <c r="AE72" s="139">
        <v>2.0667957380691962E-3</v>
      </c>
      <c r="AF72" s="139">
        <v>2.0206788586909293E-3</v>
      </c>
      <c r="AG72" s="139">
        <v>1.9745619793126623E-3</v>
      </c>
      <c r="AH72" s="139">
        <v>1.9284450999343958E-3</v>
      </c>
      <c r="AI72" s="139">
        <v>1.8823282205561289E-3</v>
      </c>
      <c r="AJ72" s="139">
        <v>1.8058172952515065E-3</v>
      </c>
      <c r="AK72" s="139">
        <v>1.7293063699468842E-3</v>
      </c>
      <c r="AL72" s="139">
        <v>1.6527954446422619E-3</v>
      </c>
      <c r="AM72" s="139">
        <v>1.5762845193376396E-3</v>
      </c>
      <c r="AN72" s="139">
        <v>1.499773594033017E-3</v>
      </c>
      <c r="AO72" s="139">
        <v>1.4232626687283949E-3</v>
      </c>
      <c r="AP72" s="139">
        <v>1.3467517434237724E-3</v>
      </c>
      <c r="AQ72" s="139">
        <v>1.2702408181191501E-3</v>
      </c>
      <c r="AR72" s="139">
        <v>1.1937298928145277E-3</v>
      </c>
      <c r="AS72" s="140">
        <v>1.1172189675099054E-3</v>
      </c>
    </row>
    <row r="73" spans="1:45" x14ac:dyDescent="0.3">
      <c r="A73" s="62" t="s">
        <v>13</v>
      </c>
      <c r="B73" s="65" t="s">
        <v>234</v>
      </c>
      <c r="C73" s="65" t="s">
        <v>300</v>
      </c>
      <c r="D73" s="65" t="s">
        <v>236</v>
      </c>
      <c r="E73" s="65" t="s">
        <v>301</v>
      </c>
      <c r="F73" s="65" t="s">
        <v>7</v>
      </c>
      <c r="G73" s="65" t="s">
        <v>209</v>
      </c>
      <c r="H73" s="65" t="s">
        <v>216</v>
      </c>
      <c r="I73" s="65"/>
      <c r="J73" s="65"/>
      <c r="K73" s="65"/>
      <c r="L73" s="65"/>
      <c r="M73" s="139">
        <v>0.51702779377483876</v>
      </c>
      <c r="N73" s="139">
        <v>0</v>
      </c>
      <c r="O73" s="139">
        <v>0</v>
      </c>
      <c r="P73" s="139">
        <v>2.631516446733977E-2</v>
      </c>
      <c r="Q73" s="139">
        <v>0</v>
      </c>
      <c r="R73" s="139">
        <v>0</v>
      </c>
      <c r="S73" s="139">
        <v>0</v>
      </c>
      <c r="T73" s="139">
        <v>0</v>
      </c>
      <c r="U73" s="139">
        <v>0</v>
      </c>
      <c r="V73" s="139">
        <v>0</v>
      </c>
      <c r="W73" s="139">
        <v>0</v>
      </c>
      <c r="X73" s="139">
        <v>0</v>
      </c>
      <c r="Y73" s="139">
        <v>0</v>
      </c>
      <c r="Z73" s="139">
        <v>0</v>
      </c>
      <c r="AA73" s="139">
        <v>0</v>
      </c>
      <c r="AB73" s="139">
        <v>0</v>
      </c>
      <c r="AC73" s="139">
        <v>0</v>
      </c>
      <c r="AD73" s="139">
        <v>0</v>
      </c>
      <c r="AE73" s="139">
        <v>0</v>
      </c>
      <c r="AF73" s="139">
        <v>0</v>
      </c>
      <c r="AG73" s="139">
        <v>0</v>
      </c>
      <c r="AH73" s="139">
        <v>0</v>
      </c>
      <c r="AI73" s="139">
        <v>0</v>
      </c>
      <c r="AJ73" s="139">
        <v>0</v>
      </c>
      <c r="AK73" s="139">
        <v>0</v>
      </c>
      <c r="AL73" s="139">
        <v>0</v>
      </c>
      <c r="AM73" s="139">
        <v>0</v>
      </c>
      <c r="AN73" s="139">
        <v>0</v>
      </c>
      <c r="AO73" s="139">
        <v>0</v>
      </c>
      <c r="AP73" s="139">
        <v>0</v>
      </c>
      <c r="AQ73" s="139">
        <v>0</v>
      </c>
      <c r="AR73" s="139">
        <v>0</v>
      </c>
      <c r="AS73" s="140">
        <v>0</v>
      </c>
    </row>
    <row r="74" spans="1:45" x14ac:dyDescent="0.3">
      <c r="A74" s="62" t="s">
        <v>13</v>
      </c>
      <c r="B74" s="65" t="s">
        <v>234</v>
      </c>
      <c r="C74" s="65" t="s">
        <v>302</v>
      </c>
      <c r="D74" s="65" t="s">
        <v>236</v>
      </c>
      <c r="E74" s="65" t="s">
        <v>303</v>
      </c>
      <c r="F74" s="65" t="s">
        <v>7</v>
      </c>
      <c r="G74" s="65" t="s">
        <v>209</v>
      </c>
      <c r="H74" s="65" t="s">
        <v>216</v>
      </c>
      <c r="I74" s="65"/>
      <c r="J74" s="65"/>
      <c r="K74" s="65"/>
      <c r="L74" s="65"/>
      <c r="M74" s="139">
        <v>0.56878031675224983</v>
      </c>
      <c r="N74" s="139">
        <v>2.0610210304363776</v>
      </c>
      <c r="O74" s="139">
        <v>1.3423651827259164</v>
      </c>
      <c r="P74" s="139">
        <v>1.1632180140178747</v>
      </c>
      <c r="Q74" s="139">
        <v>0.73041260443719447</v>
      </c>
      <c r="R74" s="139">
        <v>0.74993021653564973</v>
      </c>
      <c r="S74" s="139">
        <v>0.77023758647257312</v>
      </c>
      <c r="T74" s="139">
        <v>0.79064399293331988</v>
      </c>
      <c r="U74" s="139">
        <v>0.80051231125848277</v>
      </c>
      <c r="V74" s="139">
        <v>0.81038062958364565</v>
      </c>
      <c r="W74" s="139">
        <v>0.82024894790880853</v>
      </c>
      <c r="X74" s="139">
        <v>0.83011726623397142</v>
      </c>
      <c r="Y74" s="139">
        <v>0.8399855845591343</v>
      </c>
      <c r="Z74" s="139">
        <v>0.8463087080396966</v>
      </c>
      <c r="AA74" s="139">
        <v>0.8526318315202589</v>
      </c>
      <c r="AB74" s="139">
        <v>0.8589549550008212</v>
      </c>
      <c r="AC74" s="139">
        <v>0.86527807848138349</v>
      </c>
      <c r="AD74" s="139">
        <v>0.8716012019619459</v>
      </c>
      <c r="AE74" s="139">
        <v>0.8779243254425082</v>
      </c>
      <c r="AF74" s="139">
        <v>0.8842474489230705</v>
      </c>
      <c r="AG74" s="139">
        <v>0.8905705724036328</v>
      </c>
      <c r="AH74" s="139">
        <v>0.8968936958841951</v>
      </c>
      <c r="AI74" s="139">
        <v>0.9032168193647574</v>
      </c>
      <c r="AJ74" s="139">
        <v>0.89739931671176976</v>
      </c>
      <c r="AK74" s="139">
        <v>0.89158181405878212</v>
      </c>
      <c r="AL74" s="139">
        <v>0.88576431140579437</v>
      </c>
      <c r="AM74" s="139">
        <v>0.87994680875280673</v>
      </c>
      <c r="AN74" s="139">
        <v>0.87412930609981909</v>
      </c>
      <c r="AO74" s="139">
        <v>0.86831180344683145</v>
      </c>
      <c r="AP74" s="139">
        <v>0.86249430079384382</v>
      </c>
      <c r="AQ74" s="139">
        <v>0.85667679814085607</v>
      </c>
      <c r="AR74" s="139">
        <v>0.85085929548786843</v>
      </c>
      <c r="AS74" s="140">
        <v>0.84504179283488079</v>
      </c>
    </row>
    <row r="75" spans="1:45" x14ac:dyDescent="0.3">
      <c r="A75" s="62" t="s">
        <v>13</v>
      </c>
      <c r="B75" s="65" t="s">
        <v>234</v>
      </c>
      <c r="C75" s="65" t="s">
        <v>304</v>
      </c>
      <c r="D75" s="65" t="s">
        <v>236</v>
      </c>
      <c r="E75" s="65" t="s">
        <v>305</v>
      </c>
      <c r="F75" s="65" t="s">
        <v>7</v>
      </c>
      <c r="G75" s="65" t="s">
        <v>209</v>
      </c>
      <c r="H75" s="65" t="s">
        <v>216</v>
      </c>
      <c r="I75" s="65"/>
      <c r="J75" s="65"/>
      <c r="K75" s="65"/>
      <c r="L75" s="65"/>
      <c r="M75" s="139">
        <v>6.6146538648375608E-3</v>
      </c>
      <c r="N75" s="139">
        <v>5.8271950714045263E-6</v>
      </c>
      <c r="O75" s="139">
        <v>0</v>
      </c>
      <c r="P75" s="139">
        <v>3.1777575361251975E-2</v>
      </c>
      <c r="Q75" s="139">
        <v>2.9641431260195609E-4</v>
      </c>
      <c r="R75" s="139">
        <v>3.0433490370163053E-4</v>
      </c>
      <c r="S75" s="139">
        <v>3.1257599245617756E-4</v>
      </c>
      <c r="T75" s="139">
        <v>3.2085727197818023E-4</v>
      </c>
      <c r="U75" s="139">
        <v>3.2486200954037541E-4</v>
      </c>
      <c r="V75" s="139">
        <v>3.2886674710257054E-4</v>
      </c>
      <c r="W75" s="139">
        <v>3.3287148466476572E-4</v>
      </c>
      <c r="X75" s="139">
        <v>3.3687622222696085E-4</v>
      </c>
      <c r="Y75" s="139">
        <v>3.4088095978915603E-4</v>
      </c>
      <c r="Z75" s="139">
        <v>3.4344699477897162E-4</v>
      </c>
      <c r="AA75" s="139">
        <v>3.460130297687872E-4</v>
      </c>
      <c r="AB75" s="139">
        <v>3.4857906475860273E-4</v>
      </c>
      <c r="AC75" s="139">
        <v>3.5114509974841832E-4</v>
      </c>
      <c r="AD75" s="139">
        <v>3.537111347382339E-4</v>
      </c>
      <c r="AE75" s="139">
        <v>3.5627716972804949E-4</v>
      </c>
      <c r="AF75" s="139">
        <v>3.5884320471786508E-4</v>
      </c>
      <c r="AG75" s="139">
        <v>3.6140923970768061E-4</v>
      </c>
      <c r="AH75" s="139">
        <v>3.6397527469749619E-4</v>
      </c>
      <c r="AI75" s="139">
        <v>3.6654130968731178E-4</v>
      </c>
      <c r="AJ75" s="139">
        <v>3.6418046454379994E-4</v>
      </c>
      <c r="AK75" s="139">
        <v>3.618196194002881E-4</v>
      </c>
      <c r="AL75" s="139">
        <v>3.5945877425677621E-4</v>
      </c>
      <c r="AM75" s="139">
        <v>3.5709792911326437E-4</v>
      </c>
      <c r="AN75" s="139">
        <v>3.5473708396975253E-4</v>
      </c>
      <c r="AO75" s="139">
        <v>3.5237623882624069E-4</v>
      </c>
      <c r="AP75" s="139">
        <v>3.5001539368272885E-4</v>
      </c>
      <c r="AQ75" s="139">
        <v>3.4765454853921695E-4</v>
      </c>
      <c r="AR75" s="139">
        <v>3.4529370339570511E-4</v>
      </c>
      <c r="AS75" s="140">
        <v>3.4293285825219328E-4</v>
      </c>
    </row>
    <row r="76" spans="1:45" x14ac:dyDescent="0.3">
      <c r="A76" s="62" t="s">
        <v>13</v>
      </c>
      <c r="B76" s="65" t="s">
        <v>234</v>
      </c>
      <c r="C76" s="65" t="s">
        <v>306</v>
      </c>
      <c r="D76" s="65" t="s">
        <v>236</v>
      </c>
      <c r="E76" s="65" t="s">
        <v>307</v>
      </c>
      <c r="F76" s="65" t="s">
        <v>7</v>
      </c>
      <c r="G76" s="65" t="s">
        <v>209</v>
      </c>
      <c r="H76" s="65" t="s">
        <v>216</v>
      </c>
      <c r="I76" s="65"/>
      <c r="J76" s="65"/>
      <c r="K76" s="65"/>
      <c r="L76" s="65"/>
      <c r="M76" s="139">
        <v>0</v>
      </c>
      <c r="N76" s="139">
        <v>0</v>
      </c>
      <c r="O76" s="139">
        <v>0</v>
      </c>
      <c r="P76" s="139">
        <v>0</v>
      </c>
      <c r="Q76" s="139">
        <v>0</v>
      </c>
      <c r="R76" s="139">
        <v>0</v>
      </c>
      <c r="S76" s="139">
        <v>0</v>
      </c>
      <c r="T76" s="139">
        <v>0</v>
      </c>
      <c r="U76" s="139">
        <v>8.8455417423044577E-3</v>
      </c>
      <c r="V76" s="139">
        <v>1.7691083484608915E-2</v>
      </c>
      <c r="W76" s="139">
        <v>2.6536625226913375E-2</v>
      </c>
      <c r="X76" s="139">
        <v>3.5382166969217831E-2</v>
      </c>
      <c r="Y76" s="139">
        <v>4.422770871152229E-2</v>
      </c>
      <c r="Z76" s="139">
        <v>5.2713271564290703E-2</v>
      </c>
      <c r="AA76" s="139">
        <v>6.119883441705911E-2</v>
      </c>
      <c r="AB76" s="139">
        <v>6.9684397269827517E-2</v>
      </c>
      <c r="AC76" s="139">
        <v>7.816996012259593E-2</v>
      </c>
      <c r="AD76" s="139">
        <v>8.6655522975364344E-2</v>
      </c>
      <c r="AE76" s="139">
        <v>9.5141085828132743E-2</v>
      </c>
      <c r="AF76" s="139">
        <v>0.10362664868090116</v>
      </c>
      <c r="AG76" s="139">
        <v>0.11211221153366957</v>
      </c>
      <c r="AH76" s="139">
        <v>0.12059777438643798</v>
      </c>
      <c r="AI76" s="139">
        <v>0.1290833372392064</v>
      </c>
      <c r="AJ76" s="139">
        <v>0.14435449437172354</v>
      </c>
      <c r="AK76" s="139">
        <v>0.15962565150424066</v>
      </c>
      <c r="AL76" s="139">
        <v>0.1748968086367578</v>
      </c>
      <c r="AM76" s="139">
        <v>0.19016796576927492</v>
      </c>
      <c r="AN76" s="139">
        <v>0.20543912290179206</v>
      </c>
      <c r="AO76" s="139">
        <v>0.2207102800343092</v>
      </c>
      <c r="AP76" s="139">
        <v>0.23598143716682635</v>
      </c>
      <c r="AQ76" s="139">
        <v>0.25125259429934343</v>
      </c>
      <c r="AR76" s="139">
        <v>0.26652375143186058</v>
      </c>
      <c r="AS76" s="140">
        <v>0.28179490856437772</v>
      </c>
    </row>
    <row r="77" spans="1:45" x14ac:dyDescent="0.3">
      <c r="A77" s="62" t="s">
        <v>13</v>
      </c>
      <c r="B77" s="65" t="s">
        <v>234</v>
      </c>
      <c r="C77" s="65" t="s">
        <v>308</v>
      </c>
      <c r="D77" s="65" t="s">
        <v>236</v>
      </c>
      <c r="E77" s="65" t="s">
        <v>309</v>
      </c>
      <c r="F77" s="65" t="s">
        <v>7</v>
      </c>
      <c r="G77" s="65" t="s">
        <v>209</v>
      </c>
      <c r="H77" s="65" t="s">
        <v>216</v>
      </c>
      <c r="I77" s="65"/>
      <c r="J77" s="65"/>
      <c r="K77" s="65"/>
      <c r="L77" s="65"/>
      <c r="M77" s="139">
        <v>0</v>
      </c>
      <c r="N77" s="139">
        <v>1.324862420440996E-4</v>
      </c>
      <c r="O77" s="139">
        <v>0</v>
      </c>
      <c r="P77" s="139">
        <v>3.4632963560264005E-3</v>
      </c>
      <c r="Q77" s="139">
        <v>0</v>
      </c>
      <c r="R77" s="139">
        <v>0</v>
      </c>
      <c r="S77" s="139">
        <v>0</v>
      </c>
      <c r="T77" s="139">
        <v>0</v>
      </c>
      <c r="U77" s="139">
        <v>0</v>
      </c>
      <c r="V77" s="139">
        <v>0</v>
      </c>
      <c r="W77" s="139">
        <v>0</v>
      </c>
      <c r="X77" s="139">
        <v>0</v>
      </c>
      <c r="Y77" s="139">
        <v>0</v>
      </c>
      <c r="Z77" s="139">
        <v>0</v>
      </c>
      <c r="AA77" s="139">
        <v>0</v>
      </c>
      <c r="AB77" s="139">
        <v>0</v>
      </c>
      <c r="AC77" s="139">
        <v>0</v>
      </c>
      <c r="AD77" s="139">
        <v>0</v>
      </c>
      <c r="AE77" s="139">
        <v>0</v>
      </c>
      <c r="AF77" s="139">
        <v>0</v>
      </c>
      <c r="AG77" s="139">
        <v>0</v>
      </c>
      <c r="AH77" s="139">
        <v>0</v>
      </c>
      <c r="AI77" s="139">
        <v>0</v>
      </c>
      <c r="AJ77" s="139">
        <v>0</v>
      </c>
      <c r="AK77" s="139">
        <v>0</v>
      </c>
      <c r="AL77" s="139">
        <v>0</v>
      </c>
      <c r="AM77" s="139">
        <v>0</v>
      </c>
      <c r="AN77" s="139">
        <v>0</v>
      </c>
      <c r="AO77" s="139">
        <v>0</v>
      </c>
      <c r="AP77" s="139">
        <v>0</v>
      </c>
      <c r="AQ77" s="139">
        <v>0</v>
      </c>
      <c r="AR77" s="139">
        <v>0</v>
      </c>
      <c r="AS77" s="140">
        <v>0</v>
      </c>
    </row>
    <row r="78" spans="1:45" x14ac:dyDescent="0.3">
      <c r="A78" s="62" t="s">
        <v>13</v>
      </c>
      <c r="B78" s="65" t="s">
        <v>234</v>
      </c>
      <c r="C78" s="65" t="s">
        <v>310</v>
      </c>
      <c r="D78" s="65" t="s">
        <v>236</v>
      </c>
      <c r="E78" s="65" t="s">
        <v>311</v>
      </c>
      <c r="F78" s="65" t="s">
        <v>7</v>
      </c>
      <c r="G78" s="65" t="s">
        <v>209</v>
      </c>
      <c r="H78" s="65" t="s">
        <v>216</v>
      </c>
      <c r="I78" s="65"/>
      <c r="J78" s="65"/>
      <c r="K78" s="65"/>
      <c r="L78" s="65"/>
      <c r="M78" s="139">
        <v>0</v>
      </c>
      <c r="N78" s="139">
        <v>0</v>
      </c>
      <c r="O78" s="139">
        <v>0</v>
      </c>
      <c r="P78" s="139">
        <v>0</v>
      </c>
      <c r="Q78" s="139">
        <v>0</v>
      </c>
      <c r="R78" s="139">
        <v>0</v>
      </c>
      <c r="S78" s="139">
        <v>0</v>
      </c>
      <c r="T78" s="139">
        <v>0</v>
      </c>
      <c r="U78" s="139">
        <v>0</v>
      </c>
      <c r="V78" s="139">
        <v>0</v>
      </c>
      <c r="W78" s="139">
        <v>0</v>
      </c>
      <c r="X78" s="139">
        <v>0</v>
      </c>
      <c r="Y78" s="139">
        <v>0</v>
      </c>
      <c r="Z78" s="139">
        <v>0</v>
      </c>
      <c r="AA78" s="139">
        <v>0</v>
      </c>
      <c r="AB78" s="139">
        <v>0</v>
      </c>
      <c r="AC78" s="139">
        <v>0</v>
      </c>
      <c r="AD78" s="139">
        <v>0</v>
      </c>
      <c r="AE78" s="139">
        <v>0</v>
      </c>
      <c r="AF78" s="139">
        <v>0</v>
      </c>
      <c r="AG78" s="139">
        <v>0</v>
      </c>
      <c r="AH78" s="139">
        <v>0</v>
      </c>
      <c r="AI78" s="139">
        <v>0</v>
      </c>
      <c r="AJ78" s="139">
        <v>0</v>
      </c>
      <c r="AK78" s="139">
        <v>0</v>
      </c>
      <c r="AL78" s="139">
        <v>0</v>
      </c>
      <c r="AM78" s="139">
        <v>0</v>
      </c>
      <c r="AN78" s="139">
        <v>0</v>
      </c>
      <c r="AO78" s="139">
        <v>0</v>
      </c>
      <c r="AP78" s="139">
        <v>0</v>
      </c>
      <c r="AQ78" s="139">
        <v>0</v>
      </c>
      <c r="AR78" s="139">
        <v>0</v>
      </c>
      <c r="AS78" s="140">
        <v>0</v>
      </c>
    </row>
    <row r="79" spans="1:45" ht="15" thickBot="1" x14ac:dyDescent="0.35">
      <c r="A79" s="64" t="s">
        <v>13</v>
      </c>
      <c r="B79" s="68" t="s">
        <v>234</v>
      </c>
      <c r="C79" s="68" t="s">
        <v>312</v>
      </c>
      <c r="D79" s="68" t="s">
        <v>236</v>
      </c>
      <c r="E79" s="68" t="s">
        <v>313</v>
      </c>
      <c r="F79" s="68" t="s">
        <v>7</v>
      </c>
      <c r="G79" s="68" t="s">
        <v>209</v>
      </c>
      <c r="H79" s="68" t="s">
        <v>216</v>
      </c>
      <c r="I79" s="68"/>
      <c r="J79" s="68"/>
      <c r="K79" s="68"/>
      <c r="L79" s="68"/>
      <c r="M79" s="143">
        <v>0</v>
      </c>
      <c r="N79" s="143">
        <v>0</v>
      </c>
      <c r="O79" s="143">
        <v>0</v>
      </c>
      <c r="P79" s="143">
        <v>0</v>
      </c>
      <c r="Q79" s="143">
        <v>0</v>
      </c>
      <c r="R79" s="143">
        <v>0</v>
      </c>
      <c r="S79" s="143">
        <v>0</v>
      </c>
      <c r="T79" s="143">
        <v>0</v>
      </c>
      <c r="U79" s="143">
        <v>0</v>
      </c>
      <c r="V79" s="143">
        <v>0</v>
      </c>
      <c r="W79" s="143">
        <v>0</v>
      </c>
      <c r="X79" s="143">
        <v>0</v>
      </c>
      <c r="Y79" s="143">
        <v>0</v>
      </c>
      <c r="Z79" s="143">
        <v>0</v>
      </c>
      <c r="AA79" s="143">
        <v>0</v>
      </c>
      <c r="AB79" s="143">
        <v>0</v>
      </c>
      <c r="AC79" s="143">
        <v>0</v>
      </c>
      <c r="AD79" s="143">
        <v>0</v>
      </c>
      <c r="AE79" s="143">
        <v>0</v>
      </c>
      <c r="AF79" s="143">
        <v>0</v>
      </c>
      <c r="AG79" s="143">
        <v>0</v>
      </c>
      <c r="AH79" s="143">
        <v>0</v>
      </c>
      <c r="AI79" s="143">
        <v>0</v>
      </c>
      <c r="AJ79" s="143">
        <v>0</v>
      </c>
      <c r="AK79" s="143">
        <v>0</v>
      </c>
      <c r="AL79" s="143">
        <v>0</v>
      </c>
      <c r="AM79" s="143">
        <v>0</v>
      </c>
      <c r="AN79" s="143">
        <v>0</v>
      </c>
      <c r="AO79" s="143">
        <v>0</v>
      </c>
      <c r="AP79" s="143">
        <v>0</v>
      </c>
      <c r="AQ79" s="143">
        <v>0</v>
      </c>
      <c r="AR79" s="143">
        <v>0</v>
      </c>
      <c r="AS79" s="1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25" bestFit="1" customWidth="1"/>
  </cols>
  <sheetData>
    <row r="1" spans="1:2" x14ac:dyDescent="0.3">
      <c r="A1" s="2" t="s">
        <v>14</v>
      </c>
      <c r="B1" s="2" t="s">
        <v>15</v>
      </c>
    </row>
    <row r="2" spans="1:2" x14ac:dyDescent="0.3">
      <c r="A2" t="s">
        <v>16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20"/>
  <sheetViews>
    <sheetView workbookViewId="0"/>
  </sheetViews>
  <sheetFormatPr baseColWidth="10" defaultColWidth="8.88671875" defaultRowHeight="14.4" x14ac:dyDescent="0.3"/>
  <cols>
    <col min="2" max="2" width="41.5546875" bestFit="1" customWidth="1"/>
    <col min="3" max="3" width="16.88671875" customWidth="1"/>
    <col min="4" max="4" width="32.5546875" bestFit="1" customWidth="1"/>
    <col min="6" max="6" width="19.44140625" bestFit="1" customWidth="1"/>
  </cols>
  <sheetData>
    <row r="1" spans="1:4" ht="15" thickBot="1" x14ac:dyDescent="0.35">
      <c r="A1" s="10" t="s">
        <v>17</v>
      </c>
      <c r="B1" s="11" t="s">
        <v>18</v>
      </c>
      <c r="C1" s="11" t="s">
        <v>19</v>
      </c>
      <c r="D1" s="12" t="s">
        <v>20</v>
      </c>
    </row>
    <row r="2" spans="1:4" x14ac:dyDescent="0.3">
      <c r="A2" s="21" t="s">
        <v>10</v>
      </c>
      <c r="B2" s="22" t="s">
        <v>21</v>
      </c>
      <c r="C2" s="29" t="s">
        <v>22</v>
      </c>
      <c r="D2" s="13">
        <v>1</v>
      </c>
    </row>
    <row r="3" spans="1:4" x14ac:dyDescent="0.3">
      <c r="A3" s="7" t="s">
        <v>10</v>
      </c>
      <c r="B3" s="6" t="s">
        <v>23</v>
      </c>
      <c r="C3" s="26" t="s">
        <v>24</v>
      </c>
      <c r="D3" s="3">
        <v>1</v>
      </c>
    </row>
    <row r="4" spans="1:4" x14ac:dyDescent="0.3">
      <c r="A4" s="7" t="s">
        <v>10</v>
      </c>
      <c r="B4" s="6" t="s">
        <v>25</v>
      </c>
      <c r="C4" s="26" t="s">
        <v>26</v>
      </c>
      <c r="D4" s="3">
        <v>1</v>
      </c>
    </row>
    <row r="5" spans="1:4" x14ac:dyDescent="0.3">
      <c r="A5" s="7" t="s">
        <v>10</v>
      </c>
      <c r="B5" s="6" t="s">
        <v>27</v>
      </c>
      <c r="C5" s="26" t="s">
        <v>28</v>
      </c>
      <c r="D5" s="3">
        <v>1</v>
      </c>
    </row>
    <row r="6" spans="1:4" x14ac:dyDescent="0.3">
      <c r="A6" s="7" t="s">
        <v>10</v>
      </c>
      <c r="B6" s="26" t="s">
        <v>29</v>
      </c>
      <c r="C6" s="6" t="s">
        <v>30</v>
      </c>
      <c r="D6" s="3">
        <v>1</v>
      </c>
    </row>
    <row r="7" spans="1:4" x14ac:dyDescent="0.3">
      <c r="A7" s="7" t="s">
        <v>10</v>
      </c>
      <c r="B7" s="6" t="s">
        <v>31</v>
      </c>
      <c r="C7" s="26" t="s">
        <v>32</v>
      </c>
      <c r="D7" s="3">
        <v>1</v>
      </c>
    </row>
    <row r="8" spans="1:4" x14ac:dyDescent="0.3">
      <c r="A8" s="7" t="s">
        <v>10</v>
      </c>
      <c r="B8" s="6" t="s">
        <v>33</v>
      </c>
      <c r="C8" s="26" t="s">
        <v>34</v>
      </c>
      <c r="D8" s="3">
        <v>1</v>
      </c>
    </row>
    <row r="9" spans="1:4" x14ac:dyDescent="0.3">
      <c r="A9" s="7" t="s">
        <v>10</v>
      </c>
      <c r="B9" s="6" t="s">
        <v>35</v>
      </c>
      <c r="C9" s="26" t="s">
        <v>36</v>
      </c>
      <c r="D9" s="3">
        <v>1</v>
      </c>
    </row>
    <row r="10" spans="1:4" ht="15" thickBot="1" x14ac:dyDescent="0.35">
      <c r="A10" s="8" t="s">
        <v>10</v>
      </c>
      <c r="B10" s="9" t="s">
        <v>37</v>
      </c>
      <c r="C10" s="27" t="s">
        <v>38</v>
      </c>
      <c r="D10" s="4">
        <v>1</v>
      </c>
    </row>
    <row r="11" spans="1:4" x14ac:dyDescent="0.3">
      <c r="A11" s="21" t="s">
        <v>13</v>
      </c>
      <c r="B11" s="22" t="s">
        <v>21</v>
      </c>
      <c r="C11" s="29" t="s">
        <v>22</v>
      </c>
      <c r="D11" s="13">
        <v>1</v>
      </c>
    </row>
    <row r="12" spans="1:4" x14ac:dyDescent="0.3">
      <c r="A12" s="7" t="s">
        <v>13</v>
      </c>
      <c r="B12" s="6" t="s">
        <v>23</v>
      </c>
      <c r="C12" s="26" t="s">
        <v>24</v>
      </c>
      <c r="D12" s="3">
        <v>1</v>
      </c>
    </row>
    <row r="13" spans="1:4" x14ac:dyDescent="0.3">
      <c r="A13" s="7" t="s">
        <v>13</v>
      </c>
      <c r="B13" s="6" t="s">
        <v>25</v>
      </c>
      <c r="C13" s="26" t="s">
        <v>26</v>
      </c>
      <c r="D13" s="3">
        <v>1</v>
      </c>
    </row>
    <row r="14" spans="1:4" x14ac:dyDescent="0.3">
      <c r="A14" s="7" t="s">
        <v>13</v>
      </c>
      <c r="B14" s="6" t="s">
        <v>27</v>
      </c>
      <c r="C14" s="26" t="s">
        <v>28</v>
      </c>
      <c r="D14" s="3">
        <v>1</v>
      </c>
    </row>
    <row r="15" spans="1:4" x14ac:dyDescent="0.3">
      <c r="A15" s="7" t="s">
        <v>13</v>
      </c>
      <c r="B15" s="26" t="s">
        <v>29</v>
      </c>
      <c r="C15" s="6" t="s">
        <v>30</v>
      </c>
      <c r="D15" s="3">
        <v>1</v>
      </c>
    </row>
    <row r="16" spans="1:4" x14ac:dyDescent="0.3">
      <c r="A16" s="7" t="s">
        <v>13</v>
      </c>
      <c r="B16" s="6" t="s">
        <v>31</v>
      </c>
      <c r="C16" s="26" t="s">
        <v>32</v>
      </c>
      <c r="D16" s="3">
        <v>1</v>
      </c>
    </row>
    <row r="17" spans="1:4" x14ac:dyDescent="0.3">
      <c r="A17" s="7" t="s">
        <v>13</v>
      </c>
      <c r="B17" s="6" t="s">
        <v>33</v>
      </c>
      <c r="C17" s="26" t="s">
        <v>34</v>
      </c>
      <c r="D17" s="3">
        <v>1</v>
      </c>
    </row>
    <row r="18" spans="1:4" x14ac:dyDescent="0.3">
      <c r="A18" s="7" t="s">
        <v>13</v>
      </c>
      <c r="B18" s="6" t="s">
        <v>35</v>
      </c>
      <c r="C18" s="26" t="s">
        <v>36</v>
      </c>
      <c r="D18" s="3">
        <v>1</v>
      </c>
    </row>
    <row r="19" spans="1:4" ht="15" thickBot="1" x14ac:dyDescent="0.35">
      <c r="A19" s="8" t="s">
        <v>13</v>
      </c>
      <c r="B19" s="9" t="s">
        <v>37</v>
      </c>
      <c r="C19" s="27" t="s">
        <v>38</v>
      </c>
      <c r="D19" s="4">
        <v>1</v>
      </c>
    </row>
    <row r="20" spans="1:4" x14ac:dyDescent="0.3">
      <c r="B20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5"/>
  <sheetViews>
    <sheetView zoomScale="130" zoomScaleNormal="130" workbookViewId="0">
      <selection activeCell="A2" sqref="A2:Q5"/>
    </sheetView>
  </sheetViews>
  <sheetFormatPr baseColWidth="10" defaultColWidth="8.88671875" defaultRowHeight="14.4" x14ac:dyDescent="0.3"/>
  <cols>
    <col min="1" max="1" width="8.5546875" bestFit="1" customWidth="1"/>
    <col min="2" max="2" width="18.5546875" bestFit="1" customWidth="1"/>
    <col min="3" max="3" width="34.5546875" bestFit="1" customWidth="1"/>
    <col min="4" max="4" width="12.33203125" bestFit="1" customWidth="1"/>
    <col min="5" max="5" width="8.44140625" bestFit="1" customWidth="1"/>
    <col min="6" max="7" width="7.5546875" bestFit="1" customWidth="1"/>
    <col min="8" max="8" width="6.44140625" bestFit="1" customWidth="1"/>
    <col min="9" max="10" width="6.5546875" bestFit="1" customWidth="1"/>
    <col min="11" max="12" width="5.88671875" bestFit="1" customWidth="1"/>
    <col min="13" max="13" width="5.44140625" bestFit="1" customWidth="1"/>
    <col min="14" max="14" width="5.33203125" bestFit="1" customWidth="1"/>
    <col min="15" max="17" width="7.33203125" bestFit="1" customWidth="1"/>
  </cols>
  <sheetData>
    <row r="1" spans="1:17" x14ac:dyDescent="0.3">
      <c r="A1" s="10" t="s">
        <v>17</v>
      </c>
      <c r="B1" s="11" t="s">
        <v>39</v>
      </c>
      <c r="C1" s="11" t="s">
        <v>40</v>
      </c>
      <c r="D1" s="11" t="s">
        <v>41</v>
      </c>
      <c r="E1" s="11" t="s">
        <v>42</v>
      </c>
      <c r="F1" s="11" t="s">
        <v>43</v>
      </c>
      <c r="G1" s="11" t="s">
        <v>44</v>
      </c>
      <c r="H1" s="11" t="s">
        <v>45</v>
      </c>
      <c r="I1" s="11" t="s">
        <v>46</v>
      </c>
      <c r="J1" s="11" t="s">
        <v>47</v>
      </c>
      <c r="K1" s="11" t="s">
        <v>48</v>
      </c>
      <c r="L1" s="11" t="s">
        <v>49</v>
      </c>
      <c r="M1" s="11" t="s">
        <v>50</v>
      </c>
      <c r="N1" s="11" t="s">
        <v>51</v>
      </c>
      <c r="O1" s="11" t="s">
        <v>52</v>
      </c>
      <c r="P1" s="11" t="s">
        <v>53</v>
      </c>
      <c r="Q1" s="12" t="s">
        <v>54</v>
      </c>
    </row>
    <row r="2" spans="1:17" x14ac:dyDescent="0.3">
      <c r="A2" s="145" t="s">
        <v>10</v>
      </c>
      <c r="B2" s="146" t="s">
        <v>55</v>
      </c>
      <c r="C2" s="146" t="s">
        <v>56</v>
      </c>
      <c r="D2" s="146" t="s">
        <v>57</v>
      </c>
      <c r="E2" s="146" t="s">
        <v>58</v>
      </c>
      <c r="F2" s="146" t="s">
        <v>11</v>
      </c>
      <c r="G2" s="146" t="s">
        <v>7</v>
      </c>
      <c r="H2" s="146" t="s">
        <v>11</v>
      </c>
      <c r="I2" s="146">
        <v>0.05</v>
      </c>
      <c r="J2" s="146">
        <v>0.999</v>
      </c>
      <c r="K2" s="146">
        <v>7.4999999999999997E-2</v>
      </c>
      <c r="L2" s="146">
        <v>0.04</v>
      </c>
      <c r="M2" s="146">
        <v>2035</v>
      </c>
      <c r="N2" s="146" t="s">
        <v>59</v>
      </c>
      <c r="O2" s="147" t="s">
        <v>59</v>
      </c>
      <c r="P2" s="148" t="s">
        <v>59</v>
      </c>
      <c r="Q2" s="149" t="s">
        <v>59</v>
      </c>
    </row>
    <row r="3" spans="1:17" x14ac:dyDescent="0.3">
      <c r="A3" s="150" t="s">
        <v>10</v>
      </c>
      <c r="B3" s="151" t="s">
        <v>55</v>
      </c>
      <c r="C3" s="151" t="s">
        <v>60</v>
      </c>
      <c r="D3" s="151" t="s">
        <v>61</v>
      </c>
      <c r="E3" s="151" t="s">
        <v>58</v>
      </c>
      <c r="F3" s="151" t="s">
        <v>11</v>
      </c>
      <c r="G3" s="151" t="s">
        <v>7</v>
      </c>
      <c r="H3" s="151" t="s">
        <v>11</v>
      </c>
      <c r="I3" s="151">
        <v>0.05</v>
      </c>
      <c r="J3" s="151">
        <v>0.99</v>
      </c>
      <c r="K3" s="151">
        <v>0.05</v>
      </c>
      <c r="L3" s="151">
        <v>2.5000000000000001E-2</v>
      </c>
      <c r="M3" s="151">
        <v>2035</v>
      </c>
      <c r="N3" s="151" t="s">
        <v>59</v>
      </c>
      <c r="O3" s="152" t="s">
        <v>59</v>
      </c>
      <c r="P3" s="153" t="s">
        <v>59</v>
      </c>
      <c r="Q3" s="154" t="s">
        <v>59</v>
      </c>
    </row>
    <row r="4" spans="1:17" x14ac:dyDescent="0.3">
      <c r="A4" s="145" t="s">
        <v>13</v>
      </c>
      <c r="B4" s="146" t="s">
        <v>55</v>
      </c>
      <c r="C4" s="146" t="s">
        <v>56</v>
      </c>
      <c r="D4" s="146" t="s">
        <v>57</v>
      </c>
      <c r="E4" s="146" t="s">
        <v>58</v>
      </c>
      <c r="F4" s="146" t="s">
        <v>11</v>
      </c>
      <c r="G4" s="146" t="s">
        <v>7</v>
      </c>
      <c r="H4" s="146" t="s">
        <v>11</v>
      </c>
      <c r="I4" s="146">
        <v>0.05</v>
      </c>
      <c r="J4" s="146">
        <v>0.999</v>
      </c>
      <c r="K4" s="146">
        <v>0.2</v>
      </c>
      <c r="L4" s="146">
        <v>0.125</v>
      </c>
      <c r="M4" s="146">
        <v>2035</v>
      </c>
      <c r="N4" s="146" t="s">
        <v>59</v>
      </c>
      <c r="O4" s="147" t="s">
        <v>59</v>
      </c>
      <c r="P4" s="148" t="s">
        <v>59</v>
      </c>
      <c r="Q4" s="149" t="s">
        <v>59</v>
      </c>
    </row>
    <row r="5" spans="1:17" x14ac:dyDescent="0.3">
      <c r="A5" s="150" t="s">
        <v>13</v>
      </c>
      <c r="B5" s="151" t="s">
        <v>55</v>
      </c>
      <c r="C5" s="151" t="s">
        <v>60</v>
      </c>
      <c r="D5" s="151" t="s">
        <v>61</v>
      </c>
      <c r="E5" s="151" t="s">
        <v>58</v>
      </c>
      <c r="F5" s="151" t="s">
        <v>11</v>
      </c>
      <c r="G5" s="151" t="s">
        <v>7</v>
      </c>
      <c r="H5" s="151" t="s">
        <v>11</v>
      </c>
      <c r="I5" s="151">
        <v>0.05</v>
      </c>
      <c r="J5" s="151">
        <v>0.99</v>
      </c>
      <c r="K5" s="151">
        <v>0.1</v>
      </c>
      <c r="L5" s="151">
        <v>0.05</v>
      </c>
      <c r="M5" s="151">
        <v>2035</v>
      </c>
      <c r="N5" s="151" t="s">
        <v>59</v>
      </c>
      <c r="O5" s="152" t="s">
        <v>59</v>
      </c>
      <c r="P5" s="153" t="s">
        <v>59</v>
      </c>
      <c r="Q5" s="154" t="s">
        <v>59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9"/>
  <sheetViews>
    <sheetView workbookViewId="0"/>
  </sheetViews>
  <sheetFormatPr baseColWidth="10" defaultColWidth="8.88671875" defaultRowHeight="14.4" x14ac:dyDescent="0.3"/>
  <cols>
    <col min="1" max="1" width="8.44140625" bestFit="1" customWidth="1"/>
    <col min="2" max="2" width="34.44140625" bestFit="1" customWidth="1"/>
    <col min="3" max="3" width="18.5546875" bestFit="1" customWidth="1"/>
    <col min="4" max="4" width="37.44140625" bestFit="1" customWidth="1"/>
  </cols>
  <sheetData>
    <row r="1" spans="1:4" ht="15" thickBot="1" x14ac:dyDescent="0.35">
      <c r="A1" s="10" t="s">
        <v>17</v>
      </c>
      <c r="B1" s="11" t="s">
        <v>18</v>
      </c>
      <c r="C1" s="11" t="s">
        <v>19</v>
      </c>
      <c r="D1" s="12" t="s">
        <v>62</v>
      </c>
    </row>
    <row r="2" spans="1:4" x14ac:dyDescent="0.3">
      <c r="A2" s="21" t="s">
        <v>10</v>
      </c>
      <c r="B2" s="22" t="s">
        <v>21</v>
      </c>
      <c r="C2" s="29" t="s">
        <v>22</v>
      </c>
      <c r="D2" s="13">
        <v>1</v>
      </c>
    </row>
    <row r="3" spans="1:4" x14ac:dyDescent="0.3">
      <c r="A3" s="7" t="s">
        <v>10</v>
      </c>
      <c r="B3" s="6" t="s">
        <v>23</v>
      </c>
      <c r="C3" s="26" t="s">
        <v>24</v>
      </c>
      <c r="D3" s="3">
        <v>1</v>
      </c>
    </row>
    <row r="4" spans="1:4" x14ac:dyDescent="0.3">
      <c r="A4" s="7" t="s">
        <v>10</v>
      </c>
      <c r="B4" s="6" t="s">
        <v>25</v>
      </c>
      <c r="C4" s="26" t="s">
        <v>26</v>
      </c>
      <c r="D4" s="3">
        <v>1</v>
      </c>
    </row>
    <row r="5" spans="1:4" x14ac:dyDescent="0.3">
      <c r="A5" s="7" t="s">
        <v>10</v>
      </c>
      <c r="B5" s="6" t="s">
        <v>27</v>
      </c>
      <c r="C5" s="26" t="s">
        <v>28</v>
      </c>
      <c r="D5" s="3">
        <v>1</v>
      </c>
    </row>
    <row r="6" spans="1:4" x14ac:dyDescent="0.3">
      <c r="A6" s="7" t="s">
        <v>10</v>
      </c>
      <c r="B6" s="26" t="s">
        <v>29</v>
      </c>
      <c r="C6" s="6" t="s">
        <v>30</v>
      </c>
      <c r="D6" s="3">
        <v>1</v>
      </c>
    </row>
    <row r="7" spans="1:4" x14ac:dyDescent="0.3">
      <c r="A7" s="7" t="s">
        <v>10</v>
      </c>
      <c r="B7" s="6" t="s">
        <v>31</v>
      </c>
      <c r="C7" s="26" t="s">
        <v>32</v>
      </c>
      <c r="D7" s="3">
        <v>1</v>
      </c>
    </row>
    <row r="8" spans="1:4" x14ac:dyDescent="0.3">
      <c r="A8" s="7" t="s">
        <v>10</v>
      </c>
      <c r="B8" s="6" t="s">
        <v>33</v>
      </c>
      <c r="C8" s="26" t="s">
        <v>34</v>
      </c>
      <c r="D8" s="3">
        <v>1</v>
      </c>
    </row>
    <row r="9" spans="1:4" x14ac:dyDescent="0.3">
      <c r="A9" s="7" t="s">
        <v>10</v>
      </c>
      <c r="B9" s="6" t="s">
        <v>35</v>
      </c>
      <c r="C9" s="26" t="s">
        <v>36</v>
      </c>
      <c r="D9" s="3">
        <v>1</v>
      </c>
    </row>
    <row r="10" spans="1:4" ht="15" thickBot="1" x14ac:dyDescent="0.35">
      <c r="A10" s="8" t="s">
        <v>10</v>
      </c>
      <c r="B10" s="9" t="s">
        <v>37</v>
      </c>
      <c r="C10" s="27" t="s">
        <v>38</v>
      </c>
      <c r="D10" s="4">
        <v>1</v>
      </c>
    </row>
    <row r="11" spans="1:4" x14ac:dyDescent="0.3">
      <c r="A11" s="21" t="s">
        <v>13</v>
      </c>
      <c r="B11" s="22" t="s">
        <v>21</v>
      </c>
      <c r="C11" s="29" t="s">
        <v>22</v>
      </c>
      <c r="D11" s="13">
        <v>1</v>
      </c>
    </row>
    <row r="12" spans="1:4" x14ac:dyDescent="0.3">
      <c r="A12" s="7" t="s">
        <v>13</v>
      </c>
      <c r="B12" s="6" t="s">
        <v>23</v>
      </c>
      <c r="C12" s="26" t="s">
        <v>24</v>
      </c>
      <c r="D12" s="3">
        <v>1</v>
      </c>
    </row>
    <row r="13" spans="1:4" x14ac:dyDescent="0.3">
      <c r="A13" s="7" t="s">
        <v>13</v>
      </c>
      <c r="B13" s="6" t="s">
        <v>25</v>
      </c>
      <c r="C13" s="26" t="s">
        <v>26</v>
      </c>
      <c r="D13" s="3">
        <v>1</v>
      </c>
    </row>
    <row r="14" spans="1:4" x14ac:dyDescent="0.3">
      <c r="A14" s="7" t="s">
        <v>13</v>
      </c>
      <c r="B14" s="6" t="s">
        <v>27</v>
      </c>
      <c r="C14" s="26" t="s">
        <v>28</v>
      </c>
      <c r="D14" s="3">
        <v>1</v>
      </c>
    </row>
    <row r="15" spans="1:4" x14ac:dyDescent="0.3">
      <c r="A15" s="7" t="s">
        <v>13</v>
      </c>
      <c r="B15" s="26" t="s">
        <v>29</v>
      </c>
      <c r="C15" s="6" t="s">
        <v>30</v>
      </c>
      <c r="D15" s="3">
        <v>1</v>
      </c>
    </row>
    <row r="16" spans="1:4" x14ac:dyDescent="0.3">
      <c r="A16" s="7" t="s">
        <v>13</v>
      </c>
      <c r="B16" s="6" t="s">
        <v>31</v>
      </c>
      <c r="C16" s="26" t="s">
        <v>32</v>
      </c>
      <c r="D16" s="3">
        <v>1</v>
      </c>
    </row>
    <row r="17" spans="1:4" x14ac:dyDescent="0.3">
      <c r="A17" s="7" t="s">
        <v>13</v>
      </c>
      <c r="B17" s="6" t="s">
        <v>33</v>
      </c>
      <c r="C17" s="26" t="s">
        <v>34</v>
      </c>
      <c r="D17" s="3">
        <v>1</v>
      </c>
    </row>
    <row r="18" spans="1:4" x14ac:dyDescent="0.3">
      <c r="A18" s="7" t="s">
        <v>13</v>
      </c>
      <c r="B18" s="6" t="s">
        <v>35</v>
      </c>
      <c r="C18" s="26" t="s">
        <v>36</v>
      </c>
      <c r="D18" s="3">
        <v>1</v>
      </c>
    </row>
    <row r="19" spans="1:4" ht="15" thickBot="1" x14ac:dyDescent="0.35">
      <c r="A19" s="8" t="s">
        <v>13</v>
      </c>
      <c r="B19" s="9" t="s">
        <v>37</v>
      </c>
      <c r="C19" s="27" t="s">
        <v>38</v>
      </c>
      <c r="D1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Q50"/>
  <sheetViews>
    <sheetView topLeftCell="C1" zoomScale="70" zoomScaleNormal="70" workbookViewId="0">
      <pane ySplit="1" topLeftCell="A10" activePane="bottomLeft" state="frozen"/>
      <selection activeCell="G1" sqref="G1"/>
      <selection pane="bottomLeft" activeCell="K22" sqref="K22"/>
    </sheetView>
  </sheetViews>
  <sheetFormatPr baseColWidth="10" defaultColWidth="8.88671875" defaultRowHeight="14.4" x14ac:dyDescent="0.3"/>
  <cols>
    <col min="1" max="1" width="14.109375" customWidth="1"/>
    <col min="2" max="2" width="39.5546875" customWidth="1"/>
    <col min="3" max="3" width="18.88671875" bestFit="1" customWidth="1"/>
    <col min="4" max="4" width="66.5546875" bestFit="1" customWidth="1"/>
    <col min="5" max="5" width="17.44140625" customWidth="1"/>
    <col min="6" max="6" width="15" customWidth="1"/>
    <col min="7" max="7" width="51.88671875" customWidth="1"/>
    <col min="8" max="8" width="59.5546875" customWidth="1"/>
    <col min="9" max="9" width="13.109375" bestFit="1" customWidth="1"/>
    <col min="10" max="10" width="16.109375" customWidth="1"/>
    <col min="11" max="11" width="16" customWidth="1"/>
    <col min="12" max="12" width="8.88671875" customWidth="1"/>
    <col min="13" max="13" width="18.6640625" customWidth="1"/>
    <col min="14" max="14" width="44.109375" customWidth="1"/>
  </cols>
  <sheetData>
    <row r="1" spans="1:14" ht="29.4" thickBot="1" x14ac:dyDescent="0.35">
      <c r="A1" s="10" t="s">
        <v>17</v>
      </c>
      <c r="B1" s="11" t="s">
        <v>14</v>
      </c>
      <c r="C1" s="11" t="s">
        <v>41</v>
      </c>
      <c r="D1" s="11" t="s">
        <v>63</v>
      </c>
      <c r="E1" s="19" t="s">
        <v>64</v>
      </c>
      <c r="F1" s="11" t="s">
        <v>45</v>
      </c>
      <c r="G1" s="24" t="s">
        <v>65</v>
      </c>
      <c r="H1" s="24" t="s">
        <v>66</v>
      </c>
      <c r="I1" s="11" t="s">
        <v>51</v>
      </c>
      <c r="J1" s="19" t="s">
        <v>67</v>
      </c>
      <c r="K1" s="19" t="s">
        <v>68</v>
      </c>
      <c r="L1" s="18" t="s">
        <v>69</v>
      </c>
      <c r="M1" s="23" t="s">
        <v>70</v>
      </c>
      <c r="N1" s="12" t="s">
        <v>71</v>
      </c>
    </row>
    <row r="2" spans="1:14" s="57" customFormat="1" x14ac:dyDescent="0.3">
      <c r="A2" s="86" t="s">
        <v>10</v>
      </c>
      <c r="B2" s="87" t="s">
        <v>72</v>
      </c>
      <c r="C2" s="87" t="s">
        <v>73</v>
      </c>
      <c r="D2" s="87" t="s">
        <v>74</v>
      </c>
      <c r="E2" s="87" t="s">
        <v>11</v>
      </c>
      <c r="F2" s="87" t="s">
        <v>7</v>
      </c>
      <c r="G2" s="88" t="s">
        <v>75</v>
      </c>
      <c r="H2" s="88" t="s">
        <v>76</v>
      </c>
      <c r="I2" s="89">
        <v>2024</v>
      </c>
      <c r="J2" s="89">
        <v>2050</v>
      </c>
      <c r="K2" s="89">
        <v>0</v>
      </c>
      <c r="L2" s="90" t="s">
        <v>77</v>
      </c>
      <c r="M2" s="90">
        <v>1.1000000000000001</v>
      </c>
      <c r="N2" s="91" t="s">
        <v>78</v>
      </c>
    </row>
    <row r="3" spans="1:14" s="57" customFormat="1" x14ac:dyDescent="0.3">
      <c r="A3" s="92" t="s">
        <v>10</v>
      </c>
      <c r="B3" s="46" t="s">
        <v>72</v>
      </c>
      <c r="C3" s="46" t="s">
        <v>79</v>
      </c>
      <c r="D3" s="46" t="s">
        <v>80</v>
      </c>
      <c r="E3" s="46" t="s">
        <v>11</v>
      </c>
      <c r="F3" s="46" t="s">
        <v>7</v>
      </c>
      <c r="G3" s="44" t="s">
        <v>81</v>
      </c>
      <c r="H3" s="44" t="s">
        <v>82</v>
      </c>
      <c r="I3" s="47">
        <v>2025</v>
      </c>
      <c r="J3" s="47">
        <v>2050</v>
      </c>
      <c r="K3" s="47">
        <v>0</v>
      </c>
      <c r="L3" s="48" t="s">
        <v>77</v>
      </c>
      <c r="M3" s="48">
        <v>1.1000000000000001</v>
      </c>
      <c r="N3" s="45" t="s">
        <v>78</v>
      </c>
    </row>
    <row r="4" spans="1:14" s="57" customFormat="1" x14ac:dyDescent="0.3">
      <c r="A4" s="92" t="s">
        <v>10</v>
      </c>
      <c r="B4" s="46" t="s">
        <v>72</v>
      </c>
      <c r="C4" s="46" t="s">
        <v>83</v>
      </c>
      <c r="D4" s="46" t="s">
        <v>84</v>
      </c>
      <c r="E4" s="46" t="s">
        <v>11</v>
      </c>
      <c r="F4" s="46" t="s">
        <v>7</v>
      </c>
      <c r="G4" s="44" t="s">
        <v>75</v>
      </c>
      <c r="H4" s="44" t="s">
        <v>85</v>
      </c>
      <c r="I4" s="47">
        <v>2024</v>
      </c>
      <c r="J4" s="47">
        <v>2050</v>
      </c>
      <c r="K4" s="47">
        <v>0</v>
      </c>
      <c r="L4" s="48" t="s">
        <v>77</v>
      </c>
      <c r="M4" s="48">
        <v>1.1000000000000001</v>
      </c>
      <c r="N4" s="45" t="s">
        <v>78</v>
      </c>
    </row>
    <row r="5" spans="1:14" s="57" customFormat="1" x14ac:dyDescent="0.3">
      <c r="A5" s="92" t="s">
        <v>10</v>
      </c>
      <c r="B5" s="46" t="s">
        <v>72</v>
      </c>
      <c r="C5" s="46" t="s">
        <v>86</v>
      </c>
      <c r="D5" s="46" t="s">
        <v>84</v>
      </c>
      <c r="E5" s="46" t="s">
        <v>11</v>
      </c>
      <c r="F5" s="46" t="s">
        <v>7</v>
      </c>
      <c r="G5" s="44" t="s">
        <v>75</v>
      </c>
      <c r="H5" s="44" t="s">
        <v>87</v>
      </c>
      <c r="I5" s="47">
        <v>2024</v>
      </c>
      <c r="J5" s="47">
        <v>2050</v>
      </c>
      <c r="K5" s="47">
        <v>0</v>
      </c>
      <c r="L5" s="48" t="s">
        <v>77</v>
      </c>
      <c r="M5" s="48">
        <v>1.1000000000000001</v>
      </c>
      <c r="N5" s="45" t="s">
        <v>78</v>
      </c>
    </row>
    <row r="6" spans="1:14" ht="28.8" x14ac:dyDescent="0.3">
      <c r="A6" s="92" t="s">
        <v>10</v>
      </c>
      <c r="B6" s="46" t="s">
        <v>72</v>
      </c>
      <c r="C6" s="46" t="s">
        <v>88</v>
      </c>
      <c r="D6" s="46" t="s">
        <v>89</v>
      </c>
      <c r="E6" s="46" t="s">
        <v>11</v>
      </c>
      <c r="F6" s="46" t="s">
        <v>7</v>
      </c>
      <c r="G6" s="44" t="s">
        <v>96</v>
      </c>
      <c r="H6" s="44" t="s">
        <v>315</v>
      </c>
      <c r="I6" s="47">
        <v>2031</v>
      </c>
      <c r="J6" s="47">
        <v>2050</v>
      </c>
      <c r="K6" s="47">
        <v>0</v>
      </c>
      <c r="L6" s="48" t="s">
        <v>77</v>
      </c>
      <c r="M6" s="48">
        <v>1.1000000000000001</v>
      </c>
      <c r="N6" s="45" t="s">
        <v>78</v>
      </c>
    </row>
    <row r="7" spans="1:14" s="58" customFormat="1" x14ac:dyDescent="0.3">
      <c r="A7" s="92" t="s">
        <v>10</v>
      </c>
      <c r="B7" s="46" t="s">
        <v>72</v>
      </c>
      <c r="C7" s="46" t="s">
        <v>90</v>
      </c>
      <c r="D7" s="46" t="s">
        <v>91</v>
      </c>
      <c r="E7" s="46" t="s">
        <v>11</v>
      </c>
      <c r="F7" s="46" t="s">
        <v>7</v>
      </c>
      <c r="G7" s="44" t="s">
        <v>92</v>
      </c>
      <c r="H7" s="44" t="s">
        <v>93</v>
      </c>
      <c r="I7" s="47">
        <v>2027</v>
      </c>
      <c r="J7" s="47">
        <v>2030</v>
      </c>
      <c r="K7" s="47">
        <v>0</v>
      </c>
      <c r="L7" s="48" t="s">
        <v>77</v>
      </c>
      <c r="M7" s="48">
        <v>1</v>
      </c>
      <c r="N7" s="45" t="s">
        <v>78</v>
      </c>
    </row>
    <row r="8" spans="1:14" s="58" customFormat="1" ht="28.8" x14ac:dyDescent="0.3">
      <c r="A8" s="104" t="s">
        <v>10</v>
      </c>
      <c r="B8" s="105" t="s">
        <v>72</v>
      </c>
      <c r="C8" s="105" t="s">
        <v>94</v>
      </c>
      <c r="D8" s="105" t="s">
        <v>95</v>
      </c>
      <c r="E8" s="105" t="s">
        <v>11</v>
      </c>
      <c r="F8" s="105" t="s">
        <v>7</v>
      </c>
      <c r="G8" s="106" t="s">
        <v>96</v>
      </c>
      <c r="H8" s="106" t="s">
        <v>97</v>
      </c>
      <c r="I8" s="47">
        <v>2031</v>
      </c>
      <c r="J8" s="47">
        <v>2050</v>
      </c>
      <c r="K8" s="107">
        <f>95.6*5%</f>
        <v>4.78</v>
      </c>
      <c r="L8" s="48" t="s">
        <v>77</v>
      </c>
      <c r="M8" s="48">
        <v>1.05</v>
      </c>
      <c r="N8" s="45" t="s">
        <v>78</v>
      </c>
    </row>
    <row r="9" spans="1:14" s="58" customFormat="1" ht="28.8" x14ac:dyDescent="0.3">
      <c r="A9" s="104" t="s">
        <v>10</v>
      </c>
      <c r="B9" s="105" t="s">
        <v>98</v>
      </c>
      <c r="C9" s="105" t="s">
        <v>94</v>
      </c>
      <c r="D9" s="105" t="s">
        <v>99</v>
      </c>
      <c r="E9" s="105" t="s">
        <v>11</v>
      </c>
      <c r="F9" s="105" t="s">
        <v>7</v>
      </c>
      <c r="G9" s="106" t="s">
        <v>96</v>
      </c>
      <c r="H9" s="106" t="s">
        <v>100</v>
      </c>
      <c r="I9" s="47">
        <v>2031</v>
      </c>
      <c r="J9" s="47">
        <v>2050</v>
      </c>
      <c r="K9" s="107">
        <f>95.6*5%</f>
        <v>4.78</v>
      </c>
      <c r="L9" s="48" t="s">
        <v>77</v>
      </c>
      <c r="M9" s="48">
        <v>0.95</v>
      </c>
      <c r="N9" s="45" t="s">
        <v>78</v>
      </c>
    </row>
    <row r="10" spans="1:14" s="58" customFormat="1" ht="28.8" x14ac:dyDescent="0.3">
      <c r="A10" s="102" t="s">
        <v>10</v>
      </c>
      <c r="B10" s="103" t="s">
        <v>72</v>
      </c>
      <c r="C10" s="103" t="s">
        <v>101</v>
      </c>
      <c r="D10" s="103" t="s">
        <v>102</v>
      </c>
      <c r="E10" s="103" t="s">
        <v>11</v>
      </c>
      <c r="F10" s="103" t="s">
        <v>7</v>
      </c>
      <c r="G10" s="106" t="s">
        <v>96</v>
      </c>
      <c r="H10" s="106" t="s">
        <v>103</v>
      </c>
      <c r="I10" s="47">
        <v>2031</v>
      </c>
      <c r="J10" s="47">
        <v>2050</v>
      </c>
      <c r="K10" s="107">
        <f>95.6*5%</f>
        <v>4.78</v>
      </c>
      <c r="L10" s="48" t="s">
        <v>77</v>
      </c>
      <c r="M10" s="48">
        <v>1.05</v>
      </c>
      <c r="N10" s="45" t="s">
        <v>78</v>
      </c>
    </row>
    <row r="11" spans="1:14" s="58" customFormat="1" ht="28.8" x14ac:dyDescent="0.3">
      <c r="A11" s="102" t="s">
        <v>10</v>
      </c>
      <c r="B11" s="103" t="s">
        <v>98</v>
      </c>
      <c r="C11" s="103" t="s">
        <v>101</v>
      </c>
      <c r="D11" s="103" t="s">
        <v>104</v>
      </c>
      <c r="E11" s="103" t="s">
        <v>11</v>
      </c>
      <c r="F11" s="103" t="s">
        <v>7</v>
      </c>
      <c r="G11" s="106" t="s">
        <v>96</v>
      </c>
      <c r="H11" s="106" t="s">
        <v>103</v>
      </c>
      <c r="I11" s="47">
        <v>2031</v>
      </c>
      <c r="J11" s="47">
        <v>2050</v>
      </c>
      <c r="K11" s="107">
        <f>95.6*5%</f>
        <v>4.78</v>
      </c>
      <c r="L11" s="48" t="s">
        <v>77</v>
      </c>
      <c r="M11" s="48">
        <v>0.95</v>
      </c>
      <c r="N11" s="45" t="s">
        <v>78</v>
      </c>
    </row>
    <row r="12" spans="1:14" s="58" customFormat="1" x14ac:dyDescent="0.3">
      <c r="A12" s="93" t="s">
        <v>10</v>
      </c>
      <c r="B12" s="49" t="s">
        <v>98</v>
      </c>
      <c r="C12" s="49" t="s">
        <v>73</v>
      </c>
      <c r="D12" s="49" t="s">
        <v>74</v>
      </c>
      <c r="E12" s="49" t="s">
        <v>11</v>
      </c>
      <c r="F12" s="49" t="s">
        <v>7</v>
      </c>
      <c r="G12" s="44" t="s">
        <v>75</v>
      </c>
      <c r="H12" s="44" t="s">
        <v>76</v>
      </c>
      <c r="I12" s="47">
        <v>2024</v>
      </c>
      <c r="J12" s="47">
        <v>2050</v>
      </c>
      <c r="K12" s="47">
        <v>0</v>
      </c>
      <c r="L12" s="48" t="s">
        <v>77</v>
      </c>
      <c r="M12" s="48">
        <v>0.8</v>
      </c>
      <c r="N12" s="45" t="s">
        <v>78</v>
      </c>
    </row>
    <row r="13" spans="1:14" s="58" customFormat="1" x14ac:dyDescent="0.3">
      <c r="A13" s="93" t="s">
        <v>10</v>
      </c>
      <c r="B13" s="49" t="s">
        <v>98</v>
      </c>
      <c r="C13" s="49" t="s">
        <v>79</v>
      </c>
      <c r="D13" s="49" t="s">
        <v>105</v>
      </c>
      <c r="E13" s="49" t="s">
        <v>11</v>
      </c>
      <c r="F13" s="49" t="s">
        <v>7</v>
      </c>
      <c r="G13" s="44" t="s">
        <v>81</v>
      </c>
      <c r="H13" s="44" t="s">
        <v>106</v>
      </c>
      <c r="I13" s="47">
        <v>2025</v>
      </c>
      <c r="J13" s="47">
        <v>2050</v>
      </c>
      <c r="K13" s="47">
        <v>0</v>
      </c>
      <c r="L13" s="48" t="s">
        <v>77</v>
      </c>
      <c r="M13" s="48">
        <v>0.8</v>
      </c>
      <c r="N13" s="45" t="s">
        <v>78</v>
      </c>
    </row>
    <row r="14" spans="1:14" s="58" customFormat="1" x14ac:dyDescent="0.3">
      <c r="A14" s="93" t="s">
        <v>10</v>
      </c>
      <c r="B14" s="49" t="s">
        <v>98</v>
      </c>
      <c r="C14" s="49" t="s">
        <v>83</v>
      </c>
      <c r="D14" s="49" t="s">
        <v>84</v>
      </c>
      <c r="E14" s="49" t="s">
        <v>11</v>
      </c>
      <c r="F14" s="49" t="s">
        <v>7</v>
      </c>
      <c r="G14" s="44" t="s">
        <v>75</v>
      </c>
      <c r="H14" s="44" t="s">
        <v>107</v>
      </c>
      <c r="I14" s="47">
        <v>2024</v>
      </c>
      <c r="J14" s="47">
        <v>2050</v>
      </c>
      <c r="K14" s="47">
        <v>0</v>
      </c>
      <c r="L14" s="48" t="s">
        <v>77</v>
      </c>
      <c r="M14" s="48">
        <v>0.8</v>
      </c>
      <c r="N14" s="45" t="s">
        <v>78</v>
      </c>
    </row>
    <row r="15" spans="1:14" s="58" customFormat="1" x14ac:dyDescent="0.3">
      <c r="A15" s="93" t="s">
        <v>10</v>
      </c>
      <c r="B15" s="49" t="s">
        <v>98</v>
      </c>
      <c r="C15" s="49" t="s">
        <v>86</v>
      </c>
      <c r="D15" s="49" t="s">
        <v>84</v>
      </c>
      <c r="E15" s="49" t="s">
        <v>11</v>
      </c>
      <c r="F15" s="49" t="s">
        <v>7</v>
      </c>
      <c r="G15" s="44" t="s">
        <v>75</v>
      </c>
      <c r="H15" s="44" t="s">
        <v>108</v>
      </c>
      <c r="I15" s="47">
        <v>2024</v>
      </c>
      <c r="J15" s="47">
        <v>2050</v>
      </c>
      <c r="K15" s="47">
        <v>0</v>
      </c>
      <c r="L15" s="48" t="s">
        <v>77</v>
      </c>
      <c r="M15" s="48">
        <v>0.8</v>
      </c>
      <c r="N15" s="45" t="s">
        <v>78</v>
      </c>
    </row>
    <row r="16" spans="1:14" s="58" customFormat="1" x14ac:dyDescent="0.3">
      <c r="A16" s="93" t="s">
        <v>10</v>
      </c>
      <c r="B16" s="49" t="s">
        <v>98</v>
      </c>
      <c r="C16" s="49" t="s">
        <v>90</v>
      </c>
      <c r="D16" s="49" t="s">
        <v>91</v>
      </c>
      <c r="E16" s="49" t="s">
        <v>11</v>
      </c>
      <c r="F16" s="49" t="s">
        <v>7</v>
      </c>
      <c r="G16" s="44" t="s">
        <v>92</v>
      </c>
      <c r="H16" s="44" t="s">
        <v>109</v>
      </c>
      <c r="I16" s="47">
        <v>2027</v>
      </c>
      <c r="J16" s="47">
        <v>2030</v>
      </c>
      <c r="K16" s="47">
        <v>0</v>
      </c>
      <c r="L16" s="48" t="s">
        <v>77</v>
      </c>
      <c r="M16" s="48">
        <v>0.8</v>
      </c>
      <c r="N16" s="45" t="s">
        <v>78</v>
      </c>
    </row>
    <row r="17" spans="1:17" s="58" customFormat="1" ht="28.8" x14ac:dyDescent="0.3">
      <c r="A17" s="93" t="s">
        <v>10</v>
      </c>
      <c r="B17" s="49" t="s">
        <v>98</v>
      </c>
      <c r="C17" s="49" t="s">
        <v>110</v>
      </c>
      <c r="D17" s="49" t="s">
        <v>111</v>
      </c>
      <c r="E17" s="49" t="s">
        <v>11</v>
      </c>
      <c r="F17" s="49" t="s">
        <v>7</v>
      </c>
      <c r="G17" s="44" t="s">
        <v>112</v>
      </c>
      <c r="H17" s="44" t="s">
        <v>316</v>
      </c>
      <c r="I17" s="47">
        <v>2037</v>
      </c>
      <c r="J17" s="47">
        <v>2050</v>
      </c>
      <c r="K17" s="47">
        <f>89.59*0.2</f>
        <v>17.918000000000003</v>
      </c>
      <c r="L17" s="48" t="s">
        <v>77</v>
      </c>
      <c r="M17" s="48">
        <v>0.999</v>
      </c>
      <c r="N17" s="45" t="s">
        <v>78</v>
      </c>
    </row>
    <row r="18" spans="1:17" s="58" customFormat="1" ht="61.2" customHeight="1" x14ac:dyDescent="0.3">
      <c r="A18" s="93" t="s">
        <v>10</v>
      </c>
      <c r="B18" s="109" t="s">
        <v>114</v>
      </c>
      <c r="C18" s="49" t="s">
        <v>110</v>
      </c>
      <c r="D18" s="109" t="s">
        <v>115</v>
      </c>
      <c r="E18" s="109" t="s">
        <v>7</v>
      </c>
      <c r="F18" s="109" t="s">
        <v>7</v>
      </c>
      <c r="G18" s="110" t="s">
        <v>116</v>
      </c>
      <c r="H18" s="110" t="s">
        <v>317</v>
      </c>
      <c r="I18" s="47">
        <v>2045</v>
      </c>
      <c r="J18" s="47">
        <v>2050</v>
      </c>
      <c r="K18" s="47">
        <v>0.8</v>
      </c>
      <c r="L18" s="48" t="s">
        <v>77</v>
      </c>
      <c r="M18" s="48">
        <v>0.99999990000000005</v>
      </c>
      <c r="N18" s="45" t="s">
        <v>118</v>
      </c>
    </row>
    <row r="19" spans="1:17" ht="28.8" x14ac:dyDescent="0.3">
      <c r="A19" s="93" t="s">
        <v>10</v>
      </c>
      <c r="B19" s="109" t="s">
        <v>98</v>
      </c>
      <c r="C19" s="49" t="s">
        <v>88</v>
      </c>
      <c r="D19" s="49" t="s">
        <v>119</v>
      </c>
      <c r="E19" s="49" t="s">
        <v>11</v>
      </c>
      <c r="F19" s="49" t="s">
        <v>7</v>
      </c>
      <c r="G19" s="44" t="s">
        <v>96</v>
      </c>
      <c r="H19" s="110" t="s">
        <v>320</v>
      </c>
      <c r="I19" s="123">
        <v>2031</v>
      </c>
      <c r="J19" s="123">
        <v>2050</v>
      </c>
      <c r="K19" s="123">
        <v>0</v>
      </c>
      <c r="L19" s="123" t="s">
        <v>77</v>
      </c>
      <c r="M19" s="123">
        <v>0.8</v>
      </c>
      <c r="N19" s="123" t="s">
        <v>78</v>
      </c>
    </row>
    <row r="20" spans="1:17" s="58" customFormat="1" ht="61.2" customHeight="1" x14ac:dyDescent="0.3">
      <c r="A20" s="108" t="s">
        <v>10</v>
      </c>
      <c r="B20" s="109" t="s">
        <v>114</v>
      </c>
      <c r="C20" s="109" t="s">
        <v>88</v>
      </c>
      <c r="D20" s="49" t="s">
        <v>120</v>
      </c>
      <c r="E20" s="49" t="s">
        <v>7</v>
      </c>
      <c r="F20" s="49" t="s">
        <v>7</v>
      </c>
      <c r="G20" s="110" t="s">
        <v>319</v>
      </c>
      <c r="H20" s="110" t="s">
        <v>318</v>
      </c>
      <c r="I20" s="123">
        <v>2036</v>
      </c>
      <c r="J20" s="123">
        <v>2050</v>
      </c>
      <c r="K20" s="123">
        <v>0.01</v>
      </c>
      <c r="L20" s="123" t="s">
        <v>77</v>
      </c>
      <c r="M20" s="123">
        <v>0.99999990000000005</v>
      </c>
      <c r="N20" s="123" t="s">
        <v>118</v>
      </c>
    </row>
    <row r="21" spans="1:17" s="58" customFormat="1" ht="66.45" customHeight="1" thickBot="1" x14ac:dyDescent="0.35">
      <c r="A21" s="94" t="s">
        <v>10</v>
      </c>
      <c r="B21" s="95" t="s">
        <v>122</v>
      </c>
      <c r="C21" s="95" t="s">
        <v>123</v>
      </c>
      <c r="D21" s="124" t="s">
        <v>124</v>
      </c>
      <c r="E21" s="124" t="s">
        <v>7</v>
      </c>
      <c r="F21" s="124" t="s">
        <v>7</v>
      </c>
      <c r="G21" s="96" t="s">
        <v>125</v>
      </c>
      <c r="H21" s="96" t="s">
        <v>126</v>
      </c>
      <c r="I21" s="125">
        <v>2033</v>
      </c>
      <c r="J21" s="125">
        <v>2050</v>
      </c>
      <c r="K21" s="125">
        <v>2.4E-2</v>
      </c>
      <c r="L21" s="126" t="s">
        <v>127</v>
      </c>
      <c r="M21" s="126">
        <v>0.9</v>
      </c>
      <c r="N21" s="127" t="s">
        <v>118</v>
      </c>
    </row>
    <row r="22" spans="1:17" s="58" customFormat="1" ht="28.8" x14ac:dyDescent="0.3">
      <c r="A22" s="114" t="s">
        <v>6</v>
      </c>
      <c r="B22" s="115" t="s">
        <v>98</v>
      </c>
      <c r="C22" s="115" t="s">
        <v>110</v>
      </c>
      <c r="D22" s="115" t="s">
        <v>111</v>
      </c>
      <c r="E22" s="115" t="s">
        <v>11</v>
      </c>
      <c r="F22" s="115" t="s">
        <v>7</v>
      </c>
      <c r="G22" s="116" t="s">
        <v>112</v>
      </c>
      <c r="H22" s="116" t="s">
        <v>128</v>
      </c>
      <c r="I22" s="89">
        <v>2034</v>
      </c>
      <c r="J22" s="89">
        <v>2050</v>
      </c>
      <c r="K22" s="89">
        <f>60.37*20/100</f>
        <v>12.073999999999998</v>
      </c>
      <c r="L22" s="90" t="s">
        <v>77</v>
      </c>
      <c r="M22" s="90">
        <v>0.99999000000000005</v>
      </c>
      <c r="N22" s="91" t="s">
        <v>78</v>
      </c>
    </row>
    <row r="23" spans="1:17" s="58" customFormat="1" x14ac:dyDescent="0.3">
      <c r="A23" s="117" t="s">
        <v>6</v>
      </c>
      <c r="B23" s="52" t="s">
        <v>98</v>
      </c>
      <c r="C23" s="52" t="s">
        <v>90</v>
      </c>
      <c r="D23" s="52" t="s">
        <v>91</v>
      </c>
      <c r="E23" s="52" t="s">
        <v>11</v>
      </c>
      <c r="F23" s="52" t="s">
        <v>7</v>
      </c>
      <c r="G23" s="50" t="s">
        <v>75</v>
      </c>
      <c r="H23" s="51" t="s">
        <v>129</v>
      </c>
      <c r="I23" s="47">
        <v>2024</v>
      </c>
      <c r="J23" s="47">
        <v>2050</v>
      </c>
      <c r="K23" s="47">
        <v>2.72</v>
      </c>
      <c r="L23" s="48" t="s">
        <v>77</v>
      </c>
      <c r="M23" s="48">
        <v>0.8</v>
      </c>
      <c r="N23" s="45" t="s">
        <v>78</v>
      </c>
    </row>
    <row r="24" spans="1:17" s="58" customFormat="1" x14ac:dyDescent="0.3">
      <c r="A24" s="117" t="s">
        <v>6</v>
      </c>
      <c r="B24" s="52" t="s">
        <v>98</v>
      </c>
      <c r="C24" s="52" t="s">
        <v>83</v>
      </c>
      <c r="D24" s="52" t="s">
        <v>130</v>
      </c>
      <c r="E24" s="52" t="s">
        <v>11</v>
      </c>
      <c r="F24" s="52" t="s">
        <v>7</v>
      </c>
      <c r="G24" s="50" t="s">
        <v>75</v>
      </c>
      <c r="H24" s="50" t="s">
        <v>107</v>
      </c>
      <c r="I24" s="47">
        <v>2024</v>
      </c>
      <c r="J24" s="47">
        <v>2050</v>
      </c>
      <c r="K24" s="47">
        <v>0</v>
      </c>
      <c r="L24" s="48" t="s">
        <v>77</v>
      </c>
      <c r="M24" s="48">
        <v>0.8</v>
      </c>
      <c r="N24" s="45" t="s">
        <v>78</v>
      </c>
    </row>
    <row r="25" spans="1:17" s="58" customFormat="1" x14ac:dyDescent="0.3">
      <c r="A25" s="117" t="s">
        <v>6</v>
      </c>
      <c r="B25" s="52" t="s">
        <v>98</v>
      </c>
      <c r="C25" s="52" t="s">
        <v>86</v>
      </c>
      <c r="D25" s="52" t="s">
        <v>130</v>
      </c>
      <c r="E25" s="52" t="s">
        <v>11</v>
      </c>
      <c r="F25" s="52" t="s">
        <v>7</v>
      </c>
      <c r="G25" s="50" t="s">
        <v>75</v>
      </c>
      <c r="H25" s="50" t="s">
        <v>108</v>
      </c>
      <c r="I25" s="47">
        <v>2024</v>
      </c>
      <c r="J25" s="47">
        <v>2050</v>
      </c>
      <c r="K25" s="47">
        <v>0.09</v>
      </c>
      <c r="L25" s="48" t="s">
        <v>77</v>
      </c>
      <c r="M25" s="48">
        <v>0.8</v>
      </c>
      <c r="N25" s="45" t="s">
        <v>78</v>
      </c>
    </row>
    <row r="26" spans="1:17" s="58" customFormat="1" ht="76.2" customHeight="1" x14ac:dyDescent="0.3">
      <c r="A26" s="93" t="s">
        <v>6</v>
      </c>
      <c r="B26" s="109" t="s">
        <v>114</v>
      </c>
      <c r="C26" s="49" t="s">
        <v>110</v>
      </c>
      <c r="D26" s="49" t="s">
        <v>115</v>
      </c>
      <c r="E26" s="109" t="s">
        <v>7</v>
      </c>
      <c r="F26" s="109" t="s">
        <v>7</v>
      </c>
      <c r="G26" s="110" t="s">
        <v>116</v>
      </c>
      <c r="H26" s="110" t="s">
        <v>117</v>
      </c>
      <c r="I26" s="47">
        <v>2045</v>
      </c>
      <c r="J26" s="47">
        <v>2050</v>
      </c>
      <c r="K26" s="47">
        <v>0.7</v>
      </c>
      <c r="L26" s="48" t="s">
        <v>77</v>
      </c>
      <c r="M26" s="48">
        <v>0.99999990000000005</v>
      </c>
      <c r="N26" s="45" t="s">
        <v>118</v>
      </c>
    </row>
    <row r="27" spans="1:17" s="57" customFormat="1" x14ac:dyDescent="0.3">
      <c r="A27" s="118" t="s">
        <v>6</v>
      </c>
      <c r="B27" s="59" t="s">
        <v>98</v>
      </c>
      <c r="C27" s="59" t="s">
        <v>94</v>
      </c>
      <c r="D27" s="52" t="s">
        <v>99</v>
      </c>
      <c r="E27" s="59" t="s">
        <v>11</v>
      </c>
      <c r="F27" s="59" t="s">
        <v>7</v>
      </c>
      <c r="G27" s="60" t="s">
        <v>81</v>
      </c>
      <c r="H27" s="60" t="s">
        <v>131</v>
      </c>
      <c r="I27" s="47">
        <v>2025</v>
      </c>
      <c r="J27" s="47">
        <v>2050</v>
      </c>
      <c r="K27" s="47">
        <v>1</v>
      </c>
      <c r="L27" s="48" t="s">
        <v>77</v>
      </c>
      <c r="M27" s="48">
        <v>0.95</v>
      </c>
      <c r="N27" s="45" t="s">
        <v>78</v>
      </c>
    </row>
    <row r="28" spans="1:17" s="57" customFormat="1" x14ac:dyDescent="0.3">
      <c r="A28" s="118" t="s">
        <v>6</v>
      </c>
      <c r="B28" s="59" t="s">
        <v>98</v>
      </c>
      <c r="C28" s="59" t="s">
        <v>79</v>
      </c>
      <c r="D28" s="52" t="s">
        <v>105</v>
      </c>
      <c r="E28" s="59" t="s">
        <v>11</v>
      </c>
      <c r="F28" s="59" t="s">
        <v>7</v>
      </c>
      <c r="G28" s="60" t="s">
        <v>81</v>
      </c>
      <c r="H28" s="60" t="s">
        <v>106</v>
      </c>
      <c r="I28" s="47">
        <v>2025</v>
      </c>
      <c r="J28" s="47">
        <v>2050</v>
      </c>
      <c r="K28" s="47">
        <f>0.16/M28</f>
        <v>0.19999999999999998</v>
      </c>
      <c r="L28" s="48" t="s">
        <v>77</v>
      </c>
      <c r="M28" s="48">
        <v>0.8</v>
      </c>
      <c r="N28" s="45" t="s">
        <v>78</v>
      </c>
    </row>
    <row r="29" spans="1:17" s="57" customFormat="1" x14ac:dyDescent="0.3">
      <c r="A29" s="117" t="s">
        <v>6</v>
      </c>
      <c r="B29" s="52" t="s">
        <v>98</v>
      </c>
      <c r="C29" s="52" t="s">
        <v>88</v>
      </c>
      <c r="D29" s="52" t="s">
        <v>119</v>
      </c>
      <c r="E29" s="52" t="s">
        <v>11</v>
      </c>
      <c r="F29" s="52" t="s">
        <v>7</v>
      </c>
      <c r="G29" s="51" t="s">
        <v>81</v>
      </c>
      <c r="H29" s="51" t="s">
        <v>132</v>
      </c>
      <c r="I29" s="113">
        <v>2025</v>
      </c>
      <c r="J29" s="113">
        <v>2026</v>
      </c>
      <c r="K29" s="113">
        <v>5</v>
      </c>
      <c r="L29" s="113" t="s">
        <v>77</v>
      </c>
      <c r="M29" s="113">
        <v>0.8</v>
      </c>
      <c r="N29" s="119" t="s">
        <v>78</v>
      </c>
    </row>
    <row r="30" spans="1:17" s="57" customFormat="1" ht="88.95" customHeight="1" thickBot="1" x14ac:dyDescent="0.35">
      <c r="A30" s="53" t="s">
        <v>6</v>
      </c>
      <c r="B30" s="54" t="s">
        <v>114</v>
      </c>
      <c r="C30" s="54" t="s">
        <v>88</v>
      </c>
      <c r="D30" s="54" t="s">
        <v>120</v>
      </c>
      <c r="E30" s="54" t="s">
        <v>7</v>
      </c>
      <c r="F30" s="54" t="s">
        <v>7</v>
      </c>
      <c r="G30" s="120" t="s">
        <v>116</v>
      </c>
      <c r="H30" s="120" t="s">
        <v>121</v>
      </c>
      <c r="I30" s="55">
        <v>2045</v>
      </c>
      <c r="J30" s="55">
        <v>2050</v>
      </c>
      <c r="K30" s="55">
        <v>0.25</v>
      </c>
      <c r="L30" s="55" t="s">
        <v>77</v>
      </c>
      <c r="M30" s="55">
        <v>0.99999990000000005</v>
      </c>
      <c r="N30" s="56" t="s">
        <v>118</v>
      </c>
      <c r="Q30" s="121"/>
    </row>
    <row r="31" spans="1:17" x14ac:dyDescent="0.3">
      <c r="A31" s="111" t="s">
        <v>13</v>
      </c>
      <c r="B31" s="112" t="s">
        <v>72</v>
      </c>
      <c r="C31" s="112" t="s">
        <v>73</v>
      </c>
      <c r="D31" s="112" t="s">
        <v>74</v>
      </c>
      <c r="E31" s="112" t="s">
        <v>11</v>
      </c>
      <c r="F31" s="112" t="s">
        <v>7</v>
      </c>
      <c r="G31" s="44" t="s">
        <v>75</v>
      </c>
      <c r="H31" s="44" t="s">
        <v>76</v>
      </c>
      <c r="I31" s="83">
        <v>2024</v>
      </c>
      <c r="J31" s="83">
        <v>2050</v>
      </c>
      <c r="K31" s="83">
        <v>0</v>
      </c>
      <c r="L31" s="84" t="s">
        <v>77</v>
      </c>
      <c r="M31" s="84">
        <v>1.1000000000000001</v>
      </c>
      <c r="N31" s="85" t="s">
        <v>78</v>
      </c>
    </row>
    <row r="32" spans="1:17" x14ac:dyDescent="0.3">
      <c r="A32" s="92" t="s">
        <v>13</v>
      </c>
      <c r="B32" s="46" t="s">
        <v>72</v>
      </c>
      <c r="C32" s="46" t="s">
        <v>79</v>
      </c>
      <c r="D32" s="46" t="s">
        <v>80</v>
      </c>
      <c r="E32" s="46" t="s">
        <v>11</v>
      </c>
      <c r="F32" s="46" t="s">
        <v>7</v>
      </c>
      <c r="G32" s="44" t="s">
        <v>81</v>
      </c>
      <c r="H32" s="44" t="s">
        <v>82</v>
      </c>
      <c r="I32" s="47">
        <v>2025</v>
      </c>
      <c r="J32" s="47">
        <v>2050</v>
      </c>
      <c r="K32" s="47">
        <v>0</v>
      </c>
      <c r="L32" s="48" t="s">
        <v>77</v>
      </c>
      <c r="M32" s="48">
        <v>1.1000000000000001</v>
      </c>
      <c r="N32" s="45" t="s">
        <v>78</v>
      </c>
    </row>
    <row r="33" spans="1:14" x14ac:dyDescent="0.3">
      <c r="A33" s="92" t="s">
        <v>13</v>
      </c>
      <c r="B33" s="46" t="s">
        <v>72</v>
      </c>
      <c r="C33" s="46" t="s">
        <v>83</v>
      </c>
      <c r="D33" s="46" t="s">
        <v>84</v>
      </c>
      <c r="E33" s="46" t="s">
        <v>11</v>
      </c>
      <c r="F33" s="46" t="s">
        <v>7</v>
      </c>
      <c r="G33" s="44" t="s">
        <v>75</v>
      </c>
      <c r="H33" s="44" t="s">
        <v>85</v>
      </c>
      <c r="I33" s="47">
        <v>2024</v>
      </c>
      <c r="J33" s="47">
        <v>2050</v>
      </c>
      <c r="K33" s="47">
        <v>0</v>
      </c>
      <c r="L33" s="48" t="s">
        <v>77</v>
      </c>
      <c r="M33" s="48">
        <v>1.1000000000000001</v>
      </c>
      <c r="N33" s="45" t="s">
        <v>78</v>
      </c>
    </row>
    <row r="34" spans="1:14" x14ac:dyDescent="0.3">
      <c r="A34" s="92" t="s">
        <v>13</v>
      </c>
      <c r="B34" s="46" t="s">
        <v>72</v>
      </c>
      <c r="C34" s="46" t="s">
        <v>86</v>
      </c>
      <c r="D34" s="46" t="s">
        <v>84</v>
      </c>
      <c r="E34" s="46" t="s">
        <v>11</v>
      </c>
      <c r="F34" s="46" t="s">
        <v>7</v>
      </c>
      <c r="G34" s="44" t="s">
        <v>75</v>
      </c>
      <c r="H34" s="44" t="s">
        <v>87</v>
      </c>
      <c r="I34" s="47">
        <v>2024</v>
      </c>
      <c r="J34" s="47">
        <v>2050</v>
      </c>
      <c r="K34" s="47">
        <v>0</v>
      </c>
      <c r="L34" s="48" t="s">
        <v>77</v>
      </c>
      <c r="M34" s="48">
        <v>1.1000000000000001</v>
      </c>
      <c r="N34" s="45" t="s">
        <v>78</v>
      </c>
    </row>
    <row r="35" spans="1:14" ht="28.8" x14ac:dyDescent="0.3">
      <c r="A35" s="92" t="s">
        <v>13</v>
      </c>
      <c r="B35" s="46" t="s">
        <v>72</v>
      </c>
      <c r="C35" s="46" t="s">
        <v>88</v>
      </c>
      <c r="D35" s="46" t="s">
        <v>89</v>
      </c>
      <c r="E35" s="46" t="s">
        <v>11</v>
      </c>
      <c r="F35" s="46" t="s">
        <v>7</v>
      </c>
      <c r="G35" s="44" t="s">
        <v>96</v>
      </c>
      <c r="H35" s="44" t="s">
        <v>314</v>
      </c>
      <c r="I35" s="47">
        <v>2031</v>
      </c>
      <c r="J35" s="47">
        <v>2050</v>
      </c>
      <c r="K35" s="47">
        <v>0</v>
      </c>
      <c r="L35" s="48" t="s">
        <v>77</v>
      </c>
      <c r="M35" s="48">
        <v>1.1000000000000001</v>
      </c>
      <c r="N35" s="45" t="s">
        <v>78</v>
      </c>
    </row>
    <row r="36" spans="1:14" x14ac:dyDescent="0.3">
      <c r="A36" s="92" t="s">
        <v>13</v>
      </c>
      <c r="B36" s="46" t="s">
        <v>72</v>
      </c>
      <c r="C36" s="46" t="s">
        <v>90</v>
      </c>
      <c r="D36" s="46" t="s">
        <v>91</v>
      </c>
      <c r="E36" s="46" t="s">
        <v>11</v>
      </c>
      <c r="F36" s="46" t="s">
        <v>7</v>
      </c>
      <c r="G36" s="44" t="s">
        <v>92</v>
      </c>
      <c r="H36" s="44" t="s">
        <v>93</v>
      </c>
      <c r="I36" s="47">
        <v>2027</v>
      </c>
      <c r="J36" s="47">
        <v>2030</v>
      </c>
      <c r="K36" s="47">
        <v>0</v>
      </c>
      <c r="L36" s="48" t="s">
        <v>77</v>
      </c>
      <c r="M36" s="48">
        <v>1.1000000000000001</v>
      </c>
      <c r="N36" s="45" t="s">
        <v>78</v>
      </c>
    </row>
    <row r="37" spans="1:14" s="58" customFormat="1" ht="28.8" x14ac:dyDescent="0.3">
      <c r="A37" s="104" t="s">
        <v>13</v>
      </c>
      <c r="B37" s="105" t="s">
        <v>72</v>
      </c>
      <c r="C37" s="105" t="s">
        <v>94</v>
      </c>
      <c r="D37" s="105" t="s">
        <v>95</v>
      </c>
      <c r="E37" s="105" t="s">
        <v>11</v>
      </c>
      <c r="F37" s="105" t="s">
        <v>7</v>
      </c>
      <c r="G37" s="106" t="s">
        <v>96</v>
      </c>
      <c r="H37" s="106" t="s">
        <v>97</v>
      </c>
      <c r="I37" s="47">
        <v>2031</v>
      </c>
      <c r="J37" s="47">
        <v>2050</v>
      </c>
      <c r="K37" s="128">
        <f>103.06*5%</f>
        <v>5.1530000000000005</v>
      </c>
      <c r="L37" s="48" t="s">
        <v>77</v>
      </c>
      <c r="M37" s="48">
        <v>1.05</v>
      </c>
      <c r="N37" s="45" t="s">
        <v>78</v>
      </c>
    </row>
    <row r="38" spans="1:14" s="58" customFormat="1" ht="28.8" x14ac:dyDescent="0.3">
      <c r="A38" s="104" t="s">
        <v>13</v>
      </c>
      <c r="B38" s="105" t="s">
        <v>98</v>
      </c>
      <c r="C38" s="105" t="s">
        <v>94</v>
      </c>
      <c r="D38" s="105" t="s">
        <v>99</v>
      </c>
      <c r="E38" s="105" t="s">
        <v>11</v>
      </c>
      <c r="F38" s="105" t="s">
        <v>7</v>
      </c>
      <c r="G38" s="106" t="s">
        <v>96</v>
      </c>
      <c r="H38" s="106" t="s">
        <v>100</v>
      </c>
      <c r="I38" s="47">
        <v>2031</v>
      </c>
      <c r="J38" s="47">
        <v>2050</v>
      </c>
      <c r="K38" s="128">
        <f>103.06*5%</f>
        <v>5.1530000000000005</v>
      </c>
      <c r="L38" s="48" t="s">
        <v>77</v>
      </c>
      <c r="M38" s="48">
        <v>0.95</v>
      </c>
      <c r="N38" s="45" t="s">
        <v>78</v>
      </c>
    </row>
    <row r="39" spans="1:14" s="58" customFormat="1" ht="28.8" x14ac:dyDescent="0.3">
      <c r="A39" s="102" t="s">
        <v>13</v>
      </c>
      <c r="B39" s="103" t="s">
        <v>72</v>
      </c>
      <c r="C39" s="103" t="s">
        <v>101</v>
      </c>
      <c r="D39" s="103" t="s">
        <v>102</v>
      </c>
      <c r="E39" s="103" t="s">
        <v>11</v>
      </c>
      <c r="F39" s="103" t="s">
        <v>7</v>
      </c>
      <c r="G39" s="106" t="s">
        <v>96</v>
      </c>
      <c r="H39" s="106" t="s">
        <v>103</v>
      </c>
      <c r="I39" s="47">
        <v>2031</v>
      </c>
      <c r="J39" s="47">
        <v>2050</v>
      </c>
      <c r="K39" s="128">
        <f>103.06*5%</f>
        <v>5.1530000000000005</v>
      </c>
      <c r="L39" s="48" t="s">
        <v>77</v>
      </c>
      <c r="M39" s="48">
        <v>1.05</v>
      </c>
      <c r="N39" s="45" t="s">
        <v>78</v>
      </c>
    </row>
    <row r="40" spans="1:14" s="58" customFormat="1" ht="28.8" x14ac:dyDescent="0.3">
      <c r="A40" s="102" t="s">
        <v>13</v>
      </c>
      <c r="B40" s="103" t="s">
        <v>98</v>
      </c>
      <c r="C40" s="103" t="s">
        <v>101</v>
      </c>
      <c r="D40" s="103" t="s">
        <v>104</v>
      </c>
      <c r="E40" s="103" t="s">
        <v>11</v>
      </c>
      <c r="F40" s="103" t="s">
        <v>7</v>
      </c>
      <c r="G40" s="106" t="s">
        <v>96</v>
      </c>
      <c r="H40" s="106" t="s">
        <v>103</v>
      </c>
      <c r="I40" s="47">
        <v>2031</v>
      </c>
      <c r="J40" s="47">
        <v>2050</v>
      </c>
      <c r="K40" s="128">
        <f>103.06*5%</f>
        <v>5.1530000000000005</v>
      </c>
      <c r="L40" s="48" t="s">
        <v>77</v>
      </c>
      <c r="M40" s="48">
        <v>0.95</v>
      </c>
      <c r="N40" s="45" t="s">
        <v>78</v>
      </c>
    </row>
    <row r="41" spans="1:14" x14ac:dyDescent="0.3">
      <c r="A41" s="93" t="s">
        <v>13</v>
      </c>
      <c r="B41" s="49" t="s">
        <v>98</v>
      </c>
      <c r="C41" s="49" t="s">
        <v>73</v>
      </c>
      <c r="D41" s="49" t="s">
        <v>74</v>
      </c>
      <c r="E41" s="49" t="s">
        <v>11</v>
      </c>
      <c r="F41" s="49" t="s">
        <v>7</v>
      </c>
      <c r="G41" s="44" t="s">
        <v>75</v>
      </c>
      <c r="H41" s="44" t="s">
        <v>76</v>
      </c>
      <c r="I41" s="47">
        <v>2024</v>
      </c>
      <c r="J41" s="47">
        <v>2050</v>
      </c>
      <c r="K41" s="47">
        <v>0</v>
      </c>
      <c r="L41" s="48" t="s">
        <v>77</v>
      </c>
      <c r="M41" s="48">
        <v>0.8</v>
      </c>
      <c r="N41" s="45" t="s">
        <v>78</v>
      </c>
    </row>
    <row r="42" spans="1:14" x14ac:dyDescent="0.3">
      <c r="A42" s="93" t="s">
        <v>13</v>
      </c>
      <c r="B42" s="49" t="s">
        <v>98</v>
      </c>
      <c r="C42" s="49" t="s">
        <v>79</v>
      </c>
      <c r="D42" s="49" t="s">
        <v>105</v>
      </c>
      <c r="E42" s="49" t="s">
        <v>11</v>
      </c>
      <c r="F42" s="49" t="s">
        <v>7</v>
      </c>
      <c r="G42" s="44" t="s">
        <v>81</v>
      </c>
      <c r="H42" s="44" t="s">
        <v>106</v>
      </c>
      <c r="I42" s="47">
        <v>2025</v>
      </c>
      <c r="J42" s="47">
        <v>2050</v>
      </c>
      <c r="K42" s="47">
        <v>0</v>
      </c>
      <c r="L42" s="48" t="s">
        <v>77</v>
      </c>
      <c r="M42" s="48">
        <v>0.8</v>
      </c>
      <c r="N42" s="45" t="s">
        <v>78</v>
      </c>
    </row>
    <row r="43" spans="1:14" x14ac:dyDescent="0.3">
      <c r="A43" s="93" t="s">
        <v>13</v>
      </c>
      <c r="B43" s="49" t="s">
        <v>98</v>
      </c>
      <c r="C43" s="49" t="s">
        <v>83</v>
      </c>
      <c r="D43" s="49" t="s">
        <v>84</v>
      </c>
      <c r="E43" s="49" t="s">
        <v>11</v>
      </c>
      <c r="F43" s="49" t="s">
        <v>7</v>
      </c>
      <c r="G43" s="44" t="s">
        <v>75</v>
      </c>
      <c r="H43" s="44" t="s">
        <v>107</v>
      </c>
      <c r="I43" s="47">
        <v>2024</v>
      </c>
      <c r="J43" s="47">
        <v>2050</v>
      </c>
      <c r="K43" s="47">
        <v>0</v>
      </c>
      <c r="L43" s="48" t="s">
        <v>77</v>
      </c>
      <c r="M43" s="48">
        <v>0.8</v>
      </c>
      <c r="N43" s="45" t="s">
        <v>78</v>
      </c>
    </row>
    <row r="44" spans="1:14" x14ac:dyDescent="0.3">
      <c r="A44" s="93" t="s">
        <v>13</v>
      </c>
      <c r="B44" s="49" t="s">
        <v>98</v>
      </c>
      <c r="C44" s="49" t="s">
        <v>86</v>
      </c>
      <c r="D44" s="49" t="s">
        <v>84</v>
      </c>
      <c r="E44" s="49" t="s">
        <v>11</v>
      </c>
      <c r="F44" s="49" t="s">
        <v>7</v>
      </c>
      <c r="G44" s="44" t="s">
        <v>75</v>
      </c>
      <c r="H44" s="44" t="s">
        <v>108</v>
      </c>
      <c r="I44" s="47">
        <v>2024</v>
      </c>
      <c r="J44" s="47">
        <v>2050</v>
      </c>
      <c r="K44" s="47">
        <v>0</v>
      </c>
      <c r="L44" s="48" t="s">
        <v>77</v>
      </c>
      <c r="M44" s="48">
        <v>0.8</v>
      </c>
      <c r="N44" s="45" t="s">
        <v>78</v>
      </c>
    </row>
    <row r="45" spans="1:14" x14ac:dyDescent="0.3">
      <c r="A45" s="93" t="s">
        <v>13</v>
      </c>
      <c r="B45" s="49" t="s">
        <v>98</v>
      </c>
      <c r="C45" s="49" t="s">
        <v>90</v>
      </c>
      <c r="D45" s="49" t="s">
        <v>91</v>
      </c>
      <c r="E45" s="49" t="s">
        <v>11</v>
      </c>
      <c r="F45" s="49" t="s">
        <v>7</v>
      </c>
      <c r="G45" s="44" t="s">
        <v>92</v>
      </c>
      <c r="H45" s="44" t="s">
        <v>109</v>
      </c>
      <c r="I45" s="47">
        <v>2027</v>
      </c>
      <c r="J45" s="47">
        <v>2030</v>
      </c>
      <c r="K45" s="47">
        <v>0</v>
      </c>
      <c r="L45" s="48" t="s">
        <v>77</v>
      </c>
      <c r="M45" s="48">
        <v>0.8</v>
      </c>
      <c r="N45" s="45" t="s">
        <v>78</v>
      </c>
    </row>
    <row r="46" spans="1:14" ht="28.8" x14ac:dyDescent="0.3">
      <c r="A46" s="93" t="s">
        <v>13</v>
      </c>
      <c r="B46" s="49" t="s">
        <v>98</v>
      </c>
      <c r="C46" s="49" t="s">
        <v>110</v>
      </c>
      <c r="D46" s="49" t="s">
        <v>111</v>
      </c>
      <c r="E46" s="49" t="s">
        <v>11</v>
      </c>
      <c r="F46" s="49" t="s">
        <v>7</v>
      </c>
      <c r="G46" s="44" t="s">
        <v>112</v>
      </c>
      <c r="H46" s="44" t="s">
        <v>113</v>
      </c>
      <c r="I46" s="47">
        <v>2034</v>
      </c>
      <c r="J46" s="47">
        <v>2050</v>
      </c>
      <c r="K46" s="47">
        <f>98.98*14/100</f>
        <v>13.857200000000001</v>
      </c>
      <c r="L46" s="48" t="s">
        <v>77</v>
      </c>
      <c r="M46" s="48">
        <v>0.999</v>
      </c>
      <c r="N46" s="45" t="s">
        <v>78</v>
      </c>
    </row>
    <row r="47" spans="1:14" ht="76.2" customHeight="1" x14ac:dyDescent="0.3">
      <c r="A47" s="108" t="s">
        <v>13</v>
      </c>
      <c r="B47" s="109" t="s">
        <v>114</v>
      </c>
      <c r="C47" s="109" t="s">
        <v>110</v>
      </c>
      <c r="D47" s="109" t="s">
        <v>115</v>
      </c>
      <c r="E47" s="109" t="s">
        <v>7</v>
      </c>
      <c r="F47" s="109" t="s">
        <v>7</v>
      </c>
      <c r="G47" s="110" t="s">
        <v>116</v>
      </c>
      <c r="H47" s="110" t="s">
        <v>133</v>
      </c>
      <c r="I47" s="47">
        <v>2045</v>
      </c>
      <c r="J47" s="47">
        <v>2050</v>
      </c>
      <c r="K47" s="47">
        <v>0.6</v>
      </c>
      <c r="L47" s="48" t="s">
        <v>77</v>
      </c>
      <c r="M47" s="48">
        <v>0.99999990000000005</v>
      </c>
      <c r="N47" s="45" t="s">
        <v>118</v>
      </c>
    </row>
    <row r="48" spans="1:14" ht="28.8" x14ac:dyDescent="0.3">
      <c r="A48" s="108" t="s">
        <v>13</v>
      </c>
      <c r="B48" s="109" t="s">
        <v>98</v>
      </c>
      <c r="C48" s="49" t="s">
        <v>88</v>
      </c>
      <c r="D48" s="49" t="s">
        <v>119</v>
      </c>
      <c r="E48" s="49" t="s">
        <v>11</v>
      </c>
      <c r="F48" s="49" t="s">
        <v>7</v>
      </c>
      <c r="G48" s="44" t="s">
        <v>96</v>
      </c>
      <c r="H48" s="110" t="s">
        <v>320</v>
      </c>
      <c r="I48" s="123">
        <v>2031</v>
      </c>
      <c r="J48" s="123">
        <v>2050</v>
      </c>
      <c r="K48" s="123">
        <v>0</v>
      </c>
      <c r="L48" s="123" t="s">
        <v>77</v>
      </c>
      <c r="M48" s="48">
        <v>0.8</v>
      </c>
      <c r="N48" s="45" t="s">
        <v>78</v>
      </c>
    </row>
    <row r="49" spans="1:14" ht="61.5" customHeight="1" x14ac:dyDescent="0.3">
      <c r="A49" s="108" t="s">
        <v>13</v>
      </c>
      <c r="B49" s="109" t="s">
        <v>114</v>
      </c>
      <c r="C49" s="122" t="s">
        <v>88</v>
      </c>
      <c r="D49" s="122" t="s">
        <v>120</v>
      </c>
      <c r="E49" s="122" t="s">
        <v>7</v>
      </c>
      <c r="F49" s="122" t="s">
        <v>7</v>
      </c>
      <c r="G49" s="110" t="s">
        <v>319</v>
      </c>
      <c r="H49" s="110" t="s">
        <v>318</v>
      </c>
      <c r="I49" s="123">
        <v>2036</v>
      </c>
      <c r="J49" s="123">
        <v>2050</v>
      </c>
      <c r="K49" s="123">
        <v>0.01</v>
      </c>
      <c r="L49" s="48" t="s">
        <v>77</v>
      </c>
      <c r="M49" s="48">
        <v>0.99999990000000005</v>
      </c>
      <c r="N49" s="45" t="s">
        <v>118</v>
      </c>
    </row>
    <row r="50" spans="1:14" ht="29.4" thickBot="1" x14ac:dyDescent="0.35">
      <c r="A50" s="94" t="s">
        <v>13</v>
      </c>
      <c r="B50" s="95" t="s">
        <v>122</v>
      </c>
      <c r="C50" s="95" t="s">
        <v>123</v>
      </c>
      <c r="D50" s="95" t="s">
        <v>124</v>
      </c>
      <c r="E50" s="95" t="s">
        <v>7</v>
      </c>
      <c r="F50" s="95" t="s">
        <v>7</v>
      </c>
      <c r="G50" s="96" t="s">
        <v>125</v>
      </c>
      <c r="H50" s="96" t="s">
        <v>134</v>
      </c>
      <c r="I50" s="97">
        <v>2033</v>
      </c>
      <c r="J50" s="97">
        <v>2050</v>
      </c>
      <c r="K50" s="97">
        <v>2.5999999999999999E-2</v>
      </c>
      <c r="L50" s="98" t="s">
        <v>127</v>
      </c>
      <c r="M50" s="98">
        <v>0.9</v>
      </c>
      <c r="N50" s="99" t="s">
        <v>118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91"/>
  <sheetViews>
    <sheetView zoomScale="85" zoomScaleNormal="85" workbookViewId="0">
      <pane ySplit="1" topLeftCell="A59" activePane="bottomLeft" state="frozen"/>
      <selection pane="bottomLeft" activeCell="E57" sqref="E57"/>
    </sheetView>
  </sheetViews>
  <sheetFormatPr baseColWidth="10" defaultColWidth="8.88671875" defaultRowHeight="14.4" x14ac:dyDescent="0.3"/>
  <cols>
    <col min="1" max="1" width="14.109375" style="1" bestFit="1" customWidth="1"/>
    <col min="2" max="2" width="12.109375" style="1" bestFit="1" customWidth="1"/>
    <col min="3" max="3" width="24" style="1" bestFit="1" customWidth="1"/>
    <col min="4" max="4" width="27" style="1" bestFit="1" customWidth="1"/>
    <col min="5" max="5" width="14.5546875" style="1" bestFit="1" customWidth="1"/>
    <col min="6" max="6" width="13.109375" style="1" bestFit="1" customWidth="1"/>
    <col min="7" max="7" width="12" style="1" bestFit="1" customWidth="1"/>
    <col min="8" max="9" width="12.109375" style="1" bestFit="1" customWidth="1"/>
    <col min="10" max="10" width="7.5546875" style="1" bestFit="1" customWidth="1"/>
    <col min="11" max="11" width="7.88671875" style="1" bestFit="1" customWidth="1"/>
    <col min="12" max="12" width="8.5546875" style="1" bestFit="1" customWidth="1"/>
    <col min="13" max="13" width="11" style="1" bestFit="1" customWidth="1"/>
    <col min="14" max="16" width="13" style="1" bestFit="1" customWidth="1"/>
    <col min="17" max="17" width="21.44140625" style="1" bestFit="1" customWidth="1"/>
    <col min="18" max="16384" width="8.88671875" style="1"/>
  </cols>
  <sheetData>
    <row r="1" spans="1:17" ht="15" thickBot="1" x14ac:dyDescent="0.35">
      <c r="A1" s="155" t="s">
        <v>17</v>
      </c>
      <c r="B1" s="156" t="s">
        <v>135</v>
      </c>
      <c r="C1" s="156" t="s">
        <v>39</v>
      </c>
      <c r="D1" s="156" t="s">
        <v>40</v>
      </c>
      <c r="E1" s="156" t="s">
        <v>41</v>
      </c>
      <c r="F1" s="156" t="s">
        <v>44</v>
      </c>
      <c r="G1" s="156" t="s">
        <v>45</v>
      </c>
      <c r="H1" s="156" t="s">
        <v>46</v>
      </c>
      <c r="I1" s="156" t="s">
        <v>47</v>
      </c>
      <c r="J1" s="156" t="s">
        <v>48</v>
      </c>
      <c r="K1" s="156" t="s">
        <v>49</v>
      </c>
      <c r="L1" s="156" t="s">
        <v>50</v>
      </c>
      <c r="M1" s="156" t="s">
        <v>51</v>
      </c>
      <c r="N1" s="156" t="s">
        <v>52</v>
      </c>
      <c r="O1" s="156" t="s">
        <v>53</v>
      </c>
      <c r="P1" s="156" t="s">
        <v>54</v>
      </c>
      <c r="Q1" s="157" t="s">
        <v>136</v>
      </c>
    </row>
    <row r="2" spans="1:17" x14ac:dyDescent="0.3">
      <c r="A2" s="200" t="s">
        <v>6</v>
      </c>
      <c r="B2" s="201" t="s">
        <v>137</v>
      </c>
      <c r="C2" s="201" t="s">
        <v>138</v>
      </c>
      <c r="D2" s="201" t="s">
        <v>139</v>
      </c>
      <c r="E2" s="201" t="s">
        <v>140</v>
      </c>
      <c r="F2" s="201" t="s">
        <v>11</v>
      </c>
      <c r="G2" s="201" t="s">
        <v>7</v>
      </c>
      <c r="H2" s="201" t="s">
        <v>59</v>
      </c>
      <c r="I2" s="201" t="s">
        <v>59</v>
      </c>
      <c r="J2" s="201" t="s">
        <v>59</v>
      </c>
      <c r="K2" s="201" t="s">
        <v>59</v>
      </c>
      <c r="L2" s="201" t="s">
        <v>59</v>
      </c>
      <c r="M2" s="201">
        <v>2024</v>
      </c>
      <c r="N2" s="201" t="s">
        <v>141</v>
      </c>
      <c r="O2" s="201">
        <v>0.4</v>
      </c>
      <c r="P2" s="201">
        <v>0.40799999999999997</v>
      </c>
      <c r="Q2" s="202" t="s">
        <v>142</v>
      </c>
    </row>
    <row r="3" spans="1:17" x14ac:dyDescent="0.3">
      <c r="A3" s="203" t="s">
        <v>6</v>
      </c>
      <c r="B3" s="204" t="s">
        <v>137</v>
      </c>
      <c r="C3" s="204" t="s">
        <v>138</v>
      </c>
      <c r="D3" s="204" t="s">
        <v>143</v>
      </c>
      <c r="E3" s="204" t="s">
        <v>144</v>
      </c>
      <c r="F3" s="204" t="s">
        <v>11</v>
      </c>
      <c r="G3" s="204" t="s">
        <v>7</v>
      </c>
      <c r="H3" s="204" t="s">
        <v>59</v>
      </c>
      <c r="I3" s="204" t="s">
        <v>59</v>
      </c>
      <c r="J3" s="204" t="s">
        <v>59</v>
      </c>
      <c r="K3" s="204" t="s">
        <v>59</v>
      </c>
      <c r="L3" s="204" t="s">
        <v>59</v>
      </c>
      <c r="M3" s="204">
        <v>2024</v>
      </c>
      <c r="N3" s="204" t="s">
        <v>141</v>
      </c>
      <c r="O3" s="204">
        <v>0.4</v>
      </c>
      <c r="P3" s="204">
        <v>0.40799999999999997</v>
      </c>
      <c r="Q3" s="205" t="s">
        <v>142</v>
      </c>
    </row>
    <row r="4" spans="1:17" x14ac:dyDescent="0.3">
      <c r="A4" s="203" t="s">
        <v>6</v>
      </c>
      <c r="B4" s="204" t="s">
        <v>137</v>
      </c>
      <c r="C4" s="204" t="s">
        <v>138</v>
      </c>
      <c r="D4" s="204" t="s">
        <v>191</v>
      </c>
      <c r="E4" s="204" t="s">
        <v>192</v>
      </c>
      <c r="F4" s="204" t="s">
        <v>7</v>
      </c>
      <c r="G4" s="204" t="s">
        <v>11</v>
      </c>
      <c r="H4" s="37">
        <v>1E-3</v>
      </c>
      <c r="I4" s="37">
        <v>0.99</v>
      </c>
      <c r="J4" s="204">
        <v>0.05</v>
      </c>
      <c r="K4" s="204">
        <v>0.01</v>
      </c>
      <c r="L4" s="204">
        <v>2035</v>
      </c>
      <c r="M4" s="204">
        <v>2024</v>
      </c>
      <c r="N4" s="204" t="s">
        <v>59</v>
      </c>
      <c r="O4" s="204" t="s">
        <v>59</v>
      </c>
      <c r="P4" s="204" t="s">
        <v>59</v>
      </c>
      <c r="Q4" s="205" t="s">
        <v>190</v>
      </c>
    </row>
    <row r="5" spans="1:17" ht="15" thickBot="1" x14ac:dyDescent="0.35">
      <c r="A5" s="206" t="s">
        <v>6</v>
      </c>
      <c r="B5" s="207" t="s">
        <v>137</v>
      </c>
      <c r="C5" s="207" t="s">
        <v>138</v>
      </c>
      <c r="D5" s="207" t="s">
        <v>193</v>
      </c>
      <c r="E5" s="207" t="s">
        <v>194</v>
      </c>
      <c r="F5" s="207" t="s">
        <v>7</v>
      </c>
      <c r="G5" s="207" t="s">
        <v>11</v>
      </c>
      <c r="H5" s="36">
        <v>1E-3</v>
      </c>
      <c r="I5" s="36">
        <v>0.99</v>
      </c>
      <c r="J5" s="207">
        <v>0.02</v>
      </c>
      <c r="K5" s="207">
        <v>5.0000000000000001E-3</v>
      </c>
      <c r="L5" s="207">
        <v>2035</v>
      </c>
      <c r="M5" s="207">
        <v>2024</v>
      </c>
      <c r="N5" s="207" t="s">
        <v>59</v>
      </c>
      <c r="O5" s="207" t="s">
        <v>59</v>
      </c>
      <c r="P5" s="207" t="s">
        <v>59</v>
      </c>
      <c r="Q5" s="208" t="s">
        <v>190</v>
      </c>
    </row>
    <row r="6" spans="1:17" x14ac:dyDescent="0.3">
      <c r="A6" s="200" t="s">
        <v>6</v>
      </c>
      <c r="B6" s="201" t="s">
        <v>137</v>
      </c>
      <c r="C6" s="201" t="s">
        <v>55</v>
      </c>
      <c r="D6" s="201" t="s">
        <v>145</v>
      </c>
      <c r="E6" s="201" t="s">
        <v>146</v>
      </c>
      <c r="F6" s="201" t="s">
        <v>11</v>
      </c>
      <c r="G6" s="201" t="s">
        <v>7</v>
      </c>
      <c r="H6" s="201" t="s">
        <v>59</v>
      </c>
      <c r="I6" s="201" t="s">
        <v>59</v>
      </c>
      <c r="J6" s="201" t="s">
        <v>59</v>
      </c>
      <c r="K6" s="201" t="s">
        <v>59</v>
      </c>
      <c r="L6" s="201" t="s">
        <v>59</v>
      </c>
      <c r="M6" s="201">
        <v>2024</v>
      </c>
      <c r="N6" s="201" t="s">
        <v>141</v>
      </c>
      <c r="O6" s="201">
        <v>0.63</v>
      </c>
      <c r="P6" s="201">
        <v>0.63749999999999996</v>
      </c>
      <c r="Q6" s="202" t="s">
        <v>142</v>
      </c>
    </row>
    <row r="7" spans="1:17" x14ac:dyDescent="0.3">
      <c r="A7" s="203" t="s">
        <v>6</v>
      </c>
      <c r="B7" s="204" t="s">
        <v>137</v>
      </c>
      <c r="C7" s="204" t="s">
        <v>55</v>
      </c>
      <c r="D7" s="204" t="s">
        <v>147</v>
      </c>
      <c r="E7" s="204" t="s">
        <v>148</v>
      </c>
      <c r="F7" s="204" t="s">
        <v>11</v>
      </c>
      <c r="G7" s="204" t="s">
        <v>7</v>
      </c>
      <c r="H7" s="204" t="s">
        <v>59</v>
      </c>
      <c r="I7" s="204" t="s">
        <v>59</v>
      </c>
      <c r="J7" s="204" t="s">
        <v>59</v>
      </c>
      <c r="K7" s="204" t="s">
        <v>59</v>
      </c>
      <c r="L7" s="204" t="s">
        <v>59</v>
      </c>
      <c r="M7" s="204">
        <v>2024</v>
      </c>
      <c r="N7" s="204" t="s">
        <v>141</v>
      </c>
      <c r="O7" s="204">
        <v>0.19</v>
      </c>
      <c r="P7" s="204">
        <v>0.19550000000000001</v>
      </c>
      <c r="Q7" s="205" t="s">
        <v>142</v>
      </c>
    </row>
    <row r="8" spans="1:17" ht="15" thickBot="1" x14ac:dyDescent="0.35">
      <c r="A8" s="206" t="s">
        <v>6</v>
      </c>
      <c r="B8" s="207" t="s">
        <v>137</v>
      </c>
      <c r="C8" s="207" t="s">
        <v>55</v>
      </c>
      <c r="D8" s="207" t="s">
        <v>195</v>
      </c>
      <c r="E8" s="207" t="s">
        <v>196</v>
      </c>
      <c r="F8" s="207" t="s">
        <v>7</v>
      </c>
      <c r="G8" s="207" t="s">
        <v>11</v>
      </c>
      <c r="H8" s="36">
        <v>1E-3</v>
      </c>
      <c r="I8" s="36">
        <v>0.99</v>
      </c>
      <c r="J8" s="207">
        <v>0.02</v>
      </c>
      <c r="K8" s="207">
        <v>5.0000000000000001E-3</v>
      </c>
      <c r="L8" s="207">
        <v>2035</v>
      </c>
      <c r="M8" s="207">
        <v>2024</v>
      </c>
      <c r="N8" s="207" t="s">
        <v>59</v>
      </c>
      <c r="O8" s="207" t="s">
        <v>59</v>
      </c>
      <c r="P8" s="207" t="s">
        <v>59</v>
      </c>
      <c r="Q8" s="208" t="s">
        <v>190</v>
      </c>
    </row>
    <row r="9" spans="1:17" x14ac:dyDescent="0.3">
      <c r="A9" s="200" t="s">
        <v>6</v>
      </c>
      <c r="B9" s="201" t="s">
        <v>137</v>
      </c>
      <c r="C9" s="201" t="s">
        <v>138</v>
      </c>
      <c r="D9" s="201" t="s">
        <v>149</v>
      </c>
      <c r="E9" s="201" t="s">
        <v>150</v>
      </c>
      <c r="F9" s="201" t="s">
        <v>11</v>
      </c>
      <c r="G9" s="201" t="s">
        <v>7</v>
      </c>
      <c r="H9" s="201" t="s">
        <v>59</v>
      </c>
      <c r="I9" s="201" t="s">
        <v>59</v>
      </c>
      <c r="J9" s="201" t="s">
        <v>59</v>
      </c>
      <c r="K9" s="201" t="s">
        <v>59</v>
      </c>
      <c r="L9" s="201" t="s">
        <v>59</v>
      </c>
      <c r="M9" s="201">
        <v>2024</v>
      </c>
      <c r="N9" s="201" t="s">
        <v>141</v>
      </c>
      <c r="O9" s="201">
        <v>0</v>
      </c>
      <c r="P9" s="201">
        <v>0</v>
      </c>
      <c r="Q9" s="202" t="s">
        <v>142</v>
      </c>
    </row>
    <row r="10" spans="1:17" ht="15" thickBot="1" x14ac:dyDescent="0.35">
      <c r="A10" s="206" t="s">
        <v>6</v>
      </c>
      <c r="B10" s="207" t="s">
        <v>137</v>
      </c>
      <c r="C10" s="207" t="s">
        <v>138</v>
      </c>
      <c r="D10" s="207" t="s">
        <v>197</v>
      </c>
      <c r="E10" s="207" t="s">
        <v>198</v>
      </c>
      <c r="F10" s="207" t="s">
        <v>7</v>
      </c>
      <c r="G10" s="207" t="s">
        <v>11</v>
      </c>
      <c r="H10" s="207">
        <v>1E-3</v>
      </c>
      <c r="I10" s="207">
        <v>0.99</v>
      </c>
      <c r="J10" s="207">
        <v>0.05</v>
      </c>
      <c r="K10" s="207">
        <v>0.03</v>
      </c>
      <c r="L10" s="207">
        <v>2035</v>
      </c>
      <c r="M10" s="207">
        <v>2024</v>
      </c>
      <c r="N10" s="207" t="s">
        <v>141</v>
      </c>
      <c r="O10" s="207">
        <v>0</v>
      </c>
      <c r="P10" s="207">
        <v>0</v>
      </c>
      <c r="Q10" s="209" t="s">
        <v>159</v>
      </c>
    </row>
    <row r="11" spans="1:17" x14ac:dyDescent="0.3">
      <c r="A11" s="200" t="s">
        <v>6</v>
      </c>
      <c r="B11" s="201" t="s">
        <v>137</v>
      </c>
      <c r="C11" s="201" t="s">
        <v>138</v>
      </c>
      <c r="D11" s="201" t="s">
        <v>151</v>
      </c>
      <c r="E11" s="201" t="s">
        <v>152</v>
      </c>
      <c r="F11" s="201" t="s">
        <v>11</v>
      </c>
      <c r="G11" s="201" t="s">
        <v>7</v>
      </c>
      <c r="H11" s="201" t="s">
        <v>59</v>
      </c>
      <c r="I11" s="201" t="s">
        <v>59</v>
      </c>
      <c r="J11" s="201" t="s">
        <v>59</v>
      </c>
      <c r="K11" s="201" t="s">
        <v>59</v>
      </c>
      <c r="L11" s="201" t="s">
        <v>59</v>
      </c>
      <c r="M11" s="201">
        <v>2024</v>
      </c>
      <c r="N11" s="201" t="s">
        <v>141</v>
      </c>
      <c r="O11" s="201">
        <v>0.52</v>
      </c>
      <c r="P11" s="201">
        <v>0.54400000000000004</v>
      </c>
      <c r="Q11" s="202" t="s">
        <v>142</v>
      </c>
    </row>
    <row r="12" spans="1:17" x14ac:dyDescent="0.3">
      <c r="A12" s="203" t="s">
        <v>6</v>
      </c>
      <c r="B12" s="204" t="s">
        <v>137</v>
      </c>
      <c r="C12" s="204" t="s">
        <v>138</v>
      </c>
      <c r="D12" s="204" t="s">
        <v>153</v>
      </c>
      <c r="E12" s="204" t="s">
        <v>154</v>
      </c>
      <c r="F12" s="204" t="s">
        <v>11</v>
      </c>
      <c r="G12" s="204" t="s">
        <v>7</v>
      </c>
      <c r="H12" s="204" t="s">
        <v>59</v>
      </c>
      <c r="I12" s="204" t="s">
        <v>59</v>
      </c>
      <c r="J12" s="204" t="s">
        <v>59</v>
      </c>
      <c r="K12" s="204" t="s">
        <v>59</v>
      </c>
      <c r="L12" s="204" t="s">
        <v>59</v>
      </c>
      <c r="M12" s="204">
        <v>2024</v>
      </c>
      <c r="N12" s="204" t="s">
        <v>141</v>
      </c>
      <c r="O12" s="204">
        <v>0.21600000000000003</v>
      </c>
      <c r="P12" s="204">
        <v>0.23199999999999998</v>
      </c>
      <c r="Q12" s="205" t="s">
        <v>142</v>
      </c>
    </row>
    <row r="13" spans="1:17" ht="15" thickBot="1" x14ac:dyDescent="0.35">
      <c r="A13" s="206" t="s">
        <v>6</v>
      </c>
      <c r="B13" s="207" t="s">
        <v>137</v>
      </c>
      <c r="C13" s="207" t="s">
        <v>138</v>
      </c>
      <c r="D13" s="207" t="s">
        <v>199</v>
      </c>
      <c r="E13" s="207" t="s">
        <v>200</v>
      </c>
      <c r="F13" s="207" t="s">
        <v>7</v>
      </c>
      <c r="G13" s="207" t="s">
        <v>11</v>
      </c>
      <c r="H13" s="36">
        <v>1E-3</v>
      </c>
      <c r="I13" s="36">
        <v>0.99</v>
      </c>
      <c r="J13" s="207">
        <v>0.02</v>
      </c>
      <c r="K13" s="207">
        <v>5.0000000000000001E-3</v>
      </c>
      <c r="L13" s="207">
        <v>2035</v>
      </c>
      <c r="M13" s="207">
        <v>2024</v>
      </c>
      <c r="N13" s="207" t="s">
        <v>59</v>
      </c>
      <c r="O13" s="207" t="s">
        <v>59</v>
      </c>
      <c r="P13" s="207" t="s">
        <v>59</v>
      </c>
      <c r="Q13" s="208" t="s">
        <v>190</v>
      </c>
    </row>
    <row r="14" spans="1:17" x14ac:dyDescent="0.3">
      <c r="A14" s="200" t="s">
        <v>6</v>
      </c>
      <c r="B14" s="201" t="s">
        <v>137</v>
      </c>
      <c r="C14" s="201" t="s">
        <v>55</v>
      </c>
      <c r="D14" s="201" t="s">
        <v>155</v>
      </c>
      <c r="E14" s="201" t="s">
        <v>156</v>
      </c>
      <c r="F14" s="201" t="s">
        <v>11</v>
      </c>
      <c r="G14" s="201" t="s">
        <v>7</v>
      </c>
      <c r="H14" s="201" t="s">
        <v>59</v>
      </c>
      <c r="I14" s="201" t="s">
        <v>59</v>
      </c>
      <c r="J14" s="201" t="s">
        <v>59</v>
      </c>
      <c r="K14" s="201" t="s">
        <v>59</v>
      </c>
      <c r="L14" s="201" t="s">
        <v>59</v>
      </c>
      <c r="M14" s="201">
        <v>2024</v>
      </c>
      <c r="N14" s="201" t="s">
        <v>141</v>
      </c>
      <c r="O14" s="201">
        <v>0</v>
      </c>
      <c r="P14" s="201">
        <v>0</v>
      </c>
      <c r="Q14" s="202" t="s">
        <v>142</v>
      </c>
    </row>
    <row r="15" spans="1:17" x14ac:dyDescent="0.3">
      <c r="A15" s="203" t="s">
        <v>6</v>
      </c>
      <c r="B15" s="204" t="s">
        <v>137</v>
      </c>
      <c r="C15" s="204" t="s">
        <v>55</v>
      </c>
      <c r="D15" s="204" t="s">
        <v>157</v>
      </c>
      <c r="E15" s="204" t="s">
        <v>158</v>
      </c>
      <c r="F15" s="204" t="s">
        <v>11</v>
      </c>
      <c r="G15" s="204" t="s">
        <v>7</v>
      </c>
      <c r="H15" s="204" t="s">
        <v>59</v>
      </c>
      <c r="I15" s="204" t="s">
        <v>59</v>
      </c>
      <c r="J15" s="204" t="s">
        <v>59</v>
      </c>
      <c r="K15" s="204" t="s">
        <v>59</v>
      </c>
      <c r="L15" s="204" t="s">
        <v>59</v>
      </c>
      <c r="M15" s="204">
        <v>2024</v>
      </c>
      <c r="N15" s="204" t="s">
        <v>141</v>
      </c>
      <c r="O15" s="210">
        <v>0</v>
      </c>
      <c r="P15" s="210">
        <v>0</v>
      </c>
      <c r="Q15" s="211" t="s">
        <v>159</v>
      </c>
    </row>
    <row r="16" spans="1:17" x14ac:dyDescent="0.3">
      <c r="A16" s="203" t="s">
        <v>6</v>
      </c>
      <c r="B16" s="204" t="s">
        <v>137</v>
      </c>
      <c r="C16" s="204" t="s">
        <v>55</v>
      </c>
      <c r="D16" s="204" t="s">
        <v>201</v>
      </c>
      <c r="E16" s="204" t="s">
        <v>202</v>
      </c>
      <c r="F16" s="204" t="s">
        <v>7</v>
      </c>
      <c r="G16" s="204" t="s">
        <v>11</v>
      </c>
      <c r="H16" s="37">
        <v>1E-3</v>
      </c>
      <c r="I16" s="37">
        <v>0.99</v>
      </c>
      <c r="J16" s="204">
        <v>0.01</v>
      </c>
      <c r="K16" s="204">
        <v>1E-3</v>
      </c>
      <c r="L16" s="204">
        <v>2035</v>
      </c>
      <c r="M16" s="204">
        <v>2024</v>
      </c>
      <c r="N16" s="204" t="s">
        <v>59</v>
      </c>
      <c r="O16" s="204" t="s">
        <v>59</v>
      </c>
      <c r="P16" s="204" t="s">
        <v>59</v>
      </c>
      <c r="Q16" s="205" t="s">
        <v>190</v>
      </c>
    </row>
    <row r="17" spans="1:17" ht="15" thickBot="1" x14ac:dyDescent="0.35">
      <c r="A17" s="206" t="s">
        <v>6</v>
      </c>
      <c r="B17" s="207" t="s">
        <v>137</v>
      </c>
      <c r="C17" s="207" t="s">
        <v>55</v>
      </c>
      <c r="D17" s="207" t="s">
        <v>160</v>
      </c>
      <c r="E17" s="207" t="s">
        <v>161</v>
      </c>
      <c r="F17" s="207" t="s">
        <v>11</v>
      </c>
      <c r="G17" s="207" t="s">
        <v>7</v>
      </c>
      <c r="H17" s="207" t="s">
        <v>59</v>
      </c>
      <c r="I17" s="207" t="s">
        <v>59</v>
      </c>
      <c r="J17" s="207" t="s">
        <v>59</v>
      </c>
      <c r="K17" s="207" t="s">
        <v>59</v>
      </c>
      <c r="L17" s="207" t="s">
        <v>59</v>
      </c>
      <c r="M17" s="207">
        <v>2024</v>
      </c>
      <c r="N17" s="207" t="s">
        <v>141</v>
      </c>
      <c r="O17" s="207">
        <v>0</v>
      </c>
      <c r="P17" s="207">
        <v>0</v>
      </c>
      <c r="Q17" s="208" t="s">
        <v>159</v>
      </c>
    </row>
    <row r="18" spans="1:17" x14ac:dyDescent="0.3">
      <c r="A18" s="200" t="s">
        <v>6</v>
      </c>
      <c r="B18" s="201" t="s">
        <v>137</v>
      </c>
      <c r="C18" s="201" t="s">
        <v>55</v>
      </c>
      <c r="D18" s="201" t="s">
        <v>162</v>
      </c>
      <c r="E18" s="201" t="s">
        <v>163</v>
      </c>
      <c r="F18" s="201" t="s">
        <v>11</v>
      </c>
      <c r="G18" s="201" t="s">
        <v>7</v>
      </c>
      <c r="H18" s="201" t="s">
        <v>59</v>
      </c>
      <c r="I18" s="201" t="s">
        <v>59</v>
      </c>
      <c r="J18" s="201" t="s">
        <v>59</v>
      </c>
      <c r="K18" s="201" t="s">
        <v>59</v>
      </c>
      <c r="L18" s="201" t="s">
        <v>59</v>
      </c>
      <c r="M18" s="201">
        <v>2024</v>
      </c>
      <c r="N18" s="201" t="s">
        <v>141</v>
      </c>
      <c r="O18" s="201">
        <v>0</v>
      </c>
      <c r="P18" s="201">
        <v>0</v>
      </c>
      <c r="Q18" s="202" t="s">
        <v>142</v>
      </c>
    </row>
    <row r="19" spans="1:17" x14ac:dyDescent="0.3">
      <c r="A19" s="203" t="s">
        <v>6</v>
      </c>
      <c r="B19" s="204" t="s">
        <v>137</v>
      </c>
      <c r="C19" s="204" t="s">
        <v>55</v>
      </c>
      <c r="D19" s="204" t="s">
        <v>164</v>
      </c>
      <c r="E19" s="204" t="s">
        <v>165</v>
      </c>
      <c r="F19" s="204" t="s">
        <v>11</v>
      </c>
      <c r="G19" s="204" t="s">
        <v>7</v>
      </c>
      <c r="H19" s="204" t="s">
        <v>59</v>
      </c>
      <c r="I19" s="204" t="s">
        <v>59</v>
      </c>
      <c r="J19" s="204" t="s">
        <v>59</v>
      </c>
      <c r="K19" s="204" t="s">
        <v>59</v>
      </c>
      <c r="L19" s="204" t="s">
        <v>59</v>
      </c>
      <c r="M19" s="204">
        <v>2024</v>
      </c>
      <c r="N19" s="204" t="s">
        <v>141</v>
      </c>
      <c r="O19" s="204">
        <v>0</v>
      </c>
      <c r="P19" s="204">
        <v>0</v>
      </c>
      <c r="Q19" s="205" t="s">
        <v>142</v>
      </c>
    </row>
    <row r="20" spans="1:17" ht="15" thickBot="1" x14ac:dyDescent="0.35">
      <c r="A20" s="206" t="s">
        <v>6</v>
      </c>
      <c r="B20" s="207" t="s">
        <v>137</v>
      </c>
      <c r="C20" s="207" t="s">
        <v>55</v>
      </c>
      <c r="D20" s="207" t="s">
        <v>166</v>
      </c>
      <c r="E20" s="207" t="s">
        <v>167</v>
      </c>
      <c r="F20" s="207" t="s">
        <v>11</v>
      </c>
      <c r="G20" s="207" t="s">
        <v>7</v>
      </c>
      <c r="H20" s="207" t="s">
        <v>59</v>
      </c>
      <c r="I20" s="207" t="s">
        <v>59</v>
      </c>
      <c r="J20" s="207">
        <v>0.02</v>
      </c>
      <c r="K20" s="207">
        <v>5.0000000000000001E-3</v>
      </c>
      <c r="L20" s="207">
        <v>2035</v>
      </c>
      <c r="M20" s="207">
        <v>2024</v>
      </c>
      <c r="N20" s="207" t="s">
        <v>141</v>
      </c>
      <c r="O20" s="207">
        <v>0</v>
      </c>
      <c r="P20" s="207">
        <v>0</v>
      </c>
      <c r="Q20" s="209" t="s">
        <v>159</v>
      </c>
    </row>
    <row r="21" spans="1:17" x14ac:dyDescent="0.3">
      <c r="A21" s="200" t="s">
        <v>6</v>
      </c>
      <c r="B21" s="201" t="s">
        <v>137</v>
      </c>
      <c r="C21" s="201" t="s">
        <v>55</v>
      </c>
      <c r="D21" s="201" t="s">
        <v>168</v>
      </c>
      <c r="E21" s="201" t="s">
        <v>169</v>
      </c>
      <c r="F21" s="201" t="s">
        <v>11</v>
      </c>
      <c r="G21" s="201" t="s">
        <v>7</v>
      </c>
      <c r="H21" s="201" t="s">
        <v>59</v>
      </c>
      <c r="I21" s="201" t="s">
        <v>59</v>
      </c>
      <c r="J21" s="201" t="s">
        <v>59</v>
      </c>
      <c r="K21" s="201" t="s">
        <v>59</v>
      </c>
      <c r="L21" s="201" t="s">
        <v>59</v>
      </c>
      <c r="M21" s="201">
        <v>2024</v>
      </c>
      <c r="N21" s="201" t="s">
        <v>141</v>
      </c>
      <c r="O21" s="201">
        <v>0.46</v>
      </c>
      <c r="P21" s="201">
        <v>0.46399999999999997</v>
      </c>
      <c r="Q21" s="202" t="s">
        <v>142</v>
      </c>
    </row>
    <row r="22" spans="1:17" x14ac:dyDescent="0.3">
      <c r="A22" s="203" t="s">
        <v>6</v>
      </c>
      <c r="B22" s="204" t="s">
        <v>137</v>
      </c>
      <c r="C22" s="204" t="s">
        <v>55</v>
      </c>
      <c r="D22" s="204" t="s">
        <v>170</v>
      </c>
      <c r="E22" s="204" t="s">
        <v>171</v>
      </c>
      <c r="F22" s="204" t="s">
        <v>11</v>
      </c>
      <c r="G22" s="204" t="s">
        <v>7</v>
      </c>
      <c r="H22" s="204" t="s">
        <v>59</v>
      </c>
      <c r="I22" s="204" t="s">
        <v>59</v>
      </c>
      <c r="J22" s="204" t="s">
        <v>59</v>
      </c>
      <c r="K22" s="204" t="s">
        <v>59</v>
      </c>
      <c r="L22" s="204" t="s">
        <v>59</v>
      </c>
      <c r="M22" s="204">
        <v>2024</v>
      </c>
      <c r="N22" s="204" t="s">
        <v>141</v>
      </c>
      <c r="O22" s="204">
        <v>0.3</v>
      </c>
      <c r="P22" s="204">
        <v>0.30400000000000005</v>
      </c>
      <c r="Q22" s="205" t="s">
        <v>142</v>
      </c>
    </row>
    <row r="23" spans="1:17" ht="15" thickBot="1" x14ac:dyDescent="0.35">
      <c r="A23" s="206" t="s">
        <v>6</v>
      </c>
      <c r="B23" s="207" t="s">
        <v>137</v>
      </c>
      <c r="C23" s="207" t="s">
        <v>55</v>
      </c>
      <c r="D23" s="207" t="s">
        <v>203</v>
      </c>
      <c r="E23" s="207" t="s">
        <v>204</v>
      </c>
      <c r="F23" s="207" t="s">
        <v>7</v>
      </c>
      <c r="G23" s="207" t="s">
        <v>11</v>
      </c>
      <c r="H23" s="36">
        <v>1E-3</v>
      </c>
      <c r="I23" s="36">
        <v>0.99</v>
      </c>
      <c r="J23" s="207">
        <v>0.02</v>
      </c>
      <c r="K23" s="207">
        <v>5.0000000000000001E-3</v>
      </c>
      <c r="L23" s="207">
        <v>2035</v>
      </c>
      <c r="M23" s="207">
        <v>2024</v>
      </c>
      <c r="N23" s="207" t="s">
        <v>59</v>
      </c>
      <c r="O23" s="207" t="s">
        <v>59</v>
      </c>
      <c r="P23" s="207" t="s">
        <v>59</v>
      </c>
      <c r="Q23" s="208" t="s">
        <v>190</v>
      </c>
    </row>
    <row r="24" spans="1:17" x14ac:dyDescent="0.3">
      <c r="A24" s="200" t="s">
        <v>6</v>
      </c>
      <c r="B24" s="201" t="s">
        <v>137</v>
      </c>
      <c r="C24" s="201" t="s">
        <v>172</v>
      </c>
      <c r="D24" s="201" t="s">
        <v>173</v>
      </c>
      <c r="E24" s="201" t="s">
        <v>174</v>
      </c>
      <c r="F24" s="201" t="s">
        <v>11</v>
      </c>
      <c r="G24" s="201" t="s">
        <v>7</v>
      </c>
      <c r="H24" s="201" t="s">
        <v>59</v>
      </c>
      <c r="I24" s="201" t="s">
        <v>59</v>
      </c>
      <c r="J24" s="201" t="s">
        <v>59</v>
      </c>
      <c r="K24" s="201" t="s">
        <v>59</v>
      </c>
      <c r="L24" s="201" t="s">
        <v>59</v>
      </c>
      <c r="M24" s="201">
        <v>2024</v>
      </c>
      <c r="N24" s="201" t="s">
        <v>141</v>
      </c>
      <c r="O24" s="201">
        <v>0</v>
      </c>
      <c r="P24" s="201">
        <v>0</v>
      </c>
      <c r="Q24" s="202" t="s">
        <v>142</v>
      </c>
    </row>
    <row r="25" spans="1:17" x14ac:dyDescent="0.3">
      <c r="A25" s="203" t="s">
        <v>6</v>
      </c>
      <c r="B25" s="204" t="s">
        <v>137</v>
      </c>
      <c r="C25" s="204" t="s">
        <v>172</v>
      </c>
      <c r="D25" s="204" t="s">
        <v>175</v>
      </c>
      <c r="E25" s="204" t="s">
        <v>176</v>
      </c>
      <c r="F25" s="204" t="s">
        <v>11</v>
      </c>
      <c r="G25" s="204" t="s">
        <v>7</v>
      </c>
      <c r="H25" s="204" t="s">
        <v>59</v>
      </c>
      <c r="I25" s="204" t="s">
        <v>59</v>
      </c>
      <c r="J25" s="204" t="s">
        <v>59</v>
      </c>
      <c r="K25" s="204" t="s">
        <v>59</v>
      </c>
      <c r="L25" s="204" t="s">
        <v>59</v>
      </c>
      <c r="M25" s="204">
        <v>2024</v>
      </c>
      <c r="N25" s="204" t="s">
        <v>141</v>
      </c>
      <c r="O25" s="204">
        <v>0</v>
      </c>
      <c r="P25" s="204">
        <v>0</v>
      </c>
      <c r="Q25" s="212" t="s">
        <v>159</v>
      </c>
    </row>
    <row r="26" spans="1:17" x14ac:dyDescent="0.3">
      <c r="A26" s="203" t="s">
        <v>6</v>
      </c>
      <c r="B26" s="204" t="s">
        <v>137</v>
      </c>
      <c r="C26" s="204" t="s">
        <v>172</v>
      </c>
      <c r="D26" s="204" t="s">
        <v>177</v>
      </c>
      <c r="E26" s="204" t="s">
        <v>178</v>
      </c>
      <c r="F26" s="204" t="s">
        <v>11</v>
      </c>
      <c r="G26" s="204" t="s">
        <v>7</v>
      </c>
      <c r="H26" s="204" t="s">
        <v>59</v>
      </c>
      <c r="I26" s="204" t="s">
        <v>59</v>
      </c>
      <c r="J26" s="204" t="s">
        <v>59</v>
      </c>
      <c r="K26" s="204" t="s">
        <v>59</v>
      </c>
      <c r="L26" s="204" t="s">
        <v>59</v>
      </c>
      <c r="M26" s="204">
        <v>2024</v>
      </c>
      <c r="N26" s="204" t="s">
        <v>141</v>
      </c>
      <c r="O26" s="204">
        <v>0</v>
      </c>
      <c r="P26" s="204">
        <v>0</v>
      </c>
      <c r="Q26" s="212" t="s">
        <v>159</v>
      </c>
    </row>
    <row r="27" spans="1:17" ht="15" thickBot="1" x14ac:dyDescent="0.35">
      <c r="A27" s="206" t="s">
        <v>6</v>
      </c>
      <c r="B27" s="207" t="s">
        <v>137</v>
      </c>
      <c r="C27" s="207" t="s">
        <v>172</v>
      </c>
      <c r="D27" s="213" t="s">
        <v>179</v>
      </c>
      <c r="E27" s="207" t="s">
        <v>180</v>
      </c>
      <c r="F27" s="207" t="s">
        <v>11</v>
      </c>
      <c r="G27" s="207" t="s">
        <v>7</v>
      </c>
      <c r="H27" s="207" t="s">
        <v>59</v>
      </c>
      <c r="I27" s="207" t="s">
        <v>59</v>
      </c>
      <c r="J27" s="207" t="s">
        <v>59</v>
      </c>
      <c r="K27" s="207" t="s">
        <v>59</v>
      </c>
      <c r="L27" s="207" t="s">
        <v>59</v>
      </c>
      <c r="M27" s="207">
        <v>2024</v>
      </c>
      <c r="N27" s="207" t="s">
        <v>141</v>
      </c>
      <c r="O27" s="207">
        <v>0.05</v>
      </c>
      <c r="P27" s="207">
        <v>0.1</v>
      </c>
      <c r="Q27" s="214" t="s">
        <v>159</v>
      </c>
    </row>
    <row r="28" spans="1:17" x14ac:dyDescent="0.3">
      <c r="A28" s="200" t="s">
        <v>6</v>
      </c>
      <c r="B28" s="201" t="s">
        <v>137</v>
      </c>
      <c r="C28" s="201" t="s">
        <v>181</v>
      </c>
      <c r="D28" s="201" t="s">
        <v>182</v>
      </c>
      <c r="E28" s="201" t="s">
        <v>183</v>
      </c>
      <c r="F28" s="201" t="s">
        <v>11</v>
      </c>
      <c r="G28" s="201" t="s">
        <v>7</v>
      </c>
      <c r="H28" s="201" t="s">
        <v>59</v>
      </c>
      <c r="I28" s="201" t="s">
        <v>59</v>
      </c>
      <c r="J28" s="201" t="s">
        <v>59</v>
      </c>
      <c r="K28" s="201" t="s">
        <v>59</v>
      </c>
      <c r="L28" s="201" t="s">
        <v>59</v>
      </c>
      <c r="M28" s="201">
        <v>2024</v>
      </c>
      <c r="N28" s="201" t="s">
        <v>141</v>
      </c>
      <c r="O28" s="201">
        <v>0.38</v>
      </c>
      <c r="P28" s="201">
        <v>0.38400000000000001</v>
      </c>
      <c r="Q28" s="202" t="s">
        <v>142</v>
      </c>
    </row>
    <row r="29" spans="1:17" x14ac:dyDescent="0.3">
      <c r="A29" s="203" t="s">
        <v>6</v>
      </c>
      <c r="B29" s="204" t="s">
        <v>137</v>
      </c>
      <c r="C29" s="204" t="s">
        <v>181</v>
      </c>
      <c r="D29" s="204" t="s">
        <v>184</v>
      </c>
      <c r="E29" s="204" t="s">
        <v>185</v>
      </c>
      <c r="F29" s="204" t="s">
        <v>11</v>
      </c>
      <c r="G29" s="204" t="s">
        <v>7</v>
      </c>
      <c r="H29" s="204" t="s">
        <v>59</v>
      </c>
      <c r="I29" s="204" t="s">
        <v>59</v>
      </c>
      <c r="J29" s="204" t="s">
        <v>59</v>
      </c>
      <c r="K29" s="204" t="s">
        <v>59</v>
      </c>
      <c r="L29" s="204" t="s">
        <v>59</v>
      </c>
      <c r="M29" s="204">
        <v>2024</v>
      </c>
      <c r="N29" s="204" t="s">
        <v>141</v>
      </c>
      <c r="O29" s="204">
        <v>0.38</v>
      </c>
      <c r="P29" s="204">
        <v>0.38400000000000001</v>
      </c>
      <c r="Q29" s="205" t="s">
        <v>142</v>
      </c>
    </row>
    <row r="30" spans="1:17" x14ac:dyDescent="0.3">
      <c r="A30" s="203" t="s">
        <v>6</v>
      </c>
      <c r="B30" s="204" t="s">
        <v>137</v>
      </c>
      <c r="C30" s="204" t="s">
        <v>181</v>
      </c>
      <c r="D30" s="204" t="s">
        <v>188</v>
      </c>
      <c r="E30" s="204" t="s">
        <v>189</v>
      </c>
      <c r="F30" s="204" t="s">
        <v>7</v>
      </c>
      <c r="G30" s="204" t="s">
        <v>11</v>
      </c>
      <c r="H30" s="37">
        <v>1E-3</v>
      </c>
      <c r="I30" s="37">
        <v>0.99</v>
      </c>
      <c r="J30" s="204">
        <v>0.01</v>
      </c>
      <c r="K30" s="204">
        <v>1E-3</v>
      </c>
      <c r="L30" s="204">
        <v>2035</v>
      </c>
      <c r="M30" s="204">
        <v>2024</v>
      </c>
      <c r="N30" s="204" t="s">
        <v>59</v>
      </c>
      <c r="O30" s="204" t="s">
        <v>59</v>
      </c>
      <c r="P30" s="204" t="s">
        <v>59</v>
      </c>
      <c r="Q30" s="205" t="s">
        <v>190</v>
      </c>
    </row>
    <row r="31" spans="1:17" ht="15" thickBot="1" x14ac:dyDescent="0.35">
      <c r="A31" s="206" t="s">
        <v>6</v>
      </c>
      <c r="B31" s="207" t="s">
        <v>137</v>
      </c>
      <c r="C31" s="207" t="s">
        <v>181</v>
      </c>
      <c r="D31" s="213" t="s">
        <v>186</v>
      </c>
      <c r="E31" s="207" t="s">
        <v>187</v>
      </c>
      <c r="F31" s="207" t="s">
        <v>11</v>
      </c>
      <c r="G31" s="207" t="s">
        <v>7</v>
      </c>
      <c r="H31" s="207" t="s">
        <v>59</v>
      </c>
      <c r="I31" s="207" t="s">
        <v>59</v>
      </c>
      <c r="J31" s="207" t="s">
        <v>59</v>
      </c>
      <c r="K31" s="207" t="s">
        <v>59</v>
      </c>
      <c r="L31" s="207" t="s">
        <v>59</v>
      </c>
      <c r="M31" s="207">
        <v>2024</v>
      </c>
      <c r="N31" s="207" t="s">
        <v>141</v>
      </c>
      <c r="O31" s="207">
        <v>0.05</v>
      </c>
      <c r="P31" s="207">
        <v>0.1</v>
      </c>
      <c r="Q31" s="214" t="s">
        <v>159</v>
      </c>
    </row>
    <row r="32" spans="1:17" x14ac:dyDescent="0.3">
      <c r="A32" s="215" t="s">
        <v>10</v>
      </c>
      <c r="B32" s="216" t="s">
        <v>137</v>
      </c>
      <c r="C32" s="216" t="s">
        <v>138</v>
      </c>
      <c r="D32" s="216" t="s">
        <v>139</v>
      </c>
      <c r="E32" s="216" t="s">
        <v>140</v>
      </c>
      <c r="F32" s="216" t="s">
        <v>11</v>
      </c>
      <c r="G32" s="216" t="s">
        <v>7</v>
      </c>
      <c r="H32" s="216" t="s">
        <v>59</v>
      </c>
      <c r="I32" s="216" t="s">
        <v>59</v>
      </c>
      <c r="J32" s="216" t="s">
        <v>59</v>
      </c>
      <c r="K32" s="216" t="s">
        <v>59</v>
      </c>
      <c r="L32" s="216" t="s">
        <v>59</v>
      </c>
      <c r="M32" s="216">
        <v>2024</v>
      </c>
      <c r="N32" s="216" t="s">
        <v>141</v>
      </c>
      <c r="O32" s="216">
        <v>0</v>
      </c>
      <c r="P32" s="216">
        <v>0</v>
      </c>
      <c r="Q32" s="217" t="s">
        <v>142</v>
      </c>
    </row>
    <row r="33" spans="1:17" x14ac:dyDescent="0.3">
      <c r="A33" s="38" t="s">
        <v>10</v>
      </c>
      <c r="B33" s="39" t="s">
        <v>137</v>
      </c>
      <c r="C33" s="39" t="s">
        <v>138</v>
      </c>
      <c r="D33" s="39" t="s">
        <v>143</v>
      </c>
      <c r="E33" s="39" t="s">
        <v>144</v>
      </c>
      <c r="F33" s="39" t="s">
        <v>11</v>
      </c>
      <c r="G33" s="39" t="s">
        <v>7</v>
      </c>
      <c r="H33" s="39" t="s">
        <v>59</v>
      </c>
      <c r="I33" s="39" t="s">
        <v>59</v>
      </c>
      <c r="J33" s="39" t="s">
        <v>59</v>
      </c>
      <c r="K33" s="39" t="s">
        <v>59</v>
      </c>
      <c r="L33" s="39" t="s">
        <v>59</v>
      </c>
      <c r="M33" s="39">
        <v>2024</v>
      </c>
      <c r="N33" s="39" t="s">
        <v>141</v>
      </c>
      <c r="O33" s="39">
        <v>0</v>
      </c>
      <c r="P33" s="39">
        <v>0</v>
      </c>
      <c r="Q33" s="40" t="s">
        <v>142</v>
      </c>
    </row>
    <row r="34" spans="1:17" x14ac:dyDescent="0.3">
      <c r="A34" s="38" t="s">
        <v>10</v>
      </c>
      <c r="B34" s="39" t="s">
        <v>137</v>
      </c>
      <c r="C34" s="39" t="s">
        <v>138</v>
      </c>
      <c r="D34" s="39" t="s">
        <v>191</v>
      </c>
      <c r="E34" s="39" t="s">
        <v>192</v>
      </c>
      <c r="F34" s="39" t="s">
        <v>7</v>
      </c>
      <c r="G34" s="39" t="s">
        <v>11</v>
      </c>
      <c r="H34" s="37">
        <v>1E-3</v>
      </c>
      <c r="I34" s="37">
        <v>0.99</v>
      </c>
      <c r="J34" s="39">
        <v>0.5</v>
      </c>
      <c r="K34" s="39">
        <v>0.2</v>
      </c>
      <c r="L34" s="39">
        <v>2035</v>
      </c>
      <c r="M34" s="39">
        <v>2024</v>
      </c>
      <c r="N34" s="39" t="s">
        <v>59</v>
      </c>
      <c r="O34" s="39" t="s">
        <v>59</v>
      </c>
      <c r="P34" s="39" t="s">
        <v>59</v>
      </c>
      <c r="Q34" s="40" t="s">
        <v>190</v>
      </c>
    </row>
    <row r="35" spans="1:17" ht="15" thickBot="1" x14ac:dyDescent="0.35">
      <c r="A35" s="41" t="s">
        <v>10</v>
      </c>
      <c r="B35" s="42" t="s">
        <v>137</v>
      </c>
      <c r="C35" s="42" t="s">
        <v>138</v>
      </c>
      <c r="D35" s="42" t="s">
        <v>193</v>
      </c>
      <c r="E35" s="42" t="s">
        <v>194</v>
      </c>
      <c r="F35" s="42" t="s">
        <v>7</v>
      </c>
      <c r="G35" s="42" t="s">
        <v>11</v>
      </c>
      <c r="H35" s="36">
        <v>1E-3</v>
      </c>
      <c r="I35" s="36">
        <v>0.99</v>
      </c>
      <c r="J35" s="42">
        <v>0.4</v>
      </c>
      <c r="K35" s="42">
        <v>0.1</v>
      </c>
      <c r="L35" s="42">
        <v>2035</v>
      </c>
      <c r="M35" s="42">
        <v>2024</v>
      </c>
      <c r="N35" s="42" t="s">
        <v>59</v>
      </c>
      <c r="O35" s="42" t="s">
        <v>59</v>
      </c>
      <c r="P35" s="42" t="s">
        <v>59</v>
      </c>
      <c r="Q35" s="43" t="s">
        <v>190</v>
      </c>
    </row>
    <row r="36" spans="1:17" x14ac:dyDescent="0.3">
      <c r="A36" s="215" t="s">
        <v>10</v>
      </c>
      <c r="B36" s="216" t="s">
        <v>137</v>
      </c>
      <c r="C36" s="216" t="s">
        <v>55</v>
      </c>
      <c r="D36" s="216" t="s">
        <v>145</v>
      </c>
      <c r="E36" s="216" t="s">
        <v>146</v>
      </c>
      <c r="F36" s="216" t="s">
        <v>11</v>
      </c>
      <c r="G36" s="216" t="s">
        <v>7</v>
      </c>
      <c r="H36" s="216" t="s">
        <v>59</v>
      </c>
      <c r="I36" s="216" t="s">
        <v>59</v>
      </c>
      <c r="J36" s="216" t="s">
        <v>59</v>
      </c>
      <c r="K36" s="216" t="s">
        <v>59</v>
      </c>
      <c r="L36" s="216" t="s">
        <v>59</v>
      </c>
      <c r="M36" s="216">
        <v>2024</v>
      </c>
      <c r="N36" s="216" t="s">
        <v>141</v>
      </c>
      <c r="O36" s="216">
        <v>0</v>
      </c>
      <c r="P36" s="216">
        <v>0</v>
      </c>
      <c r="Q36" s="217" t="s">
        <v>142</v>
      </c>
    </row>
    <row r="37" spans="1:17" x14ac:dyDescent="0.3">
      <c r="A37" s="38" t="s">
        <v>10</v>
      </c>
      <c r="B37" s="39" t="s">
        <v>137</v>
      </c>
      <c r="C37" s="39" t="s">
        <v>55</v>
      </c>
      <c r="D37" s="39" t="s">
        <v>147</v>
      </c>
      <c r="E37" s="39" t="s">
        <v>148</v>
      </c>
      <c r="F37" s="39" t="s">
        <v>11</v>
      </c>
      <c r="G37" s="39" t="s">
        <v>7</v>
      </c>
      <c r="H37" s="39" t="s">
        <v>59</v>
      </c>
      <c r="I37" s="39" t="s">
        <v>59</v>
      </c>
      <c r="J37" s="39" t="s">
        <v>59</v>
      </c>
      <c r="K37" s="39" t="s">
        <v>59</v>
      </c>
      <c r="L37" s="39" t="s">
        <v>59</v>
      </c>
      <c r="M37" s="39">
        <v>2024</v>
      </c>
      <c r="N37" s="39" t="s">
        <v>141</v>
      </c>
      <c r="O37" s="39">
        <v>0</v>
      </c>
      <c r="P37" s="39">
        <v>0</v>
      </c>
      <c r="Q37" s="40" t="s">
        <v>142</v>
      </c>
    </row>
    <row r="38" spans="1:17" ht="15" thickBot="1" x14ac:dyDescent="0.35">
      <c r="A38" s="41" t="s">
        <v>10</v>
      </c>
      <c r="B38" s="42" t="s">
        <v>137</v>
      </c>
      <c r="C38" s="42" t="s">
        <v>55</v>
      </c>
      <c r="D38" s="42" t="s">
        <v>195</v>
      </c>
      <c r="E38" s="42" t="s">
        <v>196</v>
      </c>
      <c r="F38" s="42" t="s">
        <v>7</v>
      </c>
      <c r="G38" s="42" t="s">
        <v>11</v>
      </c>
      <c r="H38" s="36">
        <v>1E-3</v>
      </c>
      <c r="I38" s="36">
        <v>0.99</v>
      </c>
      <c r="J38" s="42">
        <v>0.4</v>
      </c>
      <c r="K38" s="42">
        <v>0.1</v>
      </c>
      <c r="L38" s="42">
        <v>2035</v>
      </c>
      <c r="M38" s="42">
        <v>2024</v>
      </c>
      <c r="N38" s="42" t="s">
        <v>59</v>
      </c>
      <c r="O38" s="42" t="s">
        <v>59</v>
      </c>
      <c r="P38" s="42" t="s">
        <v>59</v>
      </c>
      <c r="Q38" s="43" t="s">
        <v>190</v>
      </c>
    </row>
    <row r="39" spans="1:17" x14ac:dyDescent="0.3">
      <c r="A39" s="215" t="s">
        <v>10</v>
      </c>
      <c r="B39" s="216" t="s">
        <v>137</v>
      </c>
      <c r="C39" s="216" t="s">
        <v>138</v>
      </c>
      <c r="D39" s="216" t="s">
        <v>149</v>
      </c>
      <c r="E39" s="216" t="s">
        <v>150</v>
      </c>
      <c r="F39" s="216" t="s">
        <v>11</v>
      </c>
      <c r="G39" s="216" t="s">
        <v>7</v>
      </c>
      <c r="H39" s="216" t="s">
        <v>59</v>
      </c>
      <c r="I39" s="216" t="s">
        <v>59</v>
      </c>
      <c r="J39" s="216" t="s">
        <v>59</v>
      </c>
      <c r="K39" s="216" t="s">
        <v>59</v>
      </c>
      <c r="L39" s="216" t="s">
        <v>59</v>
      </c>
      <c r="M39" s="216">
        <v>2024</v>
      </c>
      <c r="N39" s="216" t="s">
        <v>141</v>
      </c>
      <c r="O39" s="216">
        <v>0</v>
      </c>
      <c r="P39" s="216">
        <v>0</v>
      </c>
      <c r="Q39" s="217" t="s">
        <v>142</v>
      </c>
    </row>
    <row r="40" spans="1:17" ht="15" thickBot="1" x14ac:dyDescent="0.35">
      <c r="A40" s="41" t="s">
        <v>10</v>
      </c>
      <c r="B40" s="42" t="s">
        <v>137</v>
      </c>
      <c r="C40" s="42" t="s">
        <v>138</v>
      </c>
      <c r="D40" s="42" t="s">
        <v>197</v>
      </c>
      <c r="E40" s="42" t="s">
        <v>198</v>
      </c>
      <c r="F40" s="42" t="s">
        <v>7</v>
      </c>
      <c r="G40" s="42" t="s">
        <v>11</v>
      </c>
      <c r="H40" s="36">
        <v>1E-3</v>
      </c>
      <c r="I40" s="36">
        <v>0.99</v>
      </c>
      <c r="J40" s="42">
        <v>0.4</v>
      </c>
      <c r="K40" s="42">
        <v>0.15</v>
      </c>
      <c r="L40" s="42">
        <v>2035</v>
      </c>
      <c r="M40" s="42">
        <v>2024</v>
      </c>
      <c r="N40" s="42" t="s">
        <v>59</v>
      </c>
      <c r="O40" s="42" t="s">
        <v>59</v>
      </c>
      <c r="P40" s="42" t="s">
        <v>59</v>
      </c>
      <c r="Q40" s="43" t="s">
        <v>190</v>
      </c>
    </row>
    <row r="41" spans="1:17" x14ac:dyDescent="0.3">
      <c r="A41" s="215" t="s">
        <v>10</v>
      </c>
      <c r="B41" s="216" t="s">
        <v>137</v>
      </c>
      <c r="C41" s="216" t="s">
        <v>138</v>
      </c>
      <c r="D41" s="216" t="s">
        <v>151</v>
      </c>
      <c r="E41" s="216" t="s">
        <v>152</v>
      </c>
      <c r="F41" s="216" t="s">
        <v>11</v>
      </c>
      <c r="G41" s="216" t="s">
        <v>7</v>
      </c>
      <c r="H41" s="216" t="s">
        <v>59</v>
      </c>
      <c r="I41" s="216" t="s">
        <v>59</v>
      </c>
      <c r="J41" s="216" t="s">
        <v>59</v>
      </c>
      <c r="K41" s="216" t="s">
        <v>59</v>
      </c>
      <c r="L41" s="216" t="s">
        <v>59</v>
      </c>
      <c r="M41" s="216">
        <v>2024</v>
      </c>
      <c r="N41" s="216" t="s">
        <v>141</v>
      </c>
      <c r="O41" s="216">
        <v>0</v>
      </c>
      <c r="P41" s="216">
        <v>0</v>
      </c>
      <c r="Q41" s="217" t="s">
        <v>142</v>
      </c>
    </row>
    <row r="42" spans="1:17" x14ac:dyDescent="0.3">
      <c r="A42" s="38" t="s">
        <v>10</v>
      </c>
      <c r="B42" s="39" t="s">
        <v>137</v>
      </c>
      <c r="C42" s="39" t="s">
        <v>138</v>
      </c>
      <c r="D42" s="39" t="s">
        <v>153</v>
      </c>
      <c r="E42" s="39" t="s">
        <v>154</v>
      </c>
      <c r="F42" s="39" t="s">
        <v>11</v>
      </c>
      <c r="G42" s="39" t="s">
        <v>7</v>
      </c>
      <c r="H42" s="39" t="s">
        <v>59</v>
      </c>
      <c r="I42" s="39" t="s">
        <v>59</v>
      </c>
      <c r="J42" s="39" t="s">
        <v>59</v>
      </c>
      <c r="K42" s="39" t="s">
        <v>59</v>
      </c>
      <c r="L42" s="39" t="s">
        <v>59</v>
      </c>
      <c r="M42" s="39">
        <v>2024</v>
      </c>
      <c r="N42" s="39" t="s">
        <v>141</v>
      </c>
      <c r="O42" s="39">
        <v>0</v>
      </c>
      <c r="P42" s="39">
        <v>0</v>
      </c>
      <c r="Q42" s="40" t="s">
        <v>142</v>
      </c>
    </row>
    <row r="43" spans="1:17" ht="15" thickBot="1" x14ac:dyDescent="0.35">
      <c r="A43" s="41" t="s">
        <v>10</v>
      </c>
      <c r="B43" s="42" t="s">
        <v>137</v>
      </c>
      <c r="C43" s="42" t="s">
        <v>138</v>
      </c>
      <c r="D43" s="42" t="s">
        <v>199</v>
      </c>
      <c r="E43" s="42" t="s">
        <v>200</v>
      </c>
      <c r="F43" s="42" t="s">
        <v>7</v>
      </c>
      <c r="G43" s="42" t="s">
        <v>11</v>
      </c>
      <c r="H43" s="36">
        <v>1E-3</v>
      </c>
      <c r="I43" s="36">
        <v>0.99</v>
      </c>
      <c r="J43" s="42">
        <v>0.3</v>
      </c>
      <c r="K43" s="42">
        <v>0.05</v>
      </c>
      <c r="L43" s="42">
        <v>2035</v>
      </c>
      <c r="M43" s="42">
        <v>2024</v>
      </c>
      <c r="N43" s="42" t="s">
        <v>59</v>
      </c>
      <c r="O43" s="42" t="s">
        <v>59</v>
      </c>
      <c r="P43" s="42" t="s">
        <v>59</v>
      </c>
      <c r="Q43" s="43" t="s">
        <v>190</v>
      </c>
    </row>
    <row r="44" spans="1:17" x14ac:dyDescent="0.3">
      <c r="A44" s="215" t="s">
        <v>10</v>
      </c>
      <c r="B44" s="216" t="s">
        <v>137</v>
      </c>
      <c r="C44" s="216" t="s">
        <v>55</v>
      </c>
      <c r="D44" s="216" t="s">
        <v>155</v>
      </c>
      <c r="E44" s="216" t="s">
        <v>156</v>
      </c>
      <c r="F44" s="216" t="s">
        <v>11</v>
      </c>
      <c r="G44" s="216" t="s">
        <v>7</v>
      </c>
      <c r="H44" s="216" t="s">
        <v>59</v>
      </c>
      <c r="I44" s="216" t="s">
        <v>59</v>
      </c>
      <c r="J44" s="216">
        <v>0.6</v>
      </c>
      <c r="K44" s="216">
        <v>0.3</v>
      </c>
      <c r="L44" s="216" t="s">
        <v>59</v>
      </c>
      <c r="M44" s="216">
        <v>2024</v>
      </c>
      <c r="N44" s="216" t="s">
        <v>141</v>
      </c>
      <c r="O44" s="216">
        <v>0</v>
      </c>
      <c r="P44" s="216">
        <v>0</v>
      </c>
      <c r="Q44" s="217" t="s">
        <v>142</v>
      </c>
    </row>
    <row r="45" spans="1:17" x14ac:dyDescent="0.3">
      <c r="A45" s="38" t="s">
        <v>10</v>
      </c>
      <c r="B45" s="39" t="s">
        <v>137</v>
      </c>
      <c r="C45" s="39" t="s">
        <v>55</v>
      </c>
      <c r="D45" s="39" t="s">
        <v>157</v>
      </c>
      <c r="E45" s="39" t="s">
        <v>158</v>
      </c>
      <c r="F45" s="39" t="s">
        <v>11</v>
      </c>
      <c r="G45" s="39" t="s">
        <v>7</v>
      </c>
      <c r="H45" s="39" t="s">
        <v>59</v>
      </c>
      <c r="I45" s="39" t="s">
        <v>59</v>
      </c>
      <c r="J45" s="39" t="s">
        <v>59</v>
      </c>
      <c r="K45" s="39" t="s">
        <v>59</v>
      </c>
      <c r="L45" s="39" t="s">
        <v>59</v>
      </c>
      <c r="M45" s="39">
        <v>2024</v>
      </c>
      <c r="N45" s="39" t="s">
        <v>141</v>
      </c>
      <c r="O45" s="210">
        <v>0</v>
      </c>
      <c r="P45" s="210">
        <v>0</v>
      </c>
      <c r="Q45" s="211" t="s">
        <v>159</v>
      </c>
    </row>
    <row r="46" spans="1:17" x14ac:dyDescent="0.3">
      <c r="A46" s="38" t="s">
        <v>10</v>
      </c>
      <c r="B46" s="39" t="s">
        <v>137</v>
      </c>
      <c r="C46" s="39" t="s">
        <v>55</v>
      </c>
      <c r="D46" s="39" t="s">
        <v>201</v>
      </c>
      <c r="E46" s="39" t="s">
        <v>202</v>
      </c>
      <c r="F46" s="39" t="s">
        <v>7</v>
      </c>
      <c r="G46" s="39" t="s">
        <v>11</v>
      </c>
      <c r="H46" s="37">
        <v>1E-3</v>
      </c>
      <c r="I46" s="37">
        <v>0.99</v>
      </c>
      <c r="J46" s="39">
        <v>0.4</v>
      </c>
      <c r="K46" s="39">
        <v>0.1</v>
      </c>
      <c r="L46" s="39">
        <v>2035</v>
      </c>
      <c r="M46" s="39">
        <v>2024</v>
      </c>
      <c r="N46" s="39" t="s">
        <v>59</v>
      </c>
      <c r="O46" s="39" t="s">
        <v>59</v>
      </c>
      <c r="P46" s="39" t="s">
        <v>59</v>
      </c>
      <c r="Q46" s="40" t="s">
        <v>190</v>
      </c>
    </row>
    <row r="47" spans="1:17" ht="15" thickBot="1" x14ac:dyDescent="0.35">
      <c r="A47" s="41" t="s">
        <v>10</v>
      </c>
      <c r="B47" s="42" t="s">
        <v>137</v>
      </c>
      <c r="C47" s="42" t="s">
        <v>55</v>
      </c>
      <c r="D47" s="42" t="s">
        <v>160</v>
      </c>
      <c r="E47" s="42" t="s">
        <v>161</v>
      </c>
      <c r="F47" s="42" t="s">
        <v>11</v>
      </c>
      <c r="G47" s="42" t="s">
        <v>7</v>
      </c>
      <c r="H47" s="42" t="s">
        <v>59</v>
      </c>
      <c r="I47" s="42" t="s">
        <v>59</v>
      </c>
      <c r="J47" s="42" t="s">
        <v>59</v>
      </c>
      <c r="K47" s="42" t="s">
        <v>59</v>
      </c>
      <c r="L47" s="42" t="s">
        <v>59</v>
      </c>
      <c r="M47" s="42">
        <v>2024</v>
      </c>
      <c r="N47" s="42" t="s">
        <v>141</v>
      </c>
      <c r="O47" s="42">
        <v>0</v>
      </c>
      <c r="P47" s="42">
        <v>0</v>
      </c>
      <c r="Q47" s="43" t="s">
        <v>142</v>
      </c>
    </row>
    <row r="48" spans="1:17" x14ac:dyDescent="0.3">
      <c r="A48" s="215" t="s">
        <v>10</v>
      </c>
      <c r="B48" s="216" t="s">
        <v>137</v>
      </c>
      <c r="C48" s="216" t="s">
        <v>55</v>
      </c>
      <c r="D48" s="216" t="s">
        <v>162</v>
      </c>
      <c r="E48" s="216" t="s">
        <v>163</v>
      </c>
      <c r="F48" s="216" t="s">
        <v>11</v>
      </c>
      <c r="G48" s="216" t="s">
        <v>7</v>
      </c>
      <c r="H48" s="216" t="s">
        <v>59</v>
      </c>
      <c r="I48" s="216" t="s">
        <v>59</v>
      </c>
      <c r="J48" s="216" t="s">
        <v>59</v>
      </c>
      <c r="K48" s="216" t="s">
        <v>59</v>
      </c>
      <c r="L48" s="216" t="s">
        <v>59</v>
      </c>
      <c r="M48" s="216">
        <v>2024</v>
      </c>
      <c r="N48" s="216" t="s">
        <v>141</v>
      </c>
      <c r="O48" s="216">
        <v>0</v>
      </c>
      <c r="P48" s="216">
        <v>0</v>
      </c>
      <c r="Q48" s="217" t="s">
        <v>142</v>
      </c>
    </row>
    <row r="49" spans="1:17" x14ac:dyDescent="0.3">
      <c r="A49" s="38" t="s">
        <v>10</v>
      </c>
      <c r="B49" s="39" t="s">
        <v>137</v>
      </c>
      <c r="C49" s="39" t="s">
        <v>55</v>
      </c>
      <c r="D49" s="39" t="s">
        <v>164</v>
      </c>
      <c r="E49" s="39" t="s">
        <v>165</v>
      </c>
      <c r="F49" s="39" t="s">
        <v>11</v>
      </c>
      <c r="G49" s="39" t="s">
        <v>7</v>
      </c>
      <c r="H49" s="39" t="s">
        <v>59</v>
      </c>
      <c r="I49" s="39" t="s">
        <v>59</v>
      </c>
      <c r="J49" s="39" t="s">
        <v>59</v>
      </c>
      <c r="K49" s="39" t="s">
        <v>59</v>
      </c>
      <c r="L49" s="39" t="s">
        <v>59</v>
      </c>
      <c r="M49" s="39">
        <v>2024</v>
      </c>
      <c r="N49" s="39" t="s">
        <v>141</v>
      </c>
      <c r="O49" s="39">
        <v>0</v>
      </c>
      <c r="P49" s="39">
        <v>0</v>
      </c>
      <c r="Q49" s="40" t="s">
        <v>142</v>
      </c>
    </row>
    <row r="50" spans="1:17" ht="15" thickBot="1" x14ac:dyDescent="0.35">
      <c r="A50" s="41" t="s">
        <v>10</v>
      </c>
      <c r="B50" s="42" t="s">
        <v>137</v>
      </c>
      <c r="C50" s="42" t="s">
        <v>55</v>
      </c>
      <c r="D50" s="42" t="s">
        <v>166</v>
      </c>
      <c r="E50" s="42" t="s">
        <v>167</v>
      </c>
      <c r="F50" s="42" t="s">
        <v>7</v>
      </c>
      <c r="G50" s="42" t="s">
        <v>11</v>
      </c>
      <c r="H50" s="36">
        <v>1E-3</v>
      </c>
      <c r="I50" s="36">
        <v>0.99</v>
      </c>
      <c r="J50" s="42">
        <v>0.4</v>
      </c>
      <c r="K50" s="42">
        <v>0.1</v>
      </c>
      <c r="L50" s="42">
        <v>2035</v>
      </c>
      <c r="M50" s="42">
        <v>2024</v>
      </c>
      <c r="N50" s="42" t="s">
        <v>59</v>
      </c>
      <c r="O50" s="42" t="s">
        <v>59</v>
      </c>
      <c r="P50" s="42" t="s">
        <v>59</v>
      </c>
      <c r="Q50" s="43" t="s">
        <v>190</v>
      </c>
    </row>
    <row r="51" spans="1:17" x14ac:dyDescent="0.3">
      <c r="A51" s="215" t="s">
        <v>10</v>
      </c>
      <c r="B51" s="216" t="s">
        <v>137</v>
      </c>
      <c r="C51" s="216" t="s">
        <v>55</v>
      </c>
      <c r="D51" s="216" t="s">
        <v>168</v>
      </c>
      <c r="E51" s="216" t="s">
        <v>169</v>
      </c>
      <c r="F51" s="216" t="s">
        <v>11</v>
      </c>
      <c r="G51" s="216" t="s">
        <v>7</v>
      </c>
      <c r="H51" s="216" t="s">
        <v>59</v>
      </c>
      <c r="I51" s="216" t="s">
        <v>59</v>
      </c>
      <c r="J51" s="216" t="s">
        <v>59</v>
      </c>
      <c r="K51" s="216" t="s">
        <v>59</v>
      </c>
      <c r="L51" s="216" t="s">
        <v>59</v>
      </c>
      <c r="M51" s="216">
        <v>2024</v>
      </c>
      <c r="N51" s="216" t="s">
        <v>141</v>
      </c>
      <c r="O51" s="216">
        <v>0</v>
      </c>
      <c r="P51" s="216">
        <v>0</v>
      </c>
      <c r="Q51" s="217" t="s">
        <v>142</v>
      </c>
    </row>
    <row r="52" spans="1:17" x14ac:dyDescent="0.3">
      <c r="A52" s="38" t="s">
        <v>10</v>
      </c>
      <c r="B52" s="39" t="s">
        <v>137</v>
      </c>
      <c r="C52" s="39" t="s">
        <v>55</v>
      </c>
      <c r="D52" s="39" t="s">
        <v>170</v>
      </c>
      <c r="E52" s="39" t="s">
        <v>171</v>
      </c>
      <c r="F52" s="39" t="s">
        <v>11</v>
      </c>
      <c r="G52" s="39" t="s">
        <v>7</v>
      </c>
      <c r="H52" s="39" t="s">
        <v>59</v>
      </c>
      <c r="I52" s="39" t="s">
        <v>59</v>
      </c>
      <c r="J52" s="39" t="s">
        <v>59</v>
      </c>
      <c r="K52" s="39" t="s">
        <v>59</v>
      </c>
      <c r="L52" s="39" t="s">
        <v>59</v>
      </c>
      <c r="M52" s="39">
        <v>2024</v>
      </c>
      <c r="N52" s="39" t="s">
        <v>141</v>
      </c>
      <c r="O52" s="39">
        <v>0</v>
      </c>
      <c r="P52" s="39">
        <v>0</v>
      </c>
      <c r="Q52" s="40" t="s">
        <v>142</v>
      </c>
    </row>
    <row r="53" spans="1:17" ht="15" thickBot="1" x14ac:dyDescent="0.35">
      <c r="A53" s="41" t="s">
        <v>10</v>
      </c>
      <c r="B53" s="42" t="s">
        <v>137</v>
      </c>
      <c r="C53" s="42" t="s">
        <v>55</v>
      </c>
      <c r="D53" s="42" t="s">
        <v>203</v>
      </c>
      <c r="E53" s="42" t="s">
        <v>204</v>
      </c>
      <c r="F53" s="42" t="s">
        <v>7</v>
      </c>
      <c r="G53" s="42" t="s">
        <v>11</v>
      </c>
      <c r="H53" s="36">
        <v>1E-3</v>
      </c>
      <c r="I53" s="36">
        <v>0.99</v>
      </c>
      <c r="J53" s="42">
        <v>0.3</v>
      </c>
      <c r="K53" s="42">
        <v>0.1</v>
      </c>
      <c r="L53" s="42">
        <v>2035</v>
      </c>
      <c r="M53" s="42">
        <v>2024</v>
      </c>
      <c r="N53" s="42" t="s">
        <v>59</v>
      </c>
      <c r="O53" s="42" t="s">
        <v>59</v>
      </c>
      <c r="P53" s="42" t="s">
        <v>59</v>
      </c>
      <c r="Q53" s="43" t="s">
        <v>190</v>
      </c>
    </row>
    <row r="54" spans="1:17" x14ac:dyDescent="0.3">
      <c r="A54" s="215" t="s">
        <v>10</v>
      </c>
      <c r="B54" s="216" t="s">
        <v>137</v>
      </c>
      <c r="C54" s="216" t="s">
        <v>172</v>
      </c>
      <c r="D54" s="216" t="s">
        <v>173</v>
      </c>
      <c r="E54" s="216" t="s">
        <v>174</v>
      </c>
      <c r="F54" s="216" t="s">
        <v>11</v>
      </c>
      <c r="G54" s="216" t="s">
        <v>7</v>
      </c>
      <c r="H54" s="216" t="s">
        <v>59</v>
      </c>
      <c r="I54" s="216" t="s">
        <v>59</v>
      </c>
      <c r="J54" s="216" t="s">
        <v>59</v>
      </c>
      <c r="K54" s="216" t="s">
        <v>59</v>
      </c>
      <c r="L54" s="216" t="s">
        <v>59</v>
      </c>
      <c r="M54" s="216">
        <v>2024</v>
      </c>
      <c r="N54" s="216" t="s">
        <v>141</v>
      </c>
      <c r="O54" s="216">
        <v>0</v>
      </c>
      <c r="P54" s="216">
        <v>0</v>
      </c>
      <c r="Q54" s="217" t="s">
        <v>142</v>
      </c>
    </row>
    <row r="55" spans="1:17" x14ac:dyDescent="0.3">
      <c r="A55" s="38" t="s">
        <v>10</v>
      </c>
      <c r="B55" s="39" t="s">
        <v>137</v>
      </c>
      <c r="C55" s="39" t="s">
        <v>172</v>
      </c>
      <c r="D55" s="39" t="s">
        <v>175</v>
      </c>
      <c r="E55" s="39" t="s">
        <v>176</v>
      </c>
      <c r="F55" s="39" t="s">
        <v>7</v>
      </c>
      <c r="G55" s="39" t="s">
        <v>11</v>
      </c>
      <c r="H55" s="37">
        <v>1E-3</v>
      </c>
      <c r="I55" s="37">
        <v>0.99</v>
      </c>
      <c r="J55" s="39">
        <v>0.3</v>
      </c>
      <c r="K55" s="39">
        <v>0.08</v>
      </c>
      <c r="L55" s="39">
        <v>2035</v>
      </c>
      <c r="M55" s="39">
        <v>2024</v>
      </c>
      <c r="N55" s="39" t="s">
        <v>59</v>
      </c>
      <c r="O55" s="39" t="s">
        <v>59</v>
      </c>
      <c r="P55" s="39" t="s">
        <v>59</v>
      </c>
      <c r="Q55" s="40" t="s">
        <v>190</v>
      </c>
    </row>
    <row r="56" spans="1:17" x14ac:dyDescent="0.3">
      <c r="A56" s="38" t="s">
        <v>10</v>
      </c>
      <c r="B56" s="39" t="s">
        <v>137</v>
      </c>
      <c r="C56" s="39" t="s">
        <v>172</v>
      </c>
      <c r="D56" s="39" t="s">
        <v>177</v>
      </c>
      <c r="E56" s="39" t="s">
        <v>178</v>
      </c>
      <c r="F56" s="39" t="s">
        <v>11</v>
      </c>
      <c r="G56" s="39" t="s">
        <v>7</v>
      </c>
      <c r="H56" s="39" t="s">
        <v>59</v>
      </c>
      <c r="I56" s="39" t="s">
        <v>59</v>
      </c>
      <c r="J56" s="39" t="s">
        <v>59</v>
      </c>
      <c r="K56" s="39" t="s">
        <v>59</v>
      </c>
      <c r="L56" s="39" t="s">
        <v>59</v>
      </c>
      <c r="M56" s="39">
        <v>2024</v>
      </c>
      <c r="N56" s="39" t="s">
        <v>141</v>
      </c>
      <c r="O56" s="39">
        <v>0</v>
      </c>
      <c r="P56" s="39">
        <v>0</v>
      </c>
      <c r="Q56" s="40" t="s">
        <v>142</v>
      </c>
    </row>
    <row r="57" spans="1:17" ht="15" thickBot="1" x14ac:dyDescent="0.35">
      <c r="A57" s="41" t="s">
        <v>10</v>
      </c>
      <c r="B57" s="42" t="s">
        <v>137</v>
      </c>
      <c r="C57" s="42" t="s">
        <v>172</v>
      </c>
      <c r="D57" s="42" t="s">
        <v>179</v>
      </c>
      <c r="E57" s="42" t="s">
        <v>180</v>
      </c>
      <c r="F57" s="42" t="s">
        <v>7</v>
      </c>
      <c r="G57" s="42" t="s">
        <v>11</v>
      </c>
      <c r="H57" s="42">
        <v>1E-3</v>
      </c>
      <c r="I57" s="42">
        <v>0.99</v>
      </c>
      <c r="J57" s="42">
        <v>0.4</v>
      </c>
      <c r="K57" s="42">
        <v>0.15</v>
      </c>
      <c r="L57" s="42">
        <v>2035</v>
      </c>
      <c r="M57" s="42">
        <v>2024</v>
      </c>
      <c r="N57" s="42">
        <v>0.05</v>
      </c>
      <c r="O57" s="42">
        <v>0.05</v>
      </c>
      <c r="P57" s="42">
        <v>0.05</v>
      </c>
      <c r="Q57" s="40" t="s">
        <v>190</v>
      </c>
    </row>
    <row r="58" spans="1:17" x14ac:dyDescent="0.3">
      <c r="A58" s="215" t="s">
        <v>10</v>
      </c>
      <c r="B58" s="216" t="s">
        <v>137</v>
      </c>
      <c r="C58" s="216" t="s">
        <v>181</v>
      </c>
      <c r="D58" s="216" t="s">
        <v>182</v>
      </c>
      <c r="E58" s="216" t="s">
        <v>183</v>
      </c>
      <c r="F58" s="216" t="s">
        <v>11</v>
      </c>
      <c r="G58" s="216" t="s">
        <v>7</v>
      </c>
      <c r="H58" s="216" t="s">
        <v>59</v>
      </c>
      <c r="I58" s="216" t="s">
        <v>59</v>
      </c>
      <c r="J58" s="216" t="s">
        <v>59</v>
      </c>
      <c r="K58" s="216" t="s">
        <v>59</v>
      </c>
      <c r="L58" s="216" t="s">
        <v>59</v>
      </c>
      <c r="M58" s="216">
        <v>2024</v>
      </c>
      <c r="N58" s="216" t="s">
        <v>141</v>
      </c>
      <c r="O58" s="216">
        <v>0</v>
      </c>
      <c r="P58" s="216">
        <v>0</v>
      </c>
      <c r="Q58" s="217" t="s">
        <v>142</v>
      </c>
    </row>
    <row r="59" spans="1:17" x14ac:dyDescent="0.3">
      <c r="A59" s="38" t="s">
        <v>10</v>
      </c>
      <c r="B59" s="39" t="s">
        <v>137</v>
      </c>
      <c r="C59" s="39" t="s">
        <v>181</v>
      </c>
      <c r="D59" s="39" t="s">
        <v>184</v>
      </c>
      <c r="E59" s="39" t="s">
        <v>185</v>
      </c>
      <c r="F59" s="39" t="s">
        <v>11</v>
      </c>
      <c r="G59" s="39" t="s">
        <v>7</v>
      </c>
      <c r="H59" s="39" t="s">
        <v>59</v>
      </c>
      <c r="I59" s="39" t="s">
        <v>59</v>
      </c>
      <c r="J59" s="39" t="s">
        <v>59</v>
      </c>
      <c r="K59" s="39" t="s">
        <v>59</v>
      </c>
      <c r="L59" s="39" t="s">
        <v>59</v>
      </c>
      <c r="M59" s="39">
        <v>2024</v>
      </c>
      <c r="N59" s="39" t="s">
        <v>141</v>
      </c>
      <c r="O59" s="39">
        <v>0</v>
      </c>
      <c r="P59" s="39">
        <v>0</v>
      </c>
      <c r="Q59" s="40" t="s">
        <v>142</v>
      </c>
    </row>
    <row r="60" spans="1:17" x14ac:dyDescent="0.3">
      <c r="A60" s="38" t="s">
        <v>10</v>
      </c>
      <c r="B60" s="39" t="s">
        <v>137</v>
      </c>
      <c r="C60" s="39" t="s">
        <v>181</v>
      </c>
      <c r="D60" s="39" t="s">
        <v>188</v>
      </c>
      <c r="E60" s="39" t="s">
        <v>189</v>
      </c>
      <c r="F60" s="39" t="s">
        <v>7</v>
      </c>
      <c r="G60" s="39" t="s">
        <v>11</v>
      </c>
      <c r="H60" s="37">
        <v>1E-3</v>
      </c>
      <c r="I60" s="37">
        <v>0.99</v>
      </c>
      <c r="J60" s="39">
        <v>0.3</v>
      </c>
      <c r="K60" s="39">
        <v>0.08</v>
      </c>
      <c r="L60" s="39">
        <v>2035</v>
      </c>
      <c r="M60" s="39">
        <v>2024</v>
      </c>
      <c r="N60" s="39" t="s">
        <v>59</v>
      </c>
      <c r="O60" s="39" t="s">
        <v>59</v>
      </c>
      <c r="P60" s="39" t="s">
        <v>59</v>
      </c>
      <c r="Q60" s="40" t="s">
        <v>190</v>
      </c>
    </row>
    <row r="61" spans="1:17" ht="15" thickBot="1" x14ac:dyDescent="0.35">
      <c r="A61" s="41" t="s">
        <v>10</v>
      </c>
      <c r="B61" s="42" t="s">
        <v>137</v>
      </c>
      <c r="C61" s="42" t="s">
        <v>181</v>
      </c>
      <c r="D61" s="42" t="s">
        <v>186</v>
      </c>
      <c r="E61" s="42" t="s">
        <v>187</v>
      </c>
      <c r="F61" s="42" t="s">
        <v>7</v>
      </c>
      <c r="G61" s="42" t="s">
        <v>11</v>
      </c>
      <c r="H61" s="42">
        <v>1E-3</v>
      </c>
      <c r="I61" s="42">
        <v>0.99</v>
      </c>
      <c r="J61" s="42">
        <v>0.4</v>
      </c>
      <c r="K61" s="42">
        <v>0.15</v>
      </c>
      <c r="L61" s="42">
        <v>2035</v>
      </c>
      <c r="M61" s="42">
        <v>2024</v>
      </c>
      <c r="N61" s="42" t="s">
        <v>59</v>
      </c>
      <c r="O61" s="42" t="s">
        <v>59</v>
      </c>
      <c r="P61" s="42" t="s">
        <v>59</v>
      </c>
      <c r="Q61" s="43" t="s">
        <v>190</v>
      </c>
    </row>
    <row r="62" spans="1:17" x14ac:dyDescent="0.3">
      <c r="A62" s="71" t="s">
        <v>13</v>
      </c>
      <c r="B62" s="72" t="s">
        <v>137</v>
      </c>
      <c r="C62" s="72" t="s">
        <v>138</v>
      </c>
      <c r="D62" s="72" t="s">
        <v>139</v>
      </c>
      <c r="E62" s="72" t="s">
        <v>140</v>
      </c>
      <c r="F62" s="72" t="s">
        <v>11</v>
      </c>
      <c r="G62" s="72" t="s">
        <v>7</v>
      </c>
      <c r="H62" s="79" t="s">
        <v>59</v>
      </c>
      <c r="I62" s="79" t="s">
        <v>59</v>
      </c>
      <c r="J62" s="72" t="s">
        <v>59</v>
      </c>
      <c r="K62" s="72" t="s">
        <v>59</v>
      </c>
      <c r="L62" s="72" t="s">
        <v>59</v>
      </c>
      <c r="M62" s="72">
        <v>2024</v>
      </c>
      <c r="N62" s="72" t="s">
        <v>141</v>
      </c>
      <c r="O62" s="72">
        <v>0</v>
      </c>
      <c r="P62" s="72">
        <v>0</v>
      </c>
      <c r="Q62" s="76" t="s">
        <v>142</v>
      </c>
    </row>
    <row r="63" spans="1:17" x14ac:dyDescent="0.3">
      <c r="A63" s="73" t="s">
        <v>13</v>
      </c>
      <c r="B63" s="81" t="s">
        <v>137</v>
      </c>
      <c r="C63" s="81" t="s">
        <v>138</v>
      </c>
      <c r="D63" s="81" t="s">
        <v>143</v>
      </c>
      <c r="E63" s="81" t="s">
        <v>144</v>
      </c>
      <c r="F63" s="81" t="s">
        <v>11</v>
      </c>
      <c r="G63" s="81" t="s">
        <v>7</v>
      </c>
      <c r="H63" s="82" t="s">
        <v>59</v>
      </c>
      <c r="I63" s="82" t="s">
        <v>59</v>
      </c>
      <c r="J63" s="81" t="s">
        <v>59</v>
      </c>
      <c r="K63" s="81" t="s">
        <v>59</v>
      </c>
      <c r="L63" s="81" t="s">
        <v>59</v>
      </c>
      <c r="M63" s="81">
        <v>2024</v>
      </c>
      <c r="N63" s="81" t="s">
        <v>141</v>
      </c>
      <c r="O63" s="81">
        <v>0</v>
      </c>
      <c r="P63" s="81">
        <v>0</v>
      </c>
      <c r="Q63" s="77" t="s">
        <v>142</v>
      </c>
    </row>
    <row r="64" spans="1:17" x14ac:dyDescent="0.3">
      <c r="A64" s="73" t="s">
        <v>13</v>
      </c>
      <c r="B64" s="81" t="s">
        <v>137</v>
      </c>
      <c r="C64" s="81" t="s">
        <v>138</v>
      </c>
      <c r="D64" s="81" t="s">
        <v>191</v>
      </c>
      <c r="E64" s="81" t="s">
        <v>192</v>
      </c>
      <c r="F64" s="81" t="s">
        <v>7</v>
      </c>
      <c r="G64" s="81" t="s">
        <v>11</v>
      </c>
      <c r="H64" s="82">
        <v>1E-3</v>
      </c>
      <c r="I64" s="82">
        <v>0.99</v>
      </c>
      <c r="J64" s="81">
        <v>0.25</v>
      </c>
      <c r="K64" s="81">
        <v>0.1</v>
      </c>
      <c r="L64" s="81">
        <v>2035</v>
      </c>
      <c r="M64" s="81">
        <v>2024</v>
      </c>
      <c r="N64" s="81" t="s">
        <v>59</v>
      </c>
      <c r="O64" s="81" t="s">
        <v>59</v>
      </c>
      <c r="P64" s="81" t="s">
        <v>59</v>
      </c>
      <c r="Q64" s="77" t="s">
        <v>190</v>
      </c>
    </row>
    <row r="65" spans="1:17" ht="15" thickBot="1" x14ac:dyDescent="0.35">
      <c r="A65" s="74" t="s">
        <v>13</v>
      </c>
      <c r="B65" s="75" t="s">
        <v>137</v>
      </c>
      <c r="C65" s="75" t="s">
        <v>138</v>
      </c>
      <c r="D65" s="75" t="s">
        <v>193</v>
      </c>
      <c r="E65" s="75" t="s">
        <v>194</v>
      </c>
      <c r="F65" s="75" t="s">
        <v>7</v>
      </c>
      <c r="G65" s="75" t="s">
        <v>11</v>
      </c>
      <c r="H65" s="36">
        <v>1E-3</v>
      </c>
      <c r="I65" s="36">
        <v>0.99</v>
      </c>
      <c r="J65" s="75">
        <v>0.7</v>
      </c>
      <c r="K65" s="75">
        <v>0.2</v>
      </c>
      <c r="L65" s="75">
        <v>2035</v>
      </c>
      <c r="M65" s="75">
        <v>2024</v>
      </c>
      <c r="N65" s="75" t="s">
        <v>59</v>
      </c>
      <c r="O65" s="75" t="s">
        <v>59</v>
      </c>
      <c r="P65" s="75" t="s">
        <v>59</v>
      </c>
      <c r="Q65" s="77" t="s">
        <v>190</v>
      </c>
    </row>
    <row r="66" spans="1:17" x14ac:dyDescent="0.3">
      <c r="A66" s="71" t="s">
        <v>13</v>
      </c>
      <c r="B66" s="72" t="s">
        <v>137</v>
      </c>
      <c r="C66" s="72" t="s">
        <v>55</v>
      </c>
      <c r="D66" s="72" t="s">
        <v>145</v>
      </c>
      <c r="E66" s="72" t="s">
        <v>146</v>
      </c>
      <c r="F66" s="72" t="s">
        <v>11</v>
      </c>
      <c r="G66" s="72" t="s">
        <v>7</v>
      </c>
      <c r="H66" s="79" t="s">
        <v>59</v>
      </c>
      <c r="I66" s="79" t="s">
        <v>59</v>
      </c>
      <c r="J66" s="72" t="s">
        <v>59</v>
      </c>
      <c r="K66" s="72" t="s">
        <v>59</v>
      </c>
      <c r="L66" s="72" t="s">
        <v>59</v>
      </c>
      <c r="M66" s="72">
        <v>2024</v>
      </c>
      <c r="N66" s="72" t="s">
        <v>141</v>
      </c>
      <c r="O66" s="81">
        <v>0</v>
      </c>
      <c r="P66" s="81">
        <v>0</v>
      </c>
      <c r="Q66" s="76" t="s">
        <v>142</v>
      </c>
    </row>
    <row r="67" spans="1:17" x14ac:dyDescent="0.3">
      <c r="A67" s="73" t="s">
        <v>13</v>
      </c>
      <c r="B67" s="81" t="s">
        <v>137</v>
      </c>
      <c r="C67" s="81" t="s">
        <v>55</v>
      </c>
      <c r="D67" s="81" t="s">
        <v>147</v>
      </c>
      <c r="E67" s="81" t="s">
        <v>148</v>
      </c>
      <c r="F67" s="81" t="s">
        <v>11</v>
      </c>
      <c r="G67" s="81" t="s">
        <v>7</v>
      </c>
      <c r="H67" s="82" t="s">
        <v>59</v>
      </c>
      <c r="I67" s="82" t="s">
        <v>59</v>
      </c>
      <c r="J67" s="81" t="s">
        <v>59</v>
      </c>
      <c r="K67" s="81" t="s">
        <v>59</v>
      </c>
      <c r="L67" s="81" t="s">
        <v>59</v>
      </c>
      <c r="M67" s="81">
        <v>2024</v>
      </c>
      <c r="N67" s="81" t="s">
        <v>141</v>
      </c>
      <c r="O67" s="81">
        <v>0</v>
      </c>
      <c r="P67" s="81">
        <v>0</v>
      </c>
      <c r="Q67" s="77" t="s">
        <v>142</v>
      </c>
    </row>
    <row r="68" spans="1:17" ht="15" thickBot="1" x14ac:dyDescent="0.35">
      <c r="A68" s="74" t="s">
        <v>13</v>
      </c>
      <c r="B68" s="75" t="s">
        <v>137</v>
      </c>
      <c r="C68" s="75" t="s">
        <v>55</v>
      </c>
      <c r="D68" s="75" t="s">
        <v>195</v>
      </c>
      <c r="E68" s="75" t="s">
        <v>196</v>
      </c>
      <c r="F68" s="75" t="s">
        <v>7</v>
      </c>
      <c r="G68" s="75" t="s">
        <v>11</v>
      </c>
      <c r="H68" s="36">
        <v>1E-3</v>
      </c>
      <c r="I68" s="36">
        <v>0.99</v>
      </c>
      <c r="J68" s="75">
        <v>0.7</v>
      </c>
      <c r="K68" s="75">
        <v>0.2</v>
      </c>
      <c r="L68" s="75">
        <v>2035</v>
      </c>
      <c r="M68" s="75">
        <v>2024</v>
      </c>
      <c r="N68" s="75" t="s">
        <v>59</v>
      </c>
      <c r="O68" s="75" t="s">
        <v>59</v>
      </c>
      <c r="P68" s="75" t="s">
        <v>59</v>
      </c>
      <c r="Q68" s="77" t="s">
        <v>190</v>
      </c>
    </row>
    <row r="69" spans="1:17" x14ac:dyDescent="0.3">
      <c r="A69" s="71" t="s">
        <v>13</v>
      </c>
      <c r="B69" s="72" t="s">
        <v>137</v>
      </c>
      <c r="C69" s="72" t="s">
        <v>138</v>
      </c>
      <c r="D69" s="72" t="s">
        <v>149</v>
      </c>
      <c r="E69" s="72" t="s">
        <v>150</v>
      </c>
      <c r="F69" s="72" t="s">
        <v>11</v>
      </c>
      <c r="G69" s="72" t="s">
        <v>7</v>
      </c>
      <c r="H69" s="79" t="s">
        <v>59</v>
      </c>
      <c r="I69" s="79" t="s">
        <v>59</v>
      </c>
      <c r="J69" s="79" t="s">
        <v>59</v>
      </c>
      <c r="K69" s="72" t="s">
        <v>59</v>
      </c>
      <c r="L69" s="72" t="s">
        <v>59</v>
      </c>
      <c r="M69" s="72">
        <v>2024</v>
      </c>
      <c r="N69" s="72" t="s">
        <v>141</v>
      </c>
      <c r="O69" s="72">
        <v>0</v>
      </c>
      <c r="P69" s="72">
        <v>0</v>
      </c>
      <c r="Q69" s="76" t="s">
        <v>142</v>
      </c>
    </row>
    <row r="70" spans="1:17" ht="15" thickBot="1" x14ac:dyDescent="0.35">
      <c r="A70" s="74" t="s">
        <v>13</v>
      </c>
      <c r="B70" s="75" t="s">
        <v>137</v>
      </c>
      <c r="C70" s="75" t="s">
        <v>138</v>
      </c>
      <c r="D70" s="75" t="s">
        <v>197</v>
      </c>
      <c r="E70" s="75" t="s">
        <v>198</v>
      </c>
      <c r="F70" s="75" t="s">
        <v>7</v>
      </c>
      <c r="G70" s="75" t="s">
        <v>11</v>
      </c>
      <c r="H70" s="36">
        <v>1E-3</v>
      </c>
      <c r="I70" s="36">
        <v>0.99</v>
      </c>
      <c r="J70" s="75">
        <v>0.7</v>
      </c>
      <c r="K70" s="75">
        <v>0.2</v>
      </c>
      <c r="L70" s="75">
        <v>2035</v>
      </c>
      <c r="M70" s="75">
        <v>2024</v>
      </c>
      <c r="N70" s="75" t="s">
        <v>59</v>
      </c>
      <c r="O70" s="75" t="s">
        <v>59</v>
      </c>
      <c r="P70" s="75" t="s">
        <v>59</v>
      </c>
      <c r="Q70" s="77" t="s">
        <v>190</v>
      </c>
    </row>
    <row r="71" spans="1:17" x14ac:dyDescent="0.3">
      <c r="A71" s="71" t="s">
        <v>13</v>
      </c>
      <c r="B71" s="72" t="s">
        <v>137</v>
      </c>
      <c r="C71" s="72" t="s">
        <v>138</v>
      </c>
      <c r="D71" s="72" t="s">
        <v>151</v>
      </c>
      <c r="E71" s="72" t="s">
        <v>152</v>
      </c>
      <c r="F71" s="72" t="s">
        <v>11</v>
      </c>
      <c r="G71" s="72" t="s">
        <v>7</v>
      </c>
      <c r="H71" s="79" t="s">
        <v>59</v>
      </c>
      <c r="I71" s="79" t="s">
        <v>59</v>
      </c>
      <c r="J71" s="72" t="s">
        <v>59</v>
      </c>
      <c r="K71" s="72" t="s">
        <v>59</v>
      </c>
      <c r="L71" s="72" t="s">
        <v>59</v>
      </c>
      <c r="M71" s="72">
        <v>2024</v>
      </c>
      <c r="N71" s="72" t="s">
        <v>141</v>
      </c>
      <c r="O71" s="72">
        <v>0</v>
      </c>
      <c r="P71" s="72">
        <v>0</v>
      </c>
      <c r="Q71" s="76" t="s">
        <v>142</v>
      </c>
    </row>
    <row r="72" spans="1:17" x14ac:dyDescent="0.3">
      <c r="A72" s="73" t="s">
        <v>13</v>
      </c>
      <c r="B72" s="81" t="s">
        <v>137</v>
      </c>
      <c r="C72" s="81" t="s">
        <v>138</v>
      </c>
      <c r="D72" s="81" t="s">
        <v>153</v>
      </c>
      <c r="E72" s="81" t="s">
        <v>154</v>
      </c>
      <c r="F72" s="81" t="s">
        <v>11</v>
      </c>
      <c r="G72" s="81" t="s">
        <v>7</v>
      </c>
      <c r="H72" s="82" t="s">
        <v>59</v>
      </c>
      <c r="I72" s="82" t="s">
        <v>59</v>
      </c>
      <c r="J72" s="81" t="s">
        <v>59</v>
      </c>
      <c r="K72" s="81" t="s">
        <v>59</v>
      </c>
      <c r="L72" s="81" t="s">
        <v>59</v>
      </c>
      <c r="M72" s="81">
        <v>2024</v>
      </c>
      <c r="N72" s="81" t="s">
        <v>141</v>
      </c>
      <c r="O72" s="81">
        <v>0</v>
      </c>
      <c r="P72" s="81">
        <v>0</v>
      </c>
      <c r="Q72" s="77" t="s">
        <v>142</v>
      </c>
    </row>
    <row r="73" spans="1:17" ht="15" thickBot="1" x14ac:dyDescent="0.35">
      <c r="A73" s="74" t="s">
        <v>13</v>
      </c>
      <c r="B73" s="75" t="s">
        <v>137</v>
      </c>
      <c r="C73" s="75" t="s">
        <v>138</v>
      </c>
      <c r="D73" s="75" t="s">
        <v>199</v>
      </c>
      <c r="E73" s="75" t="s">
        <v>200</v>
      </c>
      <c r="F73" s="75" t="s">
        <v>7</v>
      </c>
      <c r="G73" s="75" t="s">
        <v>11</v>
      </c>
      <c r="H73" s="36">
        <v>1E-3</v>
      </c>
      <c r="I73" s="36">
        <v>0.99</v>
      </c>
      <c r="J73" s="75">
        <v>0.7</v>
      </c>
      <c r="K73" s="75">
        <v>0.2</v>
      </c>
      <c r="L73" s="75">
        <v>2035</v>
      </c>
      <c r="M73" s="75">
        <v>2024</v>
      </c>
      <c r="N73" s="75" t="s">
        <v>59</v>
      </c>
      <c r="O73" s="75" t="s">
        <v>59</v>
      </c>
      <c r="P73" s="75" t="s">
        <v>59</v>
      </c>
      <c r="Q73" s="77" t="s">
        <v>190</v>
      </c>
    </row>
    <row r="74" spans="1:17" x14ac:dyDescent="0.3">
      <c r="A74" s="71" t="s">
        <v>13</v>
      </c>
      <c r="B74" s="72" t="s">
        <v>137</v>
      </c>
      <c r="C74" s="72" t="s">
        <v>55</v>
      </c>
      <c r="D74" s="72" t="s">
        <v>155</v>
      </c>
      <c r="E74" s="72" t="s">
        <v>156</v>
      </c>
      <c r="F74" s="72" t="s">
        <v>11</v>
      </c>
      <c r="G74" s="72" t="s">
        <v>7</v>
      </c>
      <c r="H74" s="79" t="s">
        <v>59</v>
      </c>
      <c r="I74" s="79" t="s">
        <v>59</v>
      </c>
      <c r="J74" s="72">
        <v>0.3</v>
      </c>
      <c r="K74" s="72">
        <v>0.1</v>
      </c>
      <c r="L74" s="72" t="s">
        <v>59</v>
      </c>
      <c r="M74" s="72">
        <v>2024</v>
      </c>
      <c r="N74" s="72" t="s">
        <v>141</v>
      </c>
      <c r="O74" s="72">
        <v>0</v>
      </c>
      <c r="P74" s="72">
        <v>0</v>
      </c>
      <c r="Q74" s="76" t="s">
        <v>142</v>
      </c>
    </row>
    <row r="75" spans="1:17" x14ac:dyDescent="0.3">
      <c r="A75" s="73" t="s">
        <v>13</v>
      </c>
      <c r="B75" s="81" t="s">
        <v>137</v>
      </c>
      <c r="C75" s="81" t="s">
        <v>55</v>
      </c>
      <c r="D75" s="81" t="s">
        <v>157</v>
      </c>
      <c r="E75" s="81" t="s">
        <v>158</v>
      </c>
      <c r="F75" s="81" t="s">
        <v>11</v>
      </c>
      <c r="G75" s="81" t="s">
        <v>7</v>
      </c>
      <c r="H75" s="82" t="s">
        <v>59</v>
      </c>
      <c r="I75" s="82" t="s">
        <v>59</v>
      </c>
      <c r="J75" s="81" t="s">
        <v>59</v>
      </c>
      <c r="K75" s="81" t="s">
        <v>59</v>
      </c>
      <c r="L75" s="81" t="s">
        <v>59</v>
      </c>
      <c r="M75" s="81">
        <v>2024</v>
      </c>
      <c r="N75" s="81" t="s">
        <v>141</v>
      </c>
      <c r="O75" s="210">
        <v>0</v>
      </c>
      <c r="P75" s="210">
        <v>0</v>
      </c>
      <c r="Q75" s="211" t="s">
        <v>159</v>
      </c>
    </row>
    <row r="76" spans="1:17" x14ac:dyDescent="0.3">
      <c r="A76" s="73" t="s">
        <v>13</v>
      </c>
      <c r="B76" s="81" t="s">
        <v>137</v>
      </c>
      <c r="C76" s="81" t="s">
        <v>55</v>
      </c>
      <c r="D76" s="81" t="s">
        <v>201</v>
      </c>
      <c r="E76" s="81" t="s">
        <v>202</v>
      </c>
      <c r="F76" s="81" t="s">
        <v>7</v>
      </c>
      <c r="G76" s="81" t="s">
        <v>11</v>
      </c>
      <c r="H76" s="37">
        <v>1E-3</v>
      </c>
      <c r="I76" s="37">
        <v>0.99</v>
      </c>
      <c r="J76" s="81">
        <v>0.7</v>
      </c>
      <c r="K76" s="81">
        <v>0.3</v>
      </c>
      <c r="L76" s="81">
        <v>2035</v>
      </c>
      <c r="M76" s="81">
        <v>2024</v>
      </c>
      <c r="N76" s="81" t="s">
        <v>59</v>
      </c>
      <c r="O76" s="81" t="s">
        <v>59</v>
      </c>
      <c r="P76" s="81" t="s">
        <v>59</v>
      </c>
      <c r="Q76" s="77" t="s">
        <v>190</v>
      </c>
    </row>
    <row r="77" spans="1:17" ht="15" thickBot="1" x14ac:dyDescent="0.35">
      <c r="A77" s="74" t="s">
        <v>13</v>
      </c>
      <c r="B77" s="75" t="s">
        <v>137</v>
      </c>
      <c r="C77" s="75" t="s">
        <v>55</v>
      </c>
      <c r="D77" s="75" t="s">
        <v>160</v>
      </c>
      <c r="E77" s="75" t="s">
        <v>161</v>
      </c>
      <c r="F77" s="75" t="s">
        <v>11</v>
      </c>
      <c r="G77" s="75" t="s">
        <v>7</v>
      </c>
      <c r="H77" s="80" t="s">
        <v>59</v>
      </c>
      <c r="I77" s="80" t="s">
        <v>59</v>
      </c>
      <c r="J77" s="75" t="s">
        <v>59</v>
      </c>
      <c r="K77" s="75" t="s">
        <v>59</v>
      </c>
      <c r="L77" s="75" t="s">
        <v>59</v>
      </c>
      <c r="M77" s="75">
        <v>2024</v>
      </c>
      <c r="N77" s="75" t="s">
        <v>141</v>
      </c>
      <c r="O77" s="75">
        <v>0</v>
      </c>
      <c r="P77" s="75">
        <v>0</v>
      </c>
      <c r="Q77" s="78" t="s">
        <v>142</v>
      </c>
    </row>
    <row r="78" spans="1:17" x14ac:dyDescent="0.3">
      <c r="A78" s="71" t="s">
        <v>13</v>
      </c>
      <c r="B78" s="72" t="s">
        <v>137</v>
      </c>
      <c r="C78" s="72" t="s">
        <v>55</v>
      </c>
      <c r="D78" s="72" t="s">
        <v>162</v>
      </c>
      <c r="E78" s="72" t="s">
        <v>163</v>
      </c>
      <c r="F78" s="72" t="s">
        <v>11</v>
      </c>
      <c r="G78" s="72" t="s">
        <v>7</v>
      </c>
      <c r="H78" s="79" t="s">
        <v>59</v>
      </c>
      <c r="I78" s="79" t="s">
        <v>59</v>
      </c>
      <c r="J78" s="72" t="s">
        <v>59</v>
      </c>
      <c r="K78" s="72" t="s">
        <v>59</v>
      </c>
      <c r="L78" s="72" t="s">
        <v>59</v>
      </c>
      <c r="M78" s="72">
        <v>2024</v>
      </c>
      <c r="N78" s="72" t="s">
        <v>141</v>
      </c>
      <c r="O78" s="72">
        <v>0</v>
      </c>
      <c r="P78" s="72">
        <v>0</v>
      </c>
      <c r="Q78" s="76" t="s">
        <v>142</v>
      </c>
    </row>
    <row r="79" spans="1:17" x14ac:dyDescent="0.3">
      <c r="A79" s="73" t="s">
        <v>13</v>
      </c>
      <c r="B79" s="81" t="s">
        <v>137</v>
      </c>
      <c r="C79" s="81" t="s">
        <v>55</v>
      </c>
      <c r="D79" s="81" t="s">
        <v>164</v>
      </c>
      <c r="E79" s="81" t="s">
        <v>165</v>
      </c>
      <c r="F79" s="81" t="s">
        <v>11</v>
      </c>
      <c r="G79" s="81" t="s">
        <v>7</v>
      </c>
      <c r="H79" s="82" t="s">
        <v>59</v>
      </c>
      <c r="I79" s="82" t="s">
        <v>59</v>
      </c>
      <c r="J79" s="81" t="s">
        <v>59</v>
      </c>
      <c r="K79" s="81" t="s">
        <v>59</v>
      </c>
      <c r="L79" s="81" t="s">
        <v>59</v>
      </c>
      <c r="M79" s="81">
        <v>2024</v>
      </c>
      <c r="N79" s="81" t="s">
        <v>141</v>
      </c>
      <c r="O79" s="81">
        <v>0</v>
      </c>
      <c r="P79" s="81">
        <v>0</v>
      </c>
      <c r="Q79" s="77" t="s">
        <v>142</v>
      </c>
    </row>
    <row r="80" spans="1:17" ht="15" thickBot="1" x14ac:dyDescent="0.35">
      <c r="A80" s="74" t="s">
        <v>13</v>
      </c>
      <c r="B80" s="75" t="s">
        <v>137</v>
      </c>
      <c r="C80" s="75" t="s">
        <v>55</v>
      </c>
      <c r="D80" s="75" t="s">
        <v>166</v>
      </c>
      <c r="E80" s="75" t="s">
        <v>167</v>
      </c>
      <c r="F80" s="75" t="s">
        <v>7</v>
      </c>
      <c r="G80" s="75" t="s">
        <v>11</v>
      </c>
      <c r="H80" s="36">
        <v>1E-3</v>
      </c>
      <c r="I80" s="36">
        <v>0.99</v>
      </c>
      <c r="J80" s="75">
        <v>0.7</v>
      </c>
      <c r="K80" s="75">
        <v>0.3</v>
      </c>
      <c r="L80" s="75">
        <v>2035</v>
      </c>
      <c r="M80" s="75">
        <v>2024</v>
      </c>
      <c r="N80" s="75" t="s">
        <v>59</v>
      </c>
      <c r="O80" s="75" t="s">
        <v>59</v>
      </c>
      <c r="P80" s="75" t="s">
        <v>59</v>
      </c>
      <c r="Q80" s="78" t="s">
        <v>190</v>
      </c>
    </row>
    <row r="81" spans="1:17" x14ac:dyDescent="0.3">
      <c r="A81" s="71" t="s">
        <v>13</v>
      </c>
      <c r="B81" s="72" t="s">
        <v>137</v>
      </c>
      <c r="C81" s="72" t="s">
        <v>55</v>
      </c>
      <c r="D81" s="72" t="s">
        <v>168</v>
      </c>
      <c r="E81" s="72" t="s">
        <v>169</v>
      </c>
      <c r="F81" s="72" t="s">
        <v>11</v>
      </c>
      <c r="G81" s="72" t="s">
        <v>7</v>
      </c>
      <c r="H81" s="79" t="s">
        <v>59</v>
      </c>
      <c r="I81" s="79" t="s">
        <v>59</v>
      </c>
      <c r="J81" s="72" t="s">
        <v>59</v>
      </c>
      <c r="K81" s="72" t="s">
        <v>59</v>
      </c>
      <c r="L81" s="72" t="s">
        <v>59</v>
      </c>
      <c r="M81" s="72">
        <v>2024</v>
      </c>
      <c r="N81" s="72" t="s">
        <v>141</v>
      </c>
      <c r="O81" s="72">
        <v>0</v>
      </c>
      <c r="P81" s="72">
        <v>0</v>
      </c>
      <c r="Q81" s="76" t="s">
        <v>142</v>
      </c>
    </row>
    <row r="82" spans="1:17" x14ac:dyDescent="0.3">
      <c r="A82" s="73" t="s">
        <v>13</v>
      </c>
      <c r="B82" s="81" t="s">
        <v>137</v>
      </c>
      <c r="C82" s="81" t="s">
        <v>55</v>
      </c>
      <c r="D82" s="81" t="s">
        <v>170</v>
      </c>
      <c r="E82" s="81" t="s">
        <v>171</v>
      </c>
      <c r="F82" s="81" t="s">
        <v>11</v>
      </c>
      <c r="G82" s="81" t="s">
        <v>7</v>
      </c>
      <c r="H82" s="82" t="s">
        <v>59</v>
      </c>
      <c r="I82" s="82" t="s">
        <v>59</v>
      </c>
      <c r="J82" s="81" t="s">
        <v>59</v>
      </c>
      <c r="K82" s="81" t="s">
        <v>59</v>
      </c>
      <c r="L82" s="81" t="s">
        <v>59</v>
      </c>
      <c r="M82" s="81">
        <v>2024</v>
      </c>
      <c r="N82" s="81" t="s">
        <v>141</v>
      </c>
      <c r="O82" s="81">
        <v>0</v>
      </c>
      <c r="P82" s="81">
        <v>0</v>
      </c>
      <c r="Q82" s="77" t="s">
        <v>142</v>
      </c>
    </row>
    <row r="83" spans="1:17" ht="15" thickBot="1" x14ac:dyDescent="0.35">
      <c r="A83" s="74" t="s">
        <v>13</v>
      </c>
      <c r="B83" s="75" t="s">
        <v>137</v>
      </c>
      <c r="C83" s="75" t="s">
        <v>55</v>
      </c>
      <c r="D83" s="75" t="s">
        <v>203</v>
      </c>
      <c r="E83" s="75" t="s">
        <v>204</v>
      </c>
      <c r="F83" s="75" t="s">
        <v>7</v>
      </c>
      <c r="G83" s="75" t="s">
        <v>11</v>
      </c>
      <c r="H83" s="36">
        <v>1E-3</v>
      </c>
      <c r="I83" s="36">
        <v>0.99</v>
      </c>
      <c r="J83" s="75">
        <v>0.7</v>
      </c>
      <c r="K83" s="75">
        <v>0.3</v>
      </c>
      <c r="L83" s="75">
        <v>2035</v>
      </c>
      <c r="M83" s="75">
        <v>2024</v>
      </c>
      <c r="N83" s="75" t="s">
        <v>59</v>
      </c>
      <c r="O83" s="75" t="s">
        <v>59</v>
      </c>
      <c r="P83" s="75" t="s">
        <v>59</v>
      </c>
      <c r="Q83" s="78" t="s">
        <v>190</v>
      </c>
    </row>
    <row r="84" spans="1:17" x14ac:dyDescent="0.3">
      <c r="A84" s="71" t="s">
        <v>13</v>
      </c>
      <c r="B84" s="72" t="s">
        <v>137</v>
      </c>
      <c r="C84" s="72" t="s">
        <v>172</v>
      </c>
      <c r="D84" s="72" t="s">
        <v>173</v>
      </c>
      <c r="E84" s="72" t="s">
        <v>174</v>
      </c>
      <c r="F84" s="72" t="s">
        <v>11</v>
      </c>
      <c r="G84" s="72" t="s">
        <v>7</v>
      </c>
      <c r="H84" s="79" t="s">
        <v>59</v>
      </c>
      <c r="I84" s="79" t="s">
        <v>59</v>
      </c>
      <c r="J84" s="72" t="s">
        <v>59</v>
      </c>
      <c r="K84" s="72" t="s">
        <v>59</v>
      </c>
      <c r="L84" s="72" t="s">
        <v>59</v>
      </c>
      <c r="M84" s="72">
        <v>2024</v>
      </c>
      <c r="N84" s="72" t="s">
        <v>141</v>
      </c>
      <c r="O84" s="72">
        <v>0</v>
      </c>
      <c r="P84" s="72">
        <v>0</v>
      </c>
      <c r="Q84" s="76" t="s">
        <v>142</v>
      </c>
    </row>
    <row r="85" spans="1:17" x14ac:dyDescent="0.3">
      <c r="A85" s="73" t="s">
        <v>13</v>
      </c>
      <c r="B85" s="81" t="s">
        <v>137</v>
      </c>
      <c r="C85" s="81" t="s">
        <v>172</v>
      </c>
      <c r="D85" s="81" t="s">
        <v>175</v>
      </c>
      <c r="E85" s="81" t="s">
        <v>176</v>
      </c>
      <c r="F85" s="81" t="s">
        <v>7</v>
      </c>
      <c r="G85" s="81" t="s">
        <v>11</v>
      </c>
      <c r="H85" s="37">
        <v>1E-3</v>
      </c>
      <c r="I85" s="37">
        <v>0.99</v>
      </c>
      <c r="J85" s="81">
        <v>0.5</v>
      </c>
      <c r="K85" s="81">
        <v>0.2</v>
      </c>
      <c r="L85" s="81">
        <v>2035</v>
      </c>
      <c r="M85" s="81">
        <v>2024</v>
      </c>
      <c r="N85" s="81" t="s">
        <v>59</v>
      </c>
      <c r="O85" s="81" t="s">
        <v>59</v>
      </c>
      <c r="P85" s="81" t="s">
        <v>59</v>
      </c>
      <c r="Q85" s="77" t="s">
        <v>190</v>
      </c>
    </row>
    <row r="86" spans="1:17" x14ac:dyDescent="0.3">
      <c r="A86" s="73" t="s">
        <v>13</v>
      </c>
      <c r="B86" s="81" t="s">
        <v>137</v>
      </c>
      <c r="C86" s="81" t="s">
        <v>172</v>
      </c>
      <c r="D86" s="81" t="s">
        <v>177</v>
      </c>
      <c r="E86" s="81" t="s">
        <v>178</v>
      </c>
      <c r="F86" s="81" t="s">
        <v>11</v>
      </c>
      <c r="G86" s="81" t="s">
        <v>7</v>
      </c>
      <c r="H86" s="82" t="s">
        <v>59</v>
      </c>
      <c r="I86" s="82" t="s">
        <v>59</v>
      </c>
      <c r="J86" s="81" t="s">
        <v>59</v>
      </c>
      <c r="K86" s="81" t="s">
        <v>59</v>
      </c>
      <c r="L86" s="81" t="s">
        <v>59</v>
      </c>
      <c r="M86" s="81">
        <v>2024</v>
      </c>
      <c r="N86" s="81" t="s">
        <v>141</v>
      </c>
      <c r="O86" s="81">
        <v>0</v>
      </c>
      <c r="P86" s="81">
        <v>0</v>
      </c>
      <c r="Q86" s="77" t="s">
        <v>142</v>
      </c>
    </row>
    <row r="87" spans="1:17" ht="15" thickBot="1" x14ac:dyDescent="0.35">
      <c r="A87" s="74" t="s">
        <v>13</v>
      </c>
      <c r="B87" s="75" t="s">
        <v>137</v>
      </c>
      <c r="C87" s="75" t="s">
        <v>172</v>
      </c>
      <c r="D87" s="75" t="s">
        <v>179</v>
      </c>
      <c r="E87" s="75" t="s">
        <v>180</v>
      </c>
      <c r="F87" s="75" t="s">
        <v>7</v>
      </c>
      <c r="G87" s="75" t="s">
        <v>11</v>
      </c>
      <c r="H87" s="80">
        <v>1E-3</v>
      </c>
      <c r="I87" s="80">
        <v>0.99</v>
      </c>
      <c r="J87" s="75">
        <v>0.4</v>
      </c>
      <c r="K87" s="75">
        <v>0.15</v>
      </c>
      <c r="L87" s="75">
        <v>2035</v>
      </c>
      <c r="M87" s="75">
        <v>2024</v>
      </c>
      <c r="N87" s="75">
        <v>0.05</v>
      </c>
      <c r="O87" s="75">
        <v>0.05</v>
      </c>
      <c r="P87" s="75">
        <v>0.05</v>
      </c>
      <c r="Q87" s="77" t="s">
        <v>190</v>
      </c>
    </row>
    <row r="88" spans="1:17" x14ac:dyDescent="0.3">
      <c r="A88" s="71" t="s">
        <v>13</v>
      </c>
      <c r="B88" s="72" t="s">
        <v>137</v>
      </c>
      <c r="C88" s="72" t="s">
        <v>181</v>
      </c>
      <c r="D88" s="72" t="s">
        <v>182</v>
      </c>
      <c r="E88" s="72" t="s">
        <v>183</v>
      </c>
      <c r="F88" s="72" t="s">
        <v>11</v>
      </c>
      <c r="G88" s="72" t="s">
        <v>7</v>
      </c>
      <c r="H88" s="79" t="s">
        <v>59</v>
      </c>
      <c r="I88" s="79" t="s">
        <v>59</v>
      </c>
      <c r="J88" s="72" t="s">
        <v>59</v>
      </c>
      <c r="K88" s="72" t="s">
        <v>59</v>
      </c>
      <c r="L88" s="72" t="s">
        <v>59</v>
      </c>
      <c r="M88" s="72">
        <v>2024</v>
      </c>
      <c r="N88" s="72" t="s">
        <v>141</v>
      </c>
      <c r="O88" s="72">
        <v>0</v>
      </c>
      <c r="P88" s="72">
        <v>0</v>
      </c>
      <c r="Q88" s="76" t="s">
        <v>142</v>
      </c>
    </row>
    <row r="89" spans="1:17" x14ac:dyDescent="0.3">
      <c r="A89" s="73" t="s">
        <v>13</v>
      </c>
      <c r="B89" s="81" t="s">
        <v>137</v>
      </c>
      <c r="C89" s="81" t="s">
        <v>181</v>
      </c>
      <c r="D89" s="81" t="s">
        <v>184</v>
      </c>
      <c r="E89" s="81" t="s">
        <v>185</v>
      </c>
      <c r="F89" s="81" t="s">
        <v>11</v>
      </c>
      <c r="G89" s="81" t="s">
        <v>7</v>
      </c>
      <c r="H89" s="82" t="s">
        <v>59</v>
      </c>
      <c r="I89" s="82" t="s">
        <v>59</v>
      </c>
      <c r="J89" s="81" t="s">
        <v>59</v>
      </c>
      <c r="K89" s="81" t="s">
        <v>59</v>
      </c>
      <c r="L89" s="81" t="s">
        <v>59</v>
      </c>
      <c r="M89" s="81">
        <v>2024</v>
      </c>
      <c r="N89" s="81" t="s">
        <v>141</v>
      </c>
      <c r="O89" s="81">
        <v>0</v>
      </c>
      <c r="P89" s="81">
        <v>0</v>
      </c>
      <c r="Q89" s="77" t="s">
        <v>142</v>
      </c>
    </row>
    <row r="90" spans="1:17" x14ac:dyDescent="0.3">
      <c r="A90" s="73" t="s">
        <v>13</v>
      </c>
      <c r="B90" s="81" t="s">
        <v>137</v>
      </c>
      <c r="C90" s="81" t="s">
        <v>181</v>
      </c>
      <c r="D90" s="81" t="s">
        <v>188</v>
      </c>
      <c r="E90" s="81" t="s">
        <v>189</v>
      </c>
      <c r="F90" s="81" t="s">
        <v>7</v>
      </c>
      <c r="G90" s="81" t="s">
        <v>11</v>
      </c>
      <c r="H90" s="37">
        <v>1E-3</v>
      </c>
      <c r="I90" s="37">
        <v>0.99</v>
      </c>
      <c r="J90" s="81">
        <v>0.5</v>
      </c>
      <c r="K90" s="81">
        <v>0.2</v>
      </c>
      <c r="L90" s="81">
        <v>2035</v>
      </c>
      <c r="M90" s="81">
        <v>2024</v>
      </c>
      <c r="N90" s="81" t="s">
        <v>59</v>
      </c>
      <c r="O90" s="81" t="s">
        <v>59</v>
      </c>
      <c r="P90" s="81" t="s">
        <v>59</v>
      </c>
      <c r="Q90" s="77" t="s">
        <v>190</v>
      </c>
    </row>
    <row r="91" spans="1:17" ht="15" thickBot="1" x14ac:dyDescent="0.35">
      <c r="A91" s="74" t="s">
        <v>13</v>
      </c>
      <c r="B91" s="75" t="s">
        <v>137</v>
      </c>
      <c r="C91" s="75" t="s">
        <v>181</v>
      </c>
      <c r="D91" s="75" t="s">
        <v>186</v>
      </c>
      <c r="E91" s="75" t="s">
        <v>187</v>
      </c>
      <c r="F91" s="75" t="s">
        <v>7</v>
      </c>
      <c r="G91" s="75" t="s">
        <v>11</v>
      </c>
      <c r="H91" s="80">
        <v>1E-3</v>
      </c>
      <c r="I91" s="80">
        <v>0.99</v>
      </c>
      <c r="J91" s="75">
        <v>0.4</v>
      </c>
      <c r="K91" s="75">
        <v>0.15</v>
      </c>
      <c r="L91" s="75">
        <v>2035</v>
      </c>
      <c r="M91" s="75">
        <v>2024</v>
      </c>
      <c r="N91" s="75" t="s">
        <v>59</v>
      </c>
      <c r="O91" s="75" t="s">
        <v>59</v>
      </c>
      <c r="P91" s="75" t="s">
        <v>59</v>
      </c>
      <c r="Q91" s="78" t="s">
        <v>190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73D3-03DD-492F-9A04-FE201DBE063D}">
  <dimension ref="A1:AS1"/>
  <sheetViews>
    <sheetView workbookViewId="0"/>
  </sheetViews>
  <sheetFormatPr baseColWidth="10" defaultColWidth="10.88671875" defaultRowHeight="14.4" x14ac:dyDescent="0.3"/>
  <cols>
    <col min="2" max="2" width="20.88671875" bestFit="1" customWidth="1"/>
  </cols>
  <sheetData>
    <row r="1" spans="1:45" ht="43.8" thickBot="1" x14ac:dyDescent="0.35">
      <c r="A1" s="30" t="s">
        <v>17</v>
      </c>
      <c r="B1" s="31" t="s">
        <v>14</v>
      </c>
      <c r="C1" s="31" t="s">
        <v>205</v>
      </c>
      <c r="D1" s="31" t="s">
        <v>206</v>
      </c>
      <c r="E1" s="31" t="s">
        <v>40</v>
      </c>
      <c r="F1" s="33" t="s">
        <v>64</v>
      </c>
      <c r="G1" s="34" t="s">
        <v>3</v>
      </c>
      <c r="H1" s="35" t="s">
        <v>71</v>
      </c>
      <c r="I1" s="30" t="s">
        <v>51</v>
      </c>
      <c r="J1" s="31" t="s">
        <v>52</v>
      </c>
      <c r="K1" s="31" t="s">
        <v>53</v>
      </c>
      <c r="L1" s="32" t="s">
        <v>54</v>
      </c>
      <c r="M1" s="31">
        <v>2018</v>
      </c>
      <c r="N1" s="31">
        <v>2019</v>
      </c>
      <c r="O1" s="31">
        <v>2020</v>
      </c>
      <c r="P1" s="31">
        <v>2021</v>
      </c>
      <c r="Q1" s="31">
        <v>2022</v>
      </c>
      <c r="R1" s="31">
        <v>2023</v>
      </c>
      <c r="S1" s="31">
        <v>2024</v>
      </c>
      <c r="T1" s="31">
        <v>2025</v>
      </c>
      <c r="U1" s="31">
        <v>2026</v>
      </c>
      <c r="V1" s="31">
        <v>2027</v>
      </c>
      <c r="W1" s="31">
        <v>2028</v>
      </c>
      <c r="X1" s="31">
        <v>2029</v>
      </c>
      <c r="Y1" s="31">
        <v>2030</v>
      </c>
      <c r="Z1" s="31">
        <v>2031</v>
      </c>
      <c r="AA1" s="31">
        <v>2032</v>
      </c>
      <c r="AB1" s="31">
        <v>2033</v>
      </c>
      <c r="AC1" s="31">
        <v>2034</v>
      </c>
      <c r="AD1" s="31">
        <v>2035</v>
      </c>
      <c r="AE1" s="31">
        <v>2036</v>
      </c>
      <c r="AF1" s="31">
        <v>2037</v>
      </c>
      <c r="AG1" s="31">
        <v>2038</v>
      </c>
      <c r="AH1" s="31">
        <v>2039</v>
      </c>
      <c r="AI1" s="31">
        <v>2040</v>
      </c>
      <c r="AJ1" s="31">
        <v>2041</v>
      </c>
      <c r="AK1" s="31">
        <v>2042</v>
      </c>
      <c r="AL1" s="31">
        <v>2043</v>
      </c>
      <c r="AM1" s="31">
        <v>2044</v>
      </c>
      <c r="AN1" s="31">
        <v>2045</v>
      </c>
      <c r="AO1" s="31">
        <v>2046</v>
      </c>
      <c r="AP1" s="31">
        <v>2047</v>
      </c>
      <c r="AQ1" s="31">
        <v>2048</v>
      </c>
      <c r="AR1" s="31">
        <v>2049</v>
      </c>
      <c r="AS1" s="32">
        <v>2050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sheetPr filterMode="1"/>
  <dimension ref="A1:AY271"/>
  <sheetViews>
    <sheetView tabSelected="1" topLeftCell="AG1" zoomScale="90" zoomScaleNormal="90" workbookViewId="0">
      <pane ySplit="1" topLeftCell="A240" activePane="bottomLeft" state="frozen"/>
      <selection pane="bottomLeft" activeCell="AW249" sqref="AW249"/>
    </sheetView>
  </sheetViews>
  <sheetFormatPr baseColWidth="10" defaultColWidth="8.88671875" defaultRowHeight="14.4" x14ac:dyDescent="0.3"/>
  <cols>
    <col min="1" max="1" width="41.77734375" style="1" customWidth="1"/>
    <col min="2" max="2" width="40.33203125" bestFit="1" customWidth="1"/>
    <col min="3" max="3" width="31.44140625" bestFit="1" customWidth="1"/>
    <col min="4" max="4" width="26.5546875" customWidth="1"/>
    <col min="5" max="5" width="14.6640625" customWidth="1"/>
    <col min="6" max="6" width="14.5546875" customWidth="1"/>
    <col min="7" max="7" width="16.109375" bestFit="1" customWidth="1"/>
    <col min="8" max="8" width="14.77734375" customWidth="1"/>
    <col min="9" max="10" width="15.5546875" customWidth="1"/>
    <col min="11" max="14" width="13.33203125" bestFit="1" customWidth="1"/>
    <col min="15" max="15" width="14.33203125" bestFit="1" customWidth="1"/>
    <col min="16" max="16" width="14.21875" bestFit="1" customWidth="1"/>
    <col min="17" max="43" width="13.33203125" bestFit="1" customWidth="1"/>
    <col min="46" max="46" width="11.6640625" bestFit="1" customWidth="1"/>
    <col min="49" max="49" width="10.21875" bestFit="1" customWidth="1"/>
  </cols>
  <sheetData>
    <row r="1" spans="1:43" ht="29.4" thickBot="1" x14ac:dyDescent="0.35">
      <c r="A1" s="158" t="s">
        <v>17</v>
      </c>
      <c r="B1" s="159" t="s">
        <v>14</v>
      </c>
      <c r="C1" s="159" t="s">
        <v>41</v>
      </c>
      <c r="D1" s="160" t="s">
        <v>63</v>
      </c>
      <c r="E1" s="160" t="s">
        <v>64</v>
      </c>
      <c r="F1" s="159" t="s">
        <v>3</v>
      </c>
      <c r="G1" s="161" t="s">
        <v>71</v>
      </c>
      <c r="H1" s="162" t="s">
        <v>51</v>
      </c>
      <c r="I1" s="163" t="s">
        <v>67</v>
      </c>
      <c r="J1" s="164" t="s">
        <v>68</v>
      </c>
      <c r="K1" s="159">
        <v>2018</v>
      </c>
      <c r="L1" s="159">
        <v>2019</v>
      </c>
      <c r="M1" s="159">
        <v>2020</v>
      </c>
      <c r="N1" s="159">
        <v>2021</v>
      </c>
      <c r="O1" s="159">
        <v>2022</v>
      </c>
      <c r="P1" s="159">
        <v>2023</v>
      </c>
      <c r="Q1" s="159">
        <v>2024</v>
      </c>
      <c r="R1" s="159">
        <v>2025</v>
      </c>
      <c r="S1" s="159">
        <v>2026</v>
      </c>
      <c r="T1" s="159">
        <v>2027</v>
      </c>
      <c r="U1" s="159">
        <v>2028</v>
      </c>
      <c r="V1" s="159">
        <v>2029</v>
      </c>
      <c r="W1" s="159">
        <v>2030</v>
      </c>
      <c r="X1" s="159">
        <v>2031</v>
      </c>
      <c r="Y1" s="159">
        <v>2032</v>
      </c>
      <c r="Z1" s="159">
        <v>2033</v>
      </c>
      <c r="AA1" s="159">
        <v>2034</v>
      </c>
      <c r="AB1" s="159">
        <v>2035</v>
      </c>
      <c r="AC1" s="159">
        <v>2036</v>
      </c>
      <c r="AD1" s="159">
        <v>2037</v>
      </c>
      <c r="AE1" s="159">
        <v>2038</v>
      </c>
      <c r="AF1" s="159">
        <v>2039</v>
      </c>
      <c r="AG1" s="159">
        <v>2040</v>
      </c>
      <c r="AH1" s="159">
        <v>2041</v>
      </c>
      <c r="AI1" s="159">
        <v>2042</v>
      </c>
      <c r="AJ1" s="159">
        <v>2043</v>
      </c>
      <c r="AK1" s="159">
        <v>2044</v>
      </c>
      <c r="AL1" s="159">
        <v>2045</v>
      </c>
      <c r="AM1" s="159">
        <v>2046</v>
      </c>
      <c r="AN1" s="159">
        <v>2047</v>
      </c>
      <c r="AO1" s="159">
        <v>2048</v>
      </c>
      <c r="AP1" s="159">
        <v>2049</v>
      </c>
      <c r="AQ1" s="165">
        <v>2050</v>
      </c>
    </row>
    <row r="2" spans="1:43" ht="61.65" hidden="1" customHeight="1" x14ac:dyDescent="0.3">
      <c r="A2" s="150" t="s">
        <v>6</v>
      </c>
      <c r="B2" s="151" t="s">
        <v>114</v>
      </c>
      <c r="C2" s="151" t="s">
        <v>207</v>
      </c>
      <c r="D2" s="166" t="s">
        <v>208</v>
      </c>
      <c r="E2" s="151" t="s">
        <v>7</v>
      </c>
      <c r="F2" s="151" t="s">
        <v>209</v>
      </c>
      <c r="G2" s="152" t="s">
        <v>210</v>
      </c>
      <c r="H2" s="167" t="s">
        <v>211</v>
      </c>
      <c r="I2" s="168" t="s">
        <v>211</v>
      </c>
      <c r="J2" s="169" t="s">
        <v>211</v>
      </c>
      <c r="K2" s="170">
        <v>1</v>
      </c>
      <c r="L2" s="151">
        <v>1</v>
      </c>
      <c r="M2" s="151">
        <v>1</v>
      </c>
      <c r="N2" s="151">
        <v>1</v>
      </c>
      <c r="O2" s="151">
        <v>1</v>
      </c>
      <c r="P2" s="151">
        <v>1</v>
      </c>
      <c r="Q2" s="151">
        <v>1</v>
      </c>
      <c r="R2" s="151">
        <v>1</v>
      </c>
      <c r="S2" s="151">
        <v>1</v>
      </c>
      <c r="T2" s="151">
        <v>1</v>
      </c>
      <c r="U2" s="151">
        <v>1</v>
      </c>
      <c r="V2" s="151">
        <v>1</v>
      </c>
      <c r="W2" s="151">
        <v>1</v>
      </c>
      <c r="X2" s="151">
        <v>1</v>
      </c>
      <c r="Y2" s="151">
        <v>1</v>
      </c>
      <c r="Z2" s="151">
        <v>1</v>
      </c>
      <c r="AA2" s="151">
        <v>1</v>
      </c>
      <c r="AB2" s="151">
        <v>1</v>
      </c>
      <c r="AC2" s="151">
        <v>1</v>
      </c>
      <c r="AD2" s="151">
        <v>1</v>
      </c>
      <c r="AE2" s="151">
        <v>1</v>
      </c>
      <c r="AF2" s="151">
        <v>1</v>
      </c>
      <c r="AG2" s="151">
        <v>1</v>
      </c>
      <c r="AH2" s="151">
        <v>1</v>
      </c>
      <c r="AI2" s="151">
        <v>1</v>
      </c>
      <c r="AJ2" s="151">
        <v>1</v>
      </c>
      <c r="AK2" s="151">
        <v>1</v>
      </c>
      <c r="AL2" s="151">
        <v>1</v>
      </c>
      <c r="AM2" s="151">
        <v>1</v>
      </c>
      <c r="AN2" s="151">
        <v>1</v>
      </c>
      <c r="AO2" s="151">
        <v>1</v>
      </c>
      <c r="AP2" s="151">
        <v>1</v>
      </c>
      <c r="AQ2" s="171">
        <v>1</v>
      </c>
    </row>
    <row r="3" spans="1:43" ht="62.4" hidden="1" customHeight="1" x14ac:dyDescent="0.3">
      <c r="A3" s="145" t="s">
        <v>10</v>
      </c>
      <c r="B3" s="146" t="s">
        <v>114</v>
      </c>
      <c r="C3" s="146" t="s">
        <v>207</v>
      </c>
      <c r="D3" s="172" t="s">
        <v>208</v>
      </c>
      <c r="E3" s="146" t="s">
        <v>7</v>
      </c>
      <c r="F3" s="146" t="s">
        <v>209</v>
      </c>
      <c r="G3" s="147" t="s">
        <v>210</v>
      </c>
      <c r="H3" s="173" t="s">
        <v>211</v>
      </c>
      <c r="I3" s="174" t="s">
        <v>211</v>
      </c>
      <c r="J3" s="175" t="s">
        <v>211</v>
      </c>
      <c r="K3" s="146">
        <v>1</v>
      </c>
      <c r="L3" s="146">
        <v>1</v>
      </c>
      <c r="M3" s="146">
        <v>1</v>
      </c>
      <c r="N3" s="146">
        <v>1</v>
      </c>
      <c r="O3" s="146">
        <v>1</v>
      </c>
      <c r="P3" s="146">
        <v>1</v>
      </c>
      <c r="Q3" s="146">
        <v>1</v>
      </c>
      <c r="R3" s="146">
        <v>1</v>
      </c>
      <c r="S3" s="146">
        <v>1</v>
      </c>
      <c r="T3" s="146">
        <v>1</v>
      </c>
      <c r="U3" s="146">
        <v>1</v>
      </c>
      <c r="V3" s="146">
        <v>1</v>
      </c>
      <c r="W3" s="146">
        <v>1</v>
      </c>
      <c r="X3" s="146">
        <v>1</v>
      </c>
      <c r="Y3" s="146">
        <v>1</v>
      </c>
      <c r="Z3" s="146">
        <v>1</v>
      </c>
      <c r="AA3" s="146">
        <v>1</v>
      </c>
      <c r="AB3" s="146">
        <v>1</v>
      </c>
      <c r="AC3" s="146">
        <v>1</v>
      </c>
      <c r="AD3" s="146">
        <v>1</v>
      </c>
      <c r="AE3" s="146">
        <v>1</v>
      </c>
      <c r="AF3" s="146">
        <v>1</v>
      </c>
      <c r="AG3" s="146">
        <v>1</v>
      </c>
      <c r="AH3" s="146">
        <v>1</v>
      </c>
      <c r="AI3" s="146">
        <v>1</v>
      </c>
      <c r="AJ3" s="146">
        <v>1</v>
      </c>
      <c r="AK3" s="146">
        <v>1</v>
      </c>
      <c r="AL3" s="146">
        <v>1</v>
      </c>
      <c r="AM3" s="146">
        <v>1</v>
      </c>
      <c r="AN3" s="146">
        <v>1</v>
      </c>
      <c r="AO3" s="146">
        <v>1</v>
      </c>
      <c r="AP3" s="146">
        <v>1</v>
      </c>
      <c r="AQ3" s="176">
        <v>1</v>
      </c>
    </row>
    <row r="4" spans="1:43" ht="43.2" hidden="1" customHeight="1" thickBot="1" x14ac:dyDescent="0.35">
      <c r="A4" s="177" t="s">
        <v>10</v>
      </c>
      <c r="B4" s="178" t="s">
        <v>212</v>
      </c>
      <c r="C4" s="178" t="s">
        <v>213</v>
      </c>
      <c r="D4" s="179" t="s">
        <v>214</v>
      </c>
      <c r="E4" s="178" t="s">
        <v>7</v>
      </c>
      <c r="F4" s="178" t="s">
        <v>209</v>
      </c>
      <c r="G4" s="180" t="s">
        <v>210</v>
      </c>
      <c r="H4" s="236" t="s">
        <v>211</v>
      </c>
      <c r="I4" s="237" t="s">
        <v>211</v>
      </c>
      <c r="J4" s="238" t="s">
        <v>211</v>
      </c>
      <c r="K4" s="178">
        <v>1</v>
      </c>
      <c r="L4" s="178">
        <v>1</v>
      </c>
      <c r="M4" s="178">
        <v>1</v>
      </c>
      <c r="N4" s="178">
        <v>1</v>
      </c>
      <c r="O4" s="178">
        <v>1</v>
      </c>
      <c r="P4" s="178">
        <v>1</v>
      </c>
      <c r="Q4" s="178">
        <v>1</v>
      </c>
      <c r="R4" s="178">
        <v>1</v>
      </c>
      <c r="S4" s="178">
        <v>1</v>
      </c>
      <c r="T4" s="178">
        <v>1</v>
      </c>
      <c r="U4" s="178">
        <v>1</v>
      </c>
      <c r="V4" s="178">
        <v>1</v>
      </c>
      <c r="W4" s="178">
        <v>1</v>
      </c>
      <c r="X4" s="178">
        <v>1</v>
      </c>
      <c r="Y4" s="178">
        <v>1</v>
      </c>
      <c r="Z4" s="178">
        <v>1</v>
      </c>
      <c r="AA4" s="178">
        <v>1</v>
      </c>
      <c r="AB4" s="178">
        <v>1</v>
      </c>
      <c r="AC4" s="178">
        <v>1</v>
      </c>
      <c r="AD4" s="178">
        <v>1</v>
      </c>
      <c r="AE4" s="178">
        <v>1</v>
      </c>
      <c r="AF4" s="178">
        <v>1</v>
      </c>
      <c r="AG4" s="178">
        <v>1</v>
      </c>
      <c r="AH4" s="178">
        <v>1</v>
      </c>
      <c r="AI4" s="178">
        <v>1</v>
      </c>
      <c r="AJ4" s="178">
        <v>1</v>
      </c>
      <c r="AK4" s="178">
        <v>1</v>
      </c>
      <c r="AL4" s="178">
        <v>1</v>
      </c>
      <c r="AM4" s="178">
        <v>1</v>
      </c>
      <c r="AN4" s="178">
        <v>1</v>
      </c>
      <c r="AO4" s="178">
        <v>1</v>
      </c>
      <c r="AP4" s="178">
        <v>1</v>
      </c>
      <c r="AQ4" s="181">
        <v>1</v>
      </c>
    </row>
    <row r="5" spans="1:43" s="276" customFormat="1" ht="43.2" hidden="1" customHeight="1" thickBot="1" x14ac:dyDescent="0.35">
      <c r="A5" s="271" t="s">
        <v>6</v>
      </c>
      <c r="B5" s="272" t="s">
        <v>225</v>
      </c>
      <c r="C5" s="272" t="s">
        <v>220</v>
      </c>
      <c r="D5" s="273"/>
      <c r="E5" s="253" t="s">
        <v>7</v>
      </c>
      <c r="F5" s="253" t="s">
        <v>209</v>
      </c>
      <c r="G5" s="253" t="s">
        <v>216</v>
      </c>
      <c r="H5" s="274"/>
      <c r="I5" s="274"/>
      <c r="J5" s="275"/>
      <c r="K5" s="289">
        <v>-4.4117039365176813</v>
      </c>
      <c r="L5" s="289">
        <v>-4.2900340840567788</v>
      </c>
      <c r="M5" s="289">
        <v>-4.181052332133194</v>
      </c>
      <c r="N5" s="289">
        <v>-4.1326226470995175</v>
      </c>
      <c r="O5" s="289">
        <v>-4.0218827818415592</v>
      </c>
      <c r="P5" s="289">
        <v>-3.7022648378762146</v>
      </c>
      <c r="Q5" s="289">
        <v>-1.64</v>
      </c>
      <c r="R5" s="289">
        <v>-1.64</v>
      </c>
      <c r="S5" s="289">
        <v>-4.4311957525982617</v>
      </c>
      <c r="T5" s="289">
        <v>-4.4311957525982617</v>
      </c>
      <c r="U5" s="289">
        <v>-4.4311957525982617</v>
      </c>
      <c r="V5" s="289">
        <v>-4.4311957525982617</v>
      </c>
      <c r="W5" s="289">
        <v>-4.4311957525982617</v>
      </c>
      <c r="X5" s="289">
        <v>-4.4311957525982617</v>
      </c>
      <c r="Y5" s="289">
        <v>-4.4311957525982617</v>
      </c>
      <c r="Z5" s="289">
        <v>-4.4311957525982617</v>
      </c>
      <c r="AA5" s="289">
        <v>-4.4311957525982617</v>
      </c>
      <c r="AB5" s="289">
        <v>-4.4311957525982617</v>
      </c>
      <c r="AC5" s="289">
        <v>-4.4311957525982617</v>
      </c>
      <c r="AD5" s="289">
        <v>-4.4311957525982617</v>
      </c>
      <c r="AE5" s="289">
        <v>-4.4311957525982617</v>
      </c>
      <c r="AF5" s="289">
        <v>-4.4311957525982617</v>
      </c>
      <c r="AG5" s="289">
        <v>-4.4311957525982617</v>
      </c>
      <c r="AH5" s="289">
        <v>-4.4311957525982617</v>
      </c>
      <c r="AI5" s="289">
        <v>-4.4311957525982617</v>
      </c>
      <c r="AJ5" s="289">
        <v>-4.4311957525982617</v>
      </c>
      <c r="AK5" s="289">
        <v>-4.4311957525982617</v>
      </c>
      <c r="AL5" s="289">
        <v>-4.4311957525982617</v>
      </c>
      <c r="AM5" s="289">
        <v>-4.4311957525982617</v>
      </c>
      <c r="AN5" s="289">
        <v>-4.4311957525982617</v>
      </c>
      <c r="AO5" s="289">
        <v>-4.4311957525982617</v>
      </c>
      <c r="AP5" s="289">
        <v>-4.4311957525982617</v>
      </c>
      <c r="AQ5" s="289">
        <v>-4.4311957525982617</v>
      </c>
    </row>
    <row r="6" spans="1:43" s="276" customFormat="1" ht="43.2" hidden="1" customHeight="1" thickBot="1" x14ac:dyDescent="0.35">
      <c r="A6" s="271" t="s">
        <v>6</v>
      </c>
      <c r="B6" s="272" t="s">
        <v>225</v>
      </c>
      <c r="C6" s="272" t="s">
        <v>217</v>
      </c>
      <c r="D6" s="273"/>
      <c r="E6" s="253" t="s">
        <v>7</v>
      </c>
      <c r="F6" s="253" t="s">
        <v>209</v>
      </c>
      <c r="G6" s="253" t="s">
        <v>216</v>
      </c>
      <c r="H6" s="274"/>
      <c r="I6" s="274"/>
      <c r="J6" s="275"/>
      <c r="K6" s="289">
        <v>-4.4117039365176813</v>
      </c>
      <c r="L6" s="289">
        <v>-4.2900340840567788</v>
      </c>
      <c r="M6" s="289">
        <v>-4.181052332133194</v>
      </c>
      <c r="N6" s="289">
        <v>-4.1326226470995175</v>
      </c>
      <c r="O6" s="289">
        <v>-4.0218827818415592</v>
      </c>
      <c r="P6" s="289">
        <v>-3.7022648378762146</v>
      </c>
      <c r="Q6" s="289">
        <v>-1.64</v>
      </c>
      <c r="R6" s="289">
        <v>-1.64</v>
      </c>
      <c r="S6" s="289">
        <v>-4.4311957525982617</v>
      </c>
      <c r="T6" s="289">
        <v>-4.4311957525982617</v>
      </c>
      <c r="U6" s="289">
        <v>-4.4311957525982617</v>
      </c>
      <c r="V6" s="289">
        <v>-4.4311957525982617</v>
      </c>
      <c r="W6" s="289">
        <v>-4.4311957525982617</v>
      </c>
      <c r="X6" s="289">
        <v>-4.4311957525982617</v>
      </c>
      <c r="Y6" s="289">
        <v>-4.4311957525982617</v>
      </c>
      <c r="Z6" s="289">
        <v>-4.4311957525982617</v>
      </c>
      <c r="AA6" s="289">
        <v>-4.4311957525982617</v>
      </c>
      <c r="AB6" s="289">
        <v>-4.4311957525982617</v>
      </c>
      <c r="AC6" s="289">
        <v>-4.4311957525982617</v>
      </c>
      <c r="AD6" s="289">
        <v>-4.4311957525982617</v>
      </c>
      <c r="AE6" s="289">
        <v>-4.4311957525982617</v>
      </c>
      <c r="AF6" s="289">
        <v>-4.4311957525982617</v>
      </c>
      <c r="AG6" s="289">
        <v>-4.4311957525982617</v>
      </c>
      <c r="AH6" s="289">
        <v>-4.4311957525982617</v>
      </c>
      <c r="AI6" s="289">
        <v>-4.4311957525982617</v>
      </c>
      <c r="AJ6" s="289">
        <v>-4.4311957525982617</v>
      </c>
      <c r="AK6" s="289">
        <v>-4.4311957525982617</v>
      </c>
      <c r="AL6" s="289">
        <v>-4.4311957525982617</v>
      </c>
      <c r="AM6" s="289">
        <v>-4.4311957525982617</v>
      </c>
      <c r="AN6" s="289">
        <v>-4.4311957525982617</v>
      </c>
      <c r="AO6" s="289">
        <v>-4.4311957525982617</v>
      </c>
      <c r="AP6" s="289">
        <v>-4.4311957525982617</v>
      </c>
      <c r="AQ6" s="289">
        <v>-4.4311957525982617</v>
      </c>
    </row>
    <row r="7" spans="1:43" s="276" customFormat="1" ht="43.2" hidden="1" customHeight="1" thickBot="1" x14ac:dyDescent="0.35">
      <c r="A7" s="271" t="s">
        <v>6</v>
      </c>
      <c r="B7" s="272" t="s">
        <v>225</v>
      </c>
      <c r="C7" s="272" t="s">
        <v>215</v>
      </c>
      <c r="D7" s="273"/>
      <c r="E7" s="253" t="s">
        <v>7</v>
      </c>
      <c r="F7" s="253" t="s">
        <v>209</v>
      </c>
      <c r="G7" s="253" t="s">
        <v>216</v>
      </c>
      <c r="H7" s="274"/>
      <c r="I7" s="274"/>
      <c r="J7" s="275"/>
      <c r="K7" s="289">
        <v>-4.4117039365176813</v>
      </c>
      <c r="L7" s="289">
        <v>-4.2900340840567788</v>
      </c>
      <c r="M7" s="289">
        <v>-4.181052332133194</v>
      </c>
      <c r="N7" s="289">
        <v>-4.1326226470995175</v>
      </c>
      <c r="O7" s="289">
        <v>-4.0218827818415592</v>
      </c>
      <c r="P7" s="289">
        <v>-3.7022648378762146</v>
      </c>
      <c r="Q7" s="289">
        <v>-1.64</v>
      </c>
      <c r="R7" s="289">
        <v>-1.64</v>
      </c>
      <c r="S7" s="289">
        <v>-4.4311957525982617</v>
      </c>
      <c r="T7" s="289">
        <v>-4.4311957525982617</v>
      </c>
      <c r="U7" s="289">
        <v>-4.4311957525982617</v>
      </c>
      <c r="V7" s="289">
        <v>-4.4311957525982617</v>
      </c>
      <c r="W7" s="289">
        <v>-4.4311957525982617</v>
      </c>
      <c r="X7" s="289">
        <v>-4.4311957525982617</v>
      </c>
      <c r="Y7" s="289">
        <v>-4.4311957525982617</v>
      </c>
      <c r="Z7" s="289">
        <v>-4.4311957525982617</v>
      </c>
      <c r="AA7" s="289">
        <v>-4.4311957525982617</v>
      </c>
      <c r="AB7" s="289">
        <v>-4.4311957525982617</v>
      </c>
      <c r="AC7" s="289">
        <v>-4.4311957525982617</v>
      </c>
      <c r="AD7" s="289">
        <v>-4.4311957525982617</v>
      </c>
      <c r="AE7" s="289">
        <v>-4.4311957525982617</v>
      </c>
      <c r="AF7" s="289">
        <v>-4.4311957525982617</v>
      </c>
      <c r="AG7" s="289">
        <v>-4.4311957525982617</v>
      </c>
      <c r="AH7" s="289">
        <v>-4.4311957525982617</v>
      </c>
      <c r="AI7" s="289">
        <v>-4.4311957525982617</v>
      </c>
      <c r="AJ7" s="289">
        <v>-4.4311957525982617</v>
      </c>
      <c r="AK7" s="289">
        <v>-4.4311957525982617</v>
      </c>
      <c r="AL7" s="289">
        <v>-4.4311957525982617</v>
      </c>
      <c r="AM7" s="289">
        <v>-4.4311957525982617</v>
      </c>
      <c r="AN7" s="289">
        <v>-4.4311957525982617</v>
      </c>
      <c r="AO7" s="289">
        <v>-4.4311957525982617</v>
      </c>
      <c r="AP7" s="289">
        <v>-4.4311957525982617</v>
      </c>
      <c r="AQ7" s="289">
        <v>-4.4311957525982617</v>
      </c>
    </row>
    <row r="8" spans="1:43" s="276" customFormat="1" ht="43.2" hidden="1" customHeight="1" thickBot="1" x14ac:dyDescent="0.35">
      <c r="A8" s="271" t="s">
        <v>6</v>
      </c>
      <c r="B8" s="272" t="s">
        <v>225</v>
      </c>
      <c r="C8" s="272" t="s">
        <v>321</v>
      </c>
      <c r="D8" s="273"/>
      <c r="E8" s="253" t="s">
        <v>7</v>
      </c>
      <c r="F8" s="253" t="s">
        <v>209</v>
      </c>
      <c r="G8" s="253" t="s">
        <v>216</v>
      </c>
      <c r="H8" s="274"/>
      <c r="I8" s="274"/>
      <c r="J8" s="275"/>
      <c r="K8" s="289">
        <v>-4.4117039365176813</v>
      </c>
      <c r="L8" s="289">
        <v>-4.2900340840567788</v>
      </c>
      <c r="M8" s="289">
        <v>-4.181052332133194</v>
      </c>
      <c r="N8" s="289">
        <v>-4.1326226470995175</v>
      </c>
      <c r="O8" s="289">
        <v>-4.0218827818415592</v>
      </c>
      <c r="P8" s="289">
        <v>-3.7022648378762146</v>
      </c>
      <c r="Q8" s="289">
        <v>-1.64</v>
      </c>
      <c r="R8" s="289">
        <v>-1.64</v>
      </c>
      <c r="S8" s="289">
        <v>-4.4311957525982617</v>
      </c>
      <c r="T8" s="289">
        <v>-4.4311957525982617</v>
      </c>
      <c r="U8" s="289">
        <v>-4.4311957525982617</v>
      </c>
      <c r="V8" s="289">
        <v>-4.4311957525982617</v>
      </c>
      <c r="W8" s="289">
        <v>-4.4311957525982617</v>
      </c>
      <c r="X8" s="289">
        <v>-4.4311957525982617</v>
      </c>
      <c r="Y8" s="289">
        <v>-4.4311957525982617</v>
      </c>
      <c r="Z8" s="289">
        <v>-4.4311957525982617</v>
      </c>
      <c r="AA8" s="289">
        <v>-4.4311957525982617</v>
      </c>
      <c r="AB8" s="289">
        <v>-4.4311957525982617</v>
      </c>
      <c r="AC8" s="289">
        <v>-4.4311957525982617</v>
      </c>
      <c r="AD8" s="289">
        <v>-4.4311957525982617</v>
      </c>
      <c r="AE8" s="289">
        <v>-4.4311957525982617</v>
      </c>
      <c r="AF8" s="289">
        <v>-4.4311957525982617</v>
      </c>
      <c r="AG8" s="289">
        <v>-4.4311957525982617</v>
      </c>
      <c r="AH8" s="289">
        <v>-4.4311957525982617</v>
      </c>
      <c r="AI8" s="289">
        <v>-4.4311957525982617</v>
      </c>
      <c r="AJ8" s="289">
        <v>-4.4311957525982617</v>
      </c>
      <c r="AK8" s="289">
        <v>-4.4311957525982617</v>
      </c>
      <c r="AL8" s="289">
        <v>-4.4311957525982617</v>
      </c>
      <c r="AM8" s="289">
        <v>-4.4311957525982617</v>
      </c>
      <c r="AN8" s="289">
        <v>-4.4311957525982617</v>
      </c>
      <c r="AO8" s="289">
        <v>-4.4311957525982617</v>
      </c>
      <c r="AP8" s="289">
        <v>-4.4311957525982617</v>
      </c>
      <c r="AQ8" s="289">
        <v>-4.4311957525982617</v>
      </c>
    </row>
    <row r="9" spans="1:43" s="276" customFormat="1" ht="43.2" hidden="1" customHeight="1" thickBot="1" x14ac:dyDescent="0.35">
      <c r="A9" s="271" t="s">
        <v>6</v>
      </c>
      <c r="B9" s="272" t="s">
        <v>225</v>
      </c>
      <c r="C9" s="272" t="s">
        <v>218</v>
      </c>
      <c r="D9" s="273"/>
      <c r="E9" s="253" t="s">
        <v>7</v>
      </c>
      <c r="F9" s="253" t="s">
        <v>209</v>
      </c>
      <c r="G9" s="253" t="s">
        <v>216</v>
      </c>
      <c r="H9" s="274"/>
      <c r="I9" s="274"/>
      <c r="J9" s="275"/>
      <c r="K9" s="289">
        <v>-4.4117039365176813</v>
      </c>
      <c r="L9" s="289">
        <v>-4.2900340840567788</v>
      </c>
      <c r="M9" s="289">
        <v>-4.181052332133194</v>
      </c>
      <c r="N9" s="289">
        <v>-4.1326226470995175</v>
      </c>
      <c r="O9" s="289">
        <v>-4.0218827818415592</v>
      </c>
      <c r="P9" s="289">
        <v>-3.7022648378762146</v>
      </c>
      <c r="Q9" s="289">
        <v>-1.64</v>
      </c>
      <c r="R9" s="289">
        <v>-1.64</v>
      </c>
      <c r="S9" s="289">
        <v>-4.4311957525982617</v>
      </c>
      <c r="T9" s="289">
        <v>-4.4311957525982617</v>
      </c>
      <c r="U9" s="289">
        <v>-4.4311957525982617</v>
      </c>
      <c r="V9" s="289">
        <v>-4.4311957525982617</v>
      </c>
      <c r="W9" s="289">
        <v>-4.4311957525982617</v>
      </c>
      <c r="X9" s="289">
        <v>-4.4311957525982617</v>
      </c>
      <c r="Y9" s="289">
        <v>-4.4311957525982617</v>
      </c>
      <c r="Z9" s="289">
        <v>-4.4311957525982617</v>
      </c>
      <c r="AA9" s="289">
        <v>-4.4311957525982617</v>
      </c>
      <c r="AB9" s="289">
        <v>-4.4311957525982617</v>
      </c>
      <c r="AC9" s="289">
        <v>-4.4311957525982617</v>
      </c>
      <c r="AD9" s="289">
        <v>-4.4311957525982617</v>
      </c>
      <c r="AE9" s="289">
        <v>-4.4311957525982617</v>
      </c>
      <c r="AF9" s="289">
        <v>-4.4311957525982617</v>
      </c>
      <c r="AG9" s="289">
        <v>-4.4311957525982617</v>
      </c>
      <c r="AH9" s="289">
        <v>-4.4311957525982617</v>
      </c>
      <c r="AI9" s="289">
        <v>-4.4311957525982617</v>
      </c>
      <c r="AJ9" s="289">
        <v>-4.4311957525982617</v>
      </c>
      <c r="AK9" s="289">
        <v>-4.4311957525982617</v>
      </c>
      <c r="AL9" s="289">
        <v>-4.4311957525982617</v>
      </c>
      <c r="AM9" s="289">
        <v>-4.4311957525982617</v>
      </c>
      <c r="AN9" s="289">
        <v>-4.4311957525982617</v>
      </c>
      <c r="AO9" s="289">
        <v>-4.4311957525982617</v>
      </c>
      <c r="AP9" s="289">
        <v>-4.4311957525982617</v>
      </c>
      <c r="AQ9" s="289">
        <v>-4.4311957525982617</v>
      </c>
    </row>
    <row r="10" spans="1:43" s="276" customFormat="1" ht="43.2" hidden="1" customHeight="1" thickBot="1" x14ac:dyDescent="0.35">
      <c r="A10" s="271" t="s">
        <v>6</v>
      </c>
      <c r="B10" s="272" t="s">
        <v>225</v>
      </c>
      <c r="C10" s="272" t="s">
        <v>322</v>
      </c>
      <c r="D10" s="273"/>
      <c r="E10" s="253" t="s">
        <v>7</v>
      </c>
      <c r="F10" s="253" t="s">
        <v>209</v>
      </c>
      <c r="G10" s="253" t="s">
        <v>216</v>
      </c>
      <c r="H10" s="274"/>
      <c r="I10" s="274"/>
      <c r="J10" s="275"/>
      <c r="K10" s="289">
        <v>-4.4117039365176813</v>
      </c>
      <c r="L10" s="289">
        <v>-4.2900340840567788</v>
      </c>
      <c r="M10" s="289">
        <v>-4.181052332133194</v>
      </c>
      <c r="N10" s="289">
        <v>-4.1326226470995175</v>
      </c>
      <c r="O10" s="289">
        <v>-4.0218827818415592</v>
      </c>
      <c r="P10" s="289">
        <v>-3.7022648378762146</v>
      </c>
      <c r="Q10" s="289">
        <v>-1.64</v>
      </c>
      <c r="R10" s="289">
        <v>-1.64</v>
      </c>
      <c r="S10" s="289">
        <v>-4.4311957525982617</v>
      </c>
      <c r="T10" s="289">
        <v>-4.4311957525982617</v>
      </c>
      <c r="U10" s="289">
        <v>-4.4311957525982617</v>
      </c>
      <c r="V10" s="289">
        <v>-4.4311957525982617</v>
      </c>
      <c r="W10" s="289">
        <v>-4.4311957525982617</v>
      </c>
      <c r="X10" s="289">
        <v>-4.4311957525982617</v>
      </c>
      <c r="Y10" s="289">
        <v>-4.4311957525982617</v>
      </c>
      <c r="Z10" s="289">
        <v>-4.4311957525982617</v>
      </c>
      <c r="AA10" s="289">
        <v>-4.4311957525982617</v>
      </c>
      <c r="AB10" s="289">
        <v>-4.4311957525982617</v>
      </c>
      <c r="AC10" s="289">
        <v>-4.4311957525982617</v>
      </c>
      <c r="AD10" s="289">
        <v>-4.4311957525982617</v>
      </c>
      <c r="AE10" s="289">
        <v>-4.4311957525982617</v>
      </c>
      <c r="AF10" s="289">
        <v>-4.4311957525982617</v>
      </c>
      <c r="AG10" s="289">
        <v>-4.4311957525982617</v>
      </c>
      <c r="AH10" s="289">
        <v>-4.4311957525982617</v>
      </c>
      <c r="AI10" s="289">
        <v>-4.4311957525982617</v>
      </c>
      <c r="AJ10" s="289">
        <v>-4.4311957525982617</v>
      </c>
      <c r="AK10" s="289">
        <v>-4.4311957525982617</v>
      </c>
      <c r="AL10" s="289">
        <v>-4.4311957525982617</v>
      </c>
      <c r="AM10" s="289">
        <v>-4.4311957525982617</v>
      </c>
      <c r="AN10" s="289">
        <v>-4.4311957525982617</v>
      </c>
      <c r="AO10" s="289">
        <v>-4.4311957525982617</v>
      </c>
      <c r="AP10" s="289">
        <v>-4.4311957525982617</v>
      </c>
      <c r="AQ10" s="289">
        <v>-4.4311957525982617</v>
      </c>
    </row>
    <row r="11" spans="1:43" s="276" customFormat="1" ht="43.2" hidden="1" customHeight="1" thickBot="1" x14ac:dyDescent="0.35">
      <c r="A11" s="271" t="s">
        <v>6</v>
      </c>
      <c r="B11" s="272" t="s">
        <v>225</v>
      </c>
      <c r="C11" s="272" t="s">
        <v>328</v>
      </c>
      <c r="D11" s="273"/>
      <c r="E11" s="253" t="s">
        <v>7</v>
      </c>
      <c r="F11" s="253" t="s">
        <v>209</v>
      </c>
      <c r="G11" s="253" t="s">
        <v>216</v>
      </c>
      <c r="H11" s="274"/>
      <c r="I11" s="274"/>
      <c r="J11" s="275"/>
      <c r="K11" s="287">
        <v>0.55512329903254765</v>
      </c>
      <c r="L11" s="287">
        <v>2.2931705328636712E-2</v>
      </c>
      <c r="M11" s="287">
        <v>0.23544386725579336</v>
      </c>
      <c r="N11" s="287">
        <v>-0.13796007727554935</v>
      </c>
      <c r="O11" s="287">
        <v>0.4008356080855604</v>
      </c>
      <c r="P11" s="287">
        <v>0.28528405915593746</v>
      </c>
      <c r="Q11" s="287">
        <v>0.13</v>
      </c>
      <c r="R11" s="288">
        <v>0.13</v>
      </c>
      <c r="S11" s="287">
        <v>0.54854658300852877</v>
      </c>
      <c r="T11" s="288">
        <v>0.54854658300852877</v>
      </c>
      <c r="U11" s="288">
        <v>0.54854658300852877</v>
      </c>
      <c r="V11" s="288">
        <v>0.54854658300852877</v>
      </c>
      <c r="W11" s="288">
        <v>0.54854658300852877</v>
      </c>
      <c r="X11" s="288">
        <v>0.54854658300852877</v>
      </c>
      <c r="Y11" s="288">
        <v>0.54854658300852877</v>
      </c>
      <c r="Z11" s="288">
        <v>0.54854658300852877</v>
      </c>
      <c r="AA11" s="288">
        <v>0.54854658300852877</v>
      </c>
      <c r="AB11" s="288">
        <v>0.54854658300852877</v>
      </c>
      <c r="AC11" s="288">
        <v>0.54854658300852877</v>
      </c>
      <c r="AD11" s="288">
        <v>0.54854658300852877</v>
      </c>
      <c r="AE11" s="288">
        <v>0.54854658300852877</v>
      </c>
      <c r="AF11" s="288">
        <v>0.54854658300852877</v>
      </c>
      <c r="AG11" s="288">
        <v>0.54854658300852877</v>
      </c>
      <c r="AH11" s="288">
        <v>0.54854658300852877</v>
      </c>
      <c r="AI11" s="288">
        <v>0.54854658300852877</v>
      </c>
      <c r="AJ11" s="288">
        <v>0.54854658300852877</v>
      </c>
      <c r="AK11" s="288">
        <v>0.54854658300852877</v>
      </c>
      <c r="AL11" s="288">
        <v>0.54854658300852877</v>
      </c>
      <c r="AM11" s="288">
        <v>0.54854658300852877</v>
      </c>
      <c r="AN11" s="288">
        <v>0.54854658300852877</v>
      </c>
      <c r="AO11" s="288">
        <v>0.54854658300852877</v>
      </c>
      <c r="AP11" s="288">
        <v>0.54854658300852877</v>
      </c>
      <c r="AQ11" s="288">
        <v>0.54854658300852877</v>
      </c>
    </row>
    <row r="12" spans="1:43" s="276" customFormat="1" ht="43.2" hidden="1" customHeight="1" thickBot="1" x14ac:dyDescent="0.35">
      <c r="A12" s="271" t="s">
        <v>6</v>
      </c>
      <c r="B12" s="272" t="s">
        <v>225</v>
      </c>
      <c r="C12" s="272" t="s">
        <v>224</v>
      </c>
      <c r="D12" s="273"/>
      <c r="E12" s="253" t="s">
        <v>7</v>
      </c>
      <c r="F12" s="253" t="s">
        <v>209</v>
      </c>
      <c r="G12" s="253" t="s">
        <v>216</v>
      </c>
      <c r="H12" s="274"/>
      <c r="I12" s="274"/>
      <c r="J12" s="275"/>
      <c r="K12" s="287">
        <v>-2125.1881030718509</v>
      </c>
      <c r="L12" s="287">
        <v>-1972.369167434922</v>
      </c>
      <c r="M12" s="287">
        <v>-1960.776442845656</v>
      </c>
      <c r="N12" s="287">
        <v>-2160.3308225670539</v>
      </c>
      <c r="O12" s="287">
        <v>-2219.5908372799295</v>
      </c>
      <c r="P12" s="287">
        <v>-3090.8765054525365</v>
      </c>
      <c r="Q12" s="287">
        <v>-1365.19</v>
      </c>
      <c r="R12" s="288">
        <v>-1365.19</v>
      </c>
      <c r="S12" s="287">
        <v>-2063.3760543437934</v>
      </c>
      <c r="T12" s="288">
        <v>-2063.3760543437934</v>
      </c>
      <c r="U12" s="288">
        <v>-2063.3760543437934</v>
      </c>
      <c r="V12" s="288">
        <v>-2063.3760543437934</v>
      </c>
      <c r="W12" s="288">
        <v>-2063.3760543437934</v>
      </c>
      <c r="X12" s="288">
        <v>-2063.3760543437934</v>
      </c>
      <c r="Y12" s="288">
        <v>-2063.3760543437934</v>
      </c>
      <c r="Z12" s="288">
        <v>-2063.3760543437934</v>
      </c>
      <c r="AA12" s="288">
        <v>-2063.3760543437934</v>
      </c>
      <c r="AB12" s="288">
        <v>-2063.3760543437934</v>
      </c>
      <c r="AC12" s="288">
        <v>-2063.3760543437934</v>
      </c>
      <c r="AD12" s="288">
        <v>-2063.3760543437934</v>
      </c>
      <c r="AE12" s="288">
        <v>-2063.3760543437934</v>
      </c>
      <c r="AF12" s="288">
        <v>-2063.3760543437934</v>
      </c>
      <c r="AG12" s="288">
        <v>-2063.3760543437934</v>
      </c>
      <c r="AH12" s="288">
        <v>-2063.3760543437934</v>
      </c>
      <c r="AI12" s="288">
        <v>-2063.3760543437934</v>
      </c>
      <c r="AJ12" s="288">
        <v>-2063.3760543437934</v>
      </c>
      <c r="AK12" s="288">
        <v>-2063.3760543437934</v>
      </c>
      <c r="AL12" s="288">
        <v>-2063.3760543437934</v>
      </c>
      <c r="AM12" s="288">
        <v>-2063.3760543437934</v>
      </c>
      <c r="AN12" s="288">
        <v>-2063.3760543437934</v>
      </c>
      <c r="AO12" s="288">
        <v>-2063.3760543437934</v>
      </c>
      <c r="AP12" s="288">
        <v>-2063.3760543437934</v>
      </c>
      <c r="AQ12" s="288">
        <v>-2063.3760543437934</v>
      </c>
    </row>
    <row r="13" spans="1:43" s="276" customFormat="1" ht="43.2" hidden="1" customHeight="1" thickBot="1" x14ac:dyDescent="0.35">
      <c r="A13" s="271" t="s">
        <v>6</v>
      </c>
      <c r="B13" s="272" t="s">
        <v>225</v>
      </c>
      <c r="C13" s="272" t="s">
        <v>329</v>
      </c>
      <c r="D13" s="273"/>
      <c r="E13" s="253" t="s">
        <v>7</v>
      </c>
      <c r="F13" s="253" t="s">
        <v>209</v>
      </c>
      <c r="G13" s="253" t="s">
        <v>216</v>
      </c>
      <c r="H13" s="274"/>
      <c r="I13" s="274"/>
      <c r="J13" s="275"/>
      <c r="K13" s="287">
        <v>1479.2804895104896</v>
      </c>
      <c r="L13" s="287">
        <v>1256.1580419580418</v>
      </c>
      <c r="M13" s="287">
        <v>1857.8551748251748</v>
      </c>
      <c r="N13" s="287">
        <v>1382.4105594405596</v>
      </c>
      <c r="O13" s="287">
        <v>1406.9</v>
      </c>
      <c r="P13" s="287">
        <v>952.01972027972033</v>
      </c>
      <c r="Q13" s="287">
        <v>420.49</v>
      </c>
      <c r="R13" s="288">
        <v>420.49</v>
      </c>
      <c r="S13" s="287">
        <v>1579.4979020979022</v>
      </c>
      <c r="T13" s="288">
        <v>1579.4979020979022</v>
      </c>
      <c r="U13" s="288">
        <v>1579.4979020979022</v>
      </c>
      <c r="V13" s="288">
        <v>1579.4979020979022</v>
      </c>
      <c r="W13" s="288">
        <v>1579.4979020979022</v>
      </c>
      <c r="X13" s="288">
        <v>1579.4979020979022</v>
      </c>
      <c r="Y13" s="288">
        <v>1579.4979020979022</v>
      </c>
      <c r="Z13" s="288">
        <v>1579.4979020979022</v>
      </c>
      <c r="AA13" s="288">
        <v>1579.4979020979022</v>
      </c>
      <c r="AB13" s="288">
        <v>1579.4979020979022</v>
      </c>
      <c r="AC13" s="288">
        <v>1579.4979020979022</v>
      </c>
      <c r="AD13" s="288">
        <v>1579.4979020979022</v>
      </c>
      <c r="AE13" s="288">
        <v>1579.4979020979022</v>
      </c>
      <c r="AF13" s="288">
        <v>1579.4979020979022</v>
      </c>
      <c r="AG13" s="288">
        <v>1579.4979020979022</v>
      </c>
      <c r="AH13" s="288">
        <v>1579.4979020979022</v>
      </c>
      <c r="AI13" s="288">
        <v>1579.4979020979022</v>
      </c>
      <c r="AJ13" s="288">
        <v>1579.4979020979022</v>
      </c>
      <c r="AK13" s="288">
        <v>1579.4979020979022</v>
      </c>
      <c r="AL13" s="288">
        <v>1579.4979020979022</v>
      </c>
      <c r="AM13" s="288">
        <v>1579.4979020979022</v>
      </c>
      <c r="AN13" s="288">
        <v>1579.4979020979022</v>
      </c>
      <c r="AO13" s="288">
        <v>1579.4979020979022</v>
      </c>
      <c r="AP13" s="288">
        <v>1579.4979020979022</v>
      </c>
      <c r="AQ13" s="288">
        <v>1579.4979020979022</v>
      </c>
    </row>
    <row r="14" spans="1:43" s="283" customFormat="1" ht="43.2" hidden="1" customHeight="1" thickBot="1" x14ac:dyDescent="0.35">
      <c r="A14" s="277" t="s">
        <v>10</v>
      </c>
      <c r="B14" s="278" t="s">
        <v>225</v>
      </c>
      <c r="C14" s="278" t="s">
        <v>220</v>
      </c>
      <c r="D14" s="279"/>
      <c r="E14" s="280" t="s">
        <v>7</v>
      </c>
      <c r="F14" s="280" t="s">
        <v>209</v>
      </c>
      <c r="G14" s="280" t="s">
        <v>216</v>
      </c>
      <c r="H14" s="281"/>
      <c r="I14" s="281"/>
      <c r="J14" s="282"/>
      <c r="K14" s="289">
        <v>-4.4117039365176813</v>
      </c>
      <c r="L14" s="289">
        <v>-4.2900340840567788</v>
      </c>
      <c r="M14" s="289">
        <v>-4.181052332133194</v>
      </c>
      <c r="N14" s="289">
        <v>-4.1326226470995175</v>
      </c>
      <c r="O14" s="289">
        <v>-4.0218827818415592</v>
      </c>
      <c r="P14" s="289">
        <v>-3.7022648378762146</v>
      </c>
      <c r="Q14" s="289">
        <v>-1.64</v>
      </c>
      <c r="R14" s="289">
        <v>-1.64</v>
      </c>
      <c r="S14" s="289">
        <v>-4.4311957525982617</v>
      </c>
      <c r="T14" s="289">
        <v>-4.4311957525982617</v>
      </c>
      <c r="U14" s="289">
        <v>-4.4311957525982617</v>
      </c>
      <c r="V14" s="289">
        <v>-4.4311957525982617</v>
      </c>
      <c r="W14" s="289">
        <v>-4.4311957525982617</v>
      </c>
      <c r="X14" s="289">
        <v>-4.4311957525982617</v>
      </c>
      <c r="Y14" s="289">
        <v>-4.4311957525982617</v>
      </c>
      <c r="Z14" s="289">
        <v>-4.4311957525982617</v>
      </c>
      <c r="AA14" s="289">
        <v>-4.4311957525982617</v>
      </c>
      <c r="AB14" s="289">
        <v>-4.4311957525982617</v>
      </c>
      <c r="AC14" s="289">
        <v>-4.4311957525982617</v>
      </c>
      <c r="AD14" s="289">
        <v>-4.4311957525982617</v>
      </c>
      <c r="AE14" s="289">
        <v>-4.4311957525982617</v>
      </c>
      <c r="AF14" s="289">
        <v>-4.4311957525982617</v>
      </c>
      <c r="AG14" s="289">
        <v>-4.4311957525982617</v>
      </c>
      <c r="AH14" s="289">
        <v>-4.4311957525982617</v>
      </c>
      <c r="AI14" s="289">
        <v>-4.4311957525982617</v>
      </c>
      <c r="AJ14" s="289">
        <v>-4.4311957525982617</v>
      </c>
      <c r="AK14" s="289">
        <v>-4.4311957525982617</v>
      </c>
      <c r="AL14" s="289">
        <v>-4.4311957525982617</v>
      </c>
      <c r="AM14" s="289">
        <v>-4.4311957525982617</v>
      </c>
      <c r="AN14" s="289">
        <v>-4.4311957525982617</v>
      </c>
      <c r="AO14" s="289">
        <v>-4.4311957525982617</v>
      </c>
      <c r="AP14" s="289">
        <v>-4.4311957525982617</v>
      </c>
      <c r="AQ14" s="289">
        <v>-4.4311957525982617</v>
      </c>
    </row>
    <row r="15" spans="1:43" s="283" customFormat="1" ht="43.2" hidden="1" customHeight="1" thickBot="1" x14ac:dyDescent="0.35">
      <c r="A15" s="277" t="s">
        <v>10</v>
      </c>
      <c r="B15" s="278" t="s">
        <v>225</v>
      </c>
      <c r="C15" s="278" t="s">
        <v>217</v>
      </c>
      <c r="D15" s="279"/>
      <c r="E15" s="280" t="s">
        <v>7</v>
      </c>
      <c r="F15" s="280" t="s">
        <v>209</v>
      </c>
      <c r="G15" s="280" t="s">
        <v>216</v>
      </c>
      <c r="H15" s="281"/>
      <c r="I15" s="281"/>
      <c r="J15" s="282"/>
      <c r="K15" s="289">
        <v>-4.4117039365176813</v>
      </c>
      <c r="L15" s="289">
        <v>-4.2900340840567788</v>
      </c>
      <c r="M15" s="289">
        <v>-4.181052332133194</v>
      </c>
      <c r="N15" s="289">
        <v>-4.1326226470995175</v>
      </c>
      <c r="O15" s="289">
        <v>-4.0218827818415592</v>
      </c>
      <c r="P15" s="289">
        <v>-3.7022648378762146</v>
      </c>
      <c r="Q15" s="289">
        <v>-1.64</v>
      </c>
      <c r="R15" s="289">
        <v>-1.64</v>
      </c>
      <c r="S15" s="289">
        <v>-4.4311957525982617</v>
      </c>
      <c r="T15" s="289">
        <v>-4.4311957525982617</v>
      </c>
      <c r="U15" s="289">
        <v>-4.4311957525982617</v>
      </c>
      <c r="V15" s="289">
        <v>-4.4311957525982617</v>
      </c>
      <c r="W15" s="289">
        <v>-4.4311957525982617</v>
      </c>
      <c r="X15" s="289">
        <v>-4.4311957525982617</v>
      </c>
      <c r="Y15" s="289">
        <v>-4.4311957525982617</v>
      </c>
      <c r="Z15" s="289">
        <v>-4.4311957525982617</v>
      </c>
      <c r="AA15" s="289">
        <v>-4.4311957525982617</v>
      </c>
      <c r="AB15" s="289">
        <v>-4.4311957525982617</v>
      </c>
      <c r="AC15" s="289">
        <v>-4.4311957525982617</v>
      </c>
      <c r="AD15" s="289">
        <v>-4.4311957525982617</v>
      </c>
      <c r="AE15" s="289">
        <v>-4.4311957525982617</v>
      </c>
      <c r="AF15" s="289">
        <v>-4.4311957525982617</v>
      </c>
      <c r="AG15" s="289">
        <v>-4.4311957525982617</v>
      </c>
      <c r="AH15" s="289">
        <v>-4.4311957525982617</v>
      </c>
      <c r="AI15" s="289">
        <v>-4.4311957525982617</v>
      </c>
      <c r="AJ15" s="289">
        <v>-4.4311957525982617</v>
      </c>
      <c r="AK15" s="289">
        <v>-4.4311957525982617</v>
      </c>
      <c r="AL15" s="289">
        <v>-4.4311957525982617</v>
      </c>
      <c r="AM15" s="289">
        <v>-4.4311957525982617</v>
      </c>
      <c r="AN15" s="289">
        <v>-4.4311957525982617</v>
      </c>
      <c r="AO15" s="289">
        <v>-4.4311957525982617</v>
      </c>
      <c r="AP15" s="289">
        <v>-4.4311957525982617</v>
      </c>
      <c r="AQ15" s="289">
        <v>-4.4311957525982617</v>
      </c>
    </row>
    <row r="16" spans="1:43" s="283" customFormat="1" ht="43.2" hidden="1" customHeight="1" thickBot="1" x14ac:dyDescent="0.35">
      <c r="A16" s="277" t="s">
        <v>10</v>
      </c>
      <c r="B16" s="278" t="s">
        <v>225</v>
      </c>
      <c r="C16" s="278" t="s">
        <v>215</v>
      </c>
      <c r="D16" s="279"/>
      <c r="E16" s="280" t="s">
        <v>7</v>
      </c>
      <c r="F16" s="280" t="s">
        <v>209</v>
      </c>
      <c r="G16" s="280" t="s">
        <v>216</v>
      </c>
      <c r="H16" s="281"/>
      <c r="I16" s="281"/>
      <c r="J16" s="282"/>
      <c r="K16" s="289">
        <v>-4.4117039365176813</v>
      </c>
      <c r="L16" s="289">
        <v>-4.2900340840567788</v>
      </c>
      <c r="M16" s="289">
        <v>-4.181052332133194</v>
      </c>
      <c r="N16" s="289">
        <v>-4.1326226470995175</v>
      </c>
      <c r="O16" s="289">
        <v>-4.0218827818415592</v>
      </c>
      <c r="P16" s="289">
        <v>-3.7022648378762146</v>
      </c>
      <c r="Q16" s="289">
        <v>-1.64</v>
      </c>
      <c r="R16" s="289">
        <v>-1.64</v>
      </c>
      <c r="S16" s="289">
        <v>-4.4311957525982617</v>
      </c>
      <c r="T16" s="289">
        <v>-4.4311957525982617</v>
      </c>
      <c r="U16" s="289">
        <v>-4.4311957525982617</v>
      </c>
      <c r="V16" s="289">
        <v>-4.4311957525982617</v>
      </c>
      <c r="W16" s="289">
        <v>-4.4311957525982617</v>
      </c>
      <c r="X16" s="289">
        <v>-4.4311957525982617</v>
      </c>
      <c r="Y16" s="289">
        <v>-4.4311957525982617</v>
      </c>
      <c r="Z16" s="289">
        <v>-4.4311957525982617</v>
      </c>
      <c r="AA16" s="289">
        <v>-4.4311957525982617</v>
      </c>
      <c r="AB16" s="289">
        <v>-4.4311957525982617</v>
      </c>
      <c r="AC16" s="289">
        <v>-4.4311957525982617</v>
      </c>
      <c r="AD16" s="289">
        <v>-4.4311957525982617</v>
      </c>
      <c r="AE16" s="289">
        <v>-4.4311957525982617</v>
      </c>
      <c r="AF16" s="289">
        <v>-4.4311957525982617</v>
      </c>
      <c r="AG16" s="289">
        <v>-4.4311957525982617</v>
      </c>
      <c r="AH16" s="289">
        <v>-4.4311957525982617</v>
      </c>
      <c r="AI16" s="289">
        <v>-4.4311957525982617</v>
      </c>
      <c r="AJ16" s="289">
        <v>-4.4311957525982617</v>
      </c>
      <c r="AK16" s="289">
        <v>-4.4311957525982617</v>
      </c>
      <c r="AL16" s="289">
        <v>-4.4311957525982617</v>
      </c>
      <c r="AM16" s="289">
        <v>-4.4311957525982617</v>
      </c>
      <c r="AN16" s="289">
        <v>-4.4311957525982617</v>
      </c>
      <c r="AO16" s="289">
        <v>-4.4311957525982617</v>
      </c>
      <c r="AP16" s="289">
        <v>-4.4311957525982617</v>
      </c>
      <c r="AQ16" s="289">
        <v>-4.4311957525982617</v>
      </c>
    </row>
    <row r="17" spans="1:43" s="283" customFormat="1" ht="43.2" hidden="1" customHeight="1" thickBot="1" x14ac:dyDescent="0.35">
      <c r="A17" s="277" t="s">
        <v>10</v>
      </c>
      <c r="B17" s="278" t="s">
        <v>225</v>
      </c>
      <c r="C17" s="278" t="s">
        <v>321</v>
      </c>
      <c r="D17" s="279"/>
      <c r="E17" s="280" t="s">
        <v>7</v>
      </c>
      <c r="F17" s="280" t="s">
        <v>209</v>
      </c>
      <c r="G17" s="280" t="s">
        <v>216</v>
      </c>
      <c r="H17" s="281"/>
      <c r="I17" s="281"/>
      <c r="J17" s="282"/>
      <c r="K17" s="289">
        <v>-4.4117039365176813</v>
      </c>
      <c r="L17" s="289">
        <v>-4.2900340840567788</v>
      </c>
      <c r="M17" s="289">
        <v>-4.181052332133194</v>
      </c>
      <c r="N17" s="289">
        <v>-4.1326226470995175</v>
      </c>
      <c r="O17" s="289">
        <v>-4.0218827818415592</v>
      </c>
      <c r="P17" s="289">
        <v>-3.7022648378762146</v>
      </c>
      <c r="Q17" s="289">
        <v>-1.64</v>
      </c>
      <c r="R17" s="289">
        <v>-1.64</v>
      </c>
      <c r="S17" s="289">
        <v>-4.4311957525982617</v>
      </c>
      <c r="T17" s="289">
        <v>-4.4311957525982617</v>
      </c>
      <c r="U17" s="289">
        <v>-4.4311957525982617</v>
      </c>
      <c r="V17" s="289">
        <v>-4.4311957525982617</v>
      </c>
      <c r="W17" s="289">
        <v>-4.4311957525982617</v>
      </c>
      <c r="X17" s="289">
        <v>-4.4311957525982617</v>
      </c>
      <c r="Y17" s="289">
        <v>-4.4311957525982617</v>
      </c>
      <c r="Z17" s="289">
        <v>-4.4311957525982617</v>
      </c>
      <c r="AA17" s="289">
        <v>-4.4311957525982617</v>
      </c>
      <c r="AB17" s="289">
        <v>-4.4311957525982617</v>
      </c>
      <c r="AC17" s="289">
        <v>-4.4311957525982617</v>
      </c>
      <c r="AD17" s="289">
        <v>-4.4311957525982617</v>
      </c>
      <c r="AE17" s="289">
        <v>-4.4311957525982617</v>
      </c>
      <c r="AF17" s="289">
        <v>-4.4311957525982617</v>
      </c>
      <c r="AG17" s="289">
        <v>-4.4311957525982617</v>
      </c>
      <c r="AH17" s="289">
        <v>-4.4311957525982617</v>
      </c>
      <c r="AI17" s="289">
        <v>-4.4311957525982617</v>
      </c>
      <c r="AJ17" s="289">
        <v>-4.4311957525982617</v>
      </c>
      <c r="AK17" s="289">
        <v>-4.4311957525982617</v>
      </c>
      <c r="AL17" s="289">
        <v>-4.4311957525982617</v>
      </c>
      <c r="AM17" s="289">
        <v>-4.4311957525982617</v>
      </c>
      <c r="AN17" s="289">
        <v>-4.4311957525982617</v>
      </c>
      <c r="AO17" s="289">
        <v>-4.4311957525982617</v>
      </c>
      <c r="AP17" s="289">
        <v>-4.4311957525982617</v>
      </c>
      <c r="AQ17" s="289">
        <v>-4.4311957525982617</v>
      </c>
    </row>
    <row r="18" spans="1:43" s="283" customFormat="1" ht="43.2" hidden="1" customHeight="1" thickBot="1" x14ac:dyDescent="0.35">
      <c r="A18" s="277" t="s">
        <v>10</v>
      </c>
      <c r="B18" s="278" t="s">
        <v>225</v>
      </c>
      <c r="C18" s="278" t="s">
        <v>218</v>
      </c>
      <c r="D18" s="279"/>
      <c r="E18" s="280" t="s">
        <v>7</v>
      </c>
      <c r="F18" s="280" t="s">
        <v>209</v>
      </c>
      <c r="G18" s="280" t="s">
        <v>216</v>
      </c>
      <c r="H18" s="281"/>
      <c r="I18" s="281"/>
      <c r="J18" s="282"/>
      <c r="K18" s="289">
        <v>-4.4117039365176813</v>
      </c>
      <c r="L18" s="289">
        <v>-4.2900340840567788</v>
      </c>
      <c r="M18" s="289">
        <v>-4.181052332133194</v>
      </c>
      <c r="N18" s="289">
        <v>-4.1326226470995175</v>
      </c>
      <c r="O18" s="289">
        <v>-4.0218827818415592</v>
      </c>
      <c r="P18" s="289">
        <v>-3.7022648378762146</v>
      </c>
      <c r="Q18" s="289">
        <v>-1.64</v>
      </c>
      <c r="R18" s="289">
        <v>-1.64</v>
      </c>
      <c r="S18" s="289">
        <v>-4.4311957525982617</v>
      </c>
      <c r="T18" s="289">
        <v>-4.4311957525982617</v>
      </c>
      <c r="U18" s="289">
        <v>-4.4311957525982617</v>
      </c>
      <c r="V18" s="289">
        <v>-4.4311957525982617</v>
      </c>
      <c r="W18" s="289">
        <v>-4.4311957525982617</v>
      </c>
      <c r="X18" s="289">
        <v>-4.4311957525982617</v>
      </c>
      <c r="Y18" s="289">
        <v>-4.4311957525982617</v>
      </c>
      <c r="Z18" s="289">
        <v>-4.4311957525982617</v>
      </c>
      <c r="AA18" s="289">
        <v>-4.4311957525982617</v>
      </c>
      <c r="AB18" s="289">
        <v>-4.4311957525982617</v>
      </c>
      <c r="AC18" s="289">
        <v>-4.4311957525982617</v>
      </c>
      <c r="AD18" s="289">
        <v>-4.4311957525982617</v>
      </c>
      <c r="AE18" s="289">
        <v>-4.4311957525982617</v>
      </c>
      <c r="AF18" s="289">
        <v>-4.4311957525982617</v>
      </c>
      <c r="AG18" s="289">
        <v>-4.4311957525982617</v>
      </c>
      <c r="AH18" s="289">
        <v>-4.4311957525982617</v>
      </c>
      <c r="AI18" s="289">
        <v>-4.4311957525982617</v>
      </c>
      <c r="AJ18" s="289">
        <v>-4.4311957525982617</v>
      </c>
      <c r="AK18" s="289">
        <v>-4.4311957525982617</v>
      </c>
      <c r="AL18" s="289">
        <v>-4.4311957525982617</v>
      </c>
      <c r="AM18" s="289">
        <v>-4.4311957525982617</v>
      </c>
      <c r="AN18" s="289">
        <v>-4.4311957525982617</v>
      </c>
      <c r="AO18" s="289">
        <v>-4.4311957525982617</v>
      </c>
      <c r="AP18" s="289">
        <v>-4.4311957525982617</v>
      </c>
      <c r="AQ18" s="289">
        <v>-4.4311957525982617</v>
      </c>
    </row>
    <row r="19" spans="1:43" s="283" customFormat="1" ht="43.2" hidden="1" customHeight="1" thickBot="1" x14ac:dyDescent="0.35">
      <c r="A19" s="277" t="s">
        <v>10</v>
      </c>
      <c r="B19" s="278" t="s">
        <v>225</v>
      </c>
      <c r="C19" s="278" t="s">
        <v>322</v>
      </c>
      <c r="D19" s="279"/>
      <c r="E19" s="280" t="s">
        <v>7</v>
      </c>
      <c r="F19" s="280" t="s">
        <v>209</v>
      </c>
      <c r="G19" s="280" t="s">
        <v>216</v>
      </c>
      <c r="H19" s="281"/>
      <c r="I19" s="281"/>
      <c r="J19" s="282"/>
      <c r="K19" s="289">
        <v>-4.4117039365176813</v>
      </c>
      <c r="L19" s="289">
        <v>-4.2900340840567788</v>
      </c>
      <c r="M19" s="289">
        <v>-4.181052332133194</v>
      </c>
      <c r="N19" s="289">
        <v>-4.1326226470995175</v>
      </c>
      <c r="O19" s="289">
        <v>-4.0218827818415592</v>
      </c>
      <c r="P19" s="289">
        <v>-3.7022648378762146</v>
      </c>
      <c r="Q19" s="289">
        <v>-1.64</v>
      </c>
      <c r="R19" s="289">
        <v>-1.64</v>
      </c>
      <c r="S19" s="289">
        <v>-4.4311957525982617</v>
      </c>
      <c r="T19" s="289">
        <v>-4.4311957525982617</v>
      </c>
      <c r="U19" s="289">
        <v>-4.4311957525982617</v>
      </c>
      <c r="V19" s="289">
        <v>-4.4311957525982617</v>
      </c>
      <c r="W19" s="289">
        <v>-4.4311957525982617</v>
      </c>
      <c r="X19" s="289">
        <v>-4.4311957525982617</v>
      </c>
      <c r="Y19" s="289">
        <v>-4.4311957525982617</v>
      </c>
      <c r="Z19" s="289">
        <v>-4.4311957525982617</v>
      </c>
      <c r="AA19" s="289">
        <v>-4.4311957525982617</v>
      </c>
      <c r="AB19" s="289">
        <v>-4.4311957525982617</v>
      </c>
      <c r="AC19" s="289">
        <v>-4.4311957525982617</v>
      </c>
      <c r="AD19" s="289">
        <v>-4.4311957525982617</v>
      </c>
      <c r="AE19" s="289">
        <v>-4.4311957525982617</v>
      </c>
      <c r="AF19" s="289">
        <v>-4.4311957525982617</v>
      </c>
      <c r="AG19" s="289">
        <v>-4.4311957525982617</v>
      </c>
      <c r="AH19" s="289">
        <v>-4.4311957525982617</v>
      </c>
      <c r="AI19" s="289">
        <v>-4.4311957525982617</v>
      </c>
      <c r="AJ19" s="289">
        <v>-4.4311957525982617</v>
      </c>
      <c r="AK19" s="289">
        <v>-4.4311957525982617</v>
      </c>
      <c r="AL19" s="289">
        <v>-4.4311957525982617</v>
      </c>
      <c r="AM19" s="289">
        <v>-4.4311957525982617</v>
      </c>
      <c r="AN19" s="289">
        <v>-4.4311957525982617</v>
      </c>
      <c r="AO19" s="289">
        <v>-4.4311957525982617</v>
      </c>
      <c r="AP19" s="289">
        <v>-4.4311957525982617</v>
      </c>
      <c r="AQ19" s="289">
        <v>-4.4311957525982617</v>
      </c>
    </row>
    <row r="20" spans="1:43" s="283" customFormat="1" ht="43.2" hidden="1" customHeight="1" thickBot="1" x14ac:dyDescent="0.35">
      <c r="A20" s="277" t="s">
        <v>10</v>
      </c>
      <c r="B20" s="278" t="s">
        <v>225</v>
      </c>
      <c r="C20" s="278" t="s">
        <v>328</v>
      </c>
      <c r="D20" s="279"/>
      <c r="E20" s="280" t="s">
        <v>7</v>
      </c>
      <c r="F20" s="280" t="s">
        <v>209</v>
      </c>
      <c r="G20" s="280" t="s">
        <v>216</v>
      </c>
      <c r="H20" s="281"/>
      <c r="I20" s="281"/>
      <c r="J20" s="282"/>
      <c r="K20" s="287">
        <v>0.55512329903254765</v>
      </c>
      <c r="L20" s="287">
        <v>2.2931705328636712E-2</v>
      </c>
      <c r="M20" s="287">
        <v>0.23544386725579336</v>
      </c>
      <c r="N20" s="287">
        <v>-0.13796007727554935</v>
      </c>
      <c r="O20" s="287">
        <v>0.4008356080855604</v>
      </c>
      <c r="P20" s="287">
        <v>0.28528405915593746</v>
      </c>
      <c r="Q20" s="287">
        <v>0.13</v>
      </c>
      <c r="R20" s="288">
        <v>0.13</v>
      </c>
      <c r="S20" s="287">
        <v>0.54854658300852877</v>
      </c>
      <c r="T20" s="288">
        <v>0.54854658300852877</v>
      </c>
      <c r="U20" s="288">
        <v>0.54854658300852877</v>
      </c>
      <c r="V20" s="288">
        <v>0.54854658300852877</v>
      </c>
      <c r="W20" s="288">
        <v>0.54854658300852877</v>
      </c>
      <c r="X20" s="288">
        <v>0.54854658300852877</v>
      </c>
      <c r="Y20" s="288">
        <v>0.54854658300852877</v>
      </c>
      <c r="Z20" s="288">
        <v>0.54854658300852877</v>
      </c>
      <c r="AA20" s="288">
        <v>0.54854658300852877</v>
      </c>
      <c r="AB20" s="288">
        <v>0.54854658300852877</v>
      </c>
      <c r="AC20" s="288">
        <v>0.54854658300852877</v>
      </c>
      <c r="AD20" s="288">
        <v>0.54854658300852877</v>
      </c>
      <c r="AE20" s="288">
        <v>0.54854658300852877</v>
      </c>
      <c r="AF20" s="288">
        <v>0.54854658300852877</v>
      </c>
      <c r="AG20" s="288">
        <v>0.54854658300852877</v>
      </c>
      <c r="AH20" s="288">
        <v>0.54854658300852877</v>
      </c>
      <c r="AI20" s="288">
        <v>0.54854658300852877</v>
      </c>
      <c r="AJ20" s="288">
        <v>0.54854658300852877</v>
      </c>
      <c r="AK20" s="288">
        <v>0.54854658300852877</v>
      </c>
      <c r="AL20" s="288">
        <v>0.54854658300852877</v>
      </c>
      <c r="AM20" s="288">
        <v>0.54854658300852877</v>
      </c>
      <c r="AN20" s="288">
        <v>0.54854658300852877</v>
      </c>
      <c r="AO20" s="288">
        <v>0.54854658300852877</v>
      </c>
      <c r="AP20" s="288">
        <v>0.54854658300852877</v>
      </c>
      <c r="AQ20" s="288">
        <v>0.54854658300852877</v>
      </c>
    </row>
    <row r="21" spans="1:43" s="283" customFormat="1" ht="43.2" hidden="1" customHeight="1" thickBot="1" x14ac:dyDescent="0.35">
      <c r="A21" s="277" t="s">
        <v>10</v>
      </c>
      <c r="B21" s="278" t="s">
        <v>225</v>
      </c>
      <c r="C21" s="278" t="s">
        <v>224</v>
      </c>
      <c r="D21" s="279"/>
      <c r="E21" s="280" t="s">
        <v>7</v>
      </c>
      <c r="F21" s="280" t="s">
        <v>209</v>
      </c>
      <c r="G21" s="280" t="s">
        <v>216</v>
      </c>
      <c r="H21" s="281"/>
      <c r="I21" s="281"/>
      <c r="J21" s="282"/>
      <c r="K21" s="287">
        <v>-2125.1881030718509</v>
      </c>
      <c r="L21" s="287">
        <v>-1972.369167434922</v>
      </c>
      <c r="M21" s="287">
        <v>-1960.776442845656</v>
      </c>
      <c r="N21" s="287">
        <v>-2160.3308225670539</v>
      </c>
      <c r="O21" s="287">
        <v>-2219.5908372799295</v>
      </c>
      <c r="P21" s="287">
        <v>-3090.8765054525365</v>
      </c>
      <c r="Q21" s="287">
        <v>-1365.19</v>
      </c>
      <c r="R21" s="288">
        <v>-1365.19</v>
      </c>
      <c r="S21" s="287">
        <v>-2063.3760543437934</v>
      </c>
      <c r="T21" s="288">
        <v>-2063.3760543437934</v>
      </c>
      <c r="U21" s="288">
        <v>-2063.3760543437934</v>
      </c>
      <c r="V21" s="288">
        <v>-2063.3760543437934</v>
      </c>
      <c r="W21" s="288">
        <v>-2063.3760543437934</v>
      </c>
      <c r="X21" s="288">
        <v>-2063.3760543437934</v>
      </c>
      <c r="Y21" s="288">
        <v>-2063.3760543437934</v>
      </c>
      <c r="Z21" s="288">
        <v>-2063.3760543437934</v>
      </c>
      <c r="AA21" s="288">
        <v>-2063.3760543437934</v>
      </c>
      <c r="AB21" s="288">
        <v>-2063.3760543437934</v>
      </c>
      <c r="AC21" s="288">
        <v>-2063.3760543437934</v>
      </c>
      <c r="AD21" s="288">
        <v>-2063.3760543437934</v>
      </c>
      <c r="AE21" s="288">
        <v>-2063.3760543437934</v>
      </c>
      <c r="AF21" s="288">
        <v>-2063.3760543437934</v>
      </c>
      <c r="AG21" s="288">
        <v>-2063.3760543437934</v>
      </c>
      <c r="AH21" s="288">
        <v>-2063.3760543437934</v>
      </c>
      <c r="AI21" s="288">
        <v>-2063.3760543437934</v>
      </c>
      <c r="AJ21" s="288">
        <v>-2063.3760543437934</v>
      </c>
      <c r="AK21" s="288">
        <v>-2063.3760543437934</v>
      </c>
      <c r="AL21" s="288">
        <v>-2063.3760543437934</v>
      </c>
      <c r="AM21" s="288">
        <v>-2063.3760543437934</v>
      </c>
      <c r="AN21" s="288">
        <v>-2063.3760543437934</v>
      </c>
      <c r="AO21" s="288">
        <v>-2063.3760543437934</v>
      </c>
      <c r="AP21" s="288">
        <v>-2063.3760543437934</v>
      </c>
      <c r="AQ21" s="288">
        <v>-2063.3760543437934</v>
      </c>
    </row>
    <row r="22" spans="1:43" s="283" customFormat="1" ht="43.2" hidden="1" customHeight="1" thickBot="1" x14ac:dyDescent="0.35">
      <c r="A22" s="277" t="s">
        <v>10</v>
      </c>
      <c r="B22" s="278" t="s">
        <v>225</v>
      </c>
      <c r="C22" s="278" t="s">
        <v>329</v>
      </c>
      <c r="D22" s="279"/>
      <c r="E22" s="280" t="s">
        <v>7</v>
      </c>
      <c r="F22" s="280" t="s">
        <v>209</v>
      </c>
      <c r="G22" s="280" t="s">
        <v>216</v>
      </c>
      <c r="H22" s="281"/>
      <c r="I22" s="281"/>
      <c r="J22" s="282"/>
      <c r="K22" s="287">
        <v>1479.2804895104896</v>
      </c>
      <c r="L22" s="287">
        <v>1256.1580419580418</v>
      </c>
      <c r="M22" s="287">
        <v>1857.8551748251748</v>
      </c>
      <c r="N22" s="287">
        <v>1382.4105594405596</v>
      </c>
      <c r="O22" s="287">
        <v>1406.9</v>
      </c>
      <c r="P22" s="287">
        <v>952.01972027972033</v>
      </c>
      <c r="Q22" s="287">
        <v>420.49</v>
      </c>
      <c r="R22" s="288">
        <v>420.49</v>
      </c>
      <c r="S22" s="287">
        <v>1579.4979020979022</v>
      </c>
      <c r="T22" s="288">
        <v>1579.4979020979022</v>
      </c>
      <c r="U22" s="288">
        <v>1579.4979020979022</v>
      </c>
      <c r="V22" s="288">
        <v>1579.4979020979022</v>
      </c>
      <c r="W22" s="288">
        <v>1579.4979020979022</v>
      </c>
      <c r="X22" s="288">
        <v>1579.4979020979022</v>
      </c>
      <c r="Y22" s="288">
        <v>1579.4979020979022</v>
      </c>
      <c r="Z22" s="288">
        <v>1579.4979020979022</v>
      </c>
      <c r="AA22" s="288">
        <v>1579.4979020979022</v>
      </c>
      <c r="AB22" s="288">
        <v>1579.4979020979022</v>
      </c>
      <c r="AC22" s="288">
        <v>1579.4979020979022</v>
      </c>
      <c r="AD22" s="288">
        <v>1579.4979020979022</v>
      </c>
      <c r="AE22" s="288">
        <v>1579.4979020979022</v>
      </c>
      <c r="AF22" s="288">
        <v>1579.4979020979022</v>
      </c>
      <c r="AG22" s="288">
        <v>1579.4979020979022</v>
      </c>
      <c r="AH22" s="288">
        <v>1579.4979020979022</v>
      </c>
      <c r="AI22" s="288">
        <v>1579.4979020979022</v>
      </c>
      <c r="AJ22" s="288">
        <v>1579.4979020979022</v>
      </c>
      <c r="AK22" s="288">
        <v>1579.4979020979022</v>
      </c>
      <c r="AL22" s="288">
        <v>1579.4979020979022</v>
      </c>
      <c r="AM22" s="288">
        <v>1579.4979020979022</v>
      </c>
      <c r="AN22" s="288">
        <v>1579.4979020979022</v>
      </c>
      <c r="AO22" s="288">
        <v>1579.4979020979022</v>
      </c>
      <c r="AP22" s="288">
        <v>1579.4979020979022</v>
      </c>
      <c r="AQ22" s="288">
        <v>1579.4979020979022</v>
      </c>
    </row>
    <row r="23" spans="1:43" s="241" customFormat="1" ht="43.2" customHeight="1" thickBot="1" x14ac:dyDescent="0.35">
      <c r="A23" s="239" t="s">
        <v>6</v>
      </c>
      <c r="B23" s="240" t="s">
        <v>98</v>
      </c>
      <c r="C23" s="241" t="s">
        <v>220</v>
      </c>
      <c r="D23" s="242"/>
      <c r="E23" s="240" t="s">
        <v>7</v>
      </c>
      <c r="F23" s="240" t="s">
        <v>209</v>
      </c>
      <c r="G23" s="240" t="s">
        <v>216</v>
      </c>
      <c r="H23" s="243"/>
      <c r="I23" s="243"/>
      <c r="J23" s="243"/>
      <c r="K23" s="270">
        <v>0.25362299999999999</v>
      </c>
      <c r="L23" s="270">
        <v>0.25843100000000002</v>
      </c>
      <c r="M23" s="270">
        <v>0.26203700000000002</v>
      </c>
      <c r="N23" s="270">
        <v>0.26384000000000002</v>
      </c>
      <c r="O23" s="270">
        <v>0.276461190168175</v>
      </c>
      <c r="P23" s="270">
        <v>0.276461190168175</v>
      </c>
      <c r="Q23" s="270">
        <v>0.276461190168175</v>
      </c>
      <c r="R23" s="270">
        <v>0.276461190168175</v>
      </c>
      <c r="S23" s="270">
        <v>0.277961190168175</v>
      </c>
      <c r="T23" s="270">
        <v>0.279461190168175</v>
      </c>
      <c r="U23" s="270">
        <v>0.280961190168175</v>
      </c>
      <c r="V23" s="270">
        <v>0.282461190168175</v>
      </c>
      <c r="W23" s="270">
        <v>0.283961190168175</v>
      </c>
      <c r="X23" s="270">
        <v>0.28546119016817501</v>
      </c>
      <c r="Y23" s="270">
        <v>0.28696119016817501</v>
      </c>
      <c r="Z23" s="270">
        <v>0.28846119016817501</v>
      </c>
      <c r="AA23" s="270">
        <v>0.28996119016817501</v>
      </c>
      <c r="AB23" s="270">
        <v>0.29146119016817501</v>
      </c>
      <c r="AC23" s="270">
        <v>0.29296119016817501</v>
      </c>
      <c r="AD23" s="270">
        <v>0.29446119016817501</v>
      </c>
      <c r="AE23" s="270">
        <v>0.29596119016817501</v>
      </c>
      <c r="AF23" s="270">
        <v>0.29746119016817502</v>
      </c>
      <c r="AG23" s="270">
        <v>0.29896119016817502</v>
      </c>
      <c r="AH23" s="270">
        <v>0.30046119016817502</v>
      </c>
      <c r="AI23" s="270">
        <v>0.30196119016817502</v>
      </c>
      <c r="AJ23" s="270">
        <v>0.30346119016817502</v>
      </c>
      <c r="AK23" s="270">
        <v>0.30496119016817502</v>
      </c>
      <c r="AL23" s="270">
        <v>0.30646119016817502</v>
      </c>
      <c r="AM23" s="270">
        <v>0.30796119016817503</v>
      </c>
      <c r="AN23" s="270">
        <v>0.30946119016817503</v>
      </c>
      <c r="AO23" s="270">
        <v>0.31096119016817503</v>
      </c>
      <c r="AP23" s="270">
        <v>0.31246119016817503</v>
      </c>
      <c r="AQ23" s="270">
        <v>0.31396119016817503</v>
      </c>
    </row>
    <row r="24" spans="1:43" s="246" customFormat="1" ht="43.2" customHeight="1" thickBot="1" x14ac:dyDescent="0.35">
      <c r="A24" s="244" t="s">
        <v>6</v>
      </c>
      <c r="B24" s="245" t="s">
        <v>98</v>
      </c>
      <c r="C24" s="291" t="s">
        <v>217</v>
      </c>
      <c r="D24" s="247"/>
      <c r="E24" s="245" t="s">
        <v>7</v>
      </c>
      <c r="F24" s="245" t="s">
        <v>209</v>
      </c>
      <c r="G24" s="245" t="s">
        <v>216</v>
      </c>
      <c r="H24" s="248"/>
      <c r="I24" s="248"/>
      <c r="J24" s="248"/>
      <c r="K24" s="268">
        <v>1.814427</v>
      </c>
      <c r="L24" s="268">
        <v>1.8060130000000001</v>
      </c>
      <c r="M24" s="268">
        <v>1.794594</v>
      </c>
      <c r="N24" s="268">
        <v>1.786781</v>
      </c>
      <c r="O24" s="268">
        <v>1.7837756791721164</v>
      </c>
      <c r="P24" s="268">
        <v>1.7837756791721164</v>
      </c>
      <c r="Q24" s="268">
        <v>1.7837756791721164</v>
      </c>
      <c r="R24" s="270">
        <v>1.7837756791721164</v>
      </c>
      <c r="S24" s="268">
        <v>1.7816756791721164</v>
      </c>
      <c r="T24" s="268">
        <v>1.7795756791721165</v>
      </c>
      <c r="U24" s="268">
        <v>1.7774756791721165</v>
      </c>
      <c r="V24" s="268">
        <v>1.7753756791721165</v>
      </c>
      <c r="W24" s="268">
        <v>1.7732756791721165</v>
      </c>
      <c r="X24" s="268">
        <v>1.7711756791721165</v>
      </c>
      <c r="Y24" s="268">
        <v>1.7690756791721165</v>
      </c>
      <c r="Z24" s="268">
        <v>1.7669756791721165</v>
      </c>
      <c r="AA24" s="268">
        <v>1.7648756791721165</v>
      </c>
      <c r="AB24" s="268">
        <v>1.7627756791721165</v>
      </c>
      <c r="AC24" s="268">
        <v>1.7606756791721165</v>
      </c>
      <c r="AD24" s="268">
        <v>1.7585756791721165</v>
      </c>
      <c r="AE24" s="268">
        <v>1.7564756791721166</v>
      </c>
      <c r="AF24" s="268">
        <v>1.7543756791721166</v>
      </c>
      <c r="AG24" s="268">
        <v>1.7522756791721166</v>
      </c>
      <c r="AH24" s="268">
        <v>1.7501756791721166</v>
      </c>
      <c r="AI24" s="268">
        <v>1.7480756791721166</v>
      </c>
      <c r="AJ24" s="268">
        <v>1.7459756791721166</v>
      </c>
      <c r="AK24" s="268">
        <v>1.7438756791721166</v>
      </c>
      <c r="AL24" s="268">
        <v>1.7417756791721166</v>
      </c>
      <c r="AM24" s="268">
        <v>1.7396756791721166</v>
      </c>
      <c r="AN24" s="268">
        <v>1.7375756791721166</v>
      </c>
      <c r="AO24" s="268">
        <v>1.7354756791721166</v>
      </c>
      <c r="AP24" s="268">
        <v>1.7333756791721167</v>
      </c>
      <c r="AQ24" s="268">
        <v>1.7312756791721167</v>
      </c>
    </row>
    <row r="25" spans="1:43" s="246" customFormat="1" ht="15" thickBot="1" x14ac:dyDescent="0.35">
      <c r="A25" s="244" t="s">
        <v>6</v>
      </c>
      <c r="B25" s="245" t="s">
        <v>98</v>
      </c>
      <c r="C25" s="291" t="s">
        <v>215</v>
      </c>
      <c r="D25" s="247"/>
      <c r="E25" s="245" t="s">
        <v>7</v>
      </c>
      <c r="F25" s="245" t="s">
        <v>209</v>
      </c>
      <c r="G25" s="245" t="s">
        <v>216</v>
      </c>
      <c r="H25" s="248"/>
      <c r="I25" s="248"/>
      <c r="J25" s="248"/>
      <c r="K25" s="268">
        <v>2.7916569999999998</v>
      </c>
      <c r="L25" s="268">
        <v>2.7525919999999999</v>
      </c>
      <c r="M25" s="268">
        <v>2.6906889999999999</v>
      </c>
      <c r="N25" s="268">
        <v>2.6432090000000001</v>
      </c>
      <c r="O25" s="268">
        <v>2.6011391979302325</v>
      </c>
      <c r="P25" s="268">
        <v>2.6011391979302325</v>
      </c>
      <c r="Q25" s="268">
        <v>2.6011391979302325</v>
      </c>
      <c r="R25" s="270">
        <v>2.6011391979302325</v>
      </c>
      <c r="S25" s="268">
        <v>2.5898391979302327</v>
      </c>
      <c r="T25" s="268">
        <v>2.5785391979302328</v>
      </c>
      <c r="U25" s="268">
        <v>2.5672391979302329</v>
      </c>
      <c r="V25" s="268">
        <v>2.5559391979302331</v>
      </c>
      <c r="W25" s="268">
        <v>2.5446391979302332</v>
      </c>
      <c r="X25" s="268">
        <v>2.5333391979302333</v>
      </c>
      <c r="Y25" s="268">
        <v>2.5220391979302335</v>
      </c>
      <c r="Z25" s="268">
        <v>2.5107391979302336</v>
      </c>
      <c r="AA25" s="268">
        <v>2.4994391979302337</v>
      </c>
      <c r="AB25" s="268">
        <v>2.4881391979302339</v>
      </c>
      <c r="AC25" s="268">
        <v>2.476839197930234</v>
      </c>
      <c r="AD25" s="268">
        <v>2.4655391979302341</v>
      </c>
      <c r="AE25" s="268">
        <v>2.4542391979302343</v>
      </c>
      <c r="AF25" s="268">
        <v>2.4429391979302344</v>
      </c>
      <c r="AG25" s="268">
        <v>2.4316391979302345</v>
      </c>
      <c r="AH25" s="268">
        <v>2.4203391979302347</v>
      </c>
      <c r="AI25" s="268">
        <v>2.4090391979302348</v>
      </c>
      <c r="AJ25" s="268">
        <v>2.3977391979302349</v>
      </c>
      <c r="AK25" s="268">
        <v>2.3864391979302351</v>
      </c>
      <c r="AL25" s="268">
        <v>2.3751391979302352</v>
      </c>
      <c r="AM25" s="268">
        <v>2.3638391979302353</v>
      </c>
      <c r="AN25" s="268">
        <v>2.3525391979302355</v>
      </c>
      <c r="AO25" s="268">
        <v>2.3412391979302356</v>
      </c>
      <c r="AP25" s="268">
        <v>2.3299391979302357</v>
      </c>
      <c r="AQ25" s="268">
        <v>2.3186391979302359</v>
      </c>
    </row>
    <row r="26" spans="1:43" s="246" customFormat="1" ht="15" thickBot="1" x14ac:dyDescent="0.35">
      <c r="A26" s="244" t="s">
        <v>6</v>
      </c>
      <c r="B26" s="245" t="s">
        <v>98</v>
      </c>
      <c r="C26" s="291" t="s">
        <v>321</v>
      </c>
      <c r="D26" s="247"/>
      <c r="E26" s="245" t="s">
        <v>7</v>
      </c>
      <c r="F26" s="245" t="s">
        <v>209</v>
      </c>
      <c r="G26" s="245" t="s">
        <v>216</v>
      </c>
      <c r="H26" s="248"/>
      <c r="I26" s="248"/>
      <c r="J26" s="248"/>
      <c r="K26" s="268">
        <v>1.009684</v>
      </c>
      <c r="L26" s="268">
        <v>1.0066790000000001</v>
      </c>
      <c r="M26" s="268">
        <v>1.0012700000000001</v>
      </c>
      <c r="N26" s="268">
        <v>1.001871</v>
      </c>
      <c r="O26" s="268">
        <v>0.99526028460546079</v>
      </c>
      <c r="P26" s="268">
        <v>0.99526028460546079</v>
      </c>
      <c r="Q26" s="268">
        <v>0.99526028460546079</v>
      </c>
      <c r="R26" s="270">
        <v>0.99526028460546079</v>
      </c>
      <c r="S26" s="268">
        <v>0.99466028460546074</v>
      </c>
      <c r="T26" s="268">
        <v>0.9940602846054607</v>
      </c>
      <c r="U26" s="268">
        <v>0.99346028460546065</v>
      </c>
      <c r="V26" s="268">
        <v>0.99286028460546061</v>
      </c>
      <c r="W26" s="268">
        <v>0.99226028460546056</v>
      </c>
      <c r="X26" s="268">
        <v>0.99166028460546052</v>
      </c>
      <c r="Y26" s="268">
        <v>0.99106028460546047</v>
      </c>
      <c r="Z26" s="268">
        <v>0.99046028460546043</v>
      </c>
      <c r="AA26" s="268">
        <v>0.98986028460546038</v>
      </c>
      <c r="AB26" s="268">
        <v>0.98926028460546034</v>
      </c>
      <c r="AC26" s="268">
        <v>0.98866028460546029</v>
      </c>
      <c r="AD26" s="268">
        <v>0.98806028460546025</v>
      </c>
      <c r="AE26" s="268">
        <v>0.9874602846054602</v>
      </c>
      <c r="AF26" s="268">
        <v>0.98686028460546016</v>
      </c>
      <c r="AG26" s="268">
        <v>0.98626028460546011</v>
      </c>
      <c r="AH26" s="268">
        <v>0.98566028460546007</v>
      </c>
      <c r="AI26" s="268">
        <v>0.98506028460546002</v>
      </c>
      <c r="AJ26" s="268">
        <v>0.98446028460545998</v>
      </c>
      <c r="AK26" s="268">
        <v>0.98386028460545993</v>
      </c>
      <c r="AL26" s="268">
        <v>0.98326028460545989</v>
      </c>
      <c r="AM26" s="268">
        <v>0.98266028460545984</v>
      </c>
      <c r="AN26" s="268">
        <v>0.9820602846054598</v>
      </c>
      <c r="AO26" s="268">
        <v>0.98146028460545975</v>
      </c>
      <c r="AP26" s="268">
        <v>0.98086028460545971</v>
      </c>
      <c r="AQ26" s="268">
        <v>0.98026028460545966</v>
      </c>
    </row>
    <row r="27" spans="1:43" s="246" customFormat="1" ht="15" thickBot="1" x14ac:dyDescent="0.35">
      <c r="A27" s="244" t="s">
        <v>6</v>
      </c>
      <c r="B27" s="245" t="s">
        <v>98</v>
      </c>
      <c r="C27" s="291" t="s">
        <v>218</v>
      </c>
      <c r="D27" s="247"/>
      <c r="E27" s="245" t="s">
        <v>7</v>
      </c>
      <c r="F27" s="245" t="s">
        <v>209</v>
      </c>
      <c r="G27" s="245" t="s">
        <v>216</v>
      </c>
      <c r="H27" s="248"/>
      <c r="I27" s="248"/>
      <c r="J27" s="248"/>
      <c r="K27" s="268">
        <v>5.9499000000000003E-2</v>
      </c>
      <c r="L27" s="268">
        <v>5.9499000000000003E-2</v>
      </c>
      <c r="M27" s="268">
        <v>5.9499000000000003E-2</v>
      </c>
      <c r="N27" s="268">
        <v>5.9499000000000003E-2</v>
      </c>
      <c r="O27" s="268">
        <v>6.0100258732212232E-2</v>
      </c>
      <c r="P27" s="268">
        <v>6.0100258732212232E-2</v>
      </c>
      <c r="Q27" s="268">
        <v>6.0100258732212232E-2</v>
      </c>
      <c r="R27" s="270">
        <v>6.0100258732212232E-2</v>
      </c>
      <c r="S27" s="268">
        <v>6.0100258732212232E-2</v>
      </c>
      <c r="T27" s="268">
        <v>6.0100258732212232E-2</v>
      </c>
      <c r="U27" s="268">
        <v>6.0100258732212232E-2</v>
      </c>
      <c r="V27" s="268">
        <v>6.0100258732212232E-2</v>
      </c>
      <c r="W27" s="268">
        <v>6.0100258732212232E-2</v>
      </c>
      <c r="X27" s="268">
        <v>6.0100258732212232E-2</v>
      </c>
      <c r="Y27" s="268">
        <v>6.0100258732212232E-2</v>
      </c>
      <c r="Z27" s="268">
        <v>6.0100258732212232E-2</v>
      </c>
      <c r="AA27" s="268">
        <v>6.0100258732212232E-2</v>
      </c>
      <c r="AB27" s="268">
        <v>6.0100258732212232E-2</v>
      </c>
      <c r="AC27" s="268">
        <v>6.0100258732212232E-2</v>
      </c>
      <c r="AD27" s="268">
        <v>6.0100258732212232E-2</v>
      </c>
      <c r="AE27" s="268">
        <v>6.0100258732212232E-2</v>
      </c>
      <c r="AF27" s="268">
        <v>6.0100258732212232E-2</v>
      </c>
      <c r="AG27" s="268">
        <v>6.0100258732212232E-2</v>
      </c>
      <c r="AH27" s="268">
        <v>6.0100258732212232E-2</v>
      </c>
      <c r="AI27" s="268">
        <v>6.0100258732212232E-2</v>
      </c>
      <c r="AJ27" s="268">
        <v>6.0100258732212232E-2</v>
      </c>
      <c r="AK27" s="268">
        <v>6.0100258732212232E-2</v>
      </c>
      <c r="AL27" s="268">
        <v>6.0100258732212232E-2</v>
      </c>
      <c r="AM27" s="268">
        <v>6.0100258732212232E-2</v>
      </c>
      <c r="AN27" s="268">
        <v>6.0100258732212232E-2</v>
      </c>
      <c r="AO27" s="268">
        <v>6.0100258732212232E-2</v>
      </c>
      <c r="AP27" s="268">
        <v>6.0100258732212232E-2</v>
      </c>
      <c r="AQ27" s="268">
        <v>6.0100258732212232E-2</v>
      </c>
    </row>
    <row r="28" spans="1:43" s="246" customFormat="1" ht="15" thickBot="1" x14ac:dyDescent="0.35">
      <c r="A28" s="244" t="s">
        <v>6</v>
      </c>
      <c r="B28" s="245" t="s">
        <v>98</v>
      </c>
      <c r="C28" s="291" t="s">
        <v>322</v>
      </c>
      <c r="D28" s="247"/>
      <c r="E28" s="245" t="s">
        <v>7</v>
      </c>
      <c r="F28" s="245" t="s">
        <v>209</v>
      </c>
      <c r="G28" s="245" t="s">
        <v>216</v>
      </c>
      <c r="H28" s="248"/>
      <c r="I28" s="248"/>
      <c r="J28" s="248"/>
      <c r="K28" s="268">
        <v>0.52407400000000004</v>
      </c>
      <c r="L28" s="268">
        <v>0.522872</v>
      </c>
      <c r="M28" s="268">
        <v>0.52166999999999997</v>
      </c>
      <c r="N28" s="268">
        <v>0.51986699999999997</v>
      </c>
      <c r="O28" s="268">
        <v>0.52106924320828829</v>
      </c>
      <c r="P28" s="268">
        <v>0.52106924320828829</v>
      </c>
      <c r="Q28" s="268">
        <v>0.52106924320828829</v>
      </c>
      <c r="R28" s="270">
        <v>0.52106924320828829</v>
      </c>
      <c r="S28" s="268">
        <v>0.52076924320828832</v>
      </c>
      <c r="T28" s="268">
        <v>0.52046924320828836</v>
      </c>
      <c r="U28" s="268">
        <v>0.52016924320828839</v>
      </c>
      <c r="V28" s="268">
        <v>0.51986924320828842</v>
      </c>
      <c r="W28" s="268">
        <v>0.51956924320828846</v>
      </c>
      <c r="X28" s="268">
        <v>0.51926924320828849</v>
      </c>
      <c r="Y28" s="268">
        <v>0.51896924320828852</v>
      </c>
      <c r="Z28" s="268">
        <v>0.51866924320828856</v>
      </c>
      <c r="AA28" s="268">
        <v>0.51836924320828859</v>
      </c>
      <c r="AB28" s="268">
        <v>0.51806924320828862</v>
      </c>
      <c r="AC28" s="268">
        <v>0.51776924320828865</v>
      </c>
      <c r="AD28" s="268">
        <v>0.51746924320828869</v>
      </c>
      <c r="AE28" s="268">
        <v>0.51716924320828872</v>
      </c>
      <c r="AF28" s="268">
        <v>0.51686924320828875</v>
      </c>
      <c r="AG28" s="268">
        <v>0.51656924320828879</v>
      </c>
      <c r="AH28" s="268">
        <v>0.51626924320828882</v>
      </c>
      <c r="AI28" s="268">
        <v>0.51596924320828885</v>
      </c>
      <c r="AJ28" s="268">
        <v>0.51566924320828889</v>
      </c>
      <c r="AK28" s="268">
        <v>0.51536924320828892</v>
      </c>
      <c r="AL28" s="268">
        <v>0.51506924320828895</v>
      </c>
      <c r="AM28" s="268">
        <v>0.51476924320828898</v>
      </c>
      <c r="AN28" s="268">
        <v>0.51446924320828902</v>
      </c>
      <c r="AO28" s="268">
        <v>0.51416924320828905</v>
      </c>
      <c r="AP28" s="268">
        <v>0.51386924320828908</v>
      </c>
      <c r="AQ28" s="268">
        <v>0.51356924320828912</v>
      </c>
    </row>
    <row r="29" spans="1:43" s="246" customFormat="1" ht="15" hidden="1" thickBot="1" x14ac:dyDescent="0.35">
      <c r="A29" s="244" t="s">
        <v>6</v>
      </c>
      <c r="B29" s="245" t="s">
        <v>98</v>
      </c>
      <c r="C29" s="246" t="s">
        <v>219</v>
      </c>
      <c r="D29" s="247"/>
      <c r="E29" s="245" t="s">
        <v>7</v>
      </c>
      <c r="F29" s="245" t="s">
        <v>209</v>
      </c>
      <c r="G29" s="245" t="s">
        <v>216</v>
      </c>
      <c r="H29" s="248"/>
      <c r="I29" s="248"/>
      <c r="J29" s="248"/>
      <c r="K29" s="268">
        <v>0.98023499999999997</v>
      </c>
      <c r="L29" s="268">
        <v>0.99345700000000003</v>
      </c>
      <c r="M29" s="268">
        <v>1.000669</v>
      </c>
      <c r="N29" s="268">
        <v>1.0048760000000001</v>
      </c>
      <c r="O29" s="268">
        <v>1.0018713130659913</v>
      </c>
      <c r="P29" s="268">
        <v>1.0018713130659913</v>
      </c>
      <c r="Q29" s="268">
        <v>1.0018713130659913</v>
      </c>
      <c r="R29" s="270">
        <v>1.0018713130659913</v>
      </c>
      <c r="S29" s="268">
        <v>1.0043880005659913</v>
      </c>
      <c r="T29" s="268">
        <v>1.0069046880659913</v>
      </c>
      <c r="U29" s="268">
        <v>1.0094213755659913</v>
      </c>
      <c r="V29" s="268">
        <v>1.0119380630659913</v>
      </c>
      <c r="W29" s="268">
        <v>1.0144547505659913</v>
      </c>
      <c r="X29" s="268">
        <v>1.0169714380659913</v>
      </c>
      <c r="Y29" s="268">
        <v>1.0194881255659913</v>
      </c>
      <c r="Z29" s="268">
        <v>1.0220048130659913</v>
      </c>
      <c r="AA29" s="268">
        <v>1.0245215005659913</v>
      </c>
      <c r="AB29" s="268">
        <v>1.0270381880659913</v>
      </c>
      <c r="AC29" s="268">
        <v>1.0295548755659913</v>
      </c>
      <c r="AD29" s="268">
        <v>1.0320715630659913</v>
      </c>
      <c r="AE29" s="268">
        <v>1.0345882505659914</v>
      </c>
      <c r="AF29" s="268">
        <v>1.0371049380659914</v>
      </c>
      <c r="AG29" s="268">
        <v>1.0396216255659914</v>
      </c>
      <c r="AH29" s="268">
        <v>1.0421383130659914</v>
      </c>
      <c r="AI29" s="268">
        <v>1.0446550005659914</v>
      </c>
      <c r="AJ29" s="268">
        <v>1.0471716880659914</v>
      </c>
      <c r="AK29" s="268">
        <v>1.0496883755659914</v>
      </c>
      <c r="AL29" s="268">
        <v>1.0522050630659914</v>
      </c>
      <c r="AM29" s="268">
        <v>1.0547217505659914</v>
      </c>
      <c r="AN29" s="268">
        <v>1.0572384380659914</v>
      </c>
      <c r="AO29" s="268">
        <v>1.0597551255659914</v>
      </c>
      <c r="AP29" s="268">
        <v>1.0622718130659914</v>
      </c>
      <c r="AQ29" s="268">
        <v>1.0647885005659914</v>
      </c>
    </row>
    <row r="30" spans="1:43" s="246" customFormat="1" ht="15" hidden="1" thickBot="1" x14ac:dyDescent="0.35">
      <c r="A30" s="244" t="s">
        <v>6</v>
      </c>
      <c r="B30" s="245" t="s">
        <v>98</v>
      </c>
      <c r="C30" s="246" t="s">
        <v>323</v>
      </c>
      <c r="D30" s="247"/>
      <c r="E30" s="245" t="s">
        <v>7</v>
      </c>
      <c r="F30" s="245" t="s">
        <v>209</v>
      </c>
      <c r="G30" s="245" t="s">
        <v>216</v>
      </c>
      <c r="H30" s="248"/>
      <c r="I30" s="248"/>
      <c r="J30" s="248"/>
      <c r="K30" s="268">
        <v>0.19953299999999999</v>
      </c>
      <c r="L30" s="268">
        <v>0.19652800000000001</v>
      </c>
      <c r="M30" s="268">
        <v>0.19652800000000001</v>
      </c>
      <c r="N30" s="268">
        <v>0.195326</v>
      </c>
      <c r="O30" s="268">
        <v>0.18931581500646741</v>
      </c>
      <c r="P30" s="268">
        <v>0.18931581500646741</v>
      </c>
      <c r="Q30" s="268">
        <v>0.18931581500646741</v>
      </c>
      <c r="R30" s="270">
        <v>0.18931581500646741</v>
      </c>
      <c r="S30" s="268">
        <v>0.18954119000646741</v>
      </c>
      <c r="T30" s="268">
        <v>0.18976656500646741</v>
      </c>
      <c r="U30" s="268">
        <v>0.18999194000646741</v>
      </c>
      <c r="V30" s="268">
        <v>0.19021731500646741</v>
      </c>
      <c r="W30" s="268">
        <v>0.19044269000646741</v>
      </c>
      <c r="X30" s="268">
        <v>0.19066806500646741</v>
      </c>
      <c r="Y30" s="268">
        <v>0.19089344000646741</v>
      </c>
      <c r="Z30" s="268">
        <v>0.19111881500646741</v>
      </c>
      <c r="AA30" s="268">
        <v>0.19134419000646741</v>
      </c>
      <c r="AB30" s="268">
        <v>0.19156956500646741</v>
      </c>
      <c r="AC30" s="268">
        <v>0.19179494000646741</v>
      </c>
      <c r="AD30" s="268">
        <v>0.19202031500646741</v>
      </c>
      <c r="AE30" s="268">
        <v>0.19224569000646741</v>
      </c>
      <c r="AF30" s="268">
        <v>0.19247106500646741</v>
      </c>
      <c r="AG30" s="268">
        <v>0.19269644000646741</v>
      </c>
      <c r="AH30" s="268">
        <v>0.19292181500646741</v>
      </c>
      <c r="AI30" s="268">
        <v>0.19314719000646741</v>
      </c>
      <c r="AJ30" s="268">
        <v>0.19337256500646741</v>
      </c>
      <c r="AK30" s="268">
        <v>0.19359794000646741</v>
      </c>
      <c r="AL30" s="268">
        <v>0.19382331500646741</v>
      </c>
      <c r="AM30" s="268">
        <v>0.19404869000646741</v>
      </c>
      <c r="AN30" s="268">
        <v>0.19427406500646741</v>
      </c>
      <c r="AO30" s="268">
        <v>0.19449944000646741</v>
      </c>
      <c r="AP30" s="268">
        <v>0.19472481500646741</v>
      </c>
      <c r="AQ30" s="268">
        <v>0.19495019000646741</v>
      </c>
    </row>
    <row r="31" spans="1:43" s="246" customFormat="1" ht="15" hidden="1" thickBot="1" x14ac:dyDescent="0.35">
      <c r="A31" s="244" t="s">
        <v>6</v>
      </c>
      <c r="B31" s="245" t="s">
        <v>98</v>
      </c>
      <c r="C31" s="246" t="s">
        <v>324</v>
      </c>
      <c r="D31" s="247"/>
      <c r="E31" s="245" t="s">
        <v>7</v>
      </c>
      <c r="F31" s="245" t="s">
        <v>209</v>
      </c>
      <c r="G31" s="245" t="s">
        <v>216</v>
      </c>
      <c r="H31" s="248"/>
      <c r="I31" s="248"/>
      <c r="J31" s="248"/>
      <c r="K31" s="268">
        <v>2.4039999999999999E-3</v>
      </c>
      <c r="L31" s="268">
        <v>2.4039999999999999E-3</v>
      </c>
      <c r="M31" s="268">
        <v>1.8029999999999999E-3</v>
      </c>
      <c r="N31" s="268">
        <v>1.8029999999999999E-3</v>
      </c>
      <c r="O31" s="268">
        <v>1.8030077619663647E-3</v>
      </c>
      <c r="P31" s="268">
        <v>1.8030077619663647E-3</v>
      </c>
      <c r="Q31" s="268">
        <v>1.8030077619663647E-3</v>
      </c>
      <c r="R31" s="270">
        <v>1.8030077619663647E-3</v>
      </c>
      <c r="S31" s="268">
        <v>1.7654452619663647E-3</v>
      </c>
      <c r="T31" s="268">
        <v>1.7278827619663646E-3</v>
      </c>
      <c r="U31" s="268">
        <v>1.6903202619663645E-3</v>
      </c>
      <c r="V31" s="268">
        <v>1.6527577619663645E-3</v>
      </c>
      <c r="W31" s="268">
        <v>1.6151952619663644E-3</v>
      </c>
      <c r="X31" s="268">
        <v>1.5776327619663644E-3</v>
      </c>
      <c r="Y31" s="268">
        <v>1.5400702619663643E-3</v>
      </c>
      <c r="Z31" s="268">
        <v>1.5025077619663643E-3</v>
      </c>
      <c r="AA31" s="268">
        <v>1.4649452619663642E-3</v>
      </c>
      <c r="AB31" s="268">
        <v>1.4273827619663642E-3</v>
      </c>
      <c r="AC31" s="268">
        <v>1.3898202619663641E-3</v>
      </c>
      <c r="AD31" s="268">
        <v>1.3522577619663641E-3</v>
      </c>
      <c r="AE31" s="268">
        <v>1.314695261966364E-3</v>
      </c>
      <c r="AF31" s="268">
        <v>1.277132761966364E-3</v>
      </c>
      <c r="AG31" s="268">
        <v>1.2395702619663639E-3</v>
      </c>
      <c r="AH31" s="268">
        <v>1.2020077619663639E-3</v>
      </c>
      <c r="AI31" s="268">
        <v>1.1644452619663638E-3</v>
      </c>
      <c r="AJ31" s="268">
        <v>1.1268827619663638E-3</v>
      </c>
      <c r="AK31" s="268">
        <v>1.0893202619663637E-3</v>
      </c>
      <c r="AL31" s="268">
        <v>1.0517577619663637E-3</v>
      </c>
      <c r="AM31" s="268">
        <v>1.0141952619663636E-3</v>
      </c>
      <c r="AN31" s="268">
        <v>9.7663276196636355E-4</v>
      </c>
      <c r="AO31" s="268">
        <v>9.390702619663635E-4</v>
      </c>
      <c r="AP31" s="268">
        <v>9.0150776196636345E-4</v>
      </c>
      <c r="AQ31" s="268">
        <v>8.6394526196636339E-4</v>
      </c>
    </row>
    <row r="32" spans="1:43" s="246" customFormat="1" ht="15" hidden="1" thickBot="1" x14ac:dyDescent="0.35">
      <c r="A32" s="244" t="s">
        <v>6</v>
      </c>
      <c r="B32" s="245" t="s">
        <v>98</v>
      </c>
      <c r="C32" s="246" t="s">
        <v>221</v>
      </c>
      <c r="D32" s="247"/>
      <c r="E32" s="245" t="s">
        <v>7</v>
      </c>
      <c r="F32" s="245" t="s">
        <v>209</v>
      </c>
      <c r="G32" s="245" t="s">
        <v>216</v>
      </c>
      <c r="H32" s="248"/>
      <c r="I32" s="248"/>
      <c r="J32" s="248"/>
      <c r="K32" s="268">
        <v>1.4880819999999999</v>
      </c>
      <c r="L32" s="268">
        <v>1.5229410000000001</v>
      </c>
      <c r="M32" s="268">
        <v>1.5704199999999999</v>
      </c>
      <c r="N32" s="268">
        <v>1.619702</v>
      </c>
      <c r="O32" s="268">
        <v>1.641939068564088</v>
      </c>
      <c r="P32" s="268">
        <v>1.641939068564088</v>
      </c>
      <c r="Q32" s="268">
        <v>1.641939068564088</v>
      </c>
      <c r="R32" s="270">
        <v>1.641939068564088</v>
      </c>
      <c r="S32" s="268">
        <v>1.652832256064088</v>
      </c>
      <c r="T32" s="268">
        <v>1.663725443564088</v>
      </c>
      <c r="U32" s="268">
        <v>1.674618631064088</v>
      </c>
      <c r="V32" s="268">
        <v>1.685511818564088</v>
      </c>
      <c r="W32" s="268">
        <v>1.6964050060640881</v>
      </c>
      <c r="X32" s="268">
        <v>1.7072981935640881</v>
      </c>
      <c r="Y32" s="268">
        <v>1.7181913810640881</v>
      </c>
      <c r="Z32" s="268">
        <v>1.7290845685640881</v>
      </c>
      <c r="AA32" s="268">
        <v>1.7399777560640881</v>
      </c>
      <c r="AB32" s="268">
        <v>1.7508709435640881</v>
      </c>
      <c r="AC32" s="268">
        <v>1.7617641310640881</v>
      </c>
      <c r="AD32" s="268">
        <v>1.7726573185640881</v>
      </c>
      <c r="AE32" s="268">
        <v>1.7835505060640882</v>
      </c>
      <c r="AF32" s="268">
        <v>1.7944436935640882</v>
      </c>
      <c r="AG32" s="268">
        <v>1.8053368810640882</v>
      </c>
      <c r="AH32" s="268">
        <v>1.8162300685640882</v>
      </c>
      <c r="AI32" s="268">
        <v>1.8271232560640882</v>
      </c>
      <c r="AJ32" s="268">
        <v>1.8380164435640882</v>
      </c>
      <c r="AK32" s="268">
        <v>1.8489096310640882</v>
      </c>
      <c r="AL32" s="268">
        <v>1.8598028185640882</v>
      </c>
      <c r="AM32" s="268">
        <v>1.8706960060640883</v>
      </c>
      <c r="AN32" s="268">
        <v>1.8815891935640883</v>
      </c>
      <c r="AO32" s="268">
        <v>1.8924823810640883</v>
      </c>
      <c r="AP32" s="268">
        <v>1.9033755685640883</v>
      </c>
      <c r="AQ32" s="268">
        <v>1.9142687560640883</v>
      </c>
    </row>
    <row r="33" spans="1:43" s="246" customFormat="1" ht="15" hidden="1" thickBot="1" x14ac:dyDescent="0.35">
      <c r="A33" s="244" t="s">
        <v>6</v>
      </c>
      <c r="B33" s="245" t="s">
        <v>98</v>
      </c>
      <c r="C33" s="246" t="s">
        <v>325</v>
      </c>
      <c r="D33" s="247"/>
      <c r="E33" s="245" t="s">
        <v>7</v>
      </c>
      <c r="F33" s="245" t="s">
        <v>209</v>
      </c>
      <c r="G33" s="245" t="s">
        <v>216</v>
      </c>
      <c r="H33" s="248"/>
      <c r="I33" s="248"/>
      <c r="J33" s="248"/>
      <c r="K33" s="268">
        <v>1.4772639999999999</v>
      </c>
      <c r="L33" s="268">
        <v>1.4754609999999999</v>
      </c>
      <c r="M33" s="268">
        <v>1.4874810000000001</v>
      </c>
      <c r="N33" s="268">
        <v>1.4856780000000001</v>
      </c>
      <c r="O33" s="268">
        <v>1.5073144890039278</v>
      </c>
      <c r="P33" s="268">
        <v>1.5073144890039278</v>
      </c>
      <c r="Q33" s="268">
        <v>1.5073144890039278</v>
      </c>
      <c r="R33" s="270">
        <v>1.5073144890039278</v>
      </c>
      <c r="S33" s="268">
        <v>1.5073144890039278</v>
      </c>
      <c r="T33" s="268">
        <v>1.5073144890039278</v>
      </c>
      <c r="U33" s="268">
        <v>1.5073144890039278</v>
      </c>
      <c r="V33" s="268">
        <v>1.5073144890039278</v>
      </c>
      <c r="W33" s="268">
        <v>1.5073144890039278</v>
      </c>
      <c r="X33" s="268">
        <v>1.5073144890039278</v>
      </c>
      <c r="Y33" s="268">
        <v>1.5019928015036308</v>
      </c>
      <c r="Z33" s="268">
        <v>1.5012039890036328</v>
      </c>
      <c r="AA33" s="268">
        <v>1.5004151765036331</v>
      </c>
      <c r="AB33" s="268">
        <v>1.4996263640036298</v>
      </c>
      <c r="AC33" s="268">
        <v>1.4988375515036318</v>
      </c>
      <c r="AD33" s="268">
        <v>1.4980487390036321</v>
      </c>
      <c r="AE33" s="268">
        <v>1.4972599265036324</v>
      </c>
      <c r="AF33" s="268">
        <v>1.4964711140036309</v>
      </c>
      <c r="AG33" s="268">
        <v>1.4956823015036311</v>
      </c>
      <c r="AH33" s="268">
        <v>1.4948934890036314</v>
      </c>
      <c r="AI33" s="268">
        <v>1.4941046765036334</v>
      </c>
      <c r="AJ33" s="268">
        <v>1.4933158640036319</v>
      </c>
      <c r="AK33" s="268">
        <v>1.4925270515036304</v>
      </c>
      <c r="AL33" s="268">
        <v>1.4917382390036324</v>
      </c>
      <c r="AM33" s="268">
        <v>1.4909494265036327</v>
      </c>
      <c r="AN33" s="268">
        <v>1.490160614003633</v>
      </c>
      <c r="AO33" s="268">
        <v>1.4893718015036315</v>
      </c>
      <c r="AP33" s="268">
        <v>1.4885829890036317</v>
      </c>
      <c r="AQ33" s="268">
        <v>1.487794176503632</v>
      </c>
    </row>
    <row r="34" spans="1:43" s="246" customFormat="1" ht="15" hidden="1" thickBot="1" x14ac:dyDescent="0.35">
      <c r="A34" s="244" t="s">
        <v>6</v>
      </c>
      <c r="B34" s="245" t="s">
        <v>98</v>
      </c>
      <c r="C34" s="246" t="s">
        <v>222</v>
      </c>
      <c r="D34" s="247"/>
      <c r="E34" s="245" t="s">
        <v>7</v>
      </c>
      <c r="F34" s="245" t="s">
        <v>209</v>
      </c>
      <c r="G34" s="245" t="s">
        <v>216</v>
      </c>
      <c r="H34" s="248"/>
      <c r="I34" s="248"/>
      <c r="J34" s="248"/>
      <c r="K34" s="268">
        <v>0.28788000000000002</v>
      </c>
      <c r="L34" s="268">
        <v>0.28848099999999999</v>
      </c>
      <c r="M34" s="268">
        <v>0.28727900000000001</v>
      </c>
      <c r="N34" s="268">
        <v>0.28727900000000001</v>
      </c>
      <c r="O34" s="268">
        <v>0.28547622897800717</v>
      </c>
      <c r="P34" s="268">
        <v>0.28547622897800717</v>
      </c>
      <c r="Q34" s="268">
        <v>0.28547622897800717</v>
      </c>
      <c r="R34" s="270">
        <v>0.28547622897800717</v>
      </c>
      <c r="S34" s="268">
        <v>0.28547622897800717</v>
      </c>
      <c r="T34" s="268">
        <v>0.28547622897800717</v>
      </c>
      <c r="U34" s="268">
        <v>0.28547622897800717</v>
      </c>
      <c r="V34" s="268">
        <v>0.28547622897800717</v>
      </c>
      <c r="W34" s="268">
        <v>0.28547622897800717</v>
      </c>
      <c r="X34" s="268">
        <v>0.28547622897800717</v>
      </c>
      <c r="Y34" s="268">
        <v>0.28547622897800717</v>
      </c>
      <c r="Z34" s="268">
        <v>0.28547622897800717</v>
      </c>
      <c r="AA34" s="268">
        <v>0.28547622897800717</v>
      </c>
      <c r="AB34" s="268">
        <v>0.28547622897800717</v>
      </c>
      <c r="AC34" s="268">
        <v>0.28547622897800717</v>
      </c>
      <c r="AD34" s="268">
        <v>0.28547622897800717</v>
      </c>
      <c r="AE34" s="268">
        <v>0.28547622897800717</v>
      </c>
      <c r="AF34" s="268">
        <v>0.28547622897800717</v>
      </c>
      <c r="AG34" s="268">
        <v>0.28547622897800717</v>
      </c>
      <c r="AH34" s="268">
        <v>0.28547622897800717</v>
      </c>
      <c r="AI34" s="268">
        <v>0.28547622897800717</v>
      </c>
      <c r="AJ34" s="268">
        <v>0.28547622897800717</v>
      </c>
      <c r="AK34" s="268">
        <v>0.28547622897800717</v>
      </c>
      <c r="AL34" s="268">
        <v>0.28547622897800717</v>
      </c>
      <c r="AM34" s="268">
        <v>0.28547622897800717</v>
      </c>
      <c r="AN34" s="268">
        <v>0.28547622897800717</v>
      </c>
      <c r="AO34" s="268">
        <v>0.28547622897800717</v>
      </c>
      <c r="AP34" s="268">
        <v>0.28547622897800717</v>
      </c>
      <c r="AQ34" s="268">
        <v>0.28547622897800717</v>
      </c>
    </row>
    <row r="35" spans="1:43" s="246" customFormat="1" ht="15" hidden="1" thickBot="1" x14ac:dyDescent="0.35">
      <c r="A35" s="244" t="s">
        <v>6</v>
      </c>
      <c r="B35" s="245" t="s">
        <v>98</v>
      </c>
      <c r="C35" s="246" t="s">
        <v>326</v>
      </c>
      <c r="D35" s="247"/>
      <c r="E35" s="245" t="s">
        <v>7</v>
      </c>
      <c r="F35" s="245" t="s">
        <v>209</v>
      </c>
      <c r="G35" s="245" t="s">
        <v>216</v>
      </c>
      <c r="H35" s="248"/>
      <c r="I35" s="248"/>
      <c r="J35" s="248"/>
      <c r="K35" s="268">
        <v>9.9165000000000003E-2</v>
      </c>
      <c r="L35" s="268">
        <v>0.100367</v>
      </c>
      <c r="M35" s="268">
        <v>0.10818</v>
      </c>
      <c r="N35" s="268">
        <v>0.110584</v>
      </c>
      <c r="O35" s="268">
        <v>0.1111854786545922</v>
      </c>
      <c r="P35" s="268">
        <v>0.1111854786545922</v>
      </c>
      <c r="Q35" s="268">
        <v>0.1111854786545922</v>
      </c>
      <c r="R35" s="270">
        <v>0.1111854786545922</v>
      </c>
      <c r="S35" s="268">
        <v>0.1111854786545922</v>
      </c>
      <c r="T35" s="268">
        <v>0.1111854786545922</v>
      </c>
      <c r="U35" s="268">
        <v>0.1111854786545922</v>
      </c>
      <c r="V35" s="268">
        <v>0.1111854786545922</v>
      </c>
      <c r="W35" s="268">
        <v>0.1111854786545922</v>
      </c>
      <c r="X35" s="268">
        <v>0.1111854786545922</v>
      </c>
      <c r="Y35" s="268">
        <v>0.1111854786545922</v>
      </c>
      <c r="Z35" s="268">
        <v>0.1111854786545922</v>
      </c>
      <c r="AA35" s="268">
        <v>0.1111854786545922</v>
      </c>
      <c r="AB35" s="268">
        <v>0.1111854786545922</v>
      </c>
      <c r="AC35" s="268">
        <v>0.1111854786545922</v>
      </c>
      <c r="AD35" s="268">
        <v>0.1111854786545922</v>
      </c>
      <c r="AE35" s="268">
        <v>0.1111854786545922</v>
      </c>
      <c r="AF35" s="268">
        <v>0.1111854786545922</v>
      </c>
      <c r="AG35" s="268">
        <v>0.1111854786545922</v>
      </c>
      <c r="AH35" s="268">
        <v>0.1111854786545922</v>
      </c>
      <c r="AI35" s="268">
        <v>0.1111854786545922</v>
      </c>
      <c r="AJ35" s="268">
        <v>0.1111854786545922</v>
      </c>
      <c r="AK35" s="268">
        <v>0.1111854786545922</v>
      </c>
      <c r="AL35" s="268">
        <v>0.1111854786545922</v>
      </c>
      <c r="AM35" s="268">
        <v>0.1111854786545922</v>
      </c>
      <c r="AN35" s="268">
        <v>0.1111854786545922</v>
      </c>
      <c r="AO35" s="268">
        <v>0.1111854786545922</v>
      </c>
      <c r="AP35" s="268">
        <v>0.1111854786545922</v>
      </c>
      <c r="AQ35" s="268">
        <v>0.1111854786545922</v>
      </c>
    </row>
    <row r="36" spans="1:43" s="246" customFormat="1" ht="15" hidden="1" thickBot="1" x14ac:dyDescent="0.35">
      <c r="A36" s="244" t="s">
        <v>6</v>
      </c>
      <c r="B36" s="245" t="s">
        <v>98</v>
      </c>
      <c r="C36" s="246" t="s">
        <v>223</v>
      </c>
      <c r="D36" s="247"/>
      <c r="E36" s="245" t="s">
        <v>7</v>
      </c>
      <c r="F36" s="245" t="s">
        <v>209</v>
      </c>
      <c r="G36" s="245" t="s">
        <v>216</v>
      </c>
      <c r="H36" s="248"/>
      <c r="I36" s="248"/>
      <c r="J36" s="248"/>
      <c r="K36" s="268">
        <v>0.15746299999999999</v>
      </c>
      <c r="L36" s="268">
        <v>0.15926599999999999</v>
      </c>
      <c r="M36" s="268">
        <v>0.16287199999999999</v>
      </c>
      <c r="N36" s="268">
        <v>0.164074</v>
      </c>
      <c r="O36" s="268">
        <v>0.16767972186287117</v>
      </c>
      <c r="P36" s="268">
        <v>0.16767972186287117</v>
      </c>
      <c r="Q36" s="268">
        <v>0.16767972186287117</v>
      </c>
      <c r="R36" s="270">
        <v>0.16767972186287117</v>
      </c>
      <c r="S36" s="268">
        <v>0.16767972186287117</v>
      </c>
      <c r="T36" s="268">
        <v>0.16767972186287117</v>
      </c>
      <c r="U36" s="268">
        <v>0.16767972186287117</v>
      </c>
      <c r="V36" s="268">
        <v>0.16767972186287117</v>
      </c>
      <c r="W36" s="268">
        <v>0.16767972186287117</v>
      </c>
      <c r="X36" s="268">
        <v>0.16767972186287117</v>
      </c>
      <c r="Y36" s="268">
        <v>0.16767972186287117</v>
      </c>
      <c r="Z36" s="268">
        <v>0.16767972186287117</v>
      </c>
      <c r="AA36" s="268">
        <v>0.16767972186287117</v>
      </c>
      <c r="AB36" s="268">
        <v>0.16767972186287117</v>
      </c>
      <c r="AC36" s="268">
        <v>0.16767972186287117</v>
      </c>
      <c r="AD36" s="268">
        <v>0.16767972186287117</v>
      </c>
      <c r="AE36" s="268">
        <v>0.16767972186287117</v>
      </c>
      <c r="AF36" s="268">
        <v>0.16767972186287117</v>
      </c>
      <c r="AG36" s="268">
        <v>0.16767972186287117</v>
      </c>
      <c r="AH36" s="268">
        <v>0.16767972186287117</v>
      </c>
      <c r="AI36" s="268">
        <v>0.16767972186287117</v>
      </c>
      <c r="AJ36" s="268">
        <v>0.16767972186287117</v>
      </c>
      <c r="AK36" s="268">
        <v>0.16767972186287117</v>
      </c>
      <c r="AL36" s="268">
        <v>0.16767972186287117</v>
      </c>
      <c r="AM36" s="268">
        <v>0.16767972186287117</v>
      </c>
      <c r="AN36" s="268">
        <v>0.16767972186287117</v>
      </c>
      <c r="AO36" s="268">
        <v>0.16767972186287117</v>
      </c>
      <c r="AP36" s="268">
        <v>0.16767972186287117</v>
      </c>
      <c r="AQ36" s="268">
        <v>0.16767972186287117</v>
      </c>
    </row>
    <row r="37" spans="1:43" s="246" customFormat="1" ht="15" hidden="1" thickBot="1" x14ac:dyDescent="0.35">
      <c r="A37" s="244" t="s">
        <v>6</v>
      </c>
      <c r="B37" s="245" t="s">
        <v>98</v>
      </c>
      <c r="C37" s="246" t="s">
        <v>327</v>
      </c>
      <c r="D37" s="247"/>
      <c r="E37" s="245" t="s">
        <v>7</v>
      </c>
      <c r="F37" s="245" t="s">
        <v>209</v>
      </c>
      <c r="G37" s="245" t="s">
        <v>216</v>
      </c>
      <c r="H37" s="248"/>
      <c r="I37" s="248"/>
      <c r="J37" s="248"/>
      <c r="K37" s="268">
        <v>4.8079999999999998E-3</v>
      </c>
      <c r="L37" s="268">
        <v>4.8079999999999998E-3</v>
      </c>
      <c r="M37" s="268">
        <v>4.8079999999999998E-3</v>
      </c>
      <c r="N37" s="268">
        <v>4.8079999999999998E-3</v>
      </c>
      <c r="O37" s="268">
        <v>5.409023285899095E-3</v>
      </c>
      <c r="P37" s="268">
        <v>5.409023285899095E-3</v>
      </c>
      <c r="Q37" s="268">
        <v>5.409023285899095E-3</v>
      </c>
      <c r="R37" s="270">
        <v>5.409023285899095E-3</v>
      </c>
      <c r="S37" s="268">
        <v>5.409023285899095E-3</v>
      </c>
      <c r="T37" s="268">
        <v>5.409023285899095E-3</v>
      </c>
      <c r="U37" s="268">
        <v>5.409023285899095E-3</v>
      </c>
      <c r="V37" s="268">
        <v>5.409023285899095E-3</v>
      </c>
      <c r="W37" s="268">
        <v>5.409023285899095E-3</v>
      </c>
      <c r="X37" s="268">
        <v>5.409023285899095E-3</v>
      </c>
      <c r="Y37" s="268">
        <v>5.409023285899095E-3</v>
      </c>
      <c r="Z37" s="268">
        <v>5.409023285899095E-3</v>
      </c>
      <c r="AA37" s="268">
        <v>5.409023285899095E-3</v>
      </c>
      <c r="AB37" s="268">
        <v>5.409023285899095E-3</v>
      </c>
      <c r="AC37" s="268">
        <v>5.409023285899095E-3</v>
      </c>
      <c r="AD37" s="268">
        <v>5.409023285899095E-3</v>
      </c>
      <c r="AE37" s="268">
        <v>5.409023285899095E-3</v>
      </c>
      <c r="AF37" s="268">
        <v>5.409023285899095E-3</v>
      </c>
      <c r="AG37" s="268">
        <v>5.409023285899095E-3</v>
      </c>
      <c r="AH37" s="268">
        <v>5.409023285899095E-3</v>
      </c>
      <c r="AI37" s="268">
        <v>5.409023285899095E-3</v>
      </c>
      <c r="AJ37" s="268">
        <v>5.409023285899095E-3</v>
      </c>
      <c r="AK37" s="268">
        <v>5.409023285899095E-3</v>
      </c>
      <c r="AL37" s="268">
        <v>5.409023285899095E-3</v>
      </c>
      <c r="AM37" s="268">
        <v>5.409023285899095E-3</v>
      </c>
      <c r="AN37" s="268">
        <v>5.409023285899095E-3</v>
      </c>
      <c r="AO37" s="268">
        <v>5.409023285899095E-3</v>
      </c>
      <c r="AP37" s="268">
        <v>5.409023285899095E-3</v>
      </c>
      <c r="AQ37" s="268">
        <v>5.409023285899095E-3</v>
      </c>
    </row>
    <row r="38" spans="1:43" s="246" customFormat="1" ht="15" thickBot="1" x14ac:dyDescent="0.35">
      <c r="A38" s="244" t="s">
        <v>6</v>
      </c>
      <c r="B38" s="245" t="s">
        <v>98</v>
      </c>
      <c r="C38" s="178" t="s">
        <v>328</v>
      </c>
      <c r="D38" s="247"/>
      <c r="E38" s="245" t="s">
        <v>7</v>
      </c>
      <c r="F38" s="245" t="s">
        <v>209</v>
      </c>
      <c r="G38" s="245" t="s">
        <v>216</v>
      </c>
      <c r="H38" s="248"/>
      <c r="I38" s="248"/>
      <c r="J38" s="248"/>
      <c r="K38" s="266">
        <v>6.4371639999999992</v>
      </c>
      <c r="L38" s="266">
        <v>6.3902859999999997</v>
      </c>
      <c r="M38" s="266">
        <v>6.3139589999999997</v>
      </c>
      <c r="N38" s="266">
        <v>6.2592669999999986</v>
      </c>
      <c r="O38" s="266">
        <v>6.2220058538164844</v>
      </c>
      <c r="P38" s="266">
        <v>6.2220058538164844</v>
      </c>
      <c r="Q38" s="266">
        <v>6.2220058538164844</v>
      </c>
      <c r="R38" s="270">
        <v>6.2220058538164844</v>
      </c>
      <c r="S38" s="266">
        <v>6.2092058538164849</v>
      </c>
      <c r="T38" s="266">
        <v>6.1964058538164846</v>
      </c>
      <c r="U38" s="266">
        <v>6.1836058538164851</v>
      </c>
      <c r="V38" s="266">
        <v>6.1708058538164847</v>
      </c>
      <c r="W38" s="266">
        <v>6.1580058538164852</v>
      </c>
      <c r="X38" s="266">
        <v>6.1452058538164858</v>
      </c>
      <c r="Y38" s="266">
        <v>6.1324058538164845</v>
      </c>
      <c r="Z38" s="266">
        <v>6.1196058538164859</v>
      </c>
      <c r="AA38" s="266">
        <v>6.1068058538164856</v>
      </c>
      <c r="AB38" s="266">
        <v>6.094005853816487</v>
      </c>
      <c r="AC38" s="266">
        <v>6.0812058538164857</v>
      </c>
      <c r="AD38" s="266">
        <v>6.0684058538164853</v>
      </c>
      <c r="AE38" s="266">
        <v>6.0556058538164867</v>
      </c>
      <c r="AF38" s="266">
        <v>6.0428058538164864</v>
      </c>
      <c r="AG38" s="266">
        <v>6.030005853816486</v>
      </c>
      <c r="AH38" s="266">
        <v>6.0172058538164865</v>
      </c>
      <c r="AI38" s="266">
        <v>6.0044058538164871</v>
      </c>
      <c r="AJ38" s="266">
        <v>5.9916058538164876</v>
      </c>
      <c r="AK38" s="266">
        <v>5.9788058538164872</v>
      </c>
      <c r="AL38" s="266">
        <v>5.966005853816486</v>
      </c>
      <c r="AM38" s="266">
        <v>5.9532058538164883</v>
      </c>
      <c r="AN38" s="266">
        <v>5.940405853816487</v>
      </c>
      <c r="AO38" s="266">
        <v>5.9276058538164875</v>
      </c>
      <c r="AP38" s="266">
        <v>5.9148058538164872</v>
      </c>
      <c r="AQ38" s="266">
        <v>5.9020058538164886</v>
      </c>
    </row>
    <row r="39" spans="1:43" s="246" customFormat="1" ht="15" thickBot="1" x14ac:dyDescent="0.35">
      <c r="A39" s="244" t="s">
        <v>6</v>
      </c>
      <c r="B39" s="245" t="s">
        <v>98</v>
      </c>
      <c r="C39" s="178" t="s">
        <v>224</v>
      </c>
      <c r="D39" s="247"/>
      <c r="E39" s="245" t="s">
        <v>7</v>
      </c>
      <c r="F39" s="245" t="s">
        <v>209</v>
      </c>
      <c r="G39" s="245" t="s">
        <v>216</v>
      </c>
      <c r="H39" s="248"/>
      <c r="I39" s="248"/>
      <c r="J39" s="248"/>
      <c r="K39" s="266">
        <v>1.5E-3</v>
      </c>
      <c r="L39" s="266">
        <v>1.5E-3</v>
      </c>
      <c r="M39" s="266">
        <v>1.5E-3</v>
      </c>
      <c r="N39" s="266">
        <v>1.5E-3</v>
      </c>
      <c r="O39" s="266">
        <v>1.5E-3</v>
      </c>
      <c r="P39" s="266">
        <v>1.5E-3</v>
      </c>
      <c r="Q39" s="266">
        <v>1.5E-3</v>
      </c>
      <c r="R39" s="270">
        <v>1.5E-3</v>
      </c>
      <c r="S39" s="266">
        <v>1.5E-3</v>
      </c>
      <c r="T39" s="266">
        <v>1.5E-3</v>
      </c>
      <c r="U39" s="266">
        <v>1.5E-3</v>
      </c>
      <c r="V39" s="266">
        <v>1.5E-3</v>
      </c>
      <c r="W39" s="266">
        <v>1.5E-3</v>
      </c>
      <c r="X39" s="266">
        <v>1.5E-3</v>
      </c>
      <c r="Y39" s="266">
        <v>1.5E-3</v>
      </c>
      <c r="Z39" s="266">
        <v>1.5E-3</v>
      </c>
      <c r="AA39" s="266">
        <v>1.5E-3</v>
      </c>
      <c r="AB39" s="266">
        <v>1.5E-3</v>
      </c>
      <c r="AC39" s="266">
        <v>1.5E-3</v>
      </c>
      <c r="AD39" s="266">
        <v>1.5E-3</v>
      </c>
      <c r="AE39" s="266">
        <v>1.5E-3</v>
      </c>
      <c r="AF39" s="266">
        <v>1.5E-3</v>
      </c>
      <c r="AG39" s="266">
        <v>1.5E-3</v>
      </c>
      <c r="AH39" s="266">
        <v>1.5E-3</v>
      </c>
      <c r="AI39" s="266">
        <v>1.5E-3</v>
      </c>
      <c r="AJ39" s="266">
        <v>1.5E-3</v>
      </c>
      <c r="AK39" s="266">
        <v>1.5E-3</v>
      </c>
      <c r="AL39" s="266">
        <v>1.5E-3</v>
      </c>
      <c r="AM39" s="266">
        <v>1.5E-3</v>
      </c>
      <c r="AN39" s="266">
        <v>1.5E-3</v>
      </c>
      <c r="AO39" s="266">
        <v>1.5E-3</v>
      </c>
      <c r="AP39" s="266">
        <v>1.5E-3</v>
      </c>
      <c r="AQ39" s="266">
        <v>1.5E-3</v>
      </c>
    </row>
    <row r="40" spans="1:43" s="251" customFormat="1" ht="15" thickBot="1" x14ac:dyDescent="0.35">
      <c r="A40" s="249" t="s">
        <v>6</v>
      </c>
      <c r="B40" s="250" t="s">
        <v>98</v>
      </c>
      <c r="C40" s="178" t="s">
        <v>329</v>
      </c>
      <c r="D40" s="250" t="s">
        <v>211</v>
      </c>
      <c r="E40" s="250" t="s">
        <v>7</v>
      </c>
      <c r="F40" s="250" t="s">
        <v>209</v>
      </c>
      <c r="G40" s="250" t="s">
        <v>216</v>
      </c>
      <c r="H40" s="250" t="s">
        <v>211</v>
      </c>
      <c r="I40" s="250" t="s">
        <v>211</v>
      </c>
      <c r="J40" s="250" t="s">
        <v>211</v>
      </c>
      <c r="K40" s="267">
        <v>1.43E-2</v>
      </c>
      <c r="L40" s="267">
        <v>1.43E-2</v>
      </c>
      <c r="M40" s="267">
        <v>1.43E-2</v>
      </c>
      <c r="N40" s="267">
        <v>1.43E-2</v>
      </c>
      <c r="O40" s="267">
        <v>1.43E-2</v>
      </c>
      <c r="P40" s="267">
        <v>1.43E-2</v>
      </c>
      <c r="Q40" s="267">
        <v>1.43E-2</v>
      </c>
      <c r="R40" s="270">
        <v>1.43E-2</v>
      </c>
      <c r="S40" s="267">
        <v>1.43E-2</v>
      </c>
      <c r="T40" s="267">
        <v>1.43E-2</v>
      </c>
      <c r="U40" s="267">
        <v>1.43E-2</v>
      </c>
      <c r="V40" s="267">
        <v>1.43E-2</v>
      </c>
      <c r="W40" s="267">
        <v>1.43E-2</v>
      </c>
      <c r="X40" s="267">
        <v>1.43E-2</v>
      </c>
      <c r="Y40" s="267">
        <v>1.43E-2</v>
      </c>
      <c r="Z40" s="267">
        <v>1.43E-2</v>
      </c>
      <c r="AA40" s="267">
        <v>1.43E-2</v>
      </c>
      <c r="AB40" s="267">
        <v>1.43E-2</v>
      </c>
      <c r="AC40" s="267">
        <v>1.43E-2</v>
      </c>
      <c r="AD40" s="267">
        <v>1.43E-2</v>
      </c>
      <c r="AE40" s="267">
        <v>1.43E-2</v>
      </c>
      <c r="AF40" s="267">
        <v>1.43E-2</v>
      </c>
      <c r="AG40" s="267">
        <v>1.43E-2</v>
      </c>
      <c r="AH40" s="267">
        <v>1.43E-2</v>
      </c>
      <c r="AI40" s="267">
        <v>1.43E-2</v>
      </c>
      <c r="AJ40" s="267">
        <v>1.43E-2</v>
      </c>
      <c r="AK40" s="267">
        <v>1.43E-2</v>
      </c>
      <c r="AL40" s="267">
        <v>1.43E-2</v>
      </c>
      <c r="AM40" s="267">
        <v>1.43E-2</v>
      </c>
      <c r="AN40" s="267">
        <v>1.43E-2</v>
      </c>
      <c r="AO40" s="267">
        <v>1.43E-2</v>
      </c>
      <c r="AP40" s="267">
        <v>1.43E-2</v>
      </c>
      <c r="AQ40" s="267">
        <v>1.43E-2</v>
      </c>
    </row>
    <row r="41" spans="1:43" s="254" customFormat="1" ht="43.2" customHeight="1" thickBot="1" x14ac:dyDescent="0.35">
      <c r="A41" s="252" t="s">
        <v>6</v>
      </c>
      <c r="B41" s="253" t="s">
        <v>72</v>
      </c>
      <c r="C41" s="254" t="s">
        <v>220</v>
      </c>
      <c r="D41" s="255"/>
      <c r="E41" s="253" t="s">
        <v>7</v>
      </c>
      <c r="F41" s="253" t="s">
        <v>209</v>
      </c>
      <c r="G41" s="253" t="s">
        <v>216</v>
      </c>
      <c r="H41" s="256"/>
      <c r="I41" s="256"/>
      <c r="J41" s="256"/>
      <c r="K41" s="270">
        <v>0.25362299999999999</v>
      </c>
      <c r="L41" s="270">
        <v>0.25843100000000002</v>
      </c>
      <c r="M41" s="270">
        <v>0.26203700000000002</v>
      </c>
      <c r="N41" s="270">
        <v>0.26384000000000002</v>
      </c>
      <c r="O41" s="270">
        <v>0.276461190168175</v>
      </c>
      <c r="P41" s="270">
        <v>0.276461190168175</v>
      </c>
      <c r="Q41" s="270">
        <v>0.276461190168175</v>
      </c>
      <c r="R41" s="270">
        <v>0.276461190168175</v>
      </c>
      <c r="S41" s="270">
        <v>0.277961190168175</v>
      </c>
      <c r="T41" s="270">
        <v>0.279461190168175</v>
      </c>
      <c r="U41" s="270">
        <v>0.280961190168175</v>
      </c>
      <c r="V41" s="270">
        <v>0.282461190168175</v>
      </c>
      <c r="W41" s="270">
        <v>0.283961190168175</v>
      </c>
      <c r="X41" s="270">
        <v>0.28546119016817501</v>
      </c>
      <c r="Y41" s="270">
        <v>0.28696119016817501</v>
      </c>
      <c r="Z41" s="270">
        <v>0.28846119016817501</v>
      </c>
      <c r="AA41" s="270">
        <v>0.28996119016817501</v>
      </c>
      <c r="AB41" s="270">
        <v>0.29146119016817501</v>
      </c>
      <c r="AC41" s="270">
        <v>0.29296119016817501</v>
      </c>
      <c r="AD41" s="270">
        <v>0.29446119016817501</v>
      </c>
      <c r="AE41" s="270">
        <v>0.29596119016817501</v>
      </c>
      <c r="AF41" s="270">
        <v>0.29746119016817502</v>
      </c>
      <c r="AG41" s="270">
        <v>0.29896119016817502</v>
      </c>
      <c r="AH41" s="270">
        <v>0.30046119016817502</v>
      </c>
      <c r="AI41" s="270">
        <v>0.30196119016817502</v>
      </c>
      <c r="AJ41" s="270">
        <v>0.30346119016817502</v>
      </c>
      <c r="AK41" s="270">
        <v>0.30496119016817502</v>
      </c>
      <c r="AL41" s="270">
        <v>0.30646119016817502</v>
      </c>
      <c r="AM41" s="270">
        <v>0.30796119016817503</v>
      </c>
      <c r="AN41" s="270">
        <v>0.30946119016817503</v>
      </c>
      <c r="AO41" s="270">
        <v>0.31096119016817503</v>
      </c>
      <c r="AP41" s="270">
        <v>0.31246119016817503</v>
      </c>
      <c r="AQ41" s="270">
        <v>0.31396119016817503</v>
      </c>
    </row>
    <row r="42" spans="1:43" s="259" customFormat="1" ht="43.2" customHeight="1" thickBot="1" x14ac:dyDescent="0.35">
      <c r="A42" s="257" t="s">
        <v>6</v>
      </c>
      <c r="B42" s="258" t="s">
        <v>72</v>
      </c>
      <c r="C42" s="290" t="s">
        <v>217</v>
      </c>
      <c r="D42" s="260"/>
      <c r="E42" s="258" t="s">
        <v>7</v>
      </c>
      <c r="F42" s="258" t="s">
        <v>209</v>
      </c>
      <c r="G42" s="258" t="s">
        <v>216</v>
      </c>
      <c r="H42" s="261"/>
      <c r="I42" s="261"/>
      <c r="J42" s="261"/>
      <c r="K42" s="268">
        <v>1.814427</v>
      </c>
      <c r="L42" s="268">
        <v>1.8060130000000001</v>
      </c>
      <c r="M42" s="268">
        <v>1.794594</v>
      </c>
      <c r="N42" s="268">
        <v>1.786781</v>
      </c>
      <c r="O42" s="268">
        <v>1.7837756791721164</v>
      </c>
      <c r="P42" s="268">
        <v>1.7837756791721164</v>
      </c>
      <c r="Q42" s="268">
        <v>1.7837756791721164</v>
      </c>
      <c r="R42" s="270">
        <v>1.7837756791721164</v>
      </c>
      <c r="S42" s="268">
        <v>1.7816756791721164</v>
      </c>
      <c r="T42" s="268">
        <v>1.7795756791721165</v>
      </c>
      <c r="U42" s="268">
        <v>1.7774756791721165</v>
      </c>
      <c r="V42" s="268">
        <v>1.7753756791721165</v>
      </c>
      <c r="W42" s="268">
        <v>1.7732756791721165</v>
      </c>
      <c r="X42" s="268">
        <v>1.7711756791721165</v>
      </c>
      <c r="Y42" s="268">
        <v>1.7690756791721165</v>
      </c>
      <c r="Z42" s="268">
        <v>1.7669756791721165</v>
      </c>
      <c r="AA42" s="268">
        <v>1.7648756791721165</v>
      </c>
      <c r="AB42" s="268">
        <v>1.7627756791721165</v>
      </c>
      <c r="AC42" s="268">
        <v>1.7606756791721165</v>
      </c>
      <c r="AD42" s="268">
        <v>1.7585756791721165</v>
      </c>
      <c r="AE42" s="268">
        <v>1.7564756791721166</v>
      </c>
      <c r="AF42" s="268">
        <v>1.7543756791721166</v>
      </c>
      <c r="AG42" s="268">
        <v>1.7522756791721166</v>
      </c>
      <c r="AH42" s="268">
        <v>1.7501756791721166</v>
      </c>
      <c r="AI42" s="268">
        <v>1.7480756791721166</v>
      </c>
      <c r="AJ42" s="268">
        <v>1.7459756791721166</v>
      </c>
      <c r="AK42" s="268">
        <v>1.7438756791721166</v>
      </c>
      <c r="AL42" s="268">
        <v>1.7417756791721166</v>
      </c>
      <c r="AM42" s="268">
        <v>1.7396756791721166</v>
      </c>
      <c r="AN42" s="268">
        <v>1.7375756791721166</v>
      </c>
      <c r="AO42" s="268">
        <v>1.7354756791721166</v>
      </c>
      <c r="AP42" s="268">
        <v>1.7333756791721167</v>
      </c>
      <c r="AQ42" s="268">
        <v>1.7312756791721167</v>
      </c>
    </row>
    <row r="43" spans="1:43" s="259" customFormat="1" ht="15" thickBot="1" x14ac:dyDescent="0.35">
      <c r="A43" s="257" t="s">
        <v>6</v>
      </c>
      <c r="B43" s="258" t="s">
        <v>72</v>
      </c>
      <c r="C43" s="290" t="s">
        <v>215</v>
      </c>
      <c r="D43" s="260"/>
      <c r="E43" s="258" t="s">
        <v>7</v>
      </c>
      <c r="F43" s="258" t="s">
        <v>209</v>
      </c>
      <c r="G43" s="258" t="s">
        <v>216</v>
      </c>
      <c r="H43" s="261"/>
      <c r="I43" s="261"/>
      <c r="J43" s="261"/>
      <c r="K43" s="268">
        <v>2.7916569999999998</v>
      </c>
      <c r="L43" s="268">
        <v>2.7525919999999999</v>
      </c>
      <c r="M43" s="268">
        <v>2.6906889999999999</v>
      </c>
      <c r="N43" s="268">
        <v>2.6432090000000001</v>
      </c>
      <c r="O43" s="268">
        <v>2.6011391979302325</v>
      </c>
      <c r="P43" s="268">
        <v>2.6011391979302325</v>
      </c>
      <c r="Q43" s="268">
        <v>2.6011391979302325</v>
      </c>
      <c r="R43" s="270">
        <v>2.6011391979302325</v>
      </c>
      <c r="S43" s="268">
        <v>2.5898391979302327</v>
      </c>
      <c r="T43" s="268">
        <v>2.5785391979302328</v>
      </c>
      <c r="U43" s="268">
        <v>2.5672391979302329</v>
      </c>
      <c r="V43" s="268">
        <v>2.5559391979302331</v>
      </c>
      <c r="W43" s="268">
        <v>2.5446391979302332</v>
      </c>
      <c r="X43" s="268">
        <v>2.5333391979302333</v>
      </c>
      <c r="Y43" s="268">
        <v>2.5220391979302335</v>
      </c>
      <c r="Z43" s="268">
        <v>2.5107391979302336</v>
      </c>
      <c r="AA43" s="268">
        <v>2.4994391979302337</v>
      </c>
      <c r="AB43" s="268">
        <v>2.4881391979302339</v>
      </c>
      <c r="AC43" s="268">
        <v>2.476839197930234</v>
      </c>
      <c r="AD43" s="268">
        <v>2.4655391979302341</v>
      </c>
      <c r="AE43" s="268">
        <v>2.4542391979302343</v>
      </c>
      <c r="AF43" s="268">
        <v>2.4429391979302344</v>
      </c>
      <c r="AG43" s="268">
        <v>2.4316391979302345</v>
      </c>
      <c r="AH43" s="268">
        <v>2.4203391979302347</v>
      </c>
      <c r="AI43" s="268">
        <v>2.4090391979302348</v>
      </c>
      <c r="AJ43" s="268">
        <v>2.3977391979302349</v>
      </c>
      <c r="AK43" s="268">
        <v>2.3864391979302351</v>
      </c>
      <c r="AL43" s="268">
        <v>2.3751391979302352</v>
      </c>
      <c r="AM43" s="268">
        <v>2.3638391979302353</v>
      </c>
      <c r="AN43" s="268">
        <v>2.3525391979302355</v>
      </c>
      <c r="AO43" s="268">
        <v>2.3412391979302356</v>
      </c>
      <c r="AP43" s="268">
        <v>2.3299391979302357</v>
      </c>
      <c r="AQ43" s="268">
        <v>2.3186391979302359</v>
      </c>
    </row>
    <row r="44" spans="1:43" s="259" customFormat="1" ht="15" thickBot="1" x14ac:dyDescent="0.35">
      <c r="A44" s="257" t="s">
        <v>6</v>
      </c>
      <c r="B44" s="258" t="s">
        <v>72</v>
      </c>
      <c r="C44" s="290" t="s">
        <v>321</v>
      </c>
      <c r="D44" s="260"/>
      <c r="E44" s="258" t="s">
        <v>7</v>
      </c>
      <c r="F44" s="258" t="s">
        <v>209</v>
      </c>
      <c r="G44" s="258" t="s">
        <v>216</v>
      </c>
      <c r="H44" s="261"/>
      <c r="I44" s="261"/>
      <c r="J44" s="261"/>
      <c r="K44" s="268">
        <v>1.009684</v>
      </c>
      <c r="L44" s="268">
        <v>1.0066790000000001</v>
      </c>
      <c r="M44" s="268">
        <v>1.0012700000000001</v>
      </c>
      <c r="N44" s="268">
        <v>1.001871</v>
      </c>
      <c r="O44" s="268">
        <v>0.99526028460546079</v>
      </c>
      <c r="P44" s="268">
        <v>0.99526028460546079</v>
      </c>
      <c r="Q44" s="268">
        <v>0.99526028460546079</v>
      </c>
      <c r="R44" s="270">
        <v>0.99526028460546079</v>
      </c>
      <c r="S44" s="268">
        <v>0.99466028460546074</v>
      </c>
      <c r="T44" s="268">
        <v>0.9940602846054607</v>
      </c>
      <c r="U44" s="268">
        <v>0.99346028460546065</v>
      </c>
      <c r="V44" s="268">
        <v>0.99286028460546061</v>
      </c>
      <c r="W44" s="268">
        <v>0.99226028460546056</v>
      </c>
      <c r="X44" s="268">
        <v>0.99166028460546052</v>
      </c>
      <c r="Y44" s="268">
        <v>0.99106028460546047</v>
      </c>
      <c r="Z44" s="268">
        <v>0.99046028460546043</v>
      </c>
      <c r="AA44" s="268">
        <v>0.98986028460546038</v>
      </c>
      <c r="AB44" s="268">
        <v>0.98926028460546034</v>
      </c>
      <c r="AC44" s="268">
        <v>0.98866028460546029</v>
      </c>
      <c r="AD44" s="268">
        <v>0.98806028460546025</v>
      </c>
      <c r="AE44" s="268">
        <v>0.9874602846054602</v>
      </c>
      <c r="AF44" s="268">
        <v>0.98686028460546016</v>
      </c>
      <c r="AG44" s="268">
        <v>0.98626028460546011</v>
      </c>
      <c r="AH44" s="268">
        <v>0.98566028460546007</v>
      </c>
      <c r="AI44" s="268">
        <v>0.98506028460546002</v>
      </c>
      <c r="AJ44" s="268">
        <v>0.98446028460545998</v>
      </c>
      <c r="AK44" s="268">
        <v>0.98386028460545993</v>
      </c>
      <c r="AL44" s="268">
        <v>0.98326028460545989</v>
      </c>
      <c r="AM44" s="268">
        <v>0.98266028460545984</v>
      </c>
      <c r="AN44" s="268">
        <v>0.9820602846054598</v>
      </c>
      <c r="AO44" s="268">
        <v>0.98146028460545975</v>
      </c>
      <c r="AP44" s="268">
        <v>0.98086028460545971</v>
      </c>
      <c r="AQ44" s="268">
        <v>0.98026028460545966</v>
      </c>
    </row>
    <row r="45" spans="1:43" s="259" customFormat="1" ht="15" thickBot="1" x14ac:dyDescent="0.35">
      <c r="A45" s="257" t="s">
        <v>6</v>
      </c>
      <c r="B45" s="258" t="s">
        <v>72</v>
      </c>
      <c r="C45" s="290" t="s">
        <v>218</v>
      </c>
      <c r="D45" s="260"/>
      <c r="E45" s="258" t="s">
        <v>7</v>
      </c>
      <c r="F45" s="258" t="s">
        <v>209</v>
      </c>
      <c r="G45" s="258" t="s">
        <v>216</v>
      </c>
      <c r="H45" s="261"/>
      <c r="I45" s="261"/>
      <c r="J45" s="261"/>
      <c r="K45" s="268">
        <v>5.9499000000000003E-2</v>
      </c>
      <c r="L45" s="268">
        <v>5.9499000000000003E-2</v>
      </c>
      <c r="M45" s="268">
        <v>5.9499000000000003E-2</v>
      </c>
      <c r="N45" s="268">
        <v>5.9499000000000003E-2</v>
      </c>
      <c r="O45" s="268">
        <v>6.0100258732212232E-2</v>
      </c>
      <c r="P45" s="268">
        <v>6.0100258732212232E-2</v>
      </c>
      <c r="Q45" s="268">
        <v>6.0100258732212232E-2</v>
      </c>
      <c r="R45" s="270">
        <v>6.0100258732212232E-2</v>
      </c>
      <c r="S45" s="268">
        <v>6.0100258732212232E-2</v>
      </c>
      <c r="T45" s="268">
        <v>6.0100258732212232E-2</v>
      </c>
      <c r="U45" s="268">
        <v>6.0100258732212232E-2</v>
      </c>
      <c r="V45" s="268">
        <v>6.0100258732212232E-2</v>
      </c>
      <c r="W45" s="268">
        <v>6.0100258732212232E-2</v>
      </c>
      <c r="X45" s="268">
        <v>6.0100258732212232E-2</v>
      </c>
      <c r="Y45" s="268">
        <v>6.0100258732212232E-2</v>
      </c>
      <c r="Z45" s="268">
        <v>6.0100258732212232E-2</v>
      </c>
      <c r="AA45" s="268">
        <v>6.0100258732212232E-2</v>
      </c>
      <c r="AB45" s="268">
        <v>6.0100258732212232E-2</v>
      </c>
      <c r="AC45" s="268">
        <v>6.0100258732212232E-2</v>
      </c>
      <c r="AD45" s="268">
        <v>6.0100258732212232E-2</v>
      </c>
      <c r="AE45" s="268">
        <v>6.0100258732212232E-2</v>
      </c>
      <c r="AF45" s="268">
        <v>6.0100258732212232E-2</v>
      </c>
      <c r="AG45" s="268">
        <v>6.0100258732212232E-2</v>
      </c>
      <c r="AH45" s="268">
        <v>6.0100258732212232E-2</v>
      </c>
      <c r="AI45" s="268">
        <v>6.0100258732212232E-2</v>
      </c>
      <c r="AJ45" s="268">
        <v>6.0100258732212232E-2</v>
      </c>
      <c r="AK45" s="268">
        <v>6.0100258732212232E-2</v>
      </c>
      <c r="AL45" s="268">
        <v>6.0100258732212232E-2</v>
      </c>
      <c r="AM45" s="268">
        <v>6.0100258732212232E-2</v>
      </c>
      <c r="AN45" s="268">
        <v>6.0100258732212232E-2</v>
      </c>
      <c r="AO45" s="268">
        <v>6.0100258732212232E-2</v>
      </c>
      <c r="AP45" s="268">
        <v>6.0100258732212232E-2</v>
      </c>
      <c r="AQ45" s="268">
        <v>6.0100258732212232E-2</v>
      </c>
    </row>
    <row r="46" spans="1:43" s="259" customFormat="1" ht="15" thickBot="1" x14ac:dyDescent="0.35">
      <c r="A46" s="257" t="s">
        <v>6</v>
      </c>
      <c r="B46" s="258" t="s">
        <v>72</v>
      </c>
      <c r="C46" s="290" t="s">
        <v>322</v>
      </c>
      <c r="D46" s="260"/>
      <c r="E46" s="258" t="s">
        <v>7</v>
      </c>
      <c r="F46" s="258" t="s">
        <v>209</v>
      </c>
      <c r="G46" s="258" t="s">
        <v>216</v>
      </c>
      <c r="H46" s="261"/>
      <c r="I46" s="261"/>
      <c r="J46" s="261"/>
      <c r="K46" s="268">
        <v>0.52407400000000004</v>
      </c>
      <c r="L46" s="268">
        <v>0.522872</v>
      </c>
      <c r="M46" s="268">
        <v>0.52166999999999997</v>
      </c>
      <c r="N46" s="268">
        <v>0.51986699999999997</v>
      </c>
      <c r="O46" s="268">
        <v>0.52106924320828829</v>
      </c>
      <c r="P46" s="268">
        <v>0.52106924320828829</v>
      </c>
      <c r="Q46" s="268">
        <v>0.52106924320828829</v>
      </c>
      <c r="R46" s="270">
        <v>0.52106924320828829</v>
      </c>
      <c r="S46" s="268">
        <v>0.52076924320828832</v>
      </c>
      <c r="T46" s="268">
        <v>0.52046924320828836</v>
      </c>
      <c r="U46" s="268">
        <v>0.52016924320828839</v>
      </c>
      <c r="V46" s="268">
        <v>0.51986924320828842</v>
      </c>
      <c r="W46" s="268">
        <v>0.51956924320828846</v>
      </c>
      <c r="X46" s="268">
        <v>0.51926924320828849</v>
      </c>
      <c r="Y46" s="268">
        <v>0.51896924320828852</v>
      </c>
      <c r="Z46" s="268">
        <v>0.51866924320828856</v>
      </c>
      <c r="AA46" s="268">
        <v>0.51836924320828859</v>
      </c>
      <c r="AB46" s="268">
        <v>0.51806924320828862</v>
      </c>
      <c r="AC46" s="268">
        <v>0.51776924320828865</v>
      </c>
      <c r="AD46" s="268">
        <v>0.51746924320828869</v>
      </c>
      <c r="AE46" s="268">
        <v>0.51716924320828872</v>
      </c>
      <c r="AF46" s="268">
        <v>0.51686924320828875</v>
      </c>
      <c r="AG46" s="268">
        <v>0.51656924320828879</v>
      </c>
      <c r="AH46" s="268">
        <v>0.51626924320828882</v>
      </c>
      <c r="AI46" s="268">
        <v>0.51596924320828885</v>
      </c>
      <c r="AJ46" s="268">
        <v>0.51566924320828889</v>
      </c>
      <c r="AK46" s="268">
        <v>0.51536924320828892</v>
      </c>
      <c r="AL46" s="268">
        <v>0.51506924320828895</v>
      </c>
      <c r="AM46" s="268">
        <v>0.51476924320828898</v>
      </c>
      <c r="AN46" s="268">
        <v>0.51446924320828902</v>
      </c>
      <c r="AO46" s="268">
        <v>0.51416924320828905</v>
      </c>
      <c r="AP46" s="268">
        <v>0.51386924320828908</v>
      </c>
      <c r="AQ46" s="268">
        <v>0.51356924320828912</v>
      </c>
    </row>
    <row r="47" spans="1:43" s="259" customFormat="1" ht="15" hidden="1" thickBot="1" x14ac:dyDescent="0.35">
      <c r="A47" s="257" t="s">
        <v>6</v>
      </c>
      <c r="B47" s="258" t="s">
        <v>72</v>
      </c>
      <c r="C47" s="259" t="s">
        <v>219</v>
      </c>
      <c r="D47" s="260"/>
      <c r="E47" s="258" t="s">
        <v>7</v>
      </c>
      <c r="F47" s="258" t="s">
        <v>209</v>
      </c>
      <c r="G47" s="258" t="s">
        <v>216</v>
      </c>
      <c r="H47" s="261"/>
      <c r="I47" s="261"/>
      <c r="J47" s="261"/>
      <c r="K47" s="268">
        <v>0.98023499999999997</v>
      </c>
      <c r="L47" s="268">
        <v>0.99345700000000003</v>
      </c>
      <c r="M47" s="268">
        <v>1.000669</v>
      </c>
      <c r="N47" s="268">
        <v>1.0048760000000001</v>
      </c>
      <c r="O47" s="268">
        <v>1.0018713130659913</v>
      </c>
      <c r="P47" s="268">
        <v>1.0018713130659913</v>
      </c>
      <c r="Q47" s="268">
        <v>1.0018713130659913</v>
      </c>
      <c r="R47" s="270">
        <v>1.0018713130659913</v>
      </c>
      <c r="S47" s="268">
        <v>1.0043880005659913</v>
      </c>
      <c r="T47" s="268">
        <v>1.0069046880659913</v>
      </c>
      <c r="U47" s="268">
        <v>1.0094213755659913</v>
      </c>
      <c r="V47" s="268">
        <v>1.0119380630659913</v>
      </c>
      <c r="W47" s="268">
        <v>1.0144547505659913</v>
      </c>
      <c r="X47" s="268">
        <v>1.0169714380659913</v>
      </c>
      <c r="Y47" s="268">
        <v>1.0194881255659913</v>
      </c>
      <c r="Z47" s="268">
        <v>1.0220048130659913</v>
      </c>
      <c r="AA47" s="268">
        <v>1.0245215005659913</v>
      </c>
      <c r="AB47" s="268">
        <v>1.0270381880659913</v>
      </c>
      <c r="AC47" s="268">
        <v>1.0295548755659913</v>
      </c>
      <c r="AD47" s="268">
        <v>1.0320715630659913</v>
      </c>
      <c r="AE47" s="268">
        <v>1.0345882505659914</v>
      </c>
      <c r="AF47" s="268">
        <v>1.0371049380659914</v>
      </c>
      <c r="AG47" s="268">
        <v>1.0396216255659914</v>
      </c>
      <c r="AH47" s="268">
        <v>1.0421383130659914</v>
      </c>
      <c r="AI47" s="268">
        <v>1.0446550005659914</v>
      </c>
      <c r="AJ47" s="268">
        <v>1.0471716880659914</v>
      </c>
      <c r="AK47" s="268">
        <v>1.0496883755659914</v>
      </c>
      <c r="AL47" s="268">
        <v>1.0522050630659914</v>
      </c>
      <c r="AM47" s="268">
        <v>1.0547217505659914</v>
      </c>
      <c r="AN47" s="268">
        <v>1.0572384380659914</v>
      </c>
      <c r="AO47" s="268">
        <v>1.0597551255659914</v>
      </c>
      <c r="AP47" s="268">
        <v>1.0622718130659914</v>
      </c>
      <c r="AQ47" s="268">
        <v>1.0647885005659914</v>
      </c>
    </row>
    <row r="48" spans="1:43" s="259" customFormat="1" ht="15" hidden="1" thickBot="1" x14ac:dyDescent="0.35">
      <c r="A48" s="257" t="s">
        <v>6</v>
      </c>
      <c r="B48" s="258" t="s">
        <v>72</v>
      </c>
      <c r="C48" s="259" t="s">
        <v>323</v>
      </c>
      <c r="D48" s="260"/>
      <c r="E48" s="258" t="s">
        <v>7</v>
      </c>
      <c r="F48" s="258" t="s">
        <v>209</v>
      </c>
      <c r="G48" s="258" t="s">
        <v>216</v>
      </c>
      <c r="H48" s="261"/>
      <c r="I48" s="261"/>
      <c r="J48" s="261"/>
      <c r="K48" s="268">
        <v>0.19953299999999999</v>
      </c>
      <c r="L48" s="268">
        <v>0.19652800000000001</v>
      </c>
      <c r="M48" s="268">
        <v>0.19652800000000001</v>
      </c>
      <c r="N48" s="268">
        <v>0.195326</v>
      </c>
      <c r="O48" s="268">
        <v>0.18931581500646741</v>
      </c>
      <c r="P48" s="268">
        <v>0.18931581500646741</v>
      </c>
      <c r="Q48" s="268">
        <v>0.18931581500646741</v>
      </c>
      <c r="R48" s="270">
        <v>0.18931581500646741</v>
      </c>
      <c r="S48" s="268">
        <v>0.18954119000646741</v>
      </c>
      <c r="T48" s="268">
        <v>0.18976656500646741</v>
      </c>
      <c r="U48" s="268">
        <v>0.18999194000646741</v>
      </c>
      <c r="V48" s="268">
        <v>0.19021731500646741</v>
      </c>
      <c r="W48" s="268">
        <v>0.19044269000646741</v>
      </c>
      <c r="X48" s="268">
        <v>0.19066806500646741</v>
      </c>
      <c r="Y48" s="268">
        <v>0.19089344000646741</v>
      </c>
      <c r="Z48" s="268">
        <v>0.19111881500646741</v>
      </c>
      <c r="AA48" s="268">
        <v>0.19134419000646741</v>
      </c>
      <c r="AB48" s="268">
        <v>0.19156956500646741</v>
      </c>
      <c r="AC48" s="268">
        <v>0.19179494000646741</v>
      </c>
      <c r="AD48" s="268">
        <v>0.19202031500646741</v>
      </c>
      <c r="AE48" s="268">
        <v>0.19224569000646741</v>
      </c>
      <c r="AF48" s="268">
        <v>0.19247106500646741</v>
      </c>
      <c r="AG48" s="268">
        <v>0.19269644000646741</v>
      </c>
      <c r="AH48" s="268">
        <v>0.19292181500646741</v>
      </c>
      <c r="AI48" s="268">
        <v>0.19314719000646741</v>
      </c>
      <c r="AJ48" s="268">
        <v>0.19337256500646741</v>
      </c>
      <c r="AK48" s="268">
        <v>0.19359794000646741</v>
      </c>
      <c r="AL48" s="268">
        <v>0.19382331500646741</v>
      </c>
      <c r="AM48" s="268">
        <v>0.19404869000646741</v>
      </c>
      <c r="AN48" s="268">
        <v>0.19427406500646741</v>
      </c>
      <c r="AO48" s="268">
        <v>0.19449944000646741</v>
      </c>
      <c r="AP48" s="268">
        <v>0.19472481500646741</v>
      </c>
      <c r="AQ48" s="268">
        <v>0.19495019000646741</v>
      </c>
    </row>
    <row r="49" spans="1:43" s="259" customFormat="1" ht="15" hidden="1" thickBot="1" x14ac:dyDescent="0.35">
      <c r="A49" s="257" t="s">
        <v>6</v>
      </c>
      <c r="B49" s="258" t="s">
        <v>72</v>
      </c>
      <c r="C49" s="259" t="s">
        <v>324</v>
      </c>
      <c r="D49" s="260"/>
      <c r="E49" s="258" t="s">
        <v>7</v>
      </c>
      <c r="F49" s="258" t="s">
        <v>209</v>
      </c>
      <c r="G49" s="258" t="s">
        <v>216</v>
      </c>
      <c r="H49" s="261"/>
      <c r="I49" s="261"/>
      <c r="J49" s="261"/>
      <c r="K49" s="268">
        <v>2.4039999999999999E-3</v>
      </c>
      <c r="L49" s="268">
        <v>2.4039999999999999E-3</v>
      </c>
      <c r="M49" s="268">
        <v>1.8029999999999999E-3</v>
      </c>
      <c r="N49" s="268">
        <v>1.8029999999999999E-3</v>
      </c>
      <c r="O49" s="268">
        <v>1.8030077619663647E-3</v>
      </c>
      <c r="P49" s="268">
        <v>1.8030077619663647E-3</v>
      </c>
      <c r="Q49" s="268">
        <v>1.8030077619663647E-3</v>
      </c>
      <c r="R49" s="270">
        <v>1.8030077619663647E-3</v>
      </c>
      <c r="S49" s="268">
        <v>1.7654452619663647E-3</v>
      </c>
      <c r="T49" s="268">
        <v>1.7278827619663646E-3</v>
      </c>
      <c r="U49" s="268">
        <v>1.6903202619663645E-3</v>
      </c>
      <c r="V49" s="268">
        <v>1.6527577619663645E-3</v>
      </c>
      <c r="W49" s="268">
        <v>1.6151952619663644E-3</v>
      </c>
      <c r="X49" s="268">
        <v>1.5776327619663644E-3</v>
      </c>
      <c r="Y49" s="268">
        <v>1.5400702619663643E-3</v>
      </c>
      <c r="Z49" s="268">
        <v>1.5025077619663643E-3</v>
      </c>
      <c r="AA49" s="268">
        <v>1.4649452619663642E-3</v>
      </c>
      <c r="AB49" s="268">
        <v>1.4273827619663642E-3</v>
      </c>
      <c r="AC49" s="268">
        <v>1.3898202619663641E-3</v>
      </c>
      <c r="AD49" s="268">
        <v>1.3522577619663641E-3</v>
      </c>
      <c r="AE49" s="268">
        <v>1.314695261966364E-3</v>
      </c>
      <c r="AF49" s="268">
        <v>1.277132761966364E-3</v>
      </c>
      <c r="AG49" s="268">
        <v>1.2395702619663639E-3</v>
      </c>
      <c r="AH49" s="268">
        <v>1.2020077619663639E-3</v>
      </c>
      <c r="AI49" s="268">
        <v>1.1644452619663638E-3</v>
      </c>
      <c r="AJ49" s="268">
        <v>1.1268827619663638E-3</v>
      </c>
      <c r="AK49" s="268">
        <v>1.0893202619663637E-3</v>
      </c>
      <c r="AL49" s="268">
        <v>1.0517577619663637E-3</v>
      </c>
      <c r="AM49" s="268">
        <v>1.0141952619663636E-3</v>
      </c>
      <c r="AN49" s="268">
        <v>9.7663276196636355E-4</v>
      </c>
      <c r="AO49" s="268">
        <v>9.390702619663635E-4</v>
      </c>
      <c r="AP49" s="268">
        <v>9.0150776196636345E-4</v>
      </c>
      <c r="AQ49" s="268">
        <v>8.6394526196636339E-4</v>
      </c>
    </row>
    <row r="50" spans="1:43" s="259" customFormat="1" ht="15" hidden="1" thickBot="1" x14ac:dyDescent="0.35">
      <c r="A50" s="257" t="s">
        <v>6</v>
      </c>
      <c r="B50" s="258" t="s">
        <v>72</v>
      </c>
      <c r="C50" s="259" t="s">
        <v>221</v>
      </c>
      <c r="D50" s="260"/>
      <c r="E50" s="258" t="s">
        <v>7</v>
      </c>
      <c r="F50" s="258" t="s">
        <v>209</v>
      </c>
      <c r="G50" s="258" t="s">
        <v>216</v>
      </c>
      <c r="H50" s="261"/>
      <c r="I50" s="261"/>
      <c r="J50" s="261"/>
      <c r="K50" s="268">
        <v>1.4880819999999999</v>
      </c>
      <c r="L50" s="268">
        <v>1.5229410000000001</v>
      </c>
      <c r="M50" s="268">
        <v>1.5704199999999999</v>
      </c>
      <c r="N50" s="268">
        <v>1.619702</v>
      </c>
      <c r="O50" s="268">
        <v>1.641939068564088</v>
      </c>
      <c r="P50" s="268">
        <v>1.641939068564088</v>
      </c>
      <c r="Q50" s="268">
        <v>1.641939068564088</v>
      </c>
      <c r="R50" s="270">
        <v>1.641939068564088</v>
      </c>
      <c r="S50" s="268">
        <v>1.652832256064088</v>
      </c>
      <c r="T50" s="268">
        <v>1.663725443564088</v>
      </c>
      <c r="U50" s="268">
        <v>1.674618631064088</v>
      </c>
      <c r="V50" s="268">
        <v>1.685511818564088</v>
      </c>
      <c r="W50" s="268">
        <v>1.6964050060640881</v>
      </c>
      <c r="X50" s="268">
        <v>1.7072981935640881</v>
      </c>
      <c r="Y50" s="268">
        <v>1.7181913810640881</v>
      </c>
      <c r="Z50" s="268">
        <v>1.7290845685640881</v>
      </c>
      <c r="AA50" s="268">
        <v>1.7399777560640881</v>
      </c>
      <c r="AB50" s="268">
        <v>1.7508709435640881</v>
      </c>
      <c r="AC50" s="268">
        <v>1.7617641310640881</v>
      </c>
      <c r="AD50" s="268">
        <v>1.7726573185640881</v>
      </c>
      <c r="AE50" s="268">
        <v>1.7835505060640882</v>
      </c>
      <c r="AF50" s="268">
        <v>1.7944436935640882</v>
      </c>
      <c r="AG50" s="268">
        <v>1.8053368810640882</v>
      </c>
      <c r="AH50" s="268">
        <v>1.8162300685640882</v>
      </c>
      <c r="AI50" s="268">
        <v>1.8271232560640882</v>
      </c>
      <c r="AJ50" s="268">
        <v>1.8380164435640882</v>
      </c>
      <c r="AK50" s="268">
        <v>1.8489096310640882</v>
      </c>
      <c r="AL50" s="268">
        <v>1.8598028185640882</v>
      </c>
      <c r="AM50" s="268">
        <v>1.8706960060640883</v>
      </c>
      <c r="AN50" s="268">
        <v>1.8815891935640883</v>
      </c>
      <c r="AO50" s="268">
        <v>1.8924823810640883</v>
      </c>
      <c r="AP50" s="268">
        <v>1.9033755685640883</v>
      </c>
      <c r="AQ50" s="268">
        <v>1.9142687560640883</v>
      </c>
    </row>
    <row r="51" spans="1:43" s="259" customFormat="1" ht="15" hidden="1" thickBot="1" x14ac:dyDescent="0.35">
      <c r="A51" s="257" t="s">
        <v>6</v>
      </c>
      <c r="B51" s="258" t="s">
        <v>72</v>
      </c>
      <c r="C51" s="259" t="s">
        <v>325</v>
      </c>
      <c r="D51" s="260"/>
      <c r="E51" s="258" t="s">
        <v>7</v>
      </c>
      <c r="F51" s="258" t="s">
        <v>209</v>
      </c>
      <c r="G51" s="258" t="s">
        <v>216</v>
      </c>
      <c r="H51" s="261"/>
      <c r="I51" s="261"/>
      <c r="J51" s="261"/>
      <c r="K51" s="268">
        <v>1.4772639999999999</v>
      </c>
      <c r="L51" s="268">
        <v>1.4754609999999999</v>
      </c>
      <c r="M51" s="268">
        <v>1.4874810000000001</v>
      </c>
      <c r="N51" s="268">
        <v>1.4856780000000001</v>
      </c>
      <c r="O51" s="268">
        <v>1.5073144890039278</v>
      </c>
      <c r="P51" s="268">
        <v>1.5073144890039278</v>
      </c>
      <c r="Q51" s="268">
        <v>1.5073144890039278</v>
      </c>
      <c r="R51" s="270">
        <v>1.5073144890039278</v>
      </c>
      <c r="S51" s="268">
        <v>1.5073144890039278</v>
      </c>
      <c r="T51" s="268">
        <v>1.5073144890039278</v>
      </c>
      <c r="U51" s="268">
        <v>1.5073144890039278</v>
      </c>
      <c r="V51" s="268">
        <v>1.5073144890039278</v>
      </c>
      <c r="W51" s="268">
        <v>1.5073144890039278</v>
      </c>
      <c r="X51" s="268">
        <v>1.5073144890039278</v>
      </c>
      <c r="Y51" s="268">
        <v>1.5019928015036308</v>
      </c>
      <c r="Z51" s="268">
        <v>1.5012039890036328</v>
      </c>
      <c r="AA51" s="268">
        <v>1.5004151765036331</v>
      </c>
      <c r="AB51" s="268">
        <v>1.4996263640036298</v>
      </c>
      <c r="AC51" s="268">
        <v>1.4988375515036318</v>
      </c>
      <c r="AD51" s="268">
        <v>1.4980487390036321</v>
      </c>
      <c r="AE51" s="268">
        <v>1.4972599265036324</v>
      </c>
      <c r="AF51" s="268">
        <v>1.4964711140036309</v>
      </c>
      <c r="AG51" s="268">
        <v>1.4956823015036311</v>
      </c>
      <c r="AH51" s="268">
        <v>1.4948934890036314</v>
      </c>
      <c r="AI51" s="268">
        <v>1.4941046765036334</v>
      </c>
      <c r="AJ51" s="268">
        <v>1.4933158640036319</v>
      </c>
      <c r="AK51" s="268">
        <v>1.4925270515036304</v>
      </c>
      <c r="AL51" s="268">
        <v>1.4917382390036324</v>
      </c>
      <c r="AM51" s="268">
        <v>1.4909494265036327</v>
      </c>
      <c r="AN51" s="268">
        <v>1.490160614003633</v>
      </c>
      <c r="AO51" s="268">
        <v>1.4893718015036315</v>
      </c>
      <c r="AP51" s="268">
        <v>1.4885829890036317</v>
      </c>
      <c r="AQ51" s="268">
        <v>1.487794176503632</v>
      </c>
    </row>
    <row r="52" spans="1:43" s="259" customFormat="1" ht="15" hidden="1" thickBot="1" x14ac:dyDescent="0.35">
      <c r="A52" s="257" t="s">
        <v>6</v>
      </c>
      <c r="B52" s="258" t="s">
        <v>72</v>
      </c>
      <c r="C52" s="259" t="s">
        <v>222</v>
      </c>
      <c r="D52" s="260"/>
      <c r="E52" s="258" t="s">
        <v>7</v>
      </c>
      <c r="F52" s="258" t="s">
        <v>209</v>
      </c>
      <c r="G52" s="258" t="s">
        <v>216</v>
      </c>
      <c r="H52" s="261"/>
      <c r="I52" s="261"/>
      <c r="J52" s="261"/>
      <c r="K52" s="268">
        <v>0.28788000000000002</v>
      </c>
      <c r="L52" s="268">
        <v>0.28848099999999999</v>
      </c>
      <c r="M52" s="268">
        <v>0.28727900000000001</v>
      </c>
      <c r="N52" s="268">
        <v>0.28727900000000001</v>
      </c>
      <c r="O52" s="268">
        <v>0.28547622897800717</v>
      </c>
      <c r="P52" s="268">
        <v>0.28547622897800717</v>
      </c>
      <c r="Q52" s="268">
        <v>0.28547622897800717</v>
      </c>
      <c r="R52" s="270">
        <v>0.28547622897800717</v>
      </c>
      <c r="S52" s="268">
        <v>0.28547622897800717</v>
      </c>
      <c r="T52" s="268">
        <v>0.28547622897800717</v>
      </c>
      <c r="U52" s="268">
        <v>0.28547622897800717</v>
      </c>
      <c r="V52" s="268">
        <v>0.28547622897800717</v>
      </c>
      <c r="W52" s="268">
        <v>0.28547622897800717</v>
      </c>
      <c r="X52" s="268">
        <v>0.28547622897800717</v>
      </c>
      <c r="Y52" s="268">
        <v>0.28547622897800717</v>
      </c>
      <c r="Z52" s="268">
        <v>0.28547622897800717</v>
      </c>
      <c r="AA52" s="268">
        <v>0.28547622897800717</v>
      </c>
      <c r="AB52" s="268">
        <v>0.28547622897800717</v>
      </c>
      <c r="AC52" s="268">
        <v>0.28547622897800717</v>
      </c>
      <c r="AD52" s="268">
        <v>0.28547622897800717</v>
      </c>
      <c r="AE52" s="268">
        <v>0.28547622897800717</v>
      </c>
      <c r="AF52" s="268">
        <v>0.28547622897800717</v>
      </c>
      <c r="AG52" s="268">
        <v>0.28547622897800717</v>
      </c>
      <c r="AH52" s="268">
        <v>0.28547622897800717</v>
      </c>
      <c r="AI52" s="268">
        <v>0.28547622897800717</v>
      </c>
      <c r="AJ52" s="268">
        <v>0.28547622897800717</v>
      </c>
      <c r="AK52" s="268">
        <v>0.28547622897800717</v>
      </c>
      <c r="AL52" s="268">
        <v>0.28547622897800717</v>
      </c>
      <c r="AM52" s="268">
        <v>0.28547622897800717</v>
      </c>
      <c r="AN52" s="268">
        <v>0.28547622897800717</v>
      </c>
      <c r="AO52" s="268">
        <v>0.28547622897800717</v>
      </c>
      <c r="AP52" s="268">
        <v>0.28547622897800717</v>
      </c>
      <c r="AQ52" s="268">
        <v>0.28547622897800717</v>
      </c>
    </row>
    <row r="53" spans="1:43" s="259" customFormat="1" ht="15" hidden="1" thickBot="1" x14ac:dyDescent="0.35">
      <c r="A53" s="257" t="s">
        <v>6</v>
      </c>
      <c r="B53" s="258" t="s">
        <v>72</v>
      </c>
      <c r="C53" s="259" t="s">
        <v>326</v>
      </c>
      <c r="D53" s="260"/>
      <c r="E53" s="258" t="s">
        <v>7</v>
      </c>
      <c r="F53" s="258" t="s">
        <v>209</v>
      </c>
      <c r="G53" s="258" t="s">
        <v>216</v>
      </c>
      <c r="H53" s="261"/>
      <c r="I53" s="261"/>
      <c r="J53" s="261"/>
      <c r="K53" s="268">
        <v>9.9165000000000003E-2</v>
      </c>
      <c r="L53" s="268">
        <v>0.100367</v>
      </c>
      <c r="M53" s="268">
        <v>0.10818</v>
      </c>
      <c r="N53" s="268">
        <v>0.110584</v>
      </c>
      <c r="O53" s="268">
        <v>0.1111854786545922</v>
      </c>
      <c r="P53" s="268">
        <v>0.1111854786545922</v>
      </c>
      <c r="Q53" s="268">
        <v>0.1111854786545922</v>
      </c>
      <c r="R53" s="270">
        <v>0.1111854786545922</v>
      </c>
      <c r="S53" s="268">
        <v>0.1111854786545922</v>
      </c>
      <c r="T53" s="268">
        <v>0.1111854786545922</v>
      </c>
      <c r="U53" s="268">
        <v>0.1111854786545922</v>
      </c>
      <c r="V53" s="268">
        <v>0.1111854786545922</v>
      </c>
      <c r="W53" s="268">
        <v>0.1111854786545922</v>
      </c>
      <c r="X53" s="268">
        <v>0.1111854786545922</v>
      </c>
      <c r="Y53" s="268">
        <v>0.1111854786545922</v>
      </c>
      <c r="Z53" s="268">
        <v>0.1111854786545922</v>
      </c>
      <c r="AA53" s="268">
        <v>0.1111854786545922</v>
      </c>
      <c r="AB53" s="268">
        <v>0.1111854786545922</v>
      </c>
      <c r="AC53" s="268">
        <v>0.1111854786545922</v>
      </c>
      <c r="AD53" s="268">
        <v>0.1111854786545922</v>
      </c>
      <c r="AE53" s="268">
        <v>0.1111854786545922</v>
      </c>
      <c r="AF53" s="268">
        <v>0.1111854786545922</v>
      </c>
      <c r="AG53" s="268">
        <v>0.1111854786545922</v>
      </c>
      <c r="AH53" s="268">
        <v>0.1111854786545922</v>
      </c>
      <c r="AI53" s="268">
        <v>0.1111854786545922</v>
      </c>
      <c r="AJ53" s="268">
        <v>0.1111854786545922</v>
      </c>
      <c r="AK53" s="268">
        <v>0.1111854786545922</v>
      </c>
      <c r="AL53" s="268">
        <v>0.1111854786545922</v>
      </c>
      <c r="AM53" s="268">
        <v>0.1111854786545922</v>
      </c>
      <c r="AN53" s="268">
        <v>0.1111854786545922</v>
      </c>
      <c r="AO53" s="268">
        <v>0.1111854786545922</v>
      </c>
      <c r="AP53" s="268">
        <v>0.1111854786545922</v>
      </c>
      <c r="AQ53" s="268">
        <v>0.1111854786545922</v>
      </c>
    </row>
    <row r="54" spans="1:43" s="259" customFormat="1" ht="15" hidden="1" thickBot="1" x14ac:dyDescent="0.35">
      <c r="A54" s="257" t="s">
        <v>6</v>
      </c>
      <c r="B54" s="258" t="s">
        <v>72</v>
      </c>
      <c r="C54" s="259" t="s">
        <v>223</v>
      </c>
      <c r="D54" s="260"/>
      <c r="E54" s="258" t="s">
        <v>7</v>
      </c>
      <c r="F54" s="258" t="s">
        <v>209</v>
      </c>
      <c r="G54" s="258" t="s">
        <v>216</v>
      </c>
      <c r="H54" s="261"/>
      <c r="I54" s="261"/>
      <c r="J54" s="261"/>
      <c r="K54" s="268">
        <v>0.15746299999999999</v>
      </c>
      <c r="L54" s="268">
        <v>0.15926599999999999</v>
      </c>
      <c r="M54" s="268">
        <v>0.16287199999999999</v>
      </c>
      <c r="N54" s="268">
        <v>0.164074</v>
      </c>
      <c r="O54" s="268">
        <v>0.16767972186287117</v>
      </c>
      <c r="P54" s="268">
        <v>0.16767972186287117</v>
      </c>
      <c r="Q54" s="268">
        <v>0.16767972186287117</v>
      </c>
      <c r="R54" s="270">
        <v>0.16767972186287117</v>
      </c>
      <c r="S54" s="268">
        <v>0.16767972186287117</v>
      </c>
      <c r="T54" s="268">
        <v>0.16767972186287117</v>
      </c>
      <c r="U54" s="268">
        <v>0.16767972186287117</v>
      </c>
      <c r="V54" s="268">
        <v>0.16767972186287117</v>
      </c>
      <c r="W54" s="268">
        <v>0.16767972186287117</v>
      </c>
      <c r="X54" s="268">
        <v>0.16767972186287117</v>
      </c>
      <c r="Y54" s="268">
        <v>0.16767972186287117</v>
      </c>
      <c r="Z54" s="268">
        <v>0.16767972186287117</v>
      </c>
      <c r="AA54" s="268">
        <v>0.16767972186287117</v>
      </c>
      <c r="AB54" s="268">
        <v>0.16767972186287117</v>
      </c>
      <c r="AC54" s="268">
        <v>0.16767972186287117</v>
      </c>
      <c r="AD54" s="268">
        <v>0.16767972186287117</v>
      </c>
      <c r="AE54" s="268">
        <v>0.16767972186287117</v>
      </c>
      <c r="AF54" s="268">
        <v>0.16767972186287117</v>
      </c>
      <c r="AG54" s="268">
        <v>0.16767972186287117</v>
      </c>
      <c r="AH54" s="268">
        <v>0.16767972186287117</v>
      </c>
      <c r="AI54" s="268">
        <v>0.16767972186287117</v>
      </c>
      <c r="AJ54" s="268">
        <v>0.16767972186287117</v>
      </c>
      <c r="AK54" s="268">
        <v>0.16767972186287117</v>
      </c>
      <c r="AL54" s="268">
        <v>0.16767972186287117</v>
      </c>
      <c r="AM54" s="268">
        <v>0.16767972186287117</v>
      </c>
      <c r="AN54" s="268">
        <v>0.16767972186287117</v>
      </c>
      <c r="AO54" s="268">
        <v>0.16767972186287117</v>
      </c>
      <c r="AP54" s="268">
        <v>0.16767972186287117</v>
      </c>
      <c r="AQ54" s="268">
        <v>0.16767972186287117</v>
      </c>
    </row>
    <row r="55" spans="1:43" s="259" customFormat="1" ht="15" hidden="1" thickBot="1" x14ac:dyDescent="0.35">
      <c r="A55" s="257" t="s">
        <v>6</v>
      </c>
      <c r="B55" s="258" t="s">
        <v>72</v>
      </c>
      <c r="C55" s="259" t="s">
        <v>327</v>
      </c>
      <c r="D55" s="260"/>
      <c r="E55" s="258" t="s">
        <v>7</v>
      </c>
      <c r="F55" s="258" t="s">
        <v>209</v>
      </c>
      <c r="G55" s="258" t="s">
        <v>216</v>
      </c>
      <c r="H55" s="261"/>
      <c r="I55" s="261"/>
      <c r="J55" s="261"/>
      <c r="K55" s="268">
        <v>4.8079999999999998E-3</v>
      </c>
      <c r="L55" s="268">
        <v>4.8079999999999998E-3</v>
      </c>
      <c r="M55" s="268">
        <v>4.8079999999999998E-3</v>
      </c>
      <c r="N55" s="268">
        <v>4.8079999999999998E-3</v>
      </c>
      <c r="O55" s="268">
        <v>5.409023285899095E-3</v>
      </c>
      <c r="P55" s="268">
        <v>5.409023285899095E-3</v>
      </c>
      <c r="Q55" s="268">
        <v>5.409023285899095E-3</v>
      </c>
      <c r="R55" s="270">
        <v>5.409023285899095E-3</v>
      </c>
      <c r="S55" s="268">
        <v>5.409023285899095E-3</v>
      </c>
      <c r="T55" s="268">
        <v>5.409023285899095E-3</v>
      </c>
      <c r="U55" s="268">
        <v>5.409023285899095E-3</v>
      </c>
      <c r="V55" s="268">
        <v>5.409023285899095E-3</v>
      </c>
      <c r="W55" s="268">
        <v>5.409023285899095E-3</v>
      </c>
      <c r="X55" s="268">
        <v>5.409023285899095E-3</v>
      </c>
      <c r="Y55" s="268">
        <v>5.409023285899095E-3</v>
      </c>
      <c r="Z55" s="268">
        <v>5.409023285899095E-3</v>
      </c>
      <c r="AA55" s="268">
        <v>5.409023285899095E-3</v>
      </c>
      <c r="AB55" s="268">
        <v>5.409023285899095E-3</v>
      </c>
      <c r="AC55" s="268">
        <v>5.409023285899095E-3</v>
      </c>
      <c r="AD55" s="268">
        <v>5.409023285899095E-3</v>
      </c>
      <c r="AE55" s="268">
        <v>5.409023285899095E-3</v>
      </c>
      <c r="AF55" s="268">
        <v>5.409023285899095E-3</v>
      </c>
      <c r="AG55" s="268">
        <v>5.409023285899095E-3</v>
      </c>
      <c r="AH55" s="268">
        <v>5.409023285899095E-3</v>
      </c>
      <c r="AI55" s="268">
        <v>5.409023285899095E-3</v>
      </c>
      <c r="AJ55" s="268">
        <v>5.409023285899095E-3</v>
      </c>
      <c r="AK55" s="268">
        <v>5.409023285899095E-3</v>
      </c>
      <c r="AL55" s="268">
        <v>5.409023285899095E-3</v>
      </c>
      <c r="AM55" s="268">
        <v>5.409023285899095E-3</v>
      </c>
      <c r="AN55" s="268">
        <v>5.409023285899095E-3</v>
      </c>
      <c r="AO55" s="268">
        <v>5.409023285899095E-3</v>
      </c>
      <c r="AP55" s="268">
        <v>5.409023285899095E-3</v>
      </c>
      <c r="AQ55" s="268">
        <v>5.409023285899095E-3</v>
      </c>
    </row>
    <row r="56" spans="1:43" s="259" customFormat="1" ht="15" thickBot="1" x14ac:dyDescent="0.35">
      <c r="A56" s="257" t="s">
        <v>6</v>
      </c>
      <c r="B56" s="258" t="s">
        <v>72</v>
      </c>
      <c r="C56" s="178" t="s">
        <v>328</v>
      </c>
      <c r="D56" s="260"/>
      <c r="E56" s="258" t="s">
        <v>7</v>
      </c>
      <c r="F56" s="258" t="s">
        <v>209</v>
      </c>
      <c r="G56" s="258" t="s">
        <v>216</v>
      </c>
      <c r="H56" s="261"/>
      <c r="I56" s="261"/>
      <c r="J56" s="261"/>
      <c r="K56" s="266">
        <v>6.4371639999999992</v>
      </c>
      <c r="L56" s="266">
        <v>6.3902859999999997</v>
      </c>
      <c r="M56" s="266">
        <v>6.3139589999999997</v>
      </c>
      <c r="N56" s="266">
        <v>6.2592669999999986</v>
      </c>
      <c r="O56" s="266">
        <v>6.2220058538164844</v>
      </c>
      <c r="P56" s="266">
        <v>6.2220058538164844</v>
      </c>
      <c r="Q56" s="266">
        <v>6.2220058538164844</v>
      </c>
      <c r="R56" s="270">
        <v>6.2220058538164844</v>
      </c>
      <c r="S56" s="266">
        <v>6.2092058538164849</v>
      </c>
      <c r="T56" s="266">
        <v>6.1964058538164846</v>
      </c>
      <c r="U56" s="266">
        <v>6.1836058538164851</v>
      </c>
      <c r="V56" s="266">
        <v>6.1708058538164847</v>
      </c>
      <c r="W56" s="266">
        <v>6.1580058538164852</v>
      </c>
      <c r="X56" s="266">
        <v>6.1452058538164858</v>
      </c>
      <c r="Y56" s="266">
        <v>6.1324058538164845</v>
      </c>
      <c r="Z56" s="266">
        <v>6.1196058538164859</v>
      </c>
      <c r="AA56" s="266">
        <v>6.1068058538164856</v>
      </c>
      <c r="AB56" s="266">
        <v>6.094005853816487</v>
      </c>
      <c r="AC56" s="266">
        <v>6.0812058538164857</v>
      </c>
      <c r="AD56" s="266">
        <v>6.0684058538164853</v>
      </c>
      <c r="AE56" s="266">
        <v>6.0556058538164867</v>
      </c>
      <c r="AF56" s="266">
        <v>6.0428058538164864</v>
      </c>
      <c r="AG56" s="266">
        <v>6.030005853816486</v>
      </c>
      <c r="AH56" s="266">
        <v>6.0172058538164865</v>
      </c>
      <c r="AI56" s="266">
        <v>6.0044058538164871</v>
      </c>
      <c r="AJ56" s="266">
        <v>5.9916058538164876</v>
      </c>
      <c r="AK56" s="266">
        <v>5.9788058538164872</v>
      </c>
      <c r="AL56" s="266">
        <v>5.966005853816486</v>
      </c>
      <c r="AM56" s="266">
        <v>5.9532058538164883</v>
      </c>
      <c r="AN56" s="266">
        <v>5.940405853816487</v>
      </c>
      <c r="AO56" s="266">
        <v>5.9276058538164875</v>
      </c>
      <c r="AP56" s="266">
        <v>5.9148058538164872</v>
      </c>
      <c r="AQ56" s="266">
        <v>5.9020058538164886</v>
      </c>
    </row>
    <row r="57" spans="1:43" s="259" customFormat="1" ht="15" thickBot="1" x14ac:dyDescent="0.35">
      <c r="A57" s="257" t="s">
        <v>6</v>
      </c>
      <c r="B57" s="258" t="s">
        <v>72</v>
      </c>
      <c r="C57" s="178" t="s">
        <v>224</v>
      </c>
      <c r="D57" s="260"/>
      <c r="E57" s="258" t="s">
        <v>7</v>
      </c>
      <c r="F57" s="258" t="s">
        <v>209</v>
      </c>
      <c r="G57" s="258" t="s">
        <v>216</v>
      </c>
      <c r="H57" s="261"/>
      <c r="I57" s="261"/>
      <c r="J57" s="261"/>
      <c r="K57" s="266">
        <v>1.5E-3</v>
      </c>
      <c r="L57" s="266">
        <v>1.5E-3</v>
      </c>
      <c r="M57" s="266">
        <v>1.5E-3</v>
      </c>
      <c r="N57" s="266">
        <v>1.5E-3</v>
      </c>
      <c r="O57" s="266">
        <v>1.5E-3</v>
      </c>
      <c r="P57" s="266">
        <v>1.5E-3</v>
      </c>
      <c r="Q57" s="266">
        <v>1.5E-3</v>
      </c>
      <c r="R57" s="270">
        <v>1.5E-3</v>
      </c>
      <c r="S57" s="266">
        <v>1.5E-3</v>
      </c>
      <c r="T57" s="266">
        <v>1.5E-3</v>
      </c>
      <c r="U57" s="266">
        <v>1.5E-3</v>
      </c>
      <c r="V57" s="266">
        <v>1.5E-3</v>
      </c>
      <c r="W57" s="266">
        <v>1.5E-3</v>
      </c>
      <c r="X57" s="266">
        <v>1.5E-3</v>
      </c>
      <c r="Y57" s="266">
        <v>1.5E-3</v>
      </c>
      <c r="Z57" s="266">
        <v>1.5E-3</v>
      </c>
      <c r="AA57" s="266">
        <v>1.5E-3</v>
      </c>
      <c r="AB57" s="266">
        <v>1.5E-3</v>
      </c>
      <c r="AC57" s="266">
        <v>1.5E-3</v>
      </c>
      <c r="AD57" s="266">
        <v>1.5E-3</v>
      </c>
      <c r="AE57" s="266">
        <v>1.5E-3</v>
      </c>
      <c r="AF57" s="266">
        <v>1.5E-3</v>
      </c>
      <c r="AG57" s="266">
        <v>1.5E-3</v>
      </c>
      <c r="AH57" s="266">
        <v>1.5E-3</v>
      </c>
      <c r="AI57" s="266">
        <v>1.5E-3</v>
      </c>
      <c r="AJ57" s="266">
        <v>1.5E-3</v>
      </c>
      <c r="AK57" s="266">
        <v>1.5E-3</v>
      </c>
      <c r="AL57" s="266">
        <v>1.5E-3</v>
      </c>
      <c r="AM57" s="266">
        <v>1.5E-3</v>
      </c>
      <c r="AN57" s="266">
        <v>1.5E-3</v>
      </c>
      <c r="AO57" s="266">
        <v>1.5E-3</v>
      </c>
      <c r="AP57" s="266">
        <v>1.5E-3</v>
      </c>
      <c r="AQ57" s="266">
        <v>1.5E-3</v>
      </c>
    </row>
    <row r="58" spans="1:43" s="264" customFormat="1" ht="15" thickBot="1" x14ac:dyDescent="0.35">
      <c r="A58" s="262" t="s">
        <v>6</v>
      </c>
      <c r="B58" s="263" t="s">
        <v>72</v>
      </c>
      <c r="C58" s="178" t="s">
        <v>329</v>
      </c>
      <c r="D58" s="263" t="s">
        <v>211</v>
      </c>
      <c r="E58" s="263" t="s">
        <v>7</v>
      </c>
      <c r="F58" s="263" t="s">
        <v>209</v>
      </c>
      <c r="G58" s="263" t="s">
        <v>216</v>
      </c>
      <c r="H58" s="263" t="s">
        <v>211</v>
      </c>
      <c r="I58" s="263" t="s">
        <v>211</v>
      </c>
      <c r="J58" s="263" t="s">
        <v>211</v>
      </c>
      <c r="K58" s="267">
        <v>1.43E-2</v>
      </c>
      <c r="L58" s="267">
        <v>1.43E-2</v>
      </c>
      <c r="M58" s="267">
        <v>1.43E-2</v>
      </c>
      <c r="N58" s="267">
        <v>1.43E-2</v>
      </c>
      <c r="O58" s="267">
        <v>1.43E-2</v>
      </c>
      <c r="P58" s="267">
        <v>1.43E-2</v>
      </c>
      <c r="Q58" s="267">
        <v>1.43E-2</v>
      </c>
      <c r="R58" s="270">
        <v>1.43E-2</v>
      </c>
      <c r="S58" s="267">
        <v>1.43E-2</v>
      </c>
      <c r="T58" s="267">
        <v>1.43E-2</v>
      </c>
      <c r="U58" s="267">
        <v>1.43E-2</v>
      </c>
      <c r="V58" s="267">
        <v>1.43E-2</v>
      </c>
      <c r="W58" s="267">
        <v>1.43E-2</v>
      </c>
      <c r="X58" s="267">
        <v>1.43E-2</v>
      </c>
      <c r="Y58" s="267">
        <v>1.43E-2</v>
      </c>
      <c r="Z58" s="267">
        <v>1.43E-2</v>
      </c>
      <c r="AA58" s="267">
        <v>1.43E-2</v>
      </c>
      <c r="AB58" s="267">
        <v>1.43E-2</v>
      </c>
      <c r="AC58" s="267">
        <v>1.43E-2</v>
      </c>
      <c r="AD58" s="267">
        <v>1.43E-2</v>
      </c>
      <c r="AE58" s="267">
        <v>1.43E-2</v>
      </c>
      <c r="AF58" s="267">
        <v>1.43E-2</v>
      </c>
      <c r="AG58" s="267">
        <v>1.43E-2</v>
      </c>
      <c r="AH58" s="267">
        <v>1.43E-2</v>
      </c>
      <c r="AI58" s="267">
        <v>1.43E-2</v>
      </c>
      <c r="AJ58" s="267">
        <v>1.43E-2</v>
      </c>
      <c r="AK58" s="267">
        <v>1.43E-2</v>
      </c>
      <c r="AL58" s="267">
        <v>1.43E-2</v>
      </c>
      <c r="AM58" s="267">
        <v>1.43E-2</v>
      </c>
      <c r="AN58" s="267">
        <v>1.43E-2</v>
      </c>
      <c r="AO58" s="267">
        <v>1.43E-2</v>
      </c>
      <c r="AP58" s="267">
        <v>1.43E-2</v>
      </c>
      <c r="AQ58" s="267">
        <v>1.43E-2</v>
      </c>
    </row>
    <row r="59" spans="1:43" s="241" customFormat="1" ht="43.2" customHeight="1" thickBot="1" x14ac:dyDescent="0.35">
      <c r="A59" s="239" t="s">
        <v>10</v>
      </c>
      <c r="B59" s="240" t="s">
        <v>98</v>
      </c>
      <c r="C59" s="241" t="s">
        <v>220</v>
      </c>
      <c r="D59" s="242"/>
      <c r="E59" s="240" t="s">
        <v>7</v>
      </c>
      <c r="F59" s="240" t="s">
        <v>209</v>
      </c>
      <c r="G59" s="240" t="s">
        <v>216</v>
      </c>
      <c r="H59" s="243"/>
      <c r="I59" s="243"/>
      <c r="J59" s="243"/>
      <c r="K59" s="270">
        <v>0.25362299999999999</v>
      </c>
      <c r="L59" s="270">
        <v>0.25843100000000002</v>
      </c>
      <c r="M59" s="270">
        <v>0.26203700000000002</v>
      </c>
      <c r="N59" s="270">
        <v>0.26384000000000002</v>
      </c>
      <c r="O59" s="270">
        <v>0.276461190168175</v>
      </c>
      <c r="P59" s="270">
        <v>0.276461190168175</v>
      </c>
      <c r="Q59" s="270">
        <v>0.276461190168175</v>
      </c>
      <c r="R59" s="270">
        <v>0.276461190168175</v>
      </c>
      <c r="S59" s="265">
        <v>0.24471153314662816</v>
      </c>
      <c r="T59" s="265">
        <v>0.24425758293930203</v>
      </c>
      <c r="U59" s="265">
        <v>0.2438047168751436</v>
      </c>
      <c r="V59" s="265">
        <v>0.24335234540414144</v>
      </c>
      <c r="W59" s="265">
        <v>0.24290105807630696</v>
      </c>
      <c r="X59" s="265">
        <v>0.24245085489164023</v>
      </c>
      <c r="Y59" s="265">
        <v>0.24200173585014115</v>
      </c>
      <c r="Z59" s="265">
        <v>0.24155370095180975</v>
      </c>
      <c r="AA59" s="265">
        <v>0.2411067501966461</v>
      </c>
      <c r="AB59" s="265">
        <v>0.24066088358465013</v>
      </c>
      <c r="AC59" s="265">
        <v>0.24021551156581042</v>
      </c>
      <c r="AD59" s="265">
        <v>0.2397712236901384</v>
      </c>
      <c r="AE59" s="265">
        <v>0.23932801995763406</v>
      </c>
      <c r="AF59" s="265">
        <v>0.23888590036829746</v>
      </c>
      <c r="AG59" s="265">
        <v>0.23844486492212855</v>
      </c>
      <c r="AH59" s="265">
        <v>0.23800432406911587</v>
      </c>
      <c r="AI59" s="265">
        <v>0.2375648673592709</v>
      </c>
      <c r="AJ59" s="265">
        <v>0.23712649479259362</v>
      </c>
      <c r="AK59" s="265">
        <v>0.23668920636908405</v>
      </c>
      <c r="AL59" s="265">
        <v>0.23625241253873078</v>
      </c>
      <c r="AM59" s="265">
        <v>0.23581670285154516</v>
      </c>
      <c r="AN59" s="265">
        <v>0.2353814877575158</v>
      </c>
      <c r="AO59" s="265">
        <v>0.23494735680665416</v>
      </c>
      <c r="AP59" s="265">
        <v>0.23451430999896022</v>
      </c>
      <c r="AQ59" s="265">
        <v>0.23408171785223506</v>
      </c>
    </row>
    <row r="60" spans="1:43" s="246" customFormat="1" ht="43.2" customHeight="1" thickBot="1" x14ac:dyDescent="0.35">
      <c r="A60" s="244" t="s">
        <v>10</v>
      </c>
      <c r="B60" s="245" t="s">
        <v>98</v>
      </c>
      <c r="C60" s="291" t="s">
        <v>217</v>
      </c>
      <c r="D60" s="247"/>
      <c r="E60" s="245" t="s">
        <v>7</v>
      </c>
      <c r="F60" s="245" t="s">
        <v>209</v>
      </c>
      <c r="G60" s="245" t="s">
        <v>216</v>
      </c>
      <c r="H60" s="248"/>
      <c r="I60" s="248"/>
      <c r="J60" s="248"/>
      <c r="K60" s="268">
        <v>1.814427</v>
      </c>
      <c r="L60" s="268">
        <v>1.8060130000000001</v>
      </c>
      <c r="M60" s="268">
        <v>1.794594</v>
      </c>
      <c r="N60" s="268">
        <v>1.786781</v>
      </c>
      <c r="O60" s="268">
        <v>1.7837756791721164</v>
      </c>
      <c r="P60" s="268">
        <v>1.7837756791721164</v>
      </c>
      <c r="Q60" s="268">
        <v>1.7837756791721164</v>
      </c>
      <c r="R60" s="270">
        <v>1.7837756791721164</v>
      </c>
      <c r="S60" s="266">
        <v>1.7506740829997165</v>
      </c>
      <c r="T60" s="265">
        <v>1.7474265087937964</v>
      </c>
      <c r="U60" s="265">
        <v>1.7441866905825427</v>
      </c>
      <c r="V60" s="265">
        <v>1.7409504107064431</v>
      </c>
      <c r="W60" s="265">
        <v>1.7377218868250099</v>
      </c>
      <c r="X60" s="265">
        <v>1.7345011189382435</v>
      </c>
      <c r="Y60" s="265">
        <v>1.7312881070461437</v>
      </c>
      <c r="Z60" s="265">
        <v>1.7280828511487105</v>
      </c>
      <c r="AA60" s="265">
        <v>1.7248853512459439</v>
      </c>
      <c r="AB60" s="265">
        <v>1.721695607337844</v>
      </c>
      <c r="AC60" s="265">
        <v>1.7185094017648981</v>
      </c>
      <c r="AD60" s="265">
        <v>1.7153309521866187</v>
      </c>
      <c r="AE60" s="265">
        <v>1.7121602586030058</v>
      </c>
      <c r="AF60" s="265">
        <v>1.7089973210140599</v>
      </c>
      <c r="AG60" s="265">
        <v>1.7058421394197802</v>
      </c>
      <c r="AH60" s="265">
        <v>1.7026904961606548</v>
      </c>
      <c r="AI60" s="265">
        <v>1.6995466088961959</v>
      </c>
      <c r="AJ60" s="265">
        <v>1.6964104776264035</v>
      </c>
      <c r="AK60" s="265">
        <v>1.6932821023512779</v>
      </c>
      <c r="AL60" s="265">
        <v>1.6901572654113062</v>
      </c>
      <c r="AM60" s="265">
        <v>1.687040184466001</v>
      </c>
      <c r="AN60" s="265">
        <v>1.6839266418558496</v>
      </c>
      <c r="AO60" s="265">
        <v>1.680820855240365</v>
      </c>
      <c r="AP60" s="265">
        <v>1.6777228246195472</v>
      </c>
      <c r="AQ60" s="265">
        <v>1.6746280466577452</v>
      </c>
    </row>
    <row r="61" spans="1:43" s="246" customFormat="1" ht="15" thickBot="1" x14ac:dyDescent="0.35">
      <c r="A61" s="244" t="s">
        <v>10</v>
      </c>
      <c r="B61" s="245" t="s">
        <v>98</v>
      </c>
      <c r="C61" s="291" t="s">
        <v>215</v>
      </c>
      <c r="D61" s="247"/>
      <c r="E61" s="245" t="s">
        <v>7</v>
      </c>
      <c r="F61" s="245" t="s">
        <v>209</v>
      </c>
      <c r="G61" s="245" t="s">
        <v>216</v>
      </c>
      <c r="H61" s="248"/>
      <c r="I61" s="248"/>
      <c r="J61" s="248"/>
      <c r="K61" s="268">
        <v>2.7916569999999998</v>
      </c>
      <c r="L61" s="268">
        <v>2.7525919999999999</v>
      </c>
      <c r="M61" s="268">
        <v>2.6906889999999999</v>
      </c>
      <c r="N61" s="268">
        <v>2.6432090000000001</v>
      </c>
      <c r="O61" s="268">
        <v>2.6011391979302325</v>
      </c>
      <c r="P61" s="268">
        <v>2.6011391979302325</v>
      </c>
      <c r="Q61" s="268">
        <v>2.6011391979302325</v>
      </c>
      <c r="R61" s="270">
        <v>2.6011391979302325</v>
      </c>
      <c r="S61" s="266">
        <v>2.6935674780659302</v>
      </c>
      <c r="T61" s="265">
        <v>2.6885707968740342</v>
      </c>
      <c r="U61" s="265">
        <v>2.6835860489684009</v>
      </c>
      <c r="V61" s="265">
        <v>2.6786067451054887</v>
      </c>
      <c r="W61" s="265">
        <v>2.6736393745288436</v>
      </c>
      <c r="X61" s="265">
        <v>2.668683937238467</v>
      </c>
      <c r="Y61" s="265">
        <v>2.6637404332343579</v>
      </c>
      <c r="Z61" s="265">
        <v>2.6588088625165165</v>
      </c>
      <c r="AA61" s="265">
        <v>2.6538892250849431</v>
      </c>
      <c r="AB61" s="265">
        <v>2.6489815209396372</v>
      </c>
      <c r="AC61" s="265">
        <v>2.644079260837052</v>
      </c>
      <c r="AD61" s="265">
        <v>2.6391889340207344</v>
      </c>
      <c r="AE61" s="265">
        <v>2.6343105404906844</v>
      </c>
      <c r="AF61" s="265">
        <v>2.6294440802469028</v>
      </c>
      <c r="AG61" s="265">
        <v>2.6245895532893884</v>
      </c>
      <c r="AH61" s="265">
        <v>2.6197404703745946</v>
      </c>
      <c r="AI61" s="265">
        <v>2.6149033207460688</v>
      </c>
      <c r="AJ61" s="265">
        <v>2.6100781044038102</v>
      </c>
      <c r="AK61" s="265">
        <v>2.60526482134782</v>
      </c>
      <c r="AL61" s="265">
        <v>2.60045698233455</v>
      </c>
      <c r="AM61" s="265">
        <v>2.5956610766075476</v>
      </c>
      <c r="AN61" s="265">
        <v>2.590870614923265</v>
      </c>
      <c r="AO61" s="265">
        <v>2.5860920865252508</v>
      </c>
      <c r="AP61" s="265">
        <v>2.5813254914135046</v>
      </c>
      <c r="AQ61" s="265">
        <v>2.5765639008063821</v>
      </c>
    </row>
    <row r="62" spans="1:43" s="246" customFormat="1" ht="15" thickBot="1" x14ac:dyDescent="0.35">
      <c r="A62" s="244" t="s">
        <v>10</v>
      </c>
      <c r="B62" s="245" t="s">
        <v>98</v>
      </c>
      <c r="C62" s="291" t="s">
        <v>321</v>
      </c>
      <c r="D62" s="247"/>
      <c r="E62" s="245" t="s">
        <v>7</v>
      </c>
      <c r="F62" s="245" t="s">
        <v>209</v>
      </c>
      <c r="G62" s="245" t="s">
        <v>216</v>
      </c>
      <c r="H62" s="248"/>
      <c r="I62" s="248"/>
      <c r="J62" s="248"/>
      <c r="K62" s="268">
        <v>1.009684</v>
      </c>
      <c r="L62" s="268">
        <v>1.0066790000000001</v>
      </c>
      <c r="M62" s="268">
        <v>1.0012700000000001</v>
      </c>
      <c r="N62" s="268">
        <v>1.001871</v>
      </c>
      <c r="O62" s="268">
        <v>0.99526028460546079</v>
      </c>
      <c r="P62" s="268">
        <v>0.99526028460546079</v>
      </c>
      <c r="Q62" s="268">
        <v>0.99526028460546079</v>
      </c>
      <c r="R62" s="270">
        <v>0.99526028460546079</v>
      </c>
      <c r="S62" s="266">
        <v>0.97420706968066817</v>
      </c>
      <c r="T62" s="265">
        <v>0.97239987450856691</v>
      </c>
      <c r="U62" s="265">
        <v>0.97059699535674016</v>
      </c>
      <c r="V62" s="265">
        <v>0.96879608520140192</v>
      </c>
      <c r="W62" s="265">
        <v>0.96699949106633842</v>
      </c>
      <c r="X62" s="265">
        <v>0.96520721295154965</v>
      </c>
      <c r="Y62" s="265">
        <v>0.96341925085703561</v>
      </c>
      <c r="Z62" s="265">
        <v>0.96163560478279619</v>
      </c>
      <c r="AA62" s="265">
        <v>0.9598562747288315</v>
      </c>
      <c r="AB62" s="265">
        <v>0.95808126069514155</v>
      </c>
      <c r="AC62" s="265">
        <v>0.95630821565794011</v>
      </c>
      <c r="AD62" s="265">
        <v>0.95453948664101329</v>
      </c>
      <c r="AE62" s="265">
        <v>0.9527750736443612</v>
      </c>
      <c r="AF62" s="265">
        <v>0.95101497666798385</v>
      </c>
      <c r="AG62" s="265">
        <v>0.94925919571188122</v>
      </c>
      <c r="AH62" s="265">
        <v>0.94750538375226701</v>
      </c>
      <c r="AI62" s="265">
        <v>0.94575588781292752</v>
      </c>
      <c r="AJ62" s="265">
        <v>0.94401070789386266</v>
      </c>
      <c r="AK62" s="265">
        <v>0.94226984399507252</v>
      </c>
      <c r="AL62" s="265">
        <v>0.94053094909277102</v>
      </c>
      <c r="AM62" s="265">
        <v>0.93879637021074402</v>
      </c>
      <c r="AN62" s="265">
        <v>0.93706376032520544</v>
      </c>
      <c r="AO62" s="265">
        <v>0.9353354664599417</v>
      </c>
      <c r="AP62" s="265">
        <v>0.9336114886149528</v>
      </c>
      <c r="AQ62" s="265">
        <v>0.93188932079470754</v>
      </c>
    </row>
    <row r="63" spans="1:43" s="246" customFormat="1" ht="15" thickBot="1" x14ac:dyDescent="0.35">
      <c r="A63" s="244" t="s">
        <v>10</v>
      </c>
      <c r="B63" s="245" t="s">
        <v>98</v>
      </c>
      <c r="C63" s="291" t="s">
        <v>218</v>
      </c>
      <c r="D63" s="247"/>
      <c r="E63" s="245" t="s">
        <v>7</v>
      </c>
      <c r="F63" s="245" t="s">
        <v>209</v>
      </c>
      <c r="G63" s="245" t="s">
        <v>216</v>
      </c>
      <c r="H63" s="248"/>
      <c r="I63" s="248"/>
      <c r="J63" s="248"/>
      <c r="K63" s="268">
        <v>5.9499000000000003E-2</v>
      </c>
      <c r="L63" s="268">
        <v>5.9499000000000003E-2</v>
      </c>
      <c r="M63" s="268">
        <v>5.9499000000000003E-2</v>
      </c>
      <c r="N63" s="268">
        <v>5.9499000000000003E-2</v>
      </c>
      <c r="O63" s="268">
        <v>6.0100258732212232E-2</v>
      </c>
      <c r="P63" s="268">
        <v>6.0100258732212232E-2</v>
      </c>
      <c r="Q63" s="268">
        <v>6.0100258732212232E-2</v>
      </c>
      <c r="R63" s="270">
        <v>6.0100258732212232E-2</v>
      </c>
      <c r="S63" s="266">
        <v>5.7408403459825133E-2</v>
      </c>
      <c r="T63" s="265">
        <v>5.7301908451936667E-2</v>
      </c>
      <c r="U63" s="265">
        <v>5.7195667779949652E-2</v>
      </c>
      <c r="V63" s="265">
        <v>5.708954313765318E-2</v>
      </c>
      <c r="W63" s="265">
        <v>5.6983672831258166E-2</v>
      </c>
      <c r="X63" s="265">
        <v>5.6878056860764609E-2</v>
      </c>
      <c r="Y63" s="265">
        <v>5.6772695226172502E-2</v>
      </c>
      <c r="Z63" s="265">
        <v>5.6667587927481854E-2</v>
      </c>
      <c r="AA63" s="265">
        <v>5.6562734964692662E-2</v>
      </c>
      <c r="AB63" s="265">
        <v>5.6458136337804929E-2</v>
      </c>
      <c r="AC63" s="265">
        <v>5.6353653740607738E-2</v>
      </c>
      <c r="AD63" s="265">
        <v>5.6249425479311999E-2</v>
      </c>
      <c r="AE63" s="265">
        <v>5.6145451553917709E-2</v>
      </c>
      <c r="AF63" s="265">
        <v>5.6041731964424885E-2</v>
      </c>
      <c r="AG63" s="265">
        <v>5.593826671083351E-2</v>
      </c>
      <c r="AH63" s="265">
        <v>5.5834917486932679E-2</v>
      </c>
      <c r="AI63" s="265">
        <v>5.5731822598933299E-2</v>
      </c>
      <c r="AJ63" s="265">
        <v>5.5628982046835376E-2</v>
      </c>
      <c r="AK63" s="265">
        <v>5.5526395830638918E-2</v>
      </c>
      <c r="AL63" s="265">
        <v>5.5423925644132996E-2</v>
      </c>
      <c r="AM63" s="265">
        <v>5.5321709793528531E-2</v>
      </c>
      <c r="AN63" s="265">
        <v>5.5219609972614603E-2</v>
      </c>
      <c r="AO63" s="265">
        <v>5.5117764487602132E-2</v>
      </c>
      <c r="AP63" s="265">
        <v>5.5016173338491126E-2</v>
      </c>
      <c r="AQ63" s="265">
        <v>5.4914688851129961E-2</v>
      </c>
    </row>
    <row r="64" spans="1:43" s="246" customFormat="1" ht="15" thickBot="1" x14ac:dyDescent="0.35">
      <c r="A64" s="244" t="s">
        <v>10</v>
      </c>
      <c r="B64" s="245" t="s">
        <v>98</v>
      </c>
      <c r="C64" s="291" t="s">
        <v>322</v>
      </c>
      <c r="D64" s="247"/>
      <c r="E64" s="245" t="s">
        <v>7</v>
      </c>
      <c r="F64" s="245" t="s">
        <v>209</v>
      </c>
      <c r="G64" s="245" t="s">
        <v>216</v>
      </c>
      <c r="H64" s="248"/>
      <c r="I64" s="248"/>
      <c r="J64" s="248"/>
      <c r="K64" s="268">
        <v>0.52407400000000004</v>
      </c>
      <c r="L64" s="268">
        <v>0.522872</v>
      </c>
      <c r="M64" s="268">
        <v>0.52166999999999997</v>
      </c>
      <c r="N64" s="268">
        <v>0.51986699999999997</v>
      </c>
      <c r="O64" s="268">
        <v>0.52106924320828829</v>
      </c>
      <c r="P64" s="268">
        <v>0.52106924320828829</v>
      </c>
      <c r="Q64" s="268">
        <v>0.52106924320828829</v>
      </c>
      <c r="R64" s="270">
        <v>0.52106924320828829</v>
      </c>
      <c r="S64" s="266">
        <v>0.5056597864637119</v>
      </c>
      <c r="T64" s="265">
        <v>0.50472176624884879</v>
      </c>
      <c r="U64" s="265">
        <v>0.50378598625370741</v>
      </c>
      <c r="V64" s="265">
        <v>0.50285122826135653</v>
      </c>
      <c r="W64" s="265">
        <v>0.50191871048872738</v>
      </c>
      <c r="X64" s="265">
        <v>0.50098843293581996</v>
      </c>
      <c r="Y64" s="265">
        <v>0.50006039560263416</v>
      </c>
      <c r="Z64" s="265">
        <v>0.49913459848917002</v>
      </c>
      <c r="AA64" s="265">
        <v>0.49821104159542756</v>
      </c>
      <c r="AB64" s="265">
        <v>0.49728972492140672</v>
      </c>
      <c r="AC64" s="265">
        <v>0.4963694302501766</v>
      </c>
      <c r="AD64" s="265">
        <v>0.4954513757986681</v>
      </c>
      <c r="AE64" s="265">
        <v>0.49453556156688128</v>
      </c>
      <c r="AF64" s="265">
        <v>0.49362198755481612</v>
      </c>
      <c r="AG64" s="265">
        <v>0.49271065376247264</v>
      </c>
      <c r="AH64" s="265">
        <v>0.49180034197291983</v>
      </c>
      <c r="AI64" s="265">
        <v>0.49089227040308864</v>
      </c>
      <c r="AJ64" s="265">
        <v>0.48998643905297912</v>
      </c>
      <c r="AK64" s="265">
        <v>0.48908284792259127</v>
      </c>
      <c r="AL64" s="265">
        <v>0.48818027879499415</v>
      </c>
      <c r="AM64" s="265">
        <v>0.48727994988711865</v>
      </c>
      <c r="AN64" s="265">
        <v>0.48638064298203376</v>
      </c>
      <c r="AO64" s="265">
        <v>0.48548357629667055</v>
      </c>
      <c r="AP64" s="265">
        <v>0.48458874983102906</v>
      </c>
      <c r="AQ64" s="265">
        <v>0.4836948628542847</v>
      </c>
    </row>
    <row r="65" spans="1:43" s="246" customFormat="1" ht="15" hidden="1" thickBot="1" x14ac:dyDescent="0.35">
      <c r="A65" s="244" t="s">
        <v>10</v>
      </c>
      <c r="B65" s="245" t="s">
        <v>98</v>
      </c>
      <c r="C65" s="246" t="s">
        <v>219</v>
      </c>
      <c r="D65" s="247"/>
      <c r="E65" s="245" t="s">
        <v>7</v>
      </c>
      <c r="F65" s="245" t="s">
        <v>209</v>
      </c>
      <c r="G65" s="245" t="s">
        <v>216</v>
      </c>
      <c r="H65" s="248"/>
      <c r="I65" s="248"/>
      <c r="J65" s="248"/>
      <c r="K65" s="268">
        <v>0.98023499999999997</v>
      </c>
      <c r="L65" s="268">
        <v>0.99345700000000003</v>
      </c>
      <c r="M65" s="268">
        <v>1.000669</v>
      </c>
      <c r="N65" s="268">
        <v>1.0048760000000001</v>
      </c>
      <c r="O65" s="268">
        <v>1.0018713130659913</v>
      </c>
      <c r="P65" s="268">
        <v>1.0018713130659913</v>
      </c>
      <c r="Q65" s="268">
        <v>1.0018713130659913</v>
      </c>
      <c r="R65" s="270">
        <v>1.0018713130659913</v>
      </c>
      <c r="S65" s="266">
        <v>1.0079448262595145</v>
      </c>
      <c r="T65" s="265">
        <v>1.0069046880659913</v>
      </c>
      <c r="U65" s="265">
        <v>1.0079448262595145</v>
      </c>
      <c r="V65" s="265">
        <v>1.0099427887920682</v>
      </c>
      <c r="W65" s="265">
        <v>1.0119338983916215</v>
      </c>
      <c r="X65" s="265">
        <v>1.013918155058174</v>
      </c>
      <c r="Y65" s="265">
        <v>1.0172176718967056</v>
      </c>
      <c r="Z65" s="265">
        <v>1.0193841942464257</v>
      </c>
      <c r="AA65" s="265">
        <v>1.0215438636631455</v>
      </c>
      <c r="AB65" s="265">
        <v>1.0236966801468663</v>
      </c>
      <c r="AC65" s="265">
        <v>1.0258463702780309</v>
      </c>
      <c r="AD65" s="265">
        <v>1.027989207476196</v>
      </c>
      <c r="AE65" s="265">
        <v>1.0301251917413605</v>
      </c>
      <c r="AF65" s="265">
        <v>1.0322543230735253</v>
      </c>
      <c r="AG65" s="265">
        <v>1.0343766014726894</v>
      </c>
      <c r="AH65" s="265">
        <v>1.0364957535192985</v>
      </c>
      <c r="AI65" s="265">
        <v>1.0386080526329071</v>
      </c>
      <c r="AJ65" s="265">
        <v>1.0407134988135163</v>
      </c>
      <c r="AK65" s="265">
        <v>1.042812092061125</v>
      </c>
      <c r="AL65" s="265">
        <v>1.0449075589561778</v>
      </c>
      <c r="AM65" s="265">
        <v>1.0469961729182318</v>
      </c>
      <c r="AN65" s="265">
        <v>1.04908166052773</v>
      </c>
      <c r="AO65" s="265">
        <v>1.0511602952042283</v>
      </c>
      <c r="AP65" s="265">
        <v>1.0532320769477261</v>
      </c>
      <c r="AQ65" s="265">
        <v>1.0553009847523851</v>
      </c>
    </row>
    <row r="66" spans="1:43" s="246" customFormat="1" ht="15" hidden="1" thickBot="1" x14ac:dyDescent="0.35">
      <c r="A66" s="244" t="s">
        <v>10</v>
      </c>
      <c r="B66" s="245" t="s">
        <v>98</v>
      </c>
      <c r="C66" s="246" t="s">
        <v>323</v>
      </c>
      <c r="D66" s="247"/>
      <c r="E66" s="245" t="s">
        <v>7</v>
      </c>
      <c r="F66" s="245" t="s">
        <v>209</v>
      </c>
      <c r="G66" s="245" t="s">
        <v>216</v>
      </c>
      <c r="H66" s="248"/>
      <c r="I66" s="248"/>
      <c r="J66" s="248"/>
      <c r="K66" s="268">
        <v>0.19953299999999999</v>
      </c>
      <c r="L66" s="268">
        <v>0.19652800000000001</v>
      </c>
      <c r="M66" s="268">
        <v>0.19652800000000001</v>
      </c>
      <c r="N66" s="268">
        <v>0.195326</v>
      </c>
      <c r="O66" s="268">
        <v>0.18931581500646741</v>
      </c>
      <c r="P66" s="268">
        <v>0.18931581500646741</v>
      </c>
      <c r="Q66" s="268">
        <v>0.18931581500646741</v>
      </c>
      <c r="R66" s="270">
        <v>0.18931581500646741</v>
      </c>
      <c r="S66" s="266">
        <v>0.18954119000646741</v>
      </c>
      <c r="T66" s="265">
        <v>0.18976656500646741</v>
      </c>
      <c r="U66" s="265">
        <v>0.18999194000646741</v>
      </c>
      <c r="V66" s="265">
        <v>0.19021731500646741</v>
      </c>
      <c r="W66" s="265">
        <v>0.19044269000646741</v>
      </c>
      <c r="X66" s="265">
        <v>0.19066806500646741</v>
      </c>
      <c r="Y66" s="265">
        <v>0.19089344000646741</v>
      </c>
      <c r="Z66" s="265">
        <v>0.19111881500646741</v>
      </c>
      <c r="AA66" s="265">
        <v>0.19134419000646741</v>
      </c>
      <c r="AB66" s="265">
        <v>0.19156956500646741</v>
      </c>
      <c r="AC66" s="265">
        <v>0.19179494000646741</v>
      </c>
      <c r="AD66" s="265">
        <v>0.19202031500646741</v>
      </c>
      <c r="AE66" s="265">
        <v>0.19224569000646741</v>
      </c>
      <c r="AF66" s="265">
        <v>0.19247106500646741</v>
      </c>
      <c r="AG66" s="265">
        <v>0.19269644000646741</v>
      </c>
      <c r="AH66" s="265">
        <v>0.19292181500646741</v>
      </c>
      <c r="AI66" s="265">
        <v>0.19314719000646741</v>
      </c>
      <c r="AJ66" s="265">
        <v>0.19337256500646741</v>
      </c>
      <c r="AK66" s="265">
        <v>0.19359794000646741</v>
      </c>
      <c r="AL66" s="265">
        <v>0.19382331500646741</v>
      </c>
      <c r="AM66" s="265">
        <v>0.19404869000646741</v>
      </c>
      <c r="AN66" s="265">
        <v>0.19427406500646741</v>
      </c>
      <c r="AO66" s="265">
        <v>0.19449944000646741</v>
      </c>
      <c r="AP66" s="265">
        <v>0.19472481500646741</v>
      </c>
      <c r="AQ66" s="265">
        <v>0.19495019000646741</v>
      </c>
    </row>
    <row r="67" spans="1:43" s="246" customFormat="1" ht="15" hidden="1" thickBot="1" x14ac:dyDescent="0.35">
      <c r="A67" s="244" t="s">
        <v>10</v>
      </c>
      <c r="B67" s="245" t="s">
        <v>98</v>
      </c>
      <c r="C67" s="246" t="s">
        <v>324</v>
      </c>
      <c r="D67" s="247"/>
      <c r="E67" s="245" t="s">
        <v>7</v>
      </c>
      <c r="F67" s="245" t="s">
        <v>209</v>
      </c>
      <c r="G67" s="245" t="s">
        <v>216</v>
      </c>
      <c r="H67" s="248"/>
      <c r="I67" s="248"/>
      <c r="J67" s="248"/>
      <c r="K67" s="268">
        <v>2.4039999999999999E-3</v>
      </c>
      <c r="L67" s="268">
        <v>2.4039999999999999E-3</v>
      </c>
      <c r="M67" s="268">
        <v>1.8029999999999999E-3</v>
      </c>
      <c r="N67" s="268">
        <v>1.8029999999999999E-3</v>
      </c>
      <c r="O67" s="268">
        <v>1.8030077619663647E-3</v>
      </c>
      <c r="P67" s="268">
        <v>1.8030077619663647E-3</v>
      </c>
      <c r="Q67" s="268">
        <v>1.8030077619663647E-3</v>
      </c>
      <c r="R67" s="270">
        <v>1.8030077619663647E-3</v>
      </c>
      <c r="S67" s="266">
        <v>1.7654452619663647E-3</v>
      </c>
      <c r="T67" s="265">
        <v>1.7278827619663646E-3</v>
      </c>
      <c r="U67" s="265">
        <v>1.6903202619663645E-3</v>
      </c>
      <c r="V67" s="265">
        <v>1.6527577619663645E-3</v>
      </c>
      <c r="W67" s="265">
        <v>1.6151952619663644E-3</v>
      </c>
      <c r="X67" s="265">
        <v>1.5776327619663644E-3</v>
      </c>
      <c r="Y67" s="265">
        <v>1.5400702619663643E-3</v>
      </c>
      <c r="Z67" s="265">
        <v>1.5025077619663643E-3</v>
      </c>
      <c r="AA67" s="265">
        <v>1.4649452619663642E-3</v>
      </c>
      <c r="AB67" s="265">
        <v>1.4273827619663642E-3</v>
      </c>
      <c r="AC67" s="265">
        <v>1.3898202619663641E-3</v>
      </c>
      <c r="AD67" s="265">
        <v>1.3522577619663641E-3</v>
      </c>
      <c r="AE67" s="265">
        <v>1.314695261966364E-3</v>
      </c>
      <c r="AF67" s="265">
        <v>1.277132761966364E-3</v>
      </c>
      <c r="AG67" s="265">
        <v>1.2395702619663639E-3</v>
      </c>
      <c r="AH67" s="265">
        <v>1.2020077619663639E-3</v>
      </c>
      <c r="AI67" s="265">
        <v>1.1644452619663638E-3</v>
      </c>
      <c r="AJ67" s="265">
        <v>1.1268827619663638E-3</v>
      </c>
      <c r="AK67" s="265">
        <v>1.0893202619663637E-3</v>
      </c>
      <c r="AL67" s="265">
        <v>1.0517577619663637E-3</v>
      </c>
      <c r="AM67" s="265">
        <v>1.0141952619663636E-3</v>
      </c>
      <c r="AN67" s="265">
        <v>9.7663276196636355E-4</v>
      </c>
      <c r="AO67" s="265">
        <v>9.390702619663635E-4</v>
      </c>
      <c r="AP67" s="265">
        <v>9.0150776196636345E-4</v>
      </c>
      <c r="AQ67" s="265">
        <v>8.6394526196636339E-4</v>
      </c>
    </row>
    <row r="68" spans="1:43" s="246" customFormat="1" ht="15" hidden="1" thickBot="1" x14ac:dyDescent="0.35">
      <c r="A68" s="244" t="s">
        <v>10</v>
      </c>
      <c r="B68" s="245" t="s">
        <v>98</v>
      </c>
      <c r="C68" s="246" t="s">
        <v>221</v>
      </c>
      <c r="D68" s="247"/>
      <c r="E68" s="245" t="s">
        <v>7</v>
      </c>
      <c r="F68" s="245" t="s">
        <v>209</v>
      </c>
      <c r="G68" s="245" t="s">
        <v>216</v>
      </c>
      <c r="H68" s="248"/>
      <c r="I68" s="248"/>
      <c r="J68" s="248"/>
      <c r="K68" s="268">
        <v>1.4880819999999999</v>
      </c>
      <c r="L68" s="268">
        <v>1.5229410000000001</v>
      </c>
      <c r="M68" s="268">
        <v>1.5704199999999999</v>
      </c>
      <c r="N68" s="268">
        <v>1.619702</v>
      </c>
      <c r="O68" s="268">
        <v>1.641939068564088</v>
      </c>
      <c r="P68" s="268">
        <v>1.641939068564088</v>
      </c>
      <c r="Q68" s="268">
        <v>1.641939068564088</v>
      </c>
      <c r="R68" s="270">
        <v>1.641939068564088</v>
      </c>
      <c r="S68" s="266">
        <v>1.652832256064088</v>
      </c>
      <c r="T68" s="265">
        <v>1.663725443564088</v>
      </c>
      <c r="U68" s="265">
        <v>1.6723771007728001</v>
      </c>
      <c r="V68" s="265">
        <v>1.682482818648672</v>
      </c>
      <c r="W68" s="265">
        <v>1.6925781331761165</v>
      </c>
      <c r="X68" s="265">
        <v>1.7026630443551343</v>
      </c>
      <c r="Y68" s="265">
        <v>1.7147446348888362</v>
      </c>
      <c r="Z68" s="265">
        <v>1.7251062412300744</v>
      </c>
      <c r="AA68" s="265">
        <v>1.7354574442228863</v>
      </c>
      <c r="AB68" s="265">
        <v>1.745798243867273</v>
      </c>
      <c r="AC68" s="265">
        <v>1.7561342974365206</v>
      </c>
      <c r="AD68" s="265">
        <v>1.7664599476573426</v>
      </c>
      <c r="AE68" s="265">
        <v>1.7767751945297374</v>
      </c>
      <c r="AF68" s="265">
        <v>1.7870800380537066</v>
      </c>
      <c r="AG68" s="265">
        <v>1.7973744782292487</v>
      </c>
      <c r="AH68" s="265">
        <v>1.8076641723296529</v>
      </c>
      <c r="AI68" s="265">
        <v>1.81794346308163</v>
      </c>
      <c r="AJ68" s="265">
        <v>1.8282123504851822</v>
      </c>
      <c r="AK68" s="265">
        <v>1.8384708345403071</v>
      </c>
      <c r="AL68" s="265">
        <v>1.8487245725202932</v>
      </c>
      <c r="AM68" s="265">
        <v>1.8589679071518546</v>
      </c>
      <c r="AN68" s="265">
        <v>1.869206495708277</v>
      </c>
      <c r="AO68" s="265">
        <v>1.8794346809162736</v>
      </c>
      <c r="AP68" s="265">
        <v>1.8896524627758431</v>
      </c>
      <c r="AQ68" s="265">
        <v>1.8998658817462533</v>
      </c>
    </row>
    <row r="69" spans="1:43" s="246" customFormat="1" ht="15" hidden="1" thickBot="1" x14ac:dyDescent="0.35">
      <c r="A69" s="244" t="s">
        <v>10</v>
      </c>
      <c r="B69" s="245" t="s">
        <v>98</v>
      </c>
      <c r="C69" s="246" t="s">
        <v>325</v>
      </c>
      <c r="D69" s="247"/>
      <c r="E69" s="245" t="s">
        <v>7</v>
      </c>
      <c r="F69" s="245" t="s">
        <v>209</v>
      </c>
      <c r="G69" s="245" t="s">
        <v>216</v>
      </c>
      <c r="H69" s="248"/>
      <c r="I69" s="248"/>
      <c r="J69" s="248"/>
      <c r="K69" s="268">
        <v>1.4772639999999999</v>
      </c>
      <c r="L69" s="268">
        <v>1.4754609999999999</v>
      </c>
      <c r="M69" s="268">
        <v>1.4874810000000001</v>
      </c>
      <c r="N69" s="268">
        <v>1.4856780000000001</v>
      </c>
      <c r="O69" s="268">
        <v>1.5073144890039278</v>
      </c>
      <c r="P69" s="268">
        <v>1.5073144890039278</v>
      </c>
      <c r="Q69" s="268">
        <v>1.5073144890039278</v>
      </c>
      <c r="R69" s="270">
        <v>1.5073144890039278</v>
      </c>
      <c r="S69" s="266">
        <v>1.5073144890039278</v>
      </c>
      <c r="T69" s="265">
        <v>1.5073144890039278</v>
      </c>
      <c r="U69" s="265">
        <v>1.5050892541013963</v>
      </c>
      <c r="V69" s="265">
        <v>1.5043075091929716</v>
      </c>
      <c r="W69" s="265">
        <v>1.5035154365659733</v>
      </c>
      <c r="X69" s="265">
        <v>1.5027130362204011</v>
      </c>
      <c r="Y69" s="265">
        <v>1.4985711123481693</v>
      </c>
      <c r="Z69" s="265">
        <v>1.4972545831572115</v>
      </c>
      <c r="AA69" s="265">
        <v>1.4959277262476787</v>
      </c>
      <c r="AB69" s="265">
        <v>1.4945905416195704</v>
      </c>
      <c r="AC69" s="265">
        <v>1.4932486454191587</v>
      </c>
      <c r="AD69" s="265">
        <v>1.4918964215001729</v>
      </c>
      <c r="AE69" s="265">
        <v>1.4905338698626132</v>
      </c>
      <c r="AF69" s="265">
        <v>1.4891609905064793</v>
      </c>
      <c r="AG69" s="265">
        <v>1.4877777834317731</v>
      </c>
      <c r="AH69" s="265">
        <v>1.4863898647847598</v>
      </c>
      <c r="AI69" s="265">
        <v>1.4849916184191743</v>
      </c>
      <c r="AJ69" s="265">
        <v>1.4835830443350135</v>
      </c>
      <c r="AK69" s="265">
        <v>1.4821641425322789</v>
      </c>
      <c r="AL69" s="265">
        <v>1.4807405291572389</v>
      </c>
      <c r="AM69" s="265">
        <v>1.479306588063626</v>
      </c>
      <c r="AN69" s="265">
        <v>1.4778679353977044</v>
      </c>
      <c r="AO69" s="265">
        <v>1.4764189550132087</v>
      </c>
      <c r="AP69" s="265">
        <v>1.4749596469101409</v>
      </c>
      <c r="AQ69" s="265">
        <v>1.4734960076350734</v>
      </c>
    </row>
    <row r="70" spans="1:43" s="246" customFormat="1" ht="15" hidden="1" thickBot="1" x14ac:dyDescent="0.35">
      <c r="A70" s="244" t="s">
        <v>10</v>
      </c>
      <c r="B70" s="245" t="s">
        <v>98</v>
      </c>
      <c r="C70" s="246" t="s">
        <v>222</v>
      </c>
      <c r="D70" s="247"/>
      <c r="E70" s="245" t="s">
        <v>7</v>
      </c>
      <c r="F70" s="245" t="s">
        <v>209</v>
      </c>
      <c r="G70" s="245" t="s">
        <v>216</v>
      </c>
      <c r="H70" s="248"/>
      <c r="I70" s="248"/>
      <c r="J70" s="248"/>
      <c r="K70" s="268">
        <v>0.28788000000000002</v>
      </c>
      <c r="L70" s="268">
        <v>0.28848099999999999</v>
      </c>
      <c r="M70" s="268">
        <v>0.28727900000000001</v>
      </c>
      <c r="N70" s="268">
        <v>0.28727900000000001</v>
      </c>
      <c r="O70" s="268">
        <v>0.28547622897800717</v>
      </c>
      <c r="P70" s="268">
        <v>0.28547622897800717</v>
      </c>
      <c r="Q70" s="268">
        <v>0.28547622897800717</v>
      </c>
      <c r="R70" s="270">
        <v>0.28547622897800717</v>
      </c>
      <c r="S70" s="266">
        <v>0.28547622897800717</v>
      </c>
      <c r="T70" s="265">
        <v>0.28547622897800717</v>
      </c>
      <c r="U70" s="265">
        <v>0.28547622897800717</v>
      </c>
      <c r="V70" s="265">
        <v>0.28547622897800717</v>
      </c>
      <c r="W70" s="265">
        <v>0.28547622897800717</v>
      </c>
      <c r="X70" s="265">
        <v>0.28547622897800717</v>
      </c>
      <c r="Y70" s="265">
        <v>0.28547622897800717</v>
      </c>
      <c r="Z70" s="265">
        <v>0.28547622897800717</v>
      </c>
      <c r="AA70" s="265">
        <v>0.28547622897800717</v>
      </c>
      <c r="AB70" s="265">
        <v>0.28547622897800717</v>
      </c>
      <c r="AC70" s="265">
        <v>0.28547622897800717</v>
      </c>
      <c r="AD70" s="265">
        <v>0.28547622897800717</v>
      </c>
      <c r="AE70" s="265">
        <v>0.28547622897800717</v>
      </c>
      <c r="AF70" s="265">
        <v>0.28547622897800717</v>
      </c>
      <c r="AG70" s="265">
        <v>0.28547622897800717</v>
      </c>
      <c r="AH70" s="265">
        <v>0.28547622897800717</v>
      </c>
      <c r="AI70" s="265">
        <v>0.28547622897800717</v>
      </c>
      <c r="AJ70" s="265">
        <v>0.28547622897800717</v>
      </c>
      <c r="AK70" s="265">
        <v>0.28547622897800717</v>
      </c>
      <c r="AL70" s="265">
        <v>0.28547622897800717</v>
      </c>
      <c r="AM70" s="265">
        <v>0.28547622897800717</v>
      </c>
      <c r="AN70" s="265">
        <v>0.28547622897800717</v>
      </c>
      <c r="AO70" s="265">
        <v>0.28547622897800717</v>
      </c>
      <c r="AP70" s="265">
        <v>0.28547622897800717</v>
      </c>
      <c r="AQ70" s="265">
        <v>0.28547622897800717</v>
      </c>
    </row>
    <row r="71" spans="1:43" s="246" customFormat="1" ht="15" hidden="1" thickBot="1" x14ac:dyDescent="0.35">
      <c r="A71" s="244" t="s">
        <v>10</v>
      </c>
      <c r="B71" s="245" t="s">
        <v>98</v>
      </c>
      <c r="C71" s="246" t="s">
        <v>326</v>
      </c>
      <c r="D71" s="247"/>
      <c r="E71" s="245" t="s">
        <v>7</v>
      </c>
      <c r="F71" s="245" t="s">
        <v>209</v>
      </c>
      <c r="G71" s="245" t="s">
        <v>216</v>
      </c>
      <c r="H71" s="248"/>
      <c r="I71" s="248"/>
      <c r="J71" s="248"/>
      <c r="K71" s="268">
        <v>9.9165000000000003E-2</v>
      </c>
      <c r="L71" s="268">
        <v>0.100367</v>
      </c>
      <c r="M71" s="268">
        <v>0.10818</v>
      </c>
      <c r="N71" s="268">
        <v>0.110584</v>
      </c>
      <c r="O71" s="268">
        <v>0.1111854786545922</v>
      </c>
      <c r="P71" s="268">
        <v>0.1111854786545922</v>
      </c>
      <c r="Q71" s="268">
        <v>0.1111854786545922</v>
      </c>
      <c r="R71" s="270">
        <v>0.1111854786545922</v>
      </c>
      <c r="S71" s="266">
        <v>0.1111854786545922</v>
      </c>
      <c r="T71" s="265">
        <v>0.1111854786545922</v>
      </c>
      <c r="U71" s="265">
        <v>0.1111854786545922</v>
      </c>
      <c r="V71" s="265">
        <v>0.1111854786545922</v>
      </c>
      <c r="W71" s="265">
        <v>0.1111854786545922</v>
      </c>
      <c r="X71" s="265">
        <v>0.1111854786545922</v>
      </c>
      <c r="Y71" s="265">
        <v>0.1111854786545922</v>
      </c>
      <c r="Z71" s="265">
        <v>0.1111854786545922</v>
      </c>
      <c r="AA71" s="265">
        <v>0.1111854786545922</v>
      </c>
      <c r="AB71" s="265">
        <v>0.1111854786545922</v>
      </c>
      <c r="AC71" s="265">
        <v>0.1111854786545922</v>
      </c>
      <c r="AD71" s="265">
        <v>0.1111854786545922</v>
      </c>
      <c r="AE71" s="265">
        <v>0.1111854786545922</v>
      </c>
      <c r="AF71" s="265">
        <v>0.1111854786545922</v>
      </c>
      <c r="AG71" s="265">
        <v>0.1111854786545922</v>
      </c>
      <c r="AH71" s="265">
        <v>0.1111854786545922</v>
      </c>
      <c r="AI71" s="265">
        <v>0.1111854786545922</v>
      </c>
      <c r="AJ71" s="265">
        <v>0.1111854786545922</v>
      </c>
      <c r="AK71" s="265">
        <v>0.1111854786545922</v>
      </c>
      <c r="AL71" s="265">
        <v>0.1111854786545922</v>
      </c>
      <c r="AM71" s="265">
        <v>0.1111854786545922</v>
      </c>
      <c r="AN71" s="265">
        <v>0.1111854786545922</v>
      </c>
      <c r="AO71" s="265">
        <v>0.1111854786545922</v>
      </c>
      <c r="AP71" s="265">
        <v>0.1111854786545922</v>
      </c>
      <c r="AQ71" s="265">
        <v>0.1111854786545922</v>
      </c>
    </row>
    <row r="72" spans="1:43" s="246" customFormat="1" ht="15" hidden="1" thickBot="1" x14ac:dyDescent="0.35">
      <c r="A72" s="244" t="s">
        <v>10</v>
      </c>
      <c r="B72" s="245" t="s">
        <v>98</v>
      </c>
      <c r="C72" s="246" t="s">
        <v>223</v>
      </c>
      <c r="D72" s="247"/>
      <c r="E72" s="245" t="s">
        <v>7</v>
      </c>
      <c r="F72" s="245" t="s">
        <v>209</v>
      </c>
      <c r="G72" s="245" t="s">
        <v>216</v>
      </c>
      <c r="H72" s="248"/>
      <c r="I72" s="248"/>
      <c r="J72" s="248"/>
      <c r="K72" s="268">
        <v>0.15746299999999999</v>
      </c>
      <c r="L72" s="268">
        <v>0.15926599999999999</v>
      </c>
      <c r="M72" s="268">
        <v>0.16287199999999999</v>
      </c>
      <c r="N72" s="268">
        <v>0.164074</v>
      </c>
      <c r="O72" s="268">
        <v>0.16767972186287117</v>
      </c>
      <c r="P72" s="268">
        <v>0.16767972186287117</v>
      </c>
      <c r="Q72" s="268">
        <v>0.16767972186287117</v>
      </c>
      <c r="R72" s="270">
        <v>0.16767972186287117</v>
      </c>
      <c r="S72" s="266">
        <v>0.16767972186287117</v>
      </c>
      <c r="T72" s="265">
        <v>0.16767972186287117</v>
      </c>
      <c r="U72" s="265">
        <v>0.16767972186287117</v>
      </c>
      <c r="V72" s="265">
        <v>0.16767972186287117</v>
      </c>
      <c r="W72" s="265">
        <v>0.16767972186287117</v>
      </c>
      <c r="X72" s="265">
        <v>0.16767972186287117</v>
      </c>
      <c r="Y72" s="265">
        <v>0.16767972186287117</v>
      </c>
      <c r="Z72" s="265">
        <v>0.16767972186287117</v>
      </c>
      <c r="AA72" s="265">
        <v>0.16767972186287117</v>
      </c>
      <c r="AB72" s="265">
        <v>0.16767972186287117</v>
      </c>
      <c r="AC72" s="265">
        <v>0.16767972186287117</v>
      </c>
      <c r="AD72" s="265">
        <v>0.16767972186287117</v>
      </c>
      <c r="AE72" s="265">
        <v>0.16767972186287117</v>
      </c>
      <c r="AF72" s="265">
        <v>0.16767972186287117</v>
      </c>
      <c r="AG72" s="265">
        <v>0.16767972186287117</v>
      </c>
      <c r="AH72" s="265">
        <v>0.16767972186287117</v>
      </c>
      <c r="AI72" s="265">
        <v>0.16767972186287117</v>
      </c>
      <c r="AJ72" s="265">
        <v>0.16767972186287117</v>
      </c>
      <c r="AK72" s="265">
        <v>0.16767972186287117</v>
      </c>
      <c r="AL72" s="265">
        <v>0.16767972186287117</v>
      </c>
      <c r="AM72" s="265">
        <v>0.16767972186287117</v>
      </c>
      <c r="AN72" s="265">
        <v>0.16767972186287117</v>
      </c>
      <c r="AO72" s="265">
        <v>0.16767972186287117</v>
      </c>
      <c r="AP72" s="265">
        <v>0.16767972186287117</v>
      </c>
      <c r="AQ72" s="265">
        <v>0.16767972186287117</v>
      </c>
    </row>
    <row r="73" spans="1:43" s="246" customFormat="1" ht="28.8" hidden="1" customHeight="1" thickBot="1" x14ac:dyDescent="0.35">
      <c r="A73" s="244" t="s">
        <v>10</v>
      </c>
      <c r="B73" s="245" t="s">
        <v>98</v>
      </c>
      <c r="C73" s="246" t="s">
        <v>327</v>
      </c>
      <c r="D73" s="247"/>
      <c r="E73" s="245" t="s">
        <v>7</v>
      </c>
      <c r="F73" s="245" t="s">
        <v>209</v>
      </c>
      <c r="G73" s="245" t="s">
        <v>216</v>
      </c>
      <c r="H73" s="248"/>
      <c r="I73" s="248"/>
      <c r="J73" s="248"/>
      <c r="K73" s="268">
        <v>4.8079999999999998E-3</v>
      </c>
      <c r="L73" s="268">
        <v>4.8079999999999998E-3</v>
      </c>
      <c r="M73" s="268">
        <v>4.8079999999999998E-3</v>
      </c>
      <c r="N73" s="268">
        <v>4.8079999999999998E-3</v>
      </c>
      <c r="O73" s="268">
        <v>5.409023285899095E-3</v>
      </c>
      <c r="P73" s="268">
        <v>5.409023285899095E-3</v>
      </c>
      <c r="Q73" s="268">
        <v>5.409023285899095E-3</v>
      </c>
      <c r="R73" s="270">
        <v>5.409023285899095E-3</v>
      </c>
      <c r="S73" s="266">
        <v>5.409023285899095E-3</v>
      </c>
      <c r="T73" s="265">
        <v>5.409023285899095E-3</v>
      </c>
      <c r="U73" s="265">
        <v>5.409023285899095E-3</v>
      </c>
      <c r="V73" s="265">
        <v>5.409023285899095E-3</v>
      </c>
      <c r="W73" s="265">
        <v>5.409023285899095E-3</v>
      </c>
      <c r="X73" s="265">
        <v>5.409023285899095E-3</v>
      </c>
      <c r="Y73" s="265">
        <v>5.409023285899095E-3</v>
      </c>
      <c r="Z73" s="265">
        <v>5.409023285899095E-3</v>
      </c>
      <c r="AA73" s="265">
        <v>5.409023285899095E-3</v>
      </c>
      <c r="AB73" s="265">
        <v>5.409023285899095E-3</v>
      </c>
      <c r="AC73" s="265">
        <v>5.409023285899095E-3</v>
      </c>
      <c r="AD73" s="265">
        <v>5.409023285899095E-3</v>
      </c>
      <c r="AE73" s="265">
        <v>5.409023285899095E-3</v>
      </c>
      <c r="AF73" s="265">
        <v>5.409023285899095E-3</v>
      </c>
      <c r="AG73" s="265">
        <v>5.409023285899095E-3</v>
      </c>
      <c r="AH73" s="265">
        <v>5.409023285899095E-3</v>
      </c>
      <c r="AI73" s="265">
        <v>5.409023285899095E-3</v>
      </c>
      <c r="AJ73" s="265">
        <v>5.409023285899095E-3</v>
      </c>
      <c r="AK73" s="265">
        <v>5.409023285899095E-3</v>
      </c>
      <c r="AL73" s="265">
        <v>5.409023285899095E-3</v>
      </c>
      <c r="AM73" s="265">
        <v>5.409023285899095E-3</v>
      </c>
      <c r="AN73" s="265">
        <v>5.409023285899095E-3</v>
      </c>
      <c r="AO73" s="265">
        <v>5.409023285899095E-3</v>
      </c>
      <c r="AP73" s="265">
        <v>5.409023285899095E-3</v>
      </c>
      <c r="AQ73" s="265">
        <v>5.409023285899095E-3</v>
      </c>
    </row>
    <row r="74" spans="1:43" s="246" customFormat="1" ht="15" thickBot="1" x14ac:dyDescent="0.35">
      <c r="A74" s="244" t="s">
        <v>10</v>
      </c>
      <c r="B74" s="245" t="s">
        <v>98</v>
      </c>
      <c r="C74" s="178" t="s">
        <v>328</v>
      </c>
      <c r="D74" s="247"/>
      <c r="E74" s="245" t="s">
        <v>7</v>
      </c>
      <c r="F74" s="245" t="s">
        <v>209</v>
      </c>
      <c r="G74" s="245" t="s">
        <v>216</v>
      </c>
      <c r="H74" s="248"/>
      <c r="I74" s="248"/>
      <c r="J74" s="248"/>
      <c r="K74" s="266">
        <v>6.4371639999999992</v>
      </c>
      <c r="L74" s="266">
        <v>6.3902859999999997</v>
      </c>
      <c r="M74" s="266">
        <v>6.3139589999999997</v>
      </c>
      <c r="N74" s="266">
        <v>6.2592669999999986</v>
      </c>
      <c r="O74" s="266">
        <v>6.2220058538164844</v>
      </c>
      <c r="P74" s="266">
        <v>6.2220058538164844</v>
      </c>
      <c r="Q74" s="266">
        <v>6.2220058538164844</v>
      </c>
      <c r="R74" s="270">
        <v>6.2220058538164844</v>
      </c>
      <c r="S74" s="268">
        <v>6.2109218538164841</v>
      </c>
      <c r="T74" s="265">
        <v>6.1993695218164842</v>
      </c>
      <c r="U74" s="265">
        <v>6.1878447738164848</v>
      </c>
      <c r="V74" s="265">
        <v>6.1763476098164851</v>
      </c>
      <c r="W74" s="265">
        <v>6.1648630298164839</v>
      </c>
      <c r="X74" s="265">
        <v>6.1534060338164842</v>
      </c>
      <c r="Y74" s="265">
        <v>6.1419766218164851</v>
      </c>
      <c r="Z74" s="265">
        <v>6.1305747938164838</v>
      </c>
      <c r="AA74" s="265">
        <v>6.1192005498164841</v>
      </c>
      <c r="AB74" s="265">
        <v>6.1078538898164849</v>
      </c>
      <c r="AC74" s="265">
        <v>6.0965348138164854</v>
      </c>
      <c r="AD74" s="265">
        <v>6.0852283218164844</v>
      </c>
      <c r="AE74" s="265">
        <v>6.0739494138164849</v>
      </c>
      <c r="AF74" s="265">
        <v>6.0626980898164851</v>
      </c>
      <c r="AG74" s="265">
        <v>6.051474349816484</v>
      </c>
      <c r="AH74" s="265">
        <v>6.0402781938164845</v>
      </c>
      <c r="AI74" s="265">
        <v>6.0290946218164851</v>
      </c>
      <c r="AJ74" s="265">
        <v>6.0179386338164838</v>
      </c>
      <c r="AK74" s="265">
        <v>6.0068102298164838</v>
      </c>
      <c r="AL74" s="265">
        <v>5.9957094098164845</v>
      </c>
      <c r="AM74" s="265">
        <v>5.9846211738164854</v>
      </c>
      <c r="AN74" s="265">
        <v>5.9735605218164842</v>
      </c>
      <c r="AO74" s="265">
        <v>5.9625124538164842</v>
      </c>
      <c r="AP74" s="265">
        <v>5.9514919698164848</v>
      </c>
      <c r="AQ74" s="265">
        <v>5.9404670378164841</v>
      </c>
    </row>
    <row r="75" spans="1:43" s="246" customFormat="1" ht="15" thickBot="1" x14ac:dyDescent="0.35">
      <c r="A75" s="244" t="s">
        <v>10</v>
      </c>
      <c r="B75" s="245" t="s">
        <v>98</v>
      </c>
      <c r="C75" s="178" t="s">
        <v>224</v>
      </c>
      <c r="D75" s="247"/>
      <c r="E75" s="245" t="s">
        <v>7</v>
      </c>
      <c r="F75" s="245" t="s">
        <v>209</v>
      </c>
      <c r="G75" s="245" t="s">
        <v>216</v>
      </c>
      <c r="H75" s="248"/>
      <c r="I75" s="248"/>
      <c r="J75" s="248"/>
      <c r="K75" s="266">
        <v>1.5E-3</v>
      </c>
      <c r="L75" s="266">
        <v>1.5E-3</v>
      </c>
      <c r="M75" s="266">
        <v>1.5E-3</v>
      </c>
      <c r="N75" s="266">
        <v>1.5E-3</v>
      </c>
      <c r="O75" s="266">
        <v>1.5E-3</v>
      </c>
      <c r="P75" s="266">
        <v>1.5E-3</v>
      </c>
      <c r="Q75" s="266">
        <v>1.5E-3</v>
      </c>
      <c r="R75" s="270">
        <v>1.5E-3</v>
      </c>
      <c r="S75" s="268">
        <v>1.8645000000000003E-3</v>
      </c>
      <c r="T75" s="265">
        <v>1.8795000000000003E-3</v>
      </c>
      <c r="U75" s="265">
        <v>1.8945000000000001E-3</v>
      </c>
      <c r="V75" s="265">
        <v>1.8945000000000001E-3</v>
      </c>
      <c r="W75" s="265">
        <v>1.9095000000000002E-3</v>
      </c>
      <c r="X75" s="265">
        <v>1.9245000000000002E-3</v>
      </c>
      <c r="Y75" s="265">
        <v>1.9395000000000003E-3</v>
      </c>
      <c r="Z75" s="265">
        <v>1.9545000000000001E-3</v>
      </c>
      <c r="AA75" s="265">
        <v>1.9695000000000003E-3</v>
      </c>
      <c r="AB75" s="265">
        <v>1.9845000000000002E-3</v>
      </c>
      <c r="AC75" s="265">
        <v>1.9845000000000002E-3</v>
      </c>
      <c r="AD75" s="265">
        <v>1.9995000000000004E-3</v>
      </c>
      <c r="AE75" s="265">
        <v>2.0145000000000002E-3</v>
      </c>
      <c r="AF75" s="265">
        <v>2.0295000000000005E-3</v>
      </c>
      <c r="AG75" s="265">
        <v>2.0445000000000003E-3</v>
      </c>
      <c r="AH75" s="265">
        <v>2.0445000000000003E-3</v>
      </c>
      <c r="AI75" s="265">
        <v>2.0595000000000006E-3</v>
      </c>
      <c r="AJ75" s="265">
        <v>2.0745000000000004E-3</v>
      </c>
      <c r="AK75" s="265">
        <v>2.0895000000000002E-3</v>
      </c>
      <c r="AL75" s="265">
        <v>2.0895000000000002E-3</v>
      </c>
      <c r="AM75" s="265">
        <v>2.1045000000000005E-3</v>
      </c>
      <c r="AN75" s="265">
        <v>2.1045000000000005E-3</v>
      </c>
      <c r="AO75" s="265">
        <v>2.1195000000000003E-3</v>
      </c>
      <c r="AP75" s="265">
        <v>2.1345000000000005E-3</v>
      </c>
      <c r="AQ75" s="265">
        <v>2.1495000000000004E-3</v>
      </c>
    </row>
    <row r="76" spans="1:43" s="251" customFormat="1" ht="15" thickBot="1" x14ac:dyDescent="0.35">
      <c r="A76" s="249" t="s">
        <v>10</v>
      </c>
      <c r="B76" s="250" t="s">
        <v>98</v>
      </c>
      <c r="C76" s="178" t="s">
        <v>329</v>
      </c>
      <c r="D76" s="250" t="s">
        <v>211</v>
      </c>
      <c r="E76" s="250" t="s">
        <v>7</v>
      </c>
      <c r="F76" s="250" t="s">
        <v>209</v>
      </c>
      <c r="G76" s="250" t="s">
        <v>216</v>
      </c>
      <c r="H76" s="250" t="s">
        <v>211</v>
      </c>
      <c r="I76" s="250" t="s">
        <v>211</v>
      </c>
      <c r="J76" s="250" t="s">
        <v>211</v>
      </c>
      <c r="K76" s="267">
        <v>1.43E-2</v>
      </c>
      <c r="L76" s="267">
        <v>1.43E-2</v>
      </c>
      <c r="M76" s="267">
        <v>1.43E-2</v>
      </c>
      <c r="N76" s="267">
        <v>1.43E-2</v>
      </c>
      <c r="O76" s="267">
        <v>1.43E-2</v>
      </c>
      <c r="P76" s="267">
        <v>1.43E-2</v>
      </c>
      <c r="Q76" s="267">
        <v>1.43E-2</v>
      </c>
      <c r="R76" s="270">
        <v>1.43E-2</v>
      </c>
      <c r="S76" s="269">
        <v>1.3441999999999999E-2</v>
      </c>
      <c r="T76" s="265">
        <v>1.3429416E-2</v>
      </c>
      <c r="U76" s="265">
        <v>1.3416832E-2</v>
      </c>
      <c r="V76" s="265">
        <v>1.3404248000000001E-2</v>
      </c>
      <c r="W76" s="265">
        <v>1.3391663999999999E-2</v>
      </c>
      <c r="X76" s="265">
        <v>1.337908E-2</v>
      </c>
      <c r="Y76" s="265">
        <v>1.3366496E-2</v>
      </c>
      <c r="Z76" s="265">
        <v>1.3353912000000001E-2</v>
      </c>
      <c r="AA76" s="265">
        <v>1.3341328E-2</v>
      </c>
      <c r="AB76" s="265">
        <v>1.3328744E-2</v>
      </c>
      <c r="AC76" s="265">
        <v>1.331616E-2</v>
      </c>
      <c r="AD76" s="265">
        <v>1.3303576000000001E-2</v>
      </c>
      <c r="AE76" s="265">
        <v>1.3290992000000001E-2</v>
      </c>
      <c r="AF76" s="265">
        <v>1.3278408E-2</v>
      </c>
      <c r="AG76" s="265">
        <v>1.3265824000000001E-2</v>
      </c>
      <c r="AH76" s="265">
        <v>1.3253240000000001E-2</v>
      </c>
      <c r="AI76" s="265">
        <v>1.3240656000000002E-2</v>
      </c>
      <c r="AJ76" s="265">
        <v>1.3228072000000002E-2</v>
      </c>
      <c r="AK76" s="265">
        <v>1.3215488000000001E-2</v>
      </c>
      <c r="AL76" s="265">
        <v>1.3202904000000001E-2</v>
      </c>
      <c r="AM76" s="265">
        <v>1.3190320000000002E-2</v>
      </c>
      <c r="AN76" s="265">
        <v>1.3177736000000002E-2</v>
      </c>
      <c r="AO76" s="265">
        <v>1.3165152000000001E-2</v>
      </c>
      <c r="AP76" s="265">
        <v>1.3152568000000002E-2</v>
      </c>
      <c r="AQ76" s="265">
        <v>1.3156000000000001E-2</v>
      </c>
    </row>
    <row r="77" spans="1:43" s="254" customFormat="1" ht="43.2" customHeight="1" thickBot="1" x14ac:dyDescent="0.35">
      <c r="A77" s="252" t="s">
        <v>10</v>
      </c>
      <c r="B77" s="253" t="s">
        <v>72</v>
      </c>
      <c r="C77" s="254" t="s">
        <v>220</v>
      </c>
      <c r="D77" s="255"/>
      <c r="E77" s="253" t="s">
        <v>7</v>
      </c>
      <c r="F77" s="253" t="s">
        <v>209</v>
      </c>
      <c r="G77" s="253" t="s">
        <v>216</v>
      </c>
      <c r="H77" s="256"/>
      <c r="I77" s="256"/>
      <c r="J77" s="256"/>
      <c r="K77" s="270">
        <v>0.25362299999999999</v>
      </c>
      <c r="L77" s="270">
        <v>0.25843100000000002</v>
      </c>
      <c r="M77" s="270">
        <v>0.26203700000000002</v>
      </c>
      <c r="N77" s="270">
        <v>0.26384000000000002</v>
      </c>
      <c r="O77" s="270">
        <v>0.276461190168175</v>
      </c>
      <c r="P77" s="270">
        <v>0.276461190168175</v>
      </c>
      <c r="Q77" s="270">
        <v>0.276461190168175</v>
      </c>
      <c r="R77" s="270">
        <v>0.276461190168175</v>
      </c>
      <c r="S77" s="265">
        <v>0.24471153314662816</v>
      </c>
      <c r="T77" s="265">
        <v>0.24425758293930203</v>
      </c>
      <c r="U77" s="265">
        <v>0.2438047168751436</v>
      </c>
      <c r="V77" s="265">
        <v>0.24335234540414144</v>
      </c>
      <c r="W77" s="265">
        <v>0.24290105807630696</v>
      </c>
      <c r="X77" s="265">
        <v>0.24245085489164023</v>
      </c>
      <c r="Y77" s="265">
        <v>0.24200173585014115</v>
      </c>
      <c r="Z77" s="265">
        <v>0.24155370095180975</v>
      </c>
      <c r="AA77" s="265">
        <v>0.2411067501966461</v>
      </c>
      <c r="AB77" s="265">
        <v>0.24066088358465013</v>
      </c>
      <c r="AC77" s="265">
        <v>0.24021551156581042</v>
      </c>
      <c r="AD77" s="265">
        <v>0.2397712236901384</v>
      </c>
      <c r="AE77" s="265">
        <v>0.23932801995763406</v>
      </c>
      <c r="AF77" s="265">
        <v>0.23888590036829746</v>
      </c>
      <c r="AG77" s="265">
        <v>0.23844486492212855</v>
      </c>
      <c r="AH77" s="265">
        <v>0.23800432406911587</v>
      </c>
      <c r="AI77" s="265">
        <v>0.2375648673592709</v>
      </c>
      <c r="AJ77" s="265">
        <v>0.23712649479259362</v>
      </c>
      <c r="AK77" s="265">
        <v>0.23668920636908405</v>
      </c>
      <c r="AL77" s="265">
        <v>0.23625241253873078</v>
      </c>
      <c r="AM77" s="265">
        <v>0.23581670285154516</v>
      </c>
      <c r="AN77" s="265">
        <v>0.2353814877575158</v>
      </c>
      <c r="AO77" s="265">
        <v>0.23494735680665416</v>
      </c>
      <c r="AP77" s="265">
        <v>0.23451430999896022</v>
      </c>
      <c r="AQ77" s="265">
        <v>0.23408171785223506</v>
      </c>
    </row>
    <row r="78" spans="1:43" s="259" customFormat="1" ht="43.2" customHeight="1" thickBot="1" x14ac:dyDescent="0.35">
      <c r="A78" s="257" t="s">
        <v>10</v>
      </c>
      <c r="B78" s="258" t="s">
        <v>72</v>
      </c>
      <c r="C78" s="290" t="s">
        <v>217</v>
      </c>
      <c r="D78" s="260"/>
      <c r="E78" s="258" t="s">
        <v>7</v>
      </c>
      <c r="F78" s="258" t="s">
        <v>209</v>
      </c>
      <c r="G78" s="258" t="s">
        <v>216</v>
      </c>
      <c r="H78" s="261"/>
      <c r="I78" s="261"/>
      <c r="J78" s="261"/>
      <c r="K78" s="268">
        <v>1.814427</v>
      </c>
      <c r="L78" s="268">
        <v>1.8060130000000001</v>
      </c>
      <c r="M78" s="268">
        <v>1.794594</v>
      </c>
      <c r="N78" s="268">
        <v>1.786781</v>
      </c>
      <c r="O78" s="268">
        <v>1.7837756791721164</v>
      </c>
      <c r="P78" s="268">
        <v>1.7837756791721164</v>
      </c>
      <c r="Q78" s="268">
        <v>1.7837756791721164</v>
      </c>
      <c r="R78" s="270">
        <v>1.7837756791721164</v>
      </c>
      <c r="S78" s="266">
        <v>1.7506740829997165</v>
      </c>
      <c r="T78" s="265">
        <v>1.7474265087937964</v>
      </c>
      <c r="U78" s="265">
        <v>1.7441866905825427</v>
      </c>
      <c r="V78" s="265">
        <v>1.7409504107064431</v>
      </c>
      <c r="W78" s="265">
        <v>1.7377218868250099</v>
      </c>
      <c r="X78" s="265">
        <v>1.7345011189382435</v>
      </c>
      <c r="Y78" s="265">
        <v>1.7312881070461437</v>
      </c>
      <c r="Z78" s="265">
        <v>1.7280828511487105</v>
      </c>
      <c r="AA78" s="265">
        <v>1.7248853512459439</v>
      </c>
      <c r="AB78" s="265">
        <v>1.721695607337844</v>
      </c>
      <c r="AC78" s="265">
        <v>1.7185094017648981</v>
      </c>
      <c r="AD78" s="265">
        <v>1.7153309521866187</v>
      </c>
      <c r="AE78" s="265">
        <v>1.7121602586030058</v>
      </c>
      <c r="AF78" s="265">
        <v>1.7089973210140599</v>
      </c>
      <c r="AG78" s="265">
        <v>1.7058421394197802</v>
      </c>
      <c r="AH78" s="265">
        <v>1.7026904961606548</v>
      </c>
      <c r="AI78" s="265">
        <v>1.6995466088961959</v>
      </c>
      <c r="AJ78" s="265">
        <v>1.6964104776264035</v>
      </c>
      <c r="AK78" s="265">
        <v>1.6932821023512779</v>
      </c>
      <c r="AL78" s="265">
        <v>1.6901572654113062</v>
      </c>
      <c r="AM78" s="265">
        <v>1.687040184466001</v>
      </c>
      <c r="AN78" s="265">
        <v>1.6839266418558496</v>
      </c>
      <c r="AO78" s="265">
        <v>1.680820855240365</v>
      </c>
      <c r="AP78" s="265">
        <v>1.6777228246195472</v>
      </c>
      <c r="AQ78" s="265">
        <v>1.6746280466577452</v>
      </c>
    </row>
    <row r="79" spans="1:43" s="259" customFormat="1" ht="15" thickBot="1" x14ac:dyDescent="0.35">
      <c r="A79" s="257" t="s">
        <v>10</v>
      </c>
      <c r="B79" s="258" t="s">
        <v>72</v>
      </c>
      <c r="C79" s="290" t="s">
        <v>215</v>
      </c>
      <c r="D79" s="260"/>
      <c r="E79" s="258" t="s">
        <v>7</v>
      </c>
      <c r="F79" s="258" t="s">
        <v>209</v>
      </c>
      <c r="G79" s="258" t="s">
        <v>216</v>
      </c>
      <c r="H79" s="261"/>
      <c r="I79" s="261"/>
      <c r="J79" s="261"/>
      <c r="K79" s="268">
        <v>2.7916569999999998</v>
      </c>
      <c r="L79" s="268">
        <v>2.7525919999999999</v>
      </c>
      <c r="M79" s="268">
        <v>2.6906889999999999</v>
      </c>
      <c r="N79" s="268">
        <v>2.6432090000000001</v>
      </c>
      <c r="O79" s="268">
        <v>2.6011391979302325</v>
      </c>
      <c r="P79" s="268">
        <v>2.6011391979302325</v>
      </c>
      <c r="Q79" s="268">
        <v>2.6011391979302325</v>
      </c>
      <c r="R79" s="270">
        <v>2.6011391979302325</v>
      </c>
      <c r="S79" s="266">
        <v>2.6935674780659347</v>
      </c>
      <c r="T79" s="265">
        <v>2.6885707968740342</v>
      </c>
      <c r="U79" s="265">
        <v>2.6835860489684009</v>
      </c>
      <c r="V79" s="265">
        <v>2.6786067451054887</v>
      </c>
      <c r="W79" s="265">
        <v>2.6736393745288436</v>
      </c>
      <c r="X79" s="265">
        <v>2.668683937238467</v>
      </c>
      <c r="Y79" s="265">
        <v>2.6637404332343579</v>
      </c>
      <c r="Z79" s="265">
        <v>2.6588088625165165</v>
      </c>
      <c r="AA79" s="265">
        <v>2.6538892250849431</v>
      </c>
      <c r="AB79" s="265">
        <v>2.6489815209396372</v>
      </c>
      <c r="AC79" s="265">
        <v>2.644079260837052</v>
      </c>
      <c r="AD79" s="265">
        <v>2.6391889340207344</v>
      </c>
      <c r="AE79" s="265">
        <v>2.6343105404906844</v>
      </c>
      <c r="AF79" s="265">
        <v>2.6294440802469028</v>
      </c>
      <c r="AG79" s="265">
        <v>2.6245895532893884</v>
      </c>
      <c r="AH79" s="265">
        <v>2.6197404703745946</v>
      </c>
      <c r="AI79" s="265">
        <v>2.6149033207460688</v>
      </c>
      <c r="AJ79" s="265">
        <v>2.6100781044038102</v>
      </c>
      <c r="AK79" s="265">
        <v>2.60526482134782</v>
      </c>
      <c r="AL79" s="265">
        <v>2.60045698233455</v>
      </c>
      <c r="AM79" s="265">
        <v>2.5956610766075476</v>
      </c>
      <c r="AN79" s="265">
        <v>2.590870614923265</v>
      </c>
      <c r="AO79" s="265">
        <v>2.5860920865252508</v>
      </c>
      <c r="AP79" s="265">
        <v>2.5813254914135046</v>
      </c>
      <c r="AQ79" s="265">
        <v>2.5765639008063821</v>
      </c>
    </row>
    <row r="80" spans="1:43" s="259" customFormat="1" ht="15" thickBot="1" x14ac:dyDescent="0.35">
      <c r="A80" s="257" t="s">
        <v>10</v>
      </c>
      <c r="B80" s="258" t="s">
        <v>72</v>
      </c>
      <c r="C80" s="290" t="s">
        <v>321</v>
      </c>
      <c r="D80" s="260"/>
      <c r="E80" s="258" t="s">
        <v>7</v>
      </c>
      <c r="F80" s="258" t="s">
        <v>209</v>
      </c>
      <c r="G80" s="258" t="s">
        <v>216</v>
      </c>
      <c r="H80" s="261"/>
      <c r="I80" s="261"/>
      <c r="J80" s="261"/>
      <c r="K80" s="268">
        <v>1.009684</v>
      </c>
      <c r="L80" s="268">
        <v>1.0066790000000001</v>
      </c>
      <c r="M80" s="268">
        <v>1.0012700000000001</v>
      </c>
      <c r="N80" s="268">
        <v>1.001871</v>
      </c>
      <c r="O80" s="268">
        <v>0.99526028460546079</v>
      </c>
      <c r="P80" s="268">
        <v>0.99526028460546079</v>
      </c>
      <c r="Q80" s="268">
        <v>0.99526028460546079</v>
      </c>
      <c r="R80" s="270">
        <v>0.99526028460546079</v>
      </c>
      <c r="S80" s="266">
        <v>0.97420706968066817</v>
      </c>
      <c r="T80" s="265">
        <v>0.97239987450856691</v>
      </c>
      <c r="U80" s="265">
        <v>0.97059699535674016</v>
      </c>
      <c r="V80" s="265">
        <v>0.96879608520140192</v>
      </c>
      <c r="W80" s="265">
        <v>0.96699949106633842</v>
      </c>
      <c r="X80" s="265">
        <v>0.96520721295154965</v>
      </c>
      <c r="Y80" s="265">
        <v>0.96341925085703561</v>
      </c>
      <c r="Z80" s="265">
        <v>0.96163560478279619</v>
      </c>
      <c r="AA80" s="265">
        <v>0.9598562747288315</v>
      </c>
      <c r="AB80" s="265">
        <v>0.95808126069514155</v>
      </c>
      <c r="AC80" s="265">
        <v>0.95630821565794011</v>
      </c>
      <c r="AD80" s="265">
        <v>0.95453948664101329</v>
      </c>
      <c r="AE80" s="265">
        <v>0.9527750736443612</v>
      </c>
      <c r="AF80" s="265">
        <v>0.95101497666798385</v>
      </c>
      <c r="AG80" s="265">
        <v>0.94925919571188122</v>
      </c>
      <c r="AH80" s="265">
        <v>0.94750538375226701</v>
      </c>
      <c r="AI80" s="265">
        <v>0.94575588781292752</v>
      </c>
      <c r="AJ80" s="265">
        <v>0.94401070789386266</v>
      </c>
      <c r="AK80" s="265">
        <v>0.94226984399507252</v>
      </c>
      <c r="AL80" s="265">
        <v>0.94053094909277102</v>
      </c>
      <c r="AM80" s="265">
        <v>0.93879637021074402</v>
      </c>
      <c r="AN80" s="265">
        <v>0.93706376032520544</v>
      </c>
      <c r="AO80" s="265">
        <v>0.9353354664599417</v>
      </c>
      <c r="AP80" s="265">
        <v>0.9336114886149528</v>
      </c>
      <c r="AQ80" s="265">
        <v>0.93188932079470754</v>
      </c>
    </row>
    <row r="81" spans="1:51" s="259" customFormat="1" ht="15" thickBot="1" x14ac:dyDescent="0.35">
      <c r="A81" s="257" t="s">
        <v>10</v>
      </c>
      <c r="B81" s="258" t="s">
        <v>72</v>
      </c>
      <c r="C81" s="290" t="s">
        <v>218</v>
      </c>
      <c r="D81" s="260"/>
      <c r="E81" s="258" t="s">
        <v>7</v>
      </c>
      <c r="F81" s="258" t="s">
        <v>209</v>
      </c>
      <c r="G81" s="258" t="s">
        <v>216</v>
      </c>
      <c r="H81" s="261"/>
      <c r="I81" s="261"/>
      <c r="J81" s="261"/>
      <c r="K81" s="268">
        <v>5.9499000000000003E-2</v>
      </c>
      <c r="L81" s="268">
        <v>5.9499000000000003E-2</v>
      </c>
      <c r="M81" s="268">
        <v>5.9499000000000003E-2</v>
      </c>
      <c r="N81" s="268">
        <v>5.9499000000000003E-2</v>
      </c>
      <c r="O81" s="268">
        <v>6.0100258732212232E-2</v>
      </c>
      <c r="P81" s="268">
        <v>6.0100258732212232E-2</v>
      </c>
      <c r="Q81" s="268">
        <v>6.0100258732212232E-2</v>
      </c>
      <c r="R81" s="270">
        <v>6.0100258732212232E-2</v>
      </c>
      <c r="S81" s="266">
        <v>5.7408403459825133E-2</v>
      </c>
      <c r="T81" s="265">
        <v>5.7301908451936667E-2</v>
      </c>
      <c r="U81" s="265">
        <v>5.7195667779949652E-2</v>
      </c>
      <c r="V81" s="265">
        <v>5.708954313765318E-2</v>
      </c>
      <c r="W81" s="265">
        <v>5.6983672831258166E-2</v>
      </c>
      <c r="X81" s="265">
        <v>5.6878056860764609E-2</v>
      </c>
      <c r="Y81" s="265">
        <v>5.6772695226172502E-2</v>
      </c>
      <c r="Z81" s="265">
        <v>5.6667587927481854E-2</v>
      </c>
      <c r="AA81" s="265">
        <v>5.6562734964692662E-2</v>
      </c>
      <c r="AB81" s="265">
        <v>5.6458136337804929E-2</v>
      </c>
      <c r="AC81" s="265">
        <v>5.6353653740607738E-2</v>
      </c>
      <c r="AD81" s="265">
        <v>5.6249425479311999E-2</v>
      </c>
      <c r="AE81" s="265">
        <v>5.6145451553917709E-2</v>
      </c>
      <c r="AF81" s="265">
        <v>5.6041731964424885E-2</v>
      </c>
      <c r="AG81" s="265">
        <v>5.593826671083351E-2</v>
      </c>
      <c r="AH81" s="265">
        <v>5.5834917486932679E-2</v>
      </c>
      <c r="AI81" s="265">
        <v>5.5731822598933299E-2</v>
      </c>
      <c r="AJ81" s="265">
        <v>5.5628982046835376E-2</v>
      </c>
      <c r="AK81" s="265">
        <v>5.5526395830638918E-2</v>
      </c>
      <c r="AL81" s="265">
        <v>5.5423925644132996E-2</v>
      </c>
      <c r="AM81" s="265">
        <v>5.5321709793528531E-2</v>
      </c>
      <c r="AN81" s="265">
        <v>5.5219609972614603E-2</v>
      </c>
      <c r="AO81" s="265">
        <v>5.5117764487602132E-2</v>
      </c>
      <c r="AP81" s="265">
        <v>5.5016173338491126E-2</v>
      </c>
      <c r="AQ81" s="265">
        <v>5.4914688851129961E-2</v>
      </c>
    </row>
    <row r="82" spans="1:51" s="259" customFormat="1" ht="15" thickBot="1" x14ac:dyDescent="0.35">
      <c r="A82" s="257" t="s">
        <v>10</v>
      </c>
      <c r="B82" s="258" t="s">
        <v>72</v>
      </c>
      <c r="C82" s="290" t="s">
        <v>322</v>
      </c>
      <c r="D82" s="260"/>
      <c r="E82" s="258" t="s">
        <v>7</v>
      </c>
      <c r="F82" s="258" t="s">
        <v>209</v>
      </c>
      <c r="G82" s="258" t="s">
        <v>216</v>
      </c>
      <c r="H82" s="261"/>
      <c r="I82" s="261"/>
      <c r="J82" s="261"/>
      <c r="K82" s="268">
        <v>0.52407400000000004</v>
      </c>
      <c r="L82" s="268">
        <v>0.522872</v>
      </c>
      <c r="M82" s="268">
        <v>0.52166999999999997</v>
      </c>
      <c r="N82" s="268">
        <v>0.51986699999999997</v>
      </c>
      <c r="O82" s="268">
        <v>0.52106924320828829</v>
      </c>
      <c r="P82" s="268">
        <v>0.52106924320828829</v>
      </c>
      <c r="Q82" s="268">
        <v>0.52106924320828829</v>
      </c>
      <c r="R82" s="270">
        <v>0.52106924320828829</v>
      </c>
      <c r="S82" s="266">
        <v>0.5056597864637119</v>
      </c>
      <c r="T82" s="265">
        <v>0.50472176624884879</v>
      </c>
      <c r="U82" s="265">
        <v>0.50378598625370741</v>
      </c>
      <c r="V82" s="265">
        <v>0.50285122826135653</v>
      </c>
      <c r="W82" s="265">
        <v>0.50191871048872738</v>
      </c>
      <c r="X82" s="265">
        <v>0.50098843293581996</v>
      </c>
      <c r="Y82" s="265">
        <v>0.50006039560263416</v>
      </c>
      <c r="Z82" s="265">
        <v>0.49913459848917002</v>
      </c>
      <c r="AA82" s="265">
        <v>0.49821104159542756</v>
      </c>
      <c r="AB82" s="265">
        <v>0.49728972492140672</v>
      </c>
      <c r="AC82" s="265">
        <v>0.4963694302501766</v>
      </c>
      <c r="AD82" s="265">
        <v>0.4954513757986681</v>
      </c>
      <c r="AE82" s="265">
        <v>0.49453556156688128</v>
      </c>
      <c r="AF82" s="265">
        <v>0.49362198755481612</v>
      </c>
      <c r="AG82" s="265">
        <v>0.49271065376247264</v>
      </c>
      <c r="AH82" s="265">
        <v>0.49180034197291983</v>
      </c>
      <c r="AI82" s="265">
        <v>0.49089227040308864</v>
      </c>
      <c r="AJ82" s="265">
        <v>0.48998643905297912</v>
      </c>
      <c r="AK82" s="265">
        <v>0.48908284792259127</v>
      </c>
      <c r="AL82" s="265">
        <v>0.48818027879499415</v>
      </c>
      <c r="AM82" s="265">
        <v>0.48727994988711865</v>
      </c>
      <c r="AN82" s="265">
        <v>0.48638064298203376</v>
      </c>
      <c r="AO82" s="265">
        <v>0.48548357629667055</v>
      </c>
      <c r="AP82" s="265">
        <v>0.48458874983102906</v>
      </c>
      <c r="AQ82" s="265">
        <v>0.4836948628542847</v>
      </c>
    </row>
    <row r="83" spans="1:51" s="259" customFormat="1" ht="15" hidden="1" thickBot="1" x14ac:dyDescent="0.35">
      <c r="A83" s="257" t="s">
        <v>10</v>
      </c>
      <c r="B83" s="258" t="s">
        <v>72</v>
      </c>
      <c r="C83" s="259" t="s">
        <v>219</v>
      </c>
      <c r="D83" s="260"/>
      <c r="E83" s="258" t="s">
        <v>7</v>
      </c>
      <c r="F83" s="258" t="s">
        <v>209</v>
      </c>
      <c r="G83" s="258" t="s">
        <v>216</v>
      </c>
      <c r="H83" s="261"/>
      <c r="I83" s="261"/>
      <c r="J83" s="261"/>
      <c r="K83" s="268">
        <v>0.98023499999999997</v>
      </c>
      <c r="L83" s="268">
        <v>0.99345700000000003</v>
      </c>
      <c r="M83" s="268">
        <v>1.000669</v>
      </c>
      <c r="N83" s="268">
        <v>1.0048760000000001</v>
      </c>
      <c r="O83" s="268">
        <v>1.0018713130659913</v>
      </c>
      <c r="P83" s="268">
        <v>1.0018713130659913</v>
      </c>
      <c r="Q83" s="268">
        <v>1.0018713130659913</v>
      </c>
      <c r="R83" s="270">
        <v>1.0018713130659913</v>
      </c>
      <c r="S83" s="266">
        <v>1.0079448262595145</v>
      </c>
      <c r="T83" s="265">
        <v>1.0069046880659913</v>
      </c>
      <c r="U83" s="265">
        <v>1.0079448262595145</v>
      </c>
      <c r="V83" s="265">
        <v>1.0099427887920682</v>
      </c>
      <c r="W83" s="265">
        <v>1.0119338983916215</v>
      </c>
      <c r="X83" s="265">
        <v>1.013918155058174</v>
      </c>
      <c r="Y83" s="265">
        <v>1.0172176718967056</v>
      </c>
      <c r="Z83" s="265">
        <v>1.0193841942464257</v>
      </c>
      <c r="AA83" s="265">
        <v>1.0215438636631455</v>
      </c>
      <c r="AB83" s="265">
        <v>1.0236966801468663</v>
      </c>
      <c r="AC83" s="265">
        <v>1.0258463702780309</v>
      </c>
      <c r="AD83" s="265">
        <v>1.027989207476196</v>
      </c>
      <c r="AE83" s="265">
        <v>1.0301251917413605</v>
      </c>
      <c r="AF83" s="265">
        <v>1.0322543230735253</v>
      </c>
      <c r="AG83" s="265">
        <v>1.0343766014726894</v>
      </c>
      <c r="AH83" s="265">
        <v>1.0364957535192985</v>
      </c>
      <c r="AI83" s="265">
        <v>1.0386080526329071</v>
      </c>
      <c r="AJ83" s="265">
        <v>1.0407134988135163</v>
      </c>
      <c r="AK83" s="265">
        <v>1.042812092061125</v>
      </c>
      <c r="AL83" s="265">
        <v>1.0449075589561778</v>
      </c>
      <c r="AM83" s="265">
        <v>1.0469961729182318</v>
      </c>
      <c r="AN83" s="265">
        <v>1.04908166052773</v>
      </c>
      <c r="AO83" s="265">
        <v>1.0511602952042283</v>
      </c>
      <c r="AP83" s="265">
        <v>1.0532320769477261</v>
      </c>
      <c r="AQ83" s="265">
        <v>1.0553009847523851</v>
      </c>
    </row>
    <row r="84" spans="1:51" s="259" customFormat="1" ht="15" hidden="1" thickBot="1" x14ac:dyDescent="0.35">
      <c r="A84" s="257" t="s">
        <v>10</v>
      </c>
      <c r="B84" s="258" t="s">
        <v>72</v>
      </c>
      <c r="C84" s="259" t="s">
        <v>323</v>
      </c>
      <c r="D84" s="260"/>
      <c r="E84" s="258" t="s">
        <v>7</v>
      </c>
      <c r="F84" s="258" t="s">
        <v>209</v>
      </c>
      <c r="G84" s="258" t="s">
        <v>216</v>
      </c>
      <c r="H84" s="261"/>
      <c r="I84" s="261"/>
      <c r="J84" s="261"/>
      <c r="K84" s="268">
        <v>0.19953299999999999</v>
      </c>
      <c r="L84" s="268">
        <v>0.19652800000000001</v>
      </c>
      <c r="M84" s="268">
        <v>0.19652800000000001</v>
      </c>
      <c r="N84" s="268">
        <v>0.195326</v>
      </c>
      <c r="O84" s="268">
        <v>0.18931581500646741</v>
      </c>
      <c r="P84" s="268">
        <v>0.18931581500646741</v>
      </c>
      <c r="Q84" s="268">
        <v>0.18931581500646741</v>
      </c>
      <c r="R84" s="270">
        <v>0.18931581500646741</v>
      </c>
      <c r="S84" s="266">
        <v>0.18954119000646741</v>
      </c>
      <c r="T84" s="265">
        <v>0.18976656500646741</v>
      </c>
      <c r="U84" s="265">
        <v>0.18999194000646741</v>
      </c>
      <c r="V84" s="265">
        <v>0.19021731500646741</v>
      </c>
      <c r="W84" s="265">
        <v>0.19044269000646741</v>
      </c>
      <c r="X84" s="265">
        <v>0.19066806500646741</v>
      </c>
      <c r="Y84" s="265">
        <v>0.19089344000646741</v>
      </c>
      <c r="Z84" s="265">
        <v>0.19111881500646741</v>
      </c>
      <c r="AA84" s="265">
        <v>0.19134419000646741</v>
      </c>
      <c r="AB84" s="265">
        <v>0.19156956500646741</v>
      </c>
      <c r="AC84" s="265">
        <v>0.19179494000646741</v>
      </c>
      <c r="AD84" s="265">
        <v>0.19202031500646741</v>
      </c>
      <c r="AE84" s="265">
        <v>0.19224569000646741</v>
      </c>
      <c r="AF84" s="265">
        <v>0.19247106500646741</v>
      </c>
      <c r="AG84" s="265">
        <v>0.19269644000646741</v>
      </c>
      <c r="AH84" s="265">
        <v>0.19292181500646741</v>
      </c>
      <c r="AI84" s="265">
        <v>0.19314719000646741</v>
      </c>
      <c r="AJ84" s="265">
        <v>0.19337256500646741</v>
      </c>
      <c r="AK84" s="265">
        <v>0.19359794000646741</v>
      </c>
      <c r="AL84" s="265">
        <v>0.19382331500646741</v>
      </c>
      <c r="AM84" s="265">
        <v>0.19404869000646741</v>
      </c>
      <c r="AN84" s="265">
        <v>0.19427406500646741</v>
      </c>
      <c r="AO84" s="265">
        <v>0.19449944000646741</v>
      </c>
      <c r="AP84" s="265">
        <v>0.19472481500646741</v>
      </c>
      <c r="AQ84" s="265">
        <v>0.19495019000646741</v>
      </c>
    </row>
    <row r="85" spans="1:51" s="259" customFormat="1" ht="15" hidden="1" thickBot="1" x14ac:dyDescent="0.35">
      <c r="A85" s="257" t="s">
        <v>10</v>
      </c>
      <c r="B85" s="258" t="s">
        <v>72</v>
      </c>
      <c r="C85" s="259" t="s">
        <v>324</v>
      </c>
      <c r="D85" s="260"/>
      <c r="E85" s="258" t="s">
        <v>7</v>
      </c>
      <c r="F85" s="258" t="s">
        <v>209</v>
      </c>
      <c r="G85" s="258" t="s">
        <v>216</v>
      </c>
      <c r="H85" s="261"/>
      <c r="I85" s="261"/>
      <c r="J85" s="261"/>
      <c r="K85" s="268">
        <v>2.4039999999999999E-3</v>
      </c>
      <c r="L85" s="268">
        <v>2.4039999999999999E-3</v>
      </c>
      <c r="M85" s="268">
        <v>1.8029999999999999E-3</v>
      </c>
      <c r="N85" s="268">
        <v>1.8029999999999999E-3</v>
      </c>
      <c r="O85" s="268">
        <v>1.8030077619663647E-3</v>
      </c>
      <c r="P85" s="268">
        <v>1.8030077619663647E-3</v>
      </c>
      <c r="Q85" s="268">
        <v>1.8030077619663647E-3</v>
      </c>
      <c r="R85" s="270">
        <v>1.8030077619663647E-3</v>
      </c>
      <c r="S85" s="266">
        <v>1.7654452619663647E-3</v>
      </c>
      <c r="T85" s="265">
        <v>1.7278827619663646E-3</v>
      </c>
      <c r="U85" s="265">
        <v>1.6903202619663645E-3</v>
      </c>
      <c r="V85" s="265">
        <v>1.6527577619663645E-3</v>
      </c>
      <c r="W85" s="265">
        <v>1.6151952619663644E-3</v>
      </c>
      <c r="X85" s="265">
        <v>1.5776327619663644E-3</v>
      </c>
      <c r="Y85" s="265">
        <v>1.5400702619663643E-3</v>
      </c>
      <c r="Z85" s="265">
        <v>1.5025077619663643E-3</v>
      </c>
      <c r="AA85" s="265">
        <v>1.4649452619663642E-3</v>
      </c>
      <c r="AB85" s="265">
        <v>1.4273827619663642E-3</v>
      </c>
      <c r="AC85" s="265">
        <v>1.3898202619663641E-3</v>
      </c>
      <c r="AD85" s="265">
        <v>1.3522577619663641E-3</v>
      </c>
      <c r="AE85" s="265">
        <v>1.314695261966364E-3</v>
      </c>
      <c r="AF85" s="265">
        <v>1.277132761966364E-3</v>
      </c>
      <c r="AG85" s="265">
        <v>1.2395702619663639E-3</v>
      </c>
      <c r="AH85" s="265">
        <v>1.2020077619663639E-3</v>
      </c>
      <c r="AI85" s="265">
        <v>1.1644452619663638E-3</v>
      </c>
      <c r="AJ85" s="265">
        <v>1.1268827619663638E-3</v>
      </c>
      <c r="AK85" s="265">
        <v>1.0893202619663637E-3</v>
      </c>
      <c r="AL85" s="265">
        <v>1.0517577619663637E-3</v>
      </c>
      <c r="AM85" s="265">
        <v>1.0141952619663636E-3</v>
      </c>
      <c r="AN85" s="265">
        <v>9.7663276196636355E-4</v>
      </c>
      <c r="AO85" s="265">
        <v>9.390702619663635E-4</v>
      </c>
      <c r="AP85" s="265">
        <v>9.0150776196636345E-4</v>
      </c>
      <c r="AQ85" s="265">
        <v>8.6394526196636339E-4</v>
      </c>
    </row>
    <row r="86" spans="1:51" s="259" customFormat="1" ht="15" hidden="1" thickBot="1" x14ac:dyDescent="0.35">
      <c r="A86" s="257" t="s">
        <v>10</v>
      </c>
      <c r="B86" s="258" t="s">
        <v>72</v>
      </c>
      <c r="C86" s="259" t="s">
        <v>221</v>
      </c>
      <c r="D86" s="260"/>
      <c r="E86" s="258" t="s">
        <v>7</v>
      </c>
      <c r="F86" s="258" t="s">
        <v>209</v>
      </c>
      <c r="G86" s="258" t="s">
        <v>216</v>
      </c>
      <c r="H86" s="261"/>
      <c r="I86" s="261"/>
      <c r="J86" s="261"/>
      <c r="K86" s="268">
        <v>1.4880819999999999</v>
      </c>
      <c r="L86" s="268">
        <v>1.5229410000000001</v>
      </c>
      <c r="M86" s="268">
        <v>1.5704199999999999</v>
      </c>
      <c r="N86" s="268">
        <v>1.619702</v>
      </c>
      <c r="O86" s="268">
        <v>1.641939068564088</v>
      </c>
      <c r="P86" s="268">
        <v>1.641939068564088</v>
      </c>
      <c r="Q86" s="268">
        <v>1.641939068564088</v>
      </c>
      <c r="R86" s="270">
        <v>1.641939068564088</v>
      </c>
      <c r="S86" s="266">
        <v>1.652832256064088</v>
      </c>
      <c r="T86" s="265">
        <v>1.663725443564088</v>
      </c>
      <c r="U86" s="265">
        <v>1.6723771007728001</v>
      </c>
      <c r="V86" s="265">
        <v>1.682482818648672</v>
      </c>
      <c r="W86" s="265">
        <v>1.6925781331761165</v>
      </c>
      <c r="X86" s="265">
        <v>1.7026630443551343</v>
      </c>
      <c r="Y86" s="265">
        <v>1.7147446348888362</v>
      </c>
      <c r="Z86" s="265">
        <v>1.7251062412300744</v>
      </c>
      <c r="AA86" s="265">
        <v>1.7354574442228863</v>
      </c>
      <c r="AB86" s="265">
        <v>1.745798243867273</v>
      </c>
      <c r="AC86" s="265">
        <v>1.7561342974365206</v>
      </c>
      <c r="AD86" s="265">
        <v>1.7664599476573426</v>
      </c>
      <c r="AE86" s="265">
        <v>1.7767751945297374</v>
      </c>
      <c r="AF86" s="265">
        <v>1.7870800380537066</v>
      </c>
      <c r="AG86" s="265">
        <v>1.7973744782292487</v>
      </c>
      <c r="AH86" s="265">
        <v>1.8076641723296529</v>
      </c>
      <c r="AI86" s="265">
        <v>1.81794346308163</v>
      </c>
      <c r="AJ86" s="265">
        <v>1.8282123504851822</v>
      </c>
      <c r="AK86" s="265">
        <v>1.8384708345403071</v>
      </c>
      <c r="AL86" s="265">
        <v>1.8487245725202932</v>
      </c>
      <c r="AM86" s="265">
        <v>1.8589679071518546</v>
      </c>
      <c r="AN86" s="265">
        <v>1.869206495708277</v>
      </c>
      <c r="AO86" s="265">
        <v>1.8794346809162736</v>
      </c>
      <c r="AP86" s="265">
        <v>1.8896524627758431</v>
      </c>
      <c r="AQ86" s="265">
        <v>1.8998658817462533</v>
      </c>
    </row>
    <row r="87" spans="1:51" s="259" customFormat="1" ht="15" hidden="1" thickBot="1" x14ac:dyDescent="0.35">
      <c r="A87" s="257" t="s">
        <v>10</v>
      </c>
      <c r="B87" s="258" t="s">
        <v>72</v>
      </c>
      <c r="C87" s="259" t="s">
        <v>325</v>
      </c>
      <c r="D87" s="260"/>
      <c r="E87" s="258" t="s">
        <v>7</v>
      </c>
      <c r="F87" s="258" t="s">
        <v>209</v>
      </c>
      <c r="G87" s="258" t="s">
        <v>216</v>
      </c>
      <c r="H87" s="261"/>
      <c r="I87" s="261"/>
      <c r="J87" s="261"/>
      <c r="K87" s="268">
        <v>1.4772639999999999</v>
      </c>
      <c r="L87" s="268">
        <v>1.4754609999999999</v>
      </c>
      <c r="M87" s="268">
        <v>1.4874810000000001</v>
      </c>
      <c r="N87" s="268">
        <v>1.4856780000000001</v>
      </c>
      <c r="O87" s="268">
        <v>1.5073144890039278</v>
      </c>
      <c r="P87" s="268">
        <v>1.5073144890039278</v>
      </c>
      <c r="Q87" s="268">
        <v>1.5073144890039278</v>
      </c>
      <c r="R87" s="270">
        <v>1.5073144890039278</v>
      </c>
      <c r="S87" s="266">
        <v>1.5073144890039278</v>
      </c>
      <c r="T87" s="265">
        <v>1.5073144890039278</v>
      </c>
      <c r="U87" s="265">
        <v>1.5050892541013963</v>
      </c>
      <c r="V87" s="265">
        <v>1.5043075091929716</v>
      </c>
      <c r="W87" s="265">
        <v>1.5035154365659733</v>
      </c>
      <c r="X87" s="265">
        <v>1.5027130362204011</v>
      </c>
      <c r="Y87" s="265">
        <v>1.4985711123481693</v>
      </c>
      <c r="Z87" s="265">
        <v>1.4972545831572115</v>
      </c>
      <c r="AA87" s="265">
        <v>1.4959277262476787</v>
      </c>
      <c r="AB87" s="265">
        <v>1.4945905416195704</v>
      </c>
      <c r="AC87" s="265">
        <v>1.4932486454191587</v>
      </c>
      <c r="AD87" s="265">
        <v>1.4918964215001729</v>
      </c>
      <c r="AE87" s="265">
        <v>1.4905338698626132</v>
      </c>
      <c r="AF87" s="265">
        <v>1.4891609905064793</v>
      </c>
      <c r="AG87" s="265">
        <v>1.4877777834317731</v>
      </c>
      <c r="AH87" s="265">
        <v>1.4863898647847598</v>
      </c>
      <c r="AI87" s="265">
        <v>1.4849916184191743</v>
      </c>
      <c r="AJ87" s="265">
        <v>1.4835830443350135</v>
      </c>
      <c r="AK87" s="265">
        <v>1.4821641425322789</v>
      </c>
      <c r="AL87" s="265">
        <v>1.4807405291572389</v>
      </c>
      <c r="AM87" s="265">
        <v>1.479306588063626</v>
      </c>
      <c r="AN87" s="265">
        <v>1.4778679353977044</v>
      </c>
      <c r="AO87" s="265">
        <v>1.4764189550132087</v>
      </c>
      <c r="AP87" s="265">
        <v>1.4749596469101409</v>
      </c>
      <c r="AQ87" s="265">
        <v>1.4734960076350734</v>
      </c>
    </row>
    <row r="88" spans="1:51" s="259" customFormat="1" ht="15" hidden="1" thickBot="1" x14ac:dyDescent="0.35">
      <c r="A88" s="257" t="s">
        <v>10</v>
      </c>
      <c r="B88" s="258" t="s">
        <v>72</v>
      </c>
      <c r="C88" s="259" t="s">
        <v>222</v>
      </c>
      <c r="D88" s="260"/>
      <c r="E88" s="258" t="s">
        <v>7</v>
      </c>
      <c r="F88" s="258" t="s">
        <v>209</v>
      </c>
      <c r="G88" s="258" t="s">
        <v>216</v>
      </c>
      <c r="H88" s="261"/>
      <c r="I88" s="261"/>
      <c r="J88" s="261"/>
      <c r="K88" s="268">
        <v>0.28788000000000002</v>
      </c>
      <c r="L88" s="268">
        <v>0.28848099999999999</v>
      </c>
      <c r="M88" s="268">
        <v>0.28727900000000001</v>
      </c>
      <c r="N88" s="268">
        <v>0.28727900000000001</v>
      </c>
      <c r="O88" s="268">
        <v>0.28547622897800717</v>
      </c>
      <c r="P88" s="268">
        <v>0.28547622897800717</v>
      </c>
      <c r="Q88" s="268">
        <v>0.28547622897800717</v>
      </c>
      <c r="R88" s="270">
        <v>0.28547622897800717</v>
      </c>
      <c r="S88" s="266">
        <v>0.28547622897800717</v>
      </c>
      <c r="T88" s="265">
        <v>0.28547622897800717</v>
      </c>
      <c r="U88" s="265">
        <v>0.28547622897800717</v>
      </c>
      <c r="V88" s="265">
        <v>0.28547622897800717</v>
      </c>
      <c r="W88" s="265">
        <v>0.28547622897800717</v>
      </c>
      <c r="X88" s="265">
        <v>0.28547622897800717</v>
      </c>
      <c r="Y88" s="265">
        <v>0.28547622897800717</v>
      </c>
      <c r="Z88" s="265">
        <v>0.28547622897800717</v>
      </c>
      <c r="AA88" s="265">
        <v>0.28547622897800717</v>
      </c>
      <c r="AB88" s="265">
        <v>0.28547622897800717</v>
      </c>
      <c r="AC88" s="265">
        <v>0.28547622897800717</v>
      </c>
      <c r="AD88" s="265">
        <v>0.28547622897800717</v>
      </c>
      <c r="AE88" s="265">
        <v>0.28547622897800717</v>
      </c>
      <c r="AF88" s="265">
        <v>0.28547622897800717</v>
      </c>
      <c r="AG88" s="265">
        <v>0.28547622897800717</v>
      </c>
      <c r="AH88" s="265">
        <v>0.28547622897800717</v>
      </c>
      <c r="AI88" s="265">
        <v>0.28547622897800717</v>
      </c>
      <c r="AJ88" s="265">
        <v>0.28547622897800717</v>
      </c>
      <c r="AK88" s="265">
        <v>0.28547622897800717</v>
      </c>
      <c r="AL88" s="265">
        <v>0.28547622897800717</v>
      </c>
      <c r="AM88" s="265">
        <v>0.28547622897800717</v>
      </c>
      <c r="AN88" s="265">
        <v>0.28547622897800717</v>
      </c>
      <c r="AO88" s="265">
        <v>0.28547622897800717</v>
      </c>
      <c r="AP88" s="265">
        <v>0.28547622897800717</v>
      </c>
      <c r="AQ88" s="265">
        <v>0.28547622897800717</v>
      </c>
    </row>
    <row r="89" spans="1:51" s="259" customFormat="1" ht="15" hidden="1" thickBot="1" x14ac:dyDescent="0.35">
      <c r="A89" s="257" t="s">
        <v>10</v>
      </c>
      <c r="B89" s="258" t="s">
        <v>72</v>
      </c>
      <c r="C89" s="259" t="s">
        <v>326</v>
      </c>
      <c r="D89" s="260"/>
      <c r="E89" s="258" t="s">
        <v>7</v>
      </c>
      <c r="F89" s="258" t="s">
        <v>209</v>
      </c>
      <c r="G89" s="258" t="s">
        <v>216</v>
      </c>
      <c r="H89" s="261"/>
      <c r="I89" s="261"/>
      <c r="J89" s="261"/>
      <c r="K89" s="268">
        <v>9.9165000000000003E-2</v>
      </c>
      <c r="L89" s="268">
        <v>0.100367</v>
      </c>
      <c r="M89" s="268">
        <v>0.10818</v>
      </c>
      <c r="N89" s="268">
        <v>0.110584</v>
      </c>
      <c r="O89" s="268">
        <v>0.1111854786545922</v>
      </c>
      <c r="P89" s="268">
        <v>0.1111854786545922</v>
      </c>
      <c r="Q89" s="268">
        <v>0.1111854786545922</v>
      </c>
      <c r="R89" s="270">
        <v>0.1111854786545922</v>
      </c>
      <c r="S89" s="266">
        <v>0.1111854786545922</v>
      </c>
      <c r="T89" s="265">
        <v>0.1111854786545922</v>
      </c>
      <c r="U89" s="265">
        <v>0.1111854786545922</v>
      </c>
      <c r="V89" s="265">
        <v>0.1111854786545922</v>
      </c>
      <c r="W89" s="265">
        <v>0.1111854786545922</v>
      </c>
      <c r="X89" s="265">
        <v>0.1111854786545922</v>
      </c>
      <c r="Y89" s="265">
        <v>0.1111854786545922</v>
      </c>
      <c r="Z89" s="265">
        <v>0.1111854786545922</v>
      </c>
      <c r="AA89" s="265">
        <v>0.1111854786545922</v>
      </c>
      <c r="AB89" s="265">
        <v>0.1111854786545922</v>
      </c>
      <c r="AC89" s="265">
        <v>0.1111854786545922</v>
      </c>
      <c r="AD89" s="265">
        <v>0.1111854786545922</v>
      </c>
      <c r="AE89" s="265">
        <v>0.1111854786545922</v>
      </c>
      <c r="AF89" s="265">
        <v>0.1111854786545922</v>
      </c>
      <c r="AG89" s="265">
        <v>0.1111854786545922</v>
      </c>
      <c r="AH89" s="265">
        <v>0.1111854786545922</v>
      </c>
      <c r="AI89" s="265">
        <v>0.1111854786545922</v>
      </c>
      <c r="AJ89" s="265">
        <v>0.1111854786545922</v>
      </c>
      <c r="AK89" s="265">
        <v>0.1111854786545922</v>
      </c>
      <c r="AL89" s="265">
        <v>0.1111854786545922</v>
      </c>
      <c r="AM89" s="265">
        <v>0.1111854786545922</v>
      </c>
      <c r="AN89" s="265">
        <v>0.1111854786545922</v>
      </c>
      <c r="AO89" s="265">
        <v>0.1111854786545922</v>
      </c>
      <c r="AP89" s="265">
        <v>0.1111854786545922</v>
      </c>
      <c r="AQ89" s="265">
        <v>0.1111854786545922</v>
      </c>
    </row>
    <row r="90" spans="1:51" s="259" customFormat="1" ht="15" hidden="1" thickBot="1" x14ac:dyDescent="0.35">
      <c r="A90" s="257" t="s">
        <v>10</v>
      </c>
      <c r="B90" s="258" t="s">
        <v>72</v>
      </c>
      <c r="C90" s="259" t="s">
        <v>223</v>
      </c>
      <c r="D90" s="260"/>
      <c r="E90" s="258" t="s">
        <v>7</v>
      </c>
      <c r="F90" s="258" t="s">
        <v>209</v>
      </c>
      <c r="G90" s="258" t="s">
        <v>216</v>
      </c>
      <c r="H90" s="261"/>
      <c r="I90" s="261"/>
      <c r="J90" s="261"/>
      <c r="K90" s="268">
        <v>0.15746299999999999</v>
      </c>
      <c r="L90" s="268">
        <v>0.15926599999999999</v>
      </c>
      <c r="M90" s="268">
        <v>0.16287199999999999</v>
      </c>
      <c r="N90" s="268">
        <v>0.164074</v>
      </c>
      <c r="O90" s="268">
        <v>0.16767972186287117</v>
      </c>
      <c r="P90" s="268">
        <v>0.16767972186287117</v>
      </c>
      <c r="Q90" s="268">
        <v>0.16767972186287117</v>
      </c>
      <c r="R90" s="270">
        <v>0.16767972186287117</v>
      </c>
      <c r="S90" s="266">
        <v>0.16767972186287117</v>
      </c>
      <c r="T90" s="265">
        <v>0.16767972186287117</v>
      </c>
      <c r="U90" s="265">
        <v>0.16767972186287117</v>
      </c>
      <c r="V90" s="265">
        <v>0.16767972186287117</v>
      </c>
      <c r="W90" s="265">
        <v>0.16767972186287117</v>
      </c>
      <c r="X90" s="265">
        <v>0.16767972186287117</v>
      </c>
      <c r="Y90" s="265">
        <v>0.16767972186287117</v>
      </c>
      <c r="Z90" s="265">
        <v>0.16767972186287117</v>
      </c>
      <c r="AA90" s="265">
        <v>0.16767972186287117</v>
      </c>
      <c r="AB90" s="265">
        <v>0.16767972186287117</v>
      </c>
      <c r="AC90" s="265">
        <v>0.16767972186287117</v>
      </c>
      <c r="AD90" s="265">
        <v>0.16767972186287117</v>
      </c>
      <c r="AE90" s="265">
        <v>0.16767972186287117</v>
      </c>
      <c r="AF90" s="265">
        <v>0.16767972186287117</v>
      </c>
      <c r="AG90" s="265">
        <v>0.16767972186287117</v>
      </c>
      <c r="AH90" s="265">
        <v>0.16767972186287117</v>
      </c>
      <c r="AI90" s="265">
        <v>0.16767972186287117</v>
      </c>
      <c r="AJ90" s="265">
        <v>0.16767972186287117</v>
      </c>
      <c r="AK90" s="265">
        <v>0.16767972186287117</v>
      </c>
      <c r="AL90" s="265">
        <v>0.16767972186287117</v>
      </c>
      <c r="AM90" s="265">
        <v>0.16767972186287117</v>
      </c>
      <c r="AN90" s="265">
        <v>0.16767972186287117</v>
      </c>
      <c r="AO90" s="265">
        <v>0.16767972186287117</v>
      </c>
      <c r="AP90" s="265">
        <v>0.16767972186287117</v>
      </c>
      <c r="AQ90" s="265">
        <v>0.16767972186287117</v>
      </c>
    </row>
    <row r="91" spans="1:51" s="259" customFormat="1" ht="15" hidden="1" thickBot="1" x14ac:dyDescent="0.35">
      <c r="A91" s="257" t="s">
        <v>10</v>
      </c>
      <c r="B91" s="258" t="s">
        <v>72</v>
      </c>
      <c r="C91" s="259" t="s">
        <v>327</v>
      </c>
      <c r="D91" s="260"/>
      <c r="E91" s="258" t="s">
        <v>7</v>
      </c>
      <c r="F91" s="258" t="s">
        <v>209</v>
      </c>
      <c r="G91" s="258" t="s">
        <v>216</v>
      </c>
      <c r="H91" s="261"/>
      <c r="I91" s="261"/>
      <c r="J91" s="261"/>
      <c r="K91" s="268">
        <v>4.8079999999999998E-3</v>
      </c>
      <c r="L91" s="268">
        <v>4.8079999999999998E-3</v>
      </c>
      <c r="M91" s="268">
        <v>4.8079999999999998E-3</v>
      </c>
      <c r="N91" s="268">
        <v>4.8079999999999998E-3</v>
      </c>
      <c r="O91" s="268">
        <v>5.409023285899095E-3</v>
      </c>
      <c r="P91" s="268">
        <v>5.409023285899095E-3</v>
      </c>
      <c r="Q91" s="268">
        <v>5.409023285899095E-3</v>
      </c>
      <c r="R91" s="270">
        <v>5.409023285899095E-3</v>
      </c>
      <c r="S91" s="266">
        <v>5.409023285899095E-3</v>
      </c>
      <c r="T91" s="265">
        <v>5.409023285899095E-3</v>
      </c>
      <c r="U91" s="265">
        <v>5.409023285899095E-3</v>
      </c>
      <c r="V91" s="265">
        <v>5.409023285899095E-3</v>
      </c>
      <c r="W91" s="265">
        <v>5.409023285899095E-3</v>
      </c>
      <c r="X91" s="265">
        <v>5.409023285899095E-3</v>
      </c>
      <c r="Y91" s="265">
        <v>5.409023285899095E-3</v>
      </c>
      <c r="Z91" s="265">
        <v>5.409023285899095E-3</v>
      </c>
      <c r="AA91" s="265">
        <v>5.409023285899095E-3</v>
      </c>
      <c r="AB91" s="265">
        <v>5.409023285899095E-3</v>
      </c>
      <c r="AC91" s="265">
        <v>5.409023285899095E-3</v>
      </c>
      <c r="AD91" s="265">
        <v>5.409023285899095E-3</v>
      </c>
      <c r="AE91" s="265">
        <v>5.409023285899095E-3</v>
      </c>
      <c r="AF91" s="265">
        <v>5.409023285899095E-3</v>
      </c>
      <c r="AG91" s="265">
        <v>5.409023285899095E-3</v>
      </c>
      <c r="AH91" s="265">
        <v>5.409023285899095E-3</v>
      </c>
      <c r="AI91" s="265">
        <v>5.409023285899095E-3</v>
      </c>
      <c r="AJ91" s="265">
        <v>5.409023285899095E-3</v>
      </c>
      <c r="AK91" s="265">
        <v>5.409023285899095E-3</v>
      </c>
      <c r="AL91" s="265">
        <v>5.409023285899095E-3</v>
      </c>
      <c r="AM91" s="265">
        <v>5.409023285899095E-3</v>
      </c>
      <c r="AN91" s="265">
        <v>5.409023285899095E-3</v>
      </c>
      <c r="AO91" s="265">
        <v>5.409023285899095E-3</v>
      </c>
      <c r="AP91" s="265">
        <v>5.409023285899095E-3</v>
      </c>
      <c r="AQ91" s="265">
        <v>5.409023285899095E-3</v>
      </c>
    </row>
    <row r="92" spans="1:51" s="259" customFormat="1" ht="15" thickBot="1" x14ac:dyDescent="0.35">
      <c r="A92" s="257" t="s">
        <v>10</v>
      </c>
      <c r="B92" s="258" t="s">
        <v>72</v>
      </c>
      <c r="C92" s="178" t="s">
        <v>328</v>
      </c>
      <c r="D92" s="260"/>
      <c r="E92" s="258" t="s">
        <v>7</v>
      </c>
      <c r="F92" s="258" t="s">
        <v>209</v>
      </c>
      <c r="G92" s="258" t="s">
        <v>216</v>
      </c>
      <c r="H92" s="261"/>
      <c r="I92" s="261"/>
      <c r="J92" s="261"/>
      <c r="K92" s="266">
        <v>6.4371639999999992</v>
      </c>
      <c r="L92" s="266">
        <v>6.3902859999999997</v>
      </c>
      <c r="M92" s="266">
        <v>6.3139589999999997</v>
      </c>
      <c r="N92" s="266">
        <v>6.2592669999999986</v>
      </c>
      <c r="O92" s="266">
        <v>6.2220058538164844</v>
      </c>
      <c r="P92" s="266">
        <v>6.2220058538164844</v>
      </c>
      <c r="Q92" s="266">
        <v>6.2220058538164844</v>
      </c>
      <c r="R92" s="270">
        <v>6.2220058538164844</v>
      </c>
      <c r="S92" s="268">
        <v>6.2109218538164841</v>
      </c>
      <c r="T92" s="265">
        <v>6.1993695218164842</v>
      </c>
      <c r="U92" s="265">
        <v>6.1878447738164848</v>
      </c>
      <c r="V92" s="265">
        <v>6.1763476098164851</v>
      </c>
      <c r="W92" s="265">
        <v>6.1648630298164839</v>
      </c>
      <c r="X92" s="265">
        <v>6.1534060338164842</v>
      </c>
      <c r="Y92" s="265">
        <v>6.1419766218164851</v>
      </c>
      <c r="Z92" s="265">
        <v>6.1305747938164838</v>
      </c>
      <c r="AA92" s="265">
        <v>6.1192005498164841</v>
      </c>
      <c r="AB92" s="265">
        <v>6.1078538898164849</v>
      </c>
      <c r="AC92" s="265">
        <v>6.0965348138164854</v>
      </c>
      <c r="AD92" s="265">
        <v>6.0852283218164844</v>
      </c>
      <c r="AE92" s="265">
        <v>6.0739494138164849</v>
      </c>
      <c r="AF92" s="265">
        <v>6.0626980898164851</v>
      </c>
      <c r="AG92" s="265">
        <v>6.051474349816484</v>
      </c>
      <c r="AH92" s="265">
        <v>6.0402781938164845</v>
      </c>
      <c r="AI92" s="265">
        <v>6.0290946218164851</v>
      </c>
      <c r="AJ92" s="265">
        <v>6.0179386338164838</v>
      </c>
      <c r="AK92" s="265">
        <v>6.0068102298164838</v>
      </c>
      <c r="AL92" s="265">
        <v>5.9957094098164845</v>
      </c>
      <c r="AM92" s="265">
        <v>5.9846211738164854</v>
      </c>
      <c r="AN92" s="265">
        <v>5.9735605218164842</v>
      </c>
      <c r="AO92" s="265">
        <v>5.9625124538164842</v>
      </c>
      <c r="AP92" s="265">
        <v>5.9514919698164848</v>
      </c>
      <c r="AQ92" s="265">
        <v>5.9404670378164841</v>
      </c>
      <c r="AR92" s="246"/>
      <c r="AS92" s="246"/>
      <c r="AT92" s="246"/>
      <c r="AU92" s="246"/>
      <c r="AV92" s="246"/>
      <c r="AW92" s="246"/>
      <c r="AX92" s="246"/>
      <c r="AY92" s="246"/>
    </row>
    <row r="93" spans="1:51" s="259" customFormat="1" ht="15" thickBot="1" x14ac:dyDescent="0.35">
      <c r="A93" s="257" t="s">
        <v>10</v>
      </c>
      <c r="B93" s="258" t="s">
        <v>72</v>
      </c>
      <c r="C93" s="178" t="s">
        <v>224</v>
      </c>
      <c r="D93" s="260"/>
      <c r="E93" s="258" t="s">
        <v>7</v>
      </c>
      <c r="F93" s="258" t="s">
        <v>209</v>
      </c>
      <c r="G93" s="258" t="s">
        <v>216</v>
      </c>
      <c r="H93" s="261"/>
      <c r="I93" s="261"/>
      <c r="J93" s="261"/>
      <c r="K93" s="266">
        <v>1.5E-3</v>
      </c>
      <c r="L93" s="266">
        <v>1.5E-3</v>
      </c>
      <c r="M93" s="266">
        <v>1.5E-3</v>
      </c>
      <c r="N93" s="266">
        <v>1.5E-3</v>
      </c>
      <c r="O93" s="266">
        <v>1.5E-3</v>
      </c>
      <c r="P93" s="266">
        <v>1.5E-3</v>
      </c>
      <c r="Q93" s="266">
        <v>1.5E-3</v>
      </c>
      <c r="R93" s="270">
        <v>1.5E-3</v>
      </c>
      <c r="S93" s="268">
        <v>1.8645000000000003E-3</v>
      </c>
      <c r="T93" s="265">
        <v>1.8795000000000003E-3</v>
      </c>
      <c r="U93" s="265">
        <v>1.8945000000000001E-3</v>
      </c>
      <c r="V93" s="265">
        <v>1.8945000000000001E-3</v>
      </c>
      <c r="W93" s="265">
        <v>1.9095000000000002E-3</v>
      </c>
      <c r="X93" s="265">
        <v>1.9245000000000002E-3</v>
      </c>
      <c r="Y93" s="265">
        <v>1.9395000000000003E-3</v>
      </c>
      <c r="Z93" s="265">
        <v>1.9545000000000001E-3</v>
      </c>
      <c r="AA93" s="265">
        <v>1.9695000000000003E-3</v>
      </c>
      <c r="AB93" s="265">
        <v>1.9845000000000002E-3</v>
      </c>
      <c r="AC93" s="265">
        <v>1.9845000000000002E-3</v>
      </c>
      <c r="AD93" s="265">
        <v>1.9995000000000004E-3</v>
      </c>
      <c r="AE93" s="265">
        <v>2.0145000000000002E-3</v>
      </c>
      <c r="AF93" s="265">
        <v>2.0295000000000005E-3</v>
      </c>
      <c r="AG93" s="265">
        <v>2.0445000000000003E-3</v>
      </c>
      <c r="AH93" s="265">
        <v>2.0445000000000003E-3</v>
      </c>
      <c r="AI93" s="265">
        <v>2.0595000000000006E-3</v>
      </c>
      <c r="AJ93" s="265">
        <v>2.0745000000000004E-3</v>
      </c>
      <c r="AK93" s="265">
        <v>2.0895000000000002E-3</v>
      </c>
      <c r="AL93" s="265">
        <v>2.0895000000000002E-3</v>
      </c>
      <c r="AM93" s="265">
        <v>2.1045000000000005E-3</v>
      </c>
      <c r="AN93" s="265">
        <v>2.1045000000000005E-3</v>
      </c>
      <c r="AO93" s="265">
        <v>2.1195000000000003E-3</v>
      </c>
      <c r="AP93" s="265">
        <v>2.1345000000000005E-3</v>
      </c>
      <c r="AQ93" s="265">
        <v>2.1495000000000004E-3</v>
      </c>
      <c r="AR93" s="246"/>
      <c r="AS93" s="246"/>
      <c r="AT93" s="246"/>
      <c r="AU93" s="246"/>
      <c r="AV93" s="246"/>
      <c r="AW93" s="246"/>
      <c r="AX93" s="246"/>
      <c r="AY93" s="246"/>
    </row>
    <row r="94" spans="1:51" s="286" customFormat="1" ht="15" thickBot="1" x14ac:dyDescent="0.35">
      <c r="A94" s="284" t="s">
        <v>10</v>
      </c>
      <c r="B94" s="285" t="s">
        <v>72</v>
      </c>
      <c r="C94" s="178" t="s">
        <v>329</v>
      </c>
      <c r="D94" s="285" t="s">
        <v>211</v>
      </c>
      <c r="E94" s="285" t="s">
        <v>7</v>
      </c>
      <c r="F94" s="285" t="s">
        <v>209</v>
      </c>
      <c r="G94" s="285" t="s">
        <v>216</v>
      </c>
      <c r="H94" s="285" t="s">
        <v>211</v>
      </c>
      <c r="I94" s="285" t="s">
        <v>211</v>
      </c>
      <c r="J94" s="285" t="s">
        <v>211</v>
      </c>
      <c r="K94" s="267">
        <v>1.43E-2</v>
      </c>
      <c r="L94" s="267">
        <v>1.43E-2</v>
      </c>
      <c r="M94" s="267">
        <v>1.43E-2</v>
      </c>
      <c r="N94" s="267">
        <v>1.43E-2</v>
      </c>
      <c r="O94" s="267">
        <v>1.43E-2</v>
      </c>
      <c r="P94" s="267">
        <v>1.43E-2</v>
      </c>
      <c r="Q94" s="267">
        <v>1.43E-2</v>
      </c>
      <c r="R94" s="270">
        <v>1.43E-2</v>
      </c>
      <c r="S94" s="269">
        <v>1.3441999999999999E-2</v>
      </c>
      <c r="T94" s="265">
        <v>1.3429416E-2</v>
      </c>
      <c r="U94" s="265">
        <v>1.3416832E-2</v>
      </c>
      <c r="V94" s="265">
        <v>1.3404248000000001E-2</v>
      </c>
      <c r="W94" s="265">
        <v>1.3391663999999999E-2</v>
      </c>
      <c r="X94" s="265">
        <v>1.337908E-2</v>
      </c>
      <c r="Y94" s="265">
        <v>1.3366496E-2</v>
      </c>
      <c r="Z94" s="265">
        <v>1.3353912000000001E-2</v>
      </c>
      <c r="AA94" s="265">
        <v>1.3341328E-2</v>
      </c>
      <c r="AB94" s="265">
        <v>1.3328744E-2</v>
      </c>
      <c r="AC94" s="265">
        <v>1.331616E-2</v>
      </c>
      <c r="AD94" s="265">
        <v>1.3303576000000001E-2</v>
      </c>
      <c r="AE94" s="265">
        <v>1.3290992000000001E-2</v>
      </c>
      <c r="AF94" s="265">
        <v>1.3278408E-2</v>
      </c>
      <c r="AG94" s="265">
        <v>1.3265824000000001E-2</v>
      </c>
      <c r="AH94" s="265">
        <v>1.3253240000000001E-2</v>
      </c>
      <c r="AI94" s="265">
        <v>1.3240656000000002E-2</v>
      </c>
      <c r="AJ94" s="265">
        <v>1.3228072000000002E-2</v>
      </c>
      <c r="AK94" s="265">
        <v>1.3215488000000001E-2</v>
      </c>
      <c r="AL94" s="265">
        <v>1.3202904000000001E-2</v>
      </c>
      <c r="AM94" s="265">
        <v>1.3190320000000002E-2</v>
      </c>
      <c r="AN94" s="265">
        <v>1.3177736000000002E-2</v>
      </c>
      <c r="AO94" s="265">
        <v>1.3165152000000001E-2</v>
      </c>
      <c r="AP94" s="265">
        <v>1.3152568000000002E-2</v>
      </c>
      <c r="AQ94" s="265">
        <v>1.3156000000000001E-2</v>
      </c>
      <c r="AR94" s="251"/>
      <c r="AS94" s="251"/>
      <c r="AT94" s="251"/>
      <c r="AU94" s="251"/>
      <c r="AV94" s="251"/>
      <c r="AW94" s="251"/>
      <c r="AX94" s="251"/>
      <c r="AY94" s="251"/>
    </row>
    <row r="95" spans="1:51" ht="26.4" hidden="1" customHeight="1" thickBot="1" x14ac:dyDescent="0.35">
      <c r="A95" s="187" t="s">
        <v>13</v>
      </c>
      <c r="B95" s="188" t="s">
        <v>114</v>
      </c>
      <c r="C95" s="188" t="s">
        <v>207</v>
      </c>
      <c r="D95" s="189" t="s">
        <v>208</v>
      </c>
      <c r="E95" s="188" t="s">
        <v>7</v>
      </c>
      <c r="F95" s="188" t="s">
        <v>209</v>
      </c>
      <c r="G95" s="190" t="s">
        <v>210</v>
      </c>
      <c r="H95" s="173" t="s">
        <v>211</v>
      </c>
      <c r="I95" s="174" t="s">
        <v>211</v>
      </c>
      <c r="J95" s="175" t="s">
        <v>211</v>
      </c>
      <c r="K95" s="146">
        <v>1</v>
      </c>
      <c r="L95" s="146">
        <v>1</v>
      </c>
      <c r="M95" s="146">
        <v>1</v>
      </c>
      <c r="N95" s="146">
        <v>1</v>
      </c>
      <c r="O95" s="146">
        <v>1</v>
      </c>
      <c r="P95" s="146">
        <v>1</v>
      </c>
      <c r="Q95" s="146">
        <v>1</v>
      </c>
      <c r="R95" s="146">
        <v>1</v>
      </c>
      <c r="S95" s="146">
        <v>1</v>
      </c>
      <c r="T95" s="146">
        <v>1</v>
      </c>
      <c r="U95" s="146">
        <v>1</v>
      </c>
      <c r="V95" s="146">
        <v>1</v>
      </c>
      <c r="W95" s="146">
        <v>1</v>
      </c>
      <c r="X95" s="146">
        <v>1</v>
      </c>
      <c r="Y95" s="146">
        <v>1</v>
      </c>
      <c r="Z95" s="146">
        <v>1</v>
      </c>
      <c r="AA95" s="146">
        <v>1</v>
      </c>
      <c r="AB95" s="146">
        <v>1</v>
      </c>
      <c r="AC95" s="146">
        <v>1</v>
      </c>
      <c r="AD95" s="146">
        <v>1</v>
      </c>
      <c r="AE95" s="146">
        <v>1</v>
      </c>
      <c r="AF95" s="146">
        <v>1</v>
      </c>
      <c r="AG95" s="146">
        <v>1</v>
      </c>
      <c r="AH95" s="146">
        <v>1</v>
      </c>
      <c r="AI95" s="146">
        <v>1</v>
      </c>
      <c r="AJ95" s="146">
        <v>1</v>
      </c>
      <c r="AK95" s="146">
        <v>1</v>
      </c>
      <c r="AL95" s="146">
        <v>1</v>
      </c>
      <c r="AM95" s="146">
        <v>1</v>
      </c>
      <c r="AN95" s="146">
        <v>1</v>
      </c>
      <c r="AO95" s="146">
        <v>1</v>
      </c>
      <c r="AP95" s="146">
        <v>1</v>
      </c>
      <c r="AQ95" s="176">
        <v>1</v>
      </c>
    </row>
    <row r="96" spans="1:51" ht="29.4" hidden="1" thickBot="1" x14ac:dyDescent="0.35">
      <c r="A96" s="191" t="s">
        <v>13</v>
      </c>
      <c r="B96" s="192" t="s">
        <v>212</v>
      </c>
      <c r="C96" s="192" t="s">
        <v>213</v>
      </c>
      <c r="D96" s="193" t="s">
        <v>214</v>
      </c>
      <c r="E96" s="192" t="s">
        <v>7</v>
      </c>
      <c r="F96" s="192" t="s">
        <v>209</v>
      </c>
      <c r="G96" s="194" t="s">
        <v>210</v>
      </c>
      <c r="H96" s="195" t="s">
        <v>211</v>
      </c>
      <c r="I96" s="196" t="s">
        <v>211</v>
      </c>
      <c r="J96" s="197" t="s">
        <v>211</v>
      </c>
      <c r="K96" s="198">
        <v>1</v>
      </c>
      <c r="L96" s="198">
        <v>1</v>
      </c>
      <c r="M96" s="198">
        <v>1</v>
      </c>
      <c r="N96" s="198">
        <v>1</v>
      </c>
      <c r="O96" s="198">
        <v>1</v>
      </c>
      <c r="P96" s="198">
        <v>1</v>
      </c>
      <c r="Q96" s="198">
        <v>1</v>
      </c>
      <c r="R96" s="198">
        <v>1</v>
      </c>
      <c r="S96" s="198">
        <v>1</v>
      </c>
      <c r="T96" s="198">
        <v>1</v>
      </c>
      <c r="U96" s="198">
        <v>1</v>
      </c>
      <c r="V96" s="198">
        <v>1</v>
      </c>
      <c r="W96" s="198">
        <v>1</v>
      </c>
      <c r="X96" s="198">
        <v>1</v>
      </c>
      <c r="Y96" s="198">
        <v>1</v>
      </c>
      <c r="Z96" s="198">
        <v>1</v>
      </c>
      <c r="AA96" s="198">
        <v>1</v>
      </c>
      <c r="AB96" s="198">
        <v>1</v>
      </c>
      <c r="AC96" s="198">
        <v>1</v>
      </c>
      <c r="AD96" s="198">
        <v>1</v>
      </c>
      <c r="AE96" s="198">
        <v>1</v>
      </c>
      <c r="AF96" s="198">
        <v>1</v>
      </c>
      <c r="AG96" s="198">
        <v>1</v>
      </c>
      <c r="AH96" s="198">
        <v>1</v>
      </c>
      <c r="AI96" s="198">
        <v>1</v>
      </c>
      <c r="AJ96" s="198">
        <v>1</v>
      </c>
      <c r="AK96" s="198">
        <v>1</v>
      </c>
      <c r="AL96" s="198">
        <v>1</v>
      </c>
      <c r="AM96" s="198">
        <v>1</v>
      </c>
      <c r="AN96" s="198">
        <v>1</v>
      </c>
      <c r="AO96" s="198">
        <v>1</v>
      </c>
      <c r="AP96" s="198">
        <v>1</v>
      </c>
      <c r="AQ96" s="199">
        <v>1</v>
      </c>
    </row>
    <row r="97" spans="1:43" hidden="1" x14ac:dyDescent="0.3">
      <c r="A97" s="182" t="s">
        <v>10</v>
      </c>
      <c r="B97" s="180" t="s">
        <v>225</v>
      </c>
      <c r="C97" s="180" t="s">
        <v>226</v>
      </c>
      <c r="D97" s="180" t="s">
        <v>211</v>
      </c>
      <c r="E97" s="180" t="s">
        <v>7</v>
      </c>
      <c r="F97" s="180" t="s">
        <v>209</v>
      </c>
      <c r="G97" s="180" t="s">
        <v>210</v>
      </c>
      <c r="H97" s="180"/>
      <c r="I97" s="180" t="s">
        <v>211</v>
      </c>
      <c r="J97" s="180" t="s">
        <v>211</v>
      </c>
      <c r="K97" s="180">
        <v>1</v>
      </c>
      <c r="L97" s="180">
        <v>1</v>
      </c>
      <c r="M97" s="180">
        <v>1</v>
      </c>
      <c r="N97" s="180">
        <v>1</v>
      </c>
      <c r="O97" s="180">
        <v>1</v>
      </c>
      <c r="P97" s="180">
        <v>1</v>
      </c>
      <c r="Q97" s="180">
        <v>1</v>
      </c>
      <c r="R97" s="180">
        <v>1</v>
      </c>
      <c r="S97" s="180">
        <v>1</v>
      </c>
      <c r="T97" s="180">
        <v>1</v>
      </c>
      <c r="U97" s="180">
        <v>1</v>
      </c>
      <c r="V97" s="180">
        <v>1</v>
      </c>
      <c r="W97" s="180">
        <v>1</v>
      </c>
      <c r="X97" s="180">
        <v>0.996</v>
      </c>
      <c r="Y97" s="180">
        <v>0.99199999999999999</v>
      </c>
      <c r="Z97" s="180">
        <v>0.98799999999999999</v>
      </c>
      <c r="AA97" s="180">
        <v>0.98399999999999999</v>
      </c>
      <c r="AB97" s="180">
        <v>0.98</v>
      </c>
      <c r="AC97" s="180">
        <v>0.97599999999999998</v>
      </c>
      <c r="AD97" s="180">
        <v>0.97199999999999998</v>
      </c>
      <c r="AE97" s="180">
        <v>0.96799999999999997</v>
      </c>
      <c r="AF97" s="180">
        <v>0.96399999999999997</v>
      </c>
      <c r="AG97" s="180">
        <v>0.96</v>
      </c>
      <c r="AH97" s="180">
        <v>0.95599999999999996</v>
      </c>
      <c r="AI97" s="180">
        <v>0.95199999999999996</v>
      </c>
      <c r="AJ97" s="180">
        <v>0.94799999999999995</v>
      </c>
      <c r="AK97" s="180">
        <v>0.94399999999999995</v>
      </c>
      <c r="AL97" s="180">
        <v>0.94</v>
      </c>
      <c r="AM97" s="180">
        <v>0.93600000000000005</v>
      </c>
      <c r="AN97" s="180">
        <v>0.93200000000000005</v>
      </c>
      <c r="AO97" s="180">
        <v>0.92800000000000005</v>
      </c>
      <c r="AP97" s="180">
        <v>0.92400000000000004</v>
      </c>
      <c r="AQ97" s="181">
        <v>0.92</v>
      </c>
    </row>
    <row r="98" spans="1:43" hidden="1" x14ac:dyDescent="0.3">
      <c r="A98" s="183" t="s">
        <v>10</v>
      </c>
      <c r="B98" s="184" t="s">
        <v>225</v>
      </c>
      <c r="C98" s="184" t="s">
        <v>227</v>
      </c>
      <c r="D98" s="184"/>
      <c r="E98" s="184" t="s">
        <v>7</v>
      </c>
      <c r="F98" s="184" t="s">
        <v>209</v>
      </c>
      <c r="G98" s="184" t="s">
        <v>210</v>
      </c>
      <c r="H98" s="184"/>
      <c r="I98" s="184"/>
      <c r="J98" s="184"/>
      <c r="K98" s="184">
        <v>1</v>
      </c>
      <c r="L98" s="184">
        <v>1</v>
      </c>
      <c r="M98" s="184">
        <v>1</v>
      </c>
      <c r="N98" s="184">
        <v>1</v>
      </c>
      <c r="O98" s="184">
        <v>1</v>
      </c>
      <c r="P98" s="184">
        <v>1</v>
      </c>
      <c r="Q98" s="184">
        <v>1</v>
      </c>
      <c r="R98" s="184">
        <v>1</v>
      </c>
      <c r="S98" s="184">
        <v>1</v>
      </c>
      <c r="T98" s="184">
        <v>1</v>
      </c>
      <c r="U98" s="184">
        <v>1</v>
      </c>
      <c r="V98" s="184">
        <v>1</v>
      </c>
      <c r="W98" s="184">
        <v>1</v>
      </c>
      <c r="X98" s="184">
        <v>0.996</v>
      </c>
      <c r="Y98" s="184">
        <v>0.99199999999999999</v>
      </c>
      <c r="Z98" s="184">
        <v>0.98799999999999999</v>
      </c>
      <c r="AA98" s="184">
        <v>0.98399999999999999</v>
      </c>
      <c r="AB98" s="184">
        <v>0.98</v>
      </c>
      <c r="AC98" s="184">
        <v>0.97599999999999998</v>
      </c>
      <c r="AD98" s="184">
        <v>0.97199999999999998</v>
      </c>
      <c r="AE98" s="184">
        <v>0.96799999999999997</v>
      </c>
      <c r="AF98" s="184">
        <v>0.96399999999999997</v>
      </c>
      <c r="AG98" s="184">
        <v>0.96</v>
      </c>
      <c r="AH98" s="184">
        <v>0.95599999999999996</v>
      </c>
      <c r="AI98" s="184">
        <v>0.95199999999999996</v>
      </c>
      <c r="AJ98" s="184">
        <v>0.94799999999999995</v>
      </c>
      <c r="AK98" s="184">
        <v>0.94399999999999995</v>
      </c>
      <c r="AL98" s="184">
        <v>0.94</v>
      </c>
      <c r="AM98" s="184">
        <v>0.93600000000000005</v>
      </c>
      <c r="AN98" s="184">
        <v>0.93200000000000005</v>
      </c>
      <c r="AO98" s="184">
        <v>0.92800000000000005</v>
      </c>
      <c r="AP98" s="184">
        <v>0.92400000000000004</v>
      </c>
      <c r="AQ98" s="185">
        <v>0.92</v>
      </c>
    </row>
    <row r="99" spans="1:43" hidden="1" x14ac:dyDescent="0.3">
      <c r="A99" s="183" t="s">
        <v>10</v>
      </c>
      <c r="B99" s="184" t="s">
        <v>225</v>
      </c>
      <c r="C99" s="184" t="s">
        <v>228</v>
      </c>
      <c r="D99" s="184"/>
      <c r="E99" s="184" t="s">
        <v>7</v>
      </c>
      <c r="F99" s="184" t="s">
        <v>209</v>
      </c>
      <c r="G99" s="184" t="s">
        <v>210</v>
      </c>
      <c r="H99" s="184"/>
      <c r="I99" s="184"/>
      <c r="J99" s="184"/>
      <c r="K99" s="184">
        <v>1</v>
      </c>
      <c r="L99" s="184">
        <v>1</v>
      </c>
      <c r="M99" s="184">
        <v>1</v>
      </c>
      <c r="N99" s="184">
        <v>1</v>
      </c>
      <c r="O99" s="184">
        <v>1</v>
      </c>
      <c r="P99" s="184">
        <v>1</v>
      </c>
      <c r="Q99" s="184">
        <v>1</v>
      </c>
      <c r="R99" s="184">
        <v>1</v>
      </c>
      <c r="S99" s="184">
        <v>1</v>
      </c>
      <c r="T99" s="184">
        <v>1</v>
      </c>
      <c r="U99" s="184">
        <v>1</v>
      </c>
      <c r="V99" s="184">
        <v>1</v>
      </c>
      <c r="W99" s="184">
        <v>1</v>
      </c>
      <c r="X99" s="184">
        <v>0.996</v>
      </c>
      <c r="Y99" s="184">
        <v>0.99199999999999999</v>
      </c>
      <c r="Z99" s="184">
        <v>0.98799999999999999</v>
      </c>
      <c r="AA99" s="184">
        <v>0.98399999999999999</v>
      </c>
      <c r="AB99" s="184">
        <v>0.98</v>
      </c>
      <c r="AC99" s="184">
        <v>0.97599999999999998</v>
      </c>
      <c r="AD99" s="184">
        <v>0.97199999999999998</v>
      </c>
      <c r="AE99" s="184">
        <v>0.96799999999999997</v>
      </c>
      <c r="AF99" s="184">
        <v>0.96399999999999997</v>
      </c>
      <c r="AG99" s="184">
        <v>0.96</v>
      </c>
      <c r="AH99" s="184">
        <v>0.95599999999999996</v>
      </c>
      <c r="AI99" s="184">
        <v>0.95199999999999996</v>
      </c>
      <c r="AJ99" s="184">
        <v>0.94799999999999995</v>
      </c>
      <c r="AK99" s="184">
        <v>0.94399999999999995</v>
      </c>
      <c r="AL99" s="184">
        <v>0.94</v>
      </c>
      <c r="AM99" s="184">
        <v>0.93600000000000005</v>
      </c>
      <c r="AN99" s="184">
        <v>0.93200000000000005</v>
      </c>
      <c r="AO99" s="184">
        <v>0.92800000000000005</v>
      </c>
      <c r="AP99" s="184">
        <v>0.92400000000000004</v>
      </c>
      <c r="AQ99" s="185">
        <v>0.92</v>
      </c>
    </row>
    <row r="100" spans="1:43" hidden="1" x14ac:dyDescent="0.3">
      <c r="A100" s="183" t="s">
        <v>10</v>
      </c>
      <c r="B100" s="184" t="s">
        <v>225</v>
      </c>
      <c r="C100" s="184" t="s">
        <v>229</v>
      </c>
      <c r="D100" s="184"/>
      <c r="E100" s="184" t="s">
        <v>7</v>
      </c>
      <c r="F100" s="184" t="s">
        <v>209</v>
      </c>
      <c r="G100" s="184" t="s">
        <v>210</v>
      </c>
      <c r="H100" s="184"/>
      <c r="I100" s="184"/>
      <c r="J100" s="184"/>
      <c r="K100" s="184">
        <v>1</v>
      </c>
      <c r="L100" s="184">
        <v>1</v>
      </c>
      <c r="M100" s="184">
        <v>1</v>
      </c>
      <c r="N100" s="184">
        <v>1</v>
      </c>
      <c r="O100" s="184">
        <v>1</v>
      </c>
      <c r="P100" s="184">
        <v>1</v>
      </c>
      <c r="Q100" s="184">
        <v>1</v>
      </c>
      <c r="R100" s="184">
        <v>1</v>
      </c>
      <c r="S100" s="184">
        <v>1</v>
      </c>
      <c r="T100" s="184">
        <v>1</v>
      </c>
      <c r="U100" s="184">
        <v>1</v>
      </c>
      <c r="V100" s="184">
        <v>1</v>
      </c>
      <c r="W100" s="184">
        <v>1</v>
      </c>
      <c r="X100" s="184">
        <v>0.996</v>
      </c>
      <c r="Y100" s="184">
        <v>0.99199999999999999</v>
      </c>
      <c r="Z100" s="184">
        <v>0.98799999999999999</v>
      </c>
      <c r="AA100" s="184">
        <v>0.98399999999999999</v>
      </c>
      <c r="AB100" s="184">
        <v>0.98</v>
      </c>
      <c r="AC100" s="184">
        <v>0.97599999999999998</v>
      </c>
      <c r="AD100" s="184">
        <v>0.97199999999999998</v>
      </c>
      <c r="AE100" s="184">
        <v>0.96799999999999997</v>
      </c>
      <c r="AF100" s="184">
        <v>0.96399999999999997</v>
      </c>
      <c r="AG100" s="184">
        <v>0.96</v>
      </c>
      <c r="AH100" s="184">
        <v>0.95599999999999996</v>
      </c>
      <c r="AI100" s="184">
        <v>0.95199999999999996</v>
      </c>
      <c r="AJ100" s="184">
        <v>0.94799999999999995</v>
      </c>
      <c r="AK100" s="184">
        <v>0.94399999999999995</v>
      </c>
      <c r="AL100" s="184">
        <v>0.94</v>
      </c>
      <c r="AM100" s="184">
        <v>0.93600000000000005</v>
      </c>
      <c r="AN100" s="184">
        <v>0.93200000000000005</v>
      </c>
      <c r="AO100" s="184">
        <v>0.92800000000000005</v>
      </c>
      <c r="AP100" s="184">
        <v>0.92400000000000004</v>
      </c>
      <c r="AQ100" s="185">
        <v>0.92</v>
      </c>
    </row>
    <row r="101" spans="1:43" hidden="1" x14ac:dyDescent="0.3">
      <c r="A101" s="183" t="s">
        <v>10</v>
      </c>
      <c r="B101" s="184" t="s">
        <v>225</v>
      </c>
      <c r="C101" s="184" t="s">
        <v>230</v>
      </c>
      <c r="D101" s="184"/>
      <c r="E101" s="184" t="s">
        <v>7</v>
      </c>
      <c r="F101" s="184" t="s">
        <v>209</v>
      </c>
      <c r="G101" s="184" t="s">
        <v>210</v>
      </c>
      <c r="H101" s="184"/>
      <c r="I101" s="184"/>
      <c r="J101" s="184"/>
      <c r="K101" s="184">
        <v>1</v>
      </c>
      <c r="L101" s="184">
        <v>1</v>
      </c>
      <c r="M101" s="184">
        <v>1</v>
      </c>
      <c r="N101" s="184">
        <v>1</v>
      </c>
      <c r="O101" s="184">
        <v>1</v>
      </c>
      <c r="P101" s="184">
        <v>1</v>
      </c>
      <c r="Q101" s="184">
        <v>1</v>
      </c>
      <c r="R101" s="184">
        <v>1</v>
      </c>
      <c r="S101" s="184">
        <v>1</v>
      </c>
      <c r="T101" s="184">
        <v>1</v>
      </c>
      <c r="U101" s="184">
        <v>1</v>
      </c>
      <c r="V101" s="184">
        <v>1</v>
      </c>
      <c r="W101" s="184">
        <v>1</v>
      </c>
      <c r="X101" s="184">
        <v>0.996</v>
      </c>
      <c r="Y101" s="184">
        <v>0.99199999999999999</v>
      </c>
      <c r="Z101" s="184">
        <v>0.98799999999999999</v>
      </c>
      <c r="AA101" s="184">
        <v>0.98399999999999999</v>
      </c>
      <c r="AB101" s="184">
        <v>0.98</v>
      </c>
      <c r="AC101" s="184">
        <v>0.97599999999999998</v>
      </c>
      <c r="AD101" s="184">
        <v>0.97199999999999998</v>
      </c>
      <c r="AE101" s="184">
        <v>0.96799999999999997</v>
      </c>
      <c r="AF101" s="184">
        <v>0.96399999999999997</v>
      </c>
      <c r="AG101" s="184">
        <v>0.96</v>
      </c>
      <c r="AH101" s="184">
        <v>0.95599999999999996</v>
      </c>
      <c r="AI101" s="184">
        <v>0.95199999999999996</v>
      </c>
      <c r="AJ101" s="184">
        <v>0.94799999999999995</v>
      </c>
      <c r="AK101" s="184">
        <v>0.94399999999999995</v>
      </c>
      <c r="AL101" s="184">
        <v>0.94</v>
      </c>
      <c r="AM101" s="184">
        <v>0.93600000000000005</v>
      </c>
      <c r="AN101" s="184">
        <v>0.93200000000000005</v>
      </c>
      <c r="AO101" s="184">
        <v>0.92800000000000005</v>
      </c>
      <c r="AP101" s="184">
        <v>0.92400000000000004</v>
      </c>
      <c r="AQ101" s="185">
        <v>0.92</v>
      </c>
    </row>
    <row r="102" spans="1:43" hidden="1" x14ac:dyDescent="0.3">
      <c r="A102" s="183" t="s">
        <v>10</v>
      </c>
      <c r="B102" s="184" t="s">
        <v>225</v>
      </c>
      <c r="C102" s="184" t="s">
        <v>231</v>
      </c>
      <c r="D102" s="184"/>
      <c r="E102" s="184" t="s">
        <v>7</v>
      </c>
      <c r="F102" s="184" t="s">
        <v>209</v>
      </c>
      <c r="G102" s="184" t="s">
        <v>210</v>
      </c>
      <c r="H102" s="184"/>
      <c r="I102" s="184"/>
      <c r="J102" s="184"/>
      <c r="K102" s="184">
        <v>1</v>
      </c>
      <c r="L102" s="184">
        <v>1</v>
      </c>
      <c r="M102" s="184">
        <v>1</v>
      </c>
      <c r="N102" s="184">
        <v>1</v>
      </c>
      <c r="O102" s="184">
        <v>1</v>
      </c>
      <c r="P102" s="184">
        <v>1</v>
      </c>
      <c r="Q102" s="184">
        <v>1</v>
      </c>
      <c r="R102" s="184">
        <v>1</v>
      </c>
      <c r="S102" s="184">
        <v>1</v>
      </c>
      <c r="T102" s="184">
        <v>1</v>
      </c>
      <c r="U102" s="184">
        <v>1</v>
      </c>
      <c r="V102" s="184">
        <v>1</v>
      </c>
      <c r="W102" s="184">
        <v>1</v>
      </c>
      <c r="X102" s="184">
        <v>0.996</v>
      </c>
      <c r="Y102" s="184">
        <v>0.99199999999999999</v>
      </c>
      <c r="Z102" s="184">
        <v>0.98799999999999999</v>
      </c>
      <c r="AA102" s="184">
        <v>0.98399999999999999</v>
      </c>
      <c r="AB102" s="184">
        <v>0.98</v>
      </c>
      <c r="AC102" s="184">
        <v>0.97599999999999998</v>
      </c>
      <c r="AD102" s="184">
        <v>0.97199999999999998</v>
      </c>
      <c r="AE102" s="184">
        <v>0.96799999999999997</v>
      </c>
      <c r="AF102" s="184">
        <v>0.96399999999999997</v>
      </c>
      <c r="AG102" s="184">
        <v>0.96</v>
      </c>
      <c r="AH102" s="184">
        <v>0.95599999999999996</v>
      </c>
      <c r="AI102" s="184">
        <v>0.95199999999999996</v>
      </c>
      <c r="AJ102" s="184">
        <v>0.94799999999999995</v>
      </c>
      <c r="AK102" s="184">
        <v>0.94399999999999995</v>
      </c>
      <c r="AL102" s="184">
        <v>0.94</v>
      </c>
      <c r="AM102" s="184">
        <v>0.93600000000000005</v>
      </c>
      <c r="AN102" s="184">
        <v>0.93200000000000005</v>
      </c>
      <c r="AO102" s="184">
        <v>0.92800000000000005</v>
      </c>
      <c r="AP102" s="184">
        <v>0.92400000000000004</v>
      </c>
      <c r="AQ102" s="185">
        <v>0.92</v>
      </c>
    </row>
    <row r="103" spans="1:43" hidden="1" x14ac:dyDescent="0.3">
      <c r="A103" s="183" t="s">
        <v>10</v>
      </c>
      <c r="B103" s="184" t="s">
        <v>225</v>
      </c>
      <c r="C103" s="184" t="s">
        <v>232</v>
      </c>
      <c r="D103" s="184"/>
      <c r="E103" s="184" t="s">
        <v>7</v>
      </c>
      <c r="F103" s="184" t="s">
        <v>209</v>
      </c>
      <c r="G103" s="184" t="s">
        <v>210</v>
      </c>
      <c r="H103" s="184"/>
      <c r="I103" s="184"/>
      <c r="J103" s="184"/>
      <c r="K103" s="184">
        <v>1</v>
      </c>
      <c r="L103" s="184">
        <v>1</v>
      </c>
      <c r="M103" s="184">
        <v>1</v>
      </c>
      <c r="N103" s="184">
        <v>1</v>
      </c>
      <c r="O103" s="184">
        <v>1</v>
      </c>
      <c r="P103" s="184">
        <v>1</v>
      </c>
      <c r="Q103" s="184">
        <v>1</v>
      </c>
      <c r="R103" s="184">
        <v>1</v>
      </c>
      <c r="S103" s="184">
        <v>1</v>
      </c>
      <c r="T103" s="184">
        <v>1</v>
      </c>
      <c r="U103" s="184">
        <v>1</v>
      </c>
      <c r="V103" s="184">
        <v>1</v>
      </c>
      <c r="W103" s="184">
        <v>1</v>
      </c>
      <c r="X103" s="184">
        <v>0.996</v>
      </c>
      <c r="Y103" s="184">
        <v>0.99199999999999999</v>
      </c>
      <c r="Z103" s="184">
        <v>0.98799999999999999</v>
      </c>
      <c r="AA103" s="184">
        <v>0.98399999999999999</v>
      </c>
      <c r="AB103" s="184">
        <v>0.98</v>
      </c>
      <c r="AC103" s="184">
        <v>0.97599999999999998</v>
      </c>
      <c r="AD103" s="184">
        <v>0.97199999999999998</v>
      </c>
      <c r="AE103" s="184">
        <v>0.96799999999999997</v>
      </c>
      <c r="AF103" s="184">
        <v>0.96399999999999997</v>
      </c>
      <c r="AG103" s="184">
        <v>0.96</v>
      </c>
      <c r="AH103" s="184">
        <v>0.95599999999999996</v>
      </c>
      <c r="AI103" s="184">
        <v>0.95199999999999996</v>
      </c>
      <c r="AJ103" s="184">
        <v>0.94799999999999995</v>
      </c>
      <c r="AK103" s="184">
        <v>0.94399999999999995</v>
      </c>
      <c r="AL103" s="184">
        <v>0.94</v>
      </c>
      <c r="AM103" s="184">
        <v>0.93600000000000005</v>
      </c>
      <c r="AN103" s="184">
        <v>0.93200000000000005</v>
      </c>
      <c r="AO103" s="184">
        <v>0.92800000000000005</v>
      </c>
      <c r="AP103" s="184">
        <v>0.92400000000000004</v>
      </c>
      <c r="AQ103" s="185">
        <v>0.92</v>
      </c>
    </row>
    <row r="104" spans="1:43" ht="15" hidden="1" thickBot="1" x14ac:dyDescent="0.35">
      <c r="A104" s="186" t="s">
        <v>10</v>
      </c>
      <c r="B104" s="152" t="s">
        <v>225</v>
      </c>
      <c r="C104" s="152" t="s">
        <v>233</v>
      </c>
      <c r="D104" s="152" t="s">
        <v>211</v>
      </c>
      <c r="E104" s="152" t="s">
        <v>7</v>
      </c>
      <c r="F104" s="152" t="s">
        <v>209</v>
      </c>
      <c r="G104" s="152" t="s">
        <v>210</v>
      </c>
      <c r="H104" s="152"/>
      <c r="I104" s="152" t="s">
        <v>211</v>
      </c>
      <c r="J104" s="152" t="s">
        <v>211</v>
      </c>
      <c r="K104" s="152">
        <v>1</v>
      </c>
      <c r="L104" s="152">
        <v>1</v>
      </c>
      <c r="M104" s="152">
        <v>1</v>
      </c>
      <c r="N104" s="152">
        <v>1</v>
      </c>
      <c r="O104" s="152">
        <v>1</v>
      </c>
      <c r="P104" s="152">
        <v>1</v>
      </c>
      <c r="Q104" s="152">
        <v>1</v>
      </c>
      <c r="R104" s="152">
        <v>1</v>
      </c>
      <c r="S104" s="152">
        <v>1</v>
      </c>
      <c r="T104" s="152">
        <v>1</v>
      </c>
      <c r="U104" s="152">
        <v>1</v>
      </c>
      <c r="V104" s="152">
        <v>1</v>
      </c>
      <c r="W104" s="152">
        <v>1</v>
      </c>
      <c r="X104" s="152">
        <v>0.996</v>
      </c>
      <c r="Y104" s="152">
        <v>0.99199999999999999</v>
      </c>
      <c r="Z104" s="152">
        <v>0.98799999999999999</v>
      </c>
      <c r="AA104" s="152">
        <v>0.98399999999999999</v>
      </c>
      <c r="AB104" s="152">
        <v>0.98</v>
      </c>
      <c r="AC104" s="152">
        <v>0.97599999999999998</v>
      </c>
      <c r="AD104" s="152">
        <v>0.97199999999999998</v>
      </c>
      <c r="AE104" s="152">
        <v>0.96799999999999997</v>
      </c>
      <c r="AF104" s="152">
        <v>0.96399999999999997</v>
      </c>
      <c r="AG104" s="152">
        <v>0.96</v>
      </c>
      <c r="AH104" s="152">
        <v>0.95599999999999996</v>
      </c>
      <c r="AI104" s="152">
        <v>0.95199999999999996</v>
      </c>
      <c r="AJ104" s="152">
        <v>0.94799999999999995</v>
      </c>
      <c r="AK104" s="152">
        <v>0.94399999999999995</v>
      </c>
      <c r="AL104" s="152">
        <v>0.94</v>
      </c>
      <c r="AM104" s="152">
        <v>0.93600000000000005</v>
      </c>
      <c r="AN104" s="152">
        <v>0.93200000000000005</v>
      </c>
      <c r="AO104" s="152">
        <v>0.92800000000000005</v>
      </c>
      <c r="AP104" s="152">
        <v>0.92400000000000004</v>
      </c>
      <c r="AQ104" s="171">
        <v>0.92</v>
      </c>
    </row>
    <row r="105" spans="1:43" hidden="1" x14ac:dyDescent="0.3">
      <c r="A105" s="183" t="s">
        <v>13</v>
      </c>
      <c r="B105" s="184" t="s">
        <v>225</v>
      </c>
      <c r="C105" s="184" t="s">
        <v>226</v>
      </c>
      <c r="D105" s="184" t="s">
        <v>211</v>
      </c>
      <c r="E105" s="184" t="s">
        <v>7</v>
      </c>
      <c r="F105" s="184" t="s">
        <v>209</v>
      </c>
      <c r="G105" s="180" t="s">
        <v>210</v>
      </c>
      <c r="H105" s="184"/>
      <c r="I105" s="184" t="s">
        <v>211</v>
      </c>
      <c r="J105" s="184" t="s">
        <v>211</v>
      </c>
      <c r="K105" s="184">
        <v>1</v>
      </c>
      <c r="L105" s="184">
        <v>1</v>
      </c>
      <c r="M105" s="184">
        <v>1</v>
      </c>
      <c r="N105" s="184">
        <v>1</v>
      </c>
      <c r="O105" s="184">
        <v>1</v>
      </c>
      <c r="P105" s="184">
        <v>1</v>
      </c>
      <c r="Q105" s="184">
        <v>1</v>
      </c>
      <c r="R105" s="184">
        <v>1</v>
      </c>
      <c r="S105" s="184">
        <v>1</v>
      </c>
      <c r="T105" s="184">
        <v>1</v>
      </c>
      <c r="U105" s="184">
        <v>1</v>
      </c>
      <c r="V105" s="184">
        <v>1</v>
      </c>
      <c r="W105" s="184">
        <v>1</v>
      </c>
      <c r="X105" s="184">
        <v>0.996</v>
      </c>
      <c r="Y105" s="184">
        <v>0.99199999999999999</v>
      </c>
      <c r="Z105" s="184">
        <v>0.98799999999999999</v>
      </c>
      <c r="AA105" s="184">
        <v>0.98399999999999999</v>
      </c>
      <c r="AB105" s="184">
        <v>0.98</v>
      </c>
      <c r="AC105" s="184">
        <v>0.97599999999999998</v>
      </c>
      <c r="AD105" s="184">
        <v>0.97199999999999998</v>
      </c>
      <c r="AE105" s="184">
        <v>0.96799999999999997</v>
      </c>
      <c r="AF105" s="184">
        <v>0.96399999999999997</v>
      </c>
      <c r="AG105" s="184">
        <v>0.96</v>
      </c>
      <c r="AH105" s="184">
        <v>0.95599999999999996</v>
      </c>
      <c r="AI105" s="184">
        <v>0.95199999999999996</v>
      </c>
      <c r="AJ105" s="184">
        <v>0.94799999999999995</v>
      </c>
      <c r="AK105" s="184">
        <v>0.94399999999999995</v>
      </c>
      <c r="AL105" s="184">
        <v>0.94</v>
      </c>
      <c r="AM105" s="184">
        <v>0.93600000000000005</v>
      </c>
      <c r="AN105" s="184">
        <v>0.93200000000000005</v>
      </c>
      <c r="AO105" s="184">
        <v>0.92800000000000005</v>
      </c>
      <c r="AP105" s="184">
        <v>0.92400000000000004</v>
      </c>
      <c r="AQ105" s="185">
        <v>0.92</v>
      </c>
    </row>
    <row r="106" spans="1:43" hidden="1" x14ac:dyDescent="0.3">
      <c r="A106" s="183" t="s">
        <v>13</v>
      </c>
      <c r="B106" s="184" t="s">
        <v>225</v>
      </c>
      <c r="C106" s="184" t="s">
        <v>227</v>
      </c>
      <c r="D106" s="184"/>
      <c r="E106" s="184" t="s">
        <v>7</v>
      </c>
      <c r="F106" s="184" t="s">
        <v>209</v>
      </c>
      <c r="G106" s="184" t="s">
        <v>210</v>
      </c>
      <c r="H106" s="184"/>
      <c r="I106" s="184"/>
      <c r="J106" s="184"/>
      <c r="K106" s="184">
        <v>1</v>
      </c>
      <c r="L106" s="184">
        <v>1</v>
      </c>
      <c r="M106" s="184">
        <v>1</v>
      </c>
      <c r="N106" s="184">
        <v>1</v>
      </c>
      <c r="O106" s="184">
        <v>1</v>
      </c>
      <c r="P106" s="184">
        <v>1</v>
      </c>
      <c r="Q106" s="184">
        <v>1</v>
      </c>
      <c r="R106" s="184">
        <v>1</v>
      </c>
      <c r="S106" s="184">
        <v>1</v>
      </c>
      <c r="T106" s="184">
        <v>1</v>
      </c>
      <c r="U106" s="184">
        <v>1</v>
      </c>
      <c r="V106" s="184">
        <v>1</v>
      </c>
      <c r="W106" s="184">
        <v>1</v>
      </c>
      <c r="X106" s="184">
        <v>0.996</v>
      </c>
      <c r="Y106" s="184">
        <v>0.99199999999999999</v>
      </c>
      <c r="Z106" s="184">
        <v>0.98799999999999999</v>
      </c>
      <c r="AA106" s="184">
        <v>0.98399999999999999</v>
      </c>
      <c r="AB106" s="184">
        <v>0.98</v>
      </c>
      <c r="AC106" s="184">
        <v>0.97599999999999998</v>
      </c>
      <c r="AD106" s="184">
        <v>0.97199999999999998</v>
      </c>
      <c r="AE106" s="184">
        <v>0.96799999999999997</v>
      </c>
      <c r="AF106" s="184">
        <v>0.96399999999999997</v>
      </c>
      <c r="AG106" s="184">
        <v>0.96</v>
      </c>
      <c r="AH106" s="184">
        <v>0.95599999999999996</v>
      </c>
      <c r="AI106" s="184">
        <v>0.95199999999999996</v>
      </c>
      <c r="AJ106" s="184">
        <v>0.94799999999999995</v>
      </c>
      <c r="AK106" s="184">
        <v>0.94399999999999995</v>
      </c>
      <c r="AL106" s="184">
        <v>0.94</v>
      </c>
      <c r="AM106" s="184">
        <v>0.93600000000000005</v>
      </c>
      <c r="AN106" s="184">
        <v>0.93200000000000005</v>
      </c>
      <c r="AO106" s="184">
        <v>0.92800000000000005</v>
      </c>
      <c r="AP106" s="184">
        <v>0.92400000000000004</v>
      </c>
      <c r="AQ106" s="185">
        <v>0.92</v>
      </c>
    </row>
    <row r="107" spans="1:43" hidden="1" x14ac:dyDescent="0.3">
      <c r="A107" s="183" t="s">
        <v>13</v>
      </c>
      <c r="B107" s="184" t="s">
        <v>225</v>
      </c>
      <c r="C107" s="184" t="s">
        <v>228</v>
      </c>
      <c r="D107" s="184"/>
      <c r="E107" s="184" t="s">
        <v>7</v>
      </c>
      <c r="F107" s="184" t="s">
        <v>209</v>
      </c>
      <c r="G107" s="184" t="s">
        <v>210</v>
      </c>
      <c r="H107" s="184"/>
      <c r="I107" s="184"/>
      <c r="J107" s="184"/>
      <c r="K107" s="184">
        <v>1</v>
      </c>
      <c r="L107" s="184">
        <v>1</v>
      </c>
      <c r="M107" s="184">
        <v>1</v>
      </c>
      <c r="N107" s="184">
        <v>1</v>
      </c>
      <c r="O107" s="184">
        <v>1</v>
      </c>
      <c r="P107" s="184">
        <v>1</v>
      </c>
      <c r="Q107" s="184">
        <v>1</v>
      </c>
      <c r="R107" s="184">
        <v>1</v>
      </c>
      <c r="S107" s="184">
        <v>1</v>
      </c>
      <c r="T107" s="184">
        <v>1</v>
      </c>
      <c r="U107" s="184">
        <v>1</v>
      </c>
      <c r="V107" s="184">
        <v>1</v>
      </c>
      <c r="W107" s="184">
        <v>1</v>
      </c>
      <c r="X107" s="184">
        <v>0.996</v>
      </c>
      <c r="Y107" s="184">
        <v>0.99199999999999999</v>
      </c>
      <c r="Z107" s="184">
        <v>0.98799999999999999</v>
      </c>
      <c r="AA107" s="184">
        <v>0.98399999999999999</v>
      </c>
      <c r="AB107" s="184">
        <v>0.98</v>
      </c>
      <c r="AC107" s="184">
        <v>0.97599999999999998</v>
      </c>
      <c r="AD107" s="184">
        <v>0.97199999999999998</v>
      </c>
      <c r="AE107" s="184">
        <v>0.96799999999999997</v>
      </c>
      <c r="AF107" s="184">
        <v>0.96399999999999997</v>
      </c>
      <c r="AG107" s="184">
        <v>0.96</v>
      </c>
      <c r="AH107" s="184">
        <v>0.95599999999999996</v>
      </c>
      <c r="AI107" s="184">
        <v>0.95199999999999996</v>
      </c>
      <c r="AJ107" s="184">
        <v>0.94799999999999995</v>
      </c>
      <c r="AK107" s="184">
        <v>0.94399999999999995</v>
      </c>
      <c r="AL107" s="184">
        <v>0.94</v>
      </c>
      <c r="AM107" s="184">
        <v>0.93600000000000005</v>
      </c>
      <c r="AN107" s="184">
        <v>0.93200000000000005</v>
      </c>
      <c r="AO107" s="184">
        <v>0.92800000000000005</v>
      </c>
      <c r="AP107" s="184">
        <v>0.92400000000000004</v>
      </c>
      <c r="AQ107" s="185">
        <v>0.92</v>
      </c>
    </row>
    <row r="108" spans="1:43" hidden="1" x14ac:dyDescent="0.3">
      <c r="A108" s="183" t="s">
        <v>13</v>
      </c>
      <c r="B108" s="184" t="s">
        <v>225</v>
      </c>
      <c r="C108" s="184" t="s">
        <v>229</v>
      </c>
      <c r="D108" s="184"/>
      <c r="E108" s="184" t="s">
        <v>7</v>
      </c>
      <c r="F108" s="184" t="s">
        <v>209</v>
      </c>
      <c r="G108" s="184" t="s">
        <v>210</v>
      </c>
      <c r="H108" s="184"/>
      <c r="I108" s="184"/>
      <c r="J108" s="184"/>
      <c r="K108" s="184">
        <v>1</v>
      </c>
      <c r="L108" s="184">
        <v>1</v>
      </c>
      <c r="M108" s="184">
        <v>1</v>
      </c>
      <c r="N108" s="184">
        <v>1</v>
      </c>
      <c r="O108" s="184">
        <v>1</v>
      </c>
      <c r="P108" s="184">
        <v>1</v>
      </c>
      <c r="Q108" s="184">
        <v>1</v>
      </c>
      <c r="R108" s="184">
        <v>1</v>
      </c>
      <c r="S108" s="184">
        <v>1</v>
      </c>
      <c r="T108" s="184">
        <v>1</v>
      </c>
      <c r="U108" s="184">
        <v>1</v>
      </c>
      <c r="V108" s="184">
        <v>1</v>
      </c>
      <c r="W108" s="184">
        <v>1</v>
      </c>
      <c r="X108" s="184">
        <v>0.996</v>
      </c>
      <c r="Y108" s="184">
        <v>0.99199999999999999</v>
      </c>
      <c r="Z108" s="184">
        <v>0.98799999999999999</v>
      </c>
      <c r="AA108" s="184">
        <v>0.98399999999999999</v>
      </c>
      <c r="AB108" s="184">
        <v>0.98</v>
      </c>
      <c r="AC108" s="184">
        <v>0.97599999999999998</v>
      </c>
      <c r="AD108" s="184">
        <v>0.97199999999999998</v>
      </c>
      <c r="AE108" s="184">
        <v>0.96799999999999997</v>
      </c>
      <c r="AF108" s="184">
        <v>0.96399999999999997</v>
      </c>
      <c r="AG108" s="184">
        <v>0.96</v>
      </c>
      <c r="AH108" s="184">
        <v>0.95599999999999996</v>
      </c>
      <c r="AI108" s="184">
        <v>0.95199999999999996</v>
      </c>
      <c r="AJ108" s="184">
        <v>0.94799999999999995</v>
      </c>
      <c r="AK108" s="184">
        <v>0.94399999999999995</v>
      </c>
      <c r="AL108" s="184">
        <v>0.94</v>
      </c>
      <c r="AM108" s="184">
        <v>0.93600000000000005</v>
      </c>
      <c r="AN108" s="184">
        <v>0.93200000000000005</v>
      </c>
      <c r="AO108" s="184">
        <v>0.92800000000000005</v>
      </c>
      <c r="AP108" s="184">
        <v>0.92400000000000004</v>
      </c>
      <c r="AQ108" s="185">
        <v>0.92</v>
      </c>
    </row>
    <row r="109" spans="1:43" hidden="1" x14ac:dyDescent="0.3">
      <c r="A109" s="183" t="s">
        <v>13</v>
      </c>
      <c r="B109" s="184" t="s">
        <v>225</v>
      </c>
      <c r="C109" s="184" t="s">
        <v>230</v>
      </c>
      <c r="D109" s="184"/>
      <c r="E109" s="184" t="s">
        <v>7</v>
      </c>
      <c r="F109" s="184" t="s">
        <v>209</v>
      </c>
      <c r="G109" s="184" t="s">
        <v>210</v>
      </c>
      <c r="H109" s="184"/>
      <c r="I109" s="184"/>
      <c r="J109" s="184"/>
      <c r="K109" s="184">
        <v>1</v>
      </c>
      <c r="L109" s="184">
        <v>1</v>
      </c>
      <c r="M109" s="184">
        <v>1</v>
      </c>
      <c r="N109" s="184">
        <v>1</v>
      </c>
      <c r="O109" s="184">
        <v>1</v>
      </c>
      <c r="P109" s="184">
        <v>1</v>
      </c>
      <c r="Q109" s="184">
        <v>1</v>
      </c>
      <c r="R109" s="184">
        <v>1</v>
      </c>
      <c r="S109" s="184">
        <v>1</v>
      </c>
      <c r="T109" s="184">
        <v>1</v>
      </c>
      <c r="U109" s="184">
        <v>1</v>
      </c>
      <c r="V109" s="184">
        <v>1</v>
      </c>
      <c r="W109" s="184">
        <v>1</v>
      </c>
      <c r="X109" s="184">
        <v>0.996</v>
      </c>
      <c r="Y109" s="184">
        <v>0.99199999999999999</v>
      </c>
      <c r="Z109" s="184">
        <v>0.98799999999999999</v>
      </c>
      <c r="AA109" s="184">
        <v>0.98399999999999999</v>
      </c>
      <c r="AB109" s="184">
        <v>0.98</v>
      </c>
      <c r="AC109" s="184">
        <v>0.97599999999999998</v>
      </c>
      <c r="AD109" s="184">
        <v>0.97199999999999998</v>
      </c>
      <c r="AE109" s="184">
        <v>0.96799999999999997</v>
      </c>
      <c r="AF109" s="184">
        <v>0.96399999999999997</v>
      </c>
      <c r="AG109" s="184">
        <v>0.96</v>
      </c>
      <c r="AH109" s="184">
        <v>0.95599999999999996</v>
      </c>
      <c r="AI109" s="184">
        <v>0.95199999999999996</v>
      </c>
      <c r="AJ109" s="184">
        <v>0.94799999999999995</v>
      </c>
      <c r="AK109" s="184">
        <v>0.94399999999999995</v>
      </c>
      <c r="AL109" s="184">
        <v>0.94</v>
      </c>
      <c r="AM109" s="184">
        <v>0.93600000000000005</v>
      </c>
      <c r="AN109" s="184">
        <v>0.93200000000000005</v>
      </c>
      <c r="AO109" s="184">
        <v>0.92800000000000005</v>
      </c>
      <c r="AP109" s="184">
        <v>0.92400000000000004</v>
      </c>
      <c r="AQ109" s="185">
        <v>0.92</v>
      </c>
    </row>
    <row r="110" spans="1:43" hidden="1" x14ac:dyDescent="0.3">
      <c r="A110" s="183" t="s">
        <v>13</v>
      </c>
      <c r="B110" s="184" t="s">
        <v>225</v>
      </c>
      <c r="C110" s="184" t="s">
        <v>231</v>
      </c>
      <c r="D110" s="184"/>
      <c r="E110" s="184" t="s">
        <v>7</v>
      </c>
      <c r="F110" s="184" t="s">
        <v>209</v>
      </c>
      <c r="G110" s="184" t="s">
        <v>210</v>
      </c>
      <c r="H110" s="184"/>
      <c r="I110" s="184"/>
      <c r="J110" s="184"/>
      <c r="K110" s="184">
        <v>1</v>
      </c>
      <c r="L110" s="184">
        <v>1</v>
      </c>
      <c r="M110" s="184">
        <v>1</v>
      </c>
      <c r="N110" s="184">
        <v>1</v>
      </c>
      <c r="O110" s="184">
        <v>1</v>
      </c>
      <c r="P110" s="184">
        <v>1</v>
      </c>
      <c r="Q110" s="184">
        <v>1</v>
      </c>
      <c r="R110" s="184">
        <v>1</v>
      </c>
      <c r="S110" s="184">
        <v>1</v>
      </c>
      <c r="T110" s="184">
        <v>1</v>
      </c>
      <c r="U110" s="184">
        <v>1</v>
      </c>
      <c r="V110" s="184">
        <v>1</v>
      </c>
      <c r="W110" s="184">
        <v>1</v>
      </c>
      <c r="X110" s="184">
        <v>0.996</v>
      </c>
      <c r="Y110" s="184">
        <v>0.99199999999999999</v>
      </c>
      <c r="Z110" s="184">
        <v>0.98799999999999999</v>
      </c>
      <c r="AA110" s="184">
        <v>0.98399999999999999</v>
      </c>
      <c r="AB110" s="184">
        <v>0.98</v>
      </c>
      <c r="AC110" s="184">
        <v>0.97599999999999998</v>
      </c>
      <c r="AD110" s="184">
        <v>0.97199999999999998</v>
      </c>
      <c r="AE110" s="184">
        <v>0.96799999999999997</v>
      </c>
      <c r="AF110" s="184">
        <v>0.96399999999999997</v>
      </c>
      <c r="AG110" s="184">
        <v>0.96</v>
      </c>
      <c r="AH110" s="184">
        <v>0.95599999999999996</v>
      </c>
      <c r="AI110" s="184">
        <v>0.95199999999999996</v>
      </c>
      <c r="AJ110" s="184">
        <v>0.94799999999999995</v>
      </c>
      <c r="AK110" s="184">
        <v>0.94399999999999995</v>
      </c>
      <c r="AL110" s="184">
        <v>0.94</v>
      </c>
      <c r="AM110" s="184">
        <v>0.93600000000000005</v>
      </c>
      <c r="AN110" s="184">
        <v>0.93200000000000005</v>
      </c>
      <c r="AO110" s="184">
        <v>0.92800000000000005</v>
      </c>
      <c r="AP110" s="184">
        <v>0.92400000000000004</v>
      </c>
      <c r="AQ110" s="185">
        <v>0.92</v>
      </c>
    </row>
    <row r="111" spans="1:43" hidden="1" x14ac:dyDescent="0.3">
      <c r="A111" s="183" t="s">
        <v>13</v>
      </c>
      <c r="B111" s="184" t="s">
        <v>225</v>
      </c>
      <c r="C111" s="184" t="s">
        <v>232</v>
      </c>
      <c r="D111" s="184"/>
      <c r="E111" s="184" t="s">
        <v>7</v>
      </c>
      <c r="F111" s="184" t="s">
        <v>209</v>
      </c>
      <c r="G111" s="184" t="s">
        <v>210</v>
      </c>
      <c r="H111" s="184"/>
      <c r="I111" s="184"/>
      <c r="J111" s="184"/>
      <c r="K111" s="184">
        <v>1</v>
      </c>
      <c r="L111" s="184">
        <v>1</v>
      </c>
      <c r="M111" s="184">
        <v>1</v>
      </c>
      <c r="N111" s="184">
        <v>1</v>
      </c>
      <c r="O111" s="184">
        <v>1</v>
      </c>
      <c r="P111" s="184">
        <v>1</v>
      </c>
      <c r="Q111" s="184">
        <v>1</v>
      </c>
      <c r="R111" s="184">
        <v>1</v>
      </c>
      <c r="S111" s="184">
        <v>1</v>
      </c>
      <c r="T111" s="184">
        <v>1</v>
      </c>
      <c r="U111" s="184">
        <v>1</v>
      </c>
      <c r="V111" s="184">
        <v>1</v>
      </c>
      <c r="W111" s="184">
        <v>1</v>
      </c>
      <c r="X111" s="184">
        <v>0.996</v>
      </c>
      <c r="Y111" s="184">
        <v>0.99199999999999999</v>
      </c>
      <c r="Z111" s="184">
        <v>0.98799999999999999</v>
      </c>
      <c r="AA111" s="184">
        <v>0.98399999999999999</v>
      </c>
      <c r="AB111" s="184">
        <v>0.98</v>
      </c>
      <c r="AC111" s="184">
        <v>0.97599999999999998</v>
      </c>
      <c r="AD111" s="184">
        <v>0.97199999999999998</v>
      </c>
      <c r="AE111" s="184">
        <v>0.96799999999999997</v>
      </c>
      <c r="AF111" s="184">
        <v>0.96399999999999997</v>
      </c>
      <c r="AG111" s="184">
        <v>0.96</v>
      </c>
      <c r="AH111" s="184">
        <v>0.95599999999999996</v>
      </c>
      <c r="AI111" s="184">
        <v>0.95199999999999996</v>
      </c>
      <c r="AJ111" s="184">
        <v>0.94799999999999995</v>
      </c>
      <c r="AK111" s="184">
        <v>0.94399999999999995</v>
      </c>
      <c r="AL111" s="184">
        <v>0.94</v>
      </c>
      <c r="AM111" s="184">
        <v>0.93600000000000005</v>
      </c>
      <c r="AN111" s="184">
        <v>0.93200000000000005</v>
      </c>
      <c r="AO111" s="184">
        <v>0.92800000000000005</v>
      </c>
      <c r="AP111" s="184">
        <v>0.92400000000000004</v>
      </c>
      <c r="AQ111" s="185">
        <v>0.92</v>
      </c>
    </row>
    <row r="112" spans="1:43" hidden="1" x14ac:dyDescent="0.3">
      <c r="A112" s="183" t="s">
        <v>13</v>
      </c>
      <c r="B112" s="184" t="s">
        <v>225</v>
      </c>
      <c r="C112" s="184" t="s">
        <v>233</v>
      </c>
      <c r="D112" s="184" t="s">
        <v>211</v>
      </c>
      <c r="E112" s="184" t="s">
        <v>7</v>
      </c>
      <c r="F112" s="184" t="s">
        <v>209</v>
      </c>
      <c r="G112" s="184" t="s">
        <v>210</v>
      </c>
      <c r="H112" s="184"/>
      <c r="I112" s="184" t="s">
        <v>211</v>
      </c>
      <c r="J112" s="184" t="s">
        <v>211</v>
      </c>
      <c r="K112" s="184">
        <v>1</v>
      </c>
      <c r="L112" s="184">
        <v>1</v>
      </c>
      <c r="M112" s="184">
        <v>1</v>
      </c>
      <c r="N112" s="184">
        <v>1</v>
      </c>
      <c r="O112" s="184">
        <v>1</v>
      </c>
      <c r="P112" s="184">
        <v>1</v>
      </c>
      <c r="Q112" s="184">
        <v>1</v>
      </c>
      <c r="R112" s="184">
        <v>1</v>
      </c>
      <c r="S112" s="184">
        <v>1</v>
      </c>
      <c r="T112" s="184">
        <v>1</v>
      </c>
      <c r="U112" s="184">
        <v>1</v>
      </c>
      <c r="V112" s="184">
        <v>1</v>
      </c>
      <c r="W112" s="184">
        <v>1</v>
      </c>
      <c r="X112" s="184">
        <v>0.996</v>
      </c>
      <c r="Y112" s="184">
        <v>0.99199999999999999</v>
      </c>
      <c r="Z112" s="184">
        <v>0.98799999999999999</v>
      </c>
      <c r="AA112" s="184">
        <v>0.98399999999999999</v>
      </c>
      <c r="AB112" s="184">
        <v>0.98</v>
      </c>
      <c r="AC112" s="184">
        <v>0.97599999999999998</v>
      </c>
      <c r="AD112" s="184">
        <v>0.97199999999999998</v>
      </c>
      <c r="AE112" s="184">
        <v>0.96799999999999997</v>
      </c>
      <c r="AF112" s="184">
        <v>0.96399999999999997</v>
      </c>
      <c r="AG112" s="184">
        <v>0.96</v>
      </c>
      <c r="AH112" s="184">
        <v>0.95599999999999996</v>
      </c>
      <c r="AI112" s="184">
        <v>0.95199999999999996</v>
      </c>
      <c r="AJ112" s="184">
        <v>0.94799999999999995</v>
      </c>
      <c r="AK112" s="184">
        <v>0.94399999999999995</v>
      </c>
      <c r="AL112" s="184">
        <v>0.94</v>
      </c>
      <c r="AM112" s="184">
        <v>0.93600000000000005</v>
      </c>
      <c r="AN112" s="184">
        <v>0.93200000000000005</v>
      </c>
      <c r="AO112" s="184">
        <v>0.92800000000000005</v>
      </c>
      <c r="AP112" s="184">
        <v>0.92400000000000004</v>
      </c>
      <c r="AQ112" s="185">
        <v>0.92</v>
      </c>
    </row>
    <row r="113" spans="1:43" hidden="1" x14ac:dyDescent="0.3">
      <c r="A113" s="69" t="s">
        <v>10</v>
      </c>
      <c r="B113" s="70" t="s">
        <v>212</v>
      </c>
      <c r="C113" s="70" t="s">
        <v>144</v>
      </c>
      <c r="D113" s="223"/>
      <c r="E113" s="70" t="s">
        <v>7</v>
      </c>
      <c r="F113" s="70" t="s">
        <v>209</v>
      </c>
      <c r="G113" s="70" t="s">
        <v>210</v>
      </c>
      <c r="H113" s="224"/>
      <c r="I113" s="224"/>
      <c r="J113" s="224"/>
      <c r="K113" s="20">
        <v>1</v>
      </c>
      <c r="L113" s="20">
        <v>1</v>
      </c>
      <c r="M113" s="20">
        <v>1</v>
      </c>
      <c r="N113" s="20">
        <v>1</v>
      </c>
      <c r="O113" s="20">
        <v>1</v>
      </c>
      <c r="P113" s="20">
        <v>1</v>
      </c>
      <c r="Q113" s="20">
        <v>1</v>
      </c>
      <c r="R113" s="20">
        <v>1</v>
      </c>
      <c r="S113" s="225">
        <f>R113-0.13/20</f>
        <v>0.99350000000000005</v>
      </c>
      <c r="T113" s="225">
        <f t="shared" ref="T113:AI113" si="0">S113-0.13/20</f>
        <v>0.9870000000000001</v>
      </c>
      <c r="U113" s="225">
        <f t="shared" si="0"/>
        <v>0.98050000000000015</v>
      </c>
      <c r="V113" s="225">
        <f t="shared" si="0"/>
        <v>0.9740000000000002</v>
      </c>
      <c r="W113" s="225">
        <f t="shared" si="0"/>
        <v>0.96750000000000025</v>
      </c>
      <c r="X113" s="225">
        <f t="shared" si="0"/>
        <v>0.9610000000000003</v>
      </c>
      <c r="Y113" s="225">
        <f t="shared" si="0"/>
        <v>0.95450000000000035</v>
      </c>
      <c r="Z113" s="225">
        <f t="shared" si="0"/>
        <v>0.9480000000000004</v>
      </c>
      <c r="AA113" s="225">
        <f t="shared" si="0"/>
        <v>0.94150000000000045</v>
      </c>
      <c r="AB113" s="225">
        <f t="shared" si="0"/>
        <v>0.9350000000000005</v>
      </c>
      <c r="AC113" s="225">
        <f t="shared" si="0"/>
        <v>0.92850000000000055</v>
      </c>
      <c r="AD113" s="225">
        <f t="shared" si="0"/>
        <v>0.9220000000000006</v>
      </c>
      <c r="AE113" s="225">
        <f t="shared" si="0"/>
        <v>0.91550000000000065</v>
      </c>
      <c r="AF113" s="225">
        <f t="shared" si="0"/>
        <v>0.9090000000000007</v>
      </c>
      <c r="AG113" s="225">
        <f t="shared" si="0"/>
        <v>0.90250000000000075</v>
      </c>
      <c r="AH113" s="225">
        <f t="shared" si="0"/>
        <v>0.8960000000000008</v>
      </c>
      <c r="AI113" s="225">
        <f t="shared" si="0"/>
        <v>0.88950000000000085</v>
      </c>
      <c r="AJ113" s="225">
        <f t="shared" ref="AJ113:AP113" si="1">AI113-0.13/20</f>
        <v>0.8830000000000009</v>
      </c>
      <c r="AK113" s="225">
        <f t="shared" si="1"/>
        <v>0.87650000000000095</v>
      </c>
      <c r="AL113" s="225">
        <f t="shared" si="1"/>
        <v>0.87000000000000099</v>
      </c>
      <c r="AM113" s="225">
        <f t="shared" si="1"/>
        <v>0.86350000000000104</v>
      </c>
      <c r="AN113" s="225">
        <f t="shared" si="1"/>
        <v>0.85700000000000109</v>
      </c>
      <c r="AO113" s="225">
        <f t="shared" si="1"/>
        <v>0.85050000000000114</v>
      </c>
      <c r="AP113" s="225">
        <f t="shared" si="1"/>
        <v>0.84400000000000119</v>
      </c>
      <c r="AQ113" s="226">
        <f>1/1.2</f>
        <v>0.83333333333333337</v>
      </c>
    </row>
    <row r="114" spans="1:43" hidden="1" x14ac:dyDescent="0.3">
      <c r="A114" s="7" t="s">
        <v>10</v>
      </c>
      <c r="B114" s="6" t="s">
        <v>212</v>
      </c>
      <c r="C114" s="6" t="s">
        <v>194</v>
      </c>
      <c r="D114" s="222"/>
      <c r="E114" s="6" t="s">
        <v>7</v>
      </c>
      <c r="F114" s="6" t="s">
        <v>209</v>
      </c>
      <c r="G114" s="6" t="s">
        <v>210</v>
      </c>
      <c r="H114" s="220"/>
      <c r="I114" s="220"/>
      <c r="J114" s="220"/>
      <c r="K114" s="100">
        <v>1</v>
      </c>
      <c r="L114" s="100">
        <v>1</v>
      </c>
      <c r="M114" s="100">
        <v>1</v>
      </c>
      <c r="N114" s="100">
        <v>1</v>
      </c>
      <c r="O114" s="100">
        <v>1</v>
      </c>
      <c r="P114" s="100">
        <v>1</v>
      </c>
      <c r="Q114" s="100">
        <v>1</v>
      </c>
      <c r="R114" s="100">
        <v>1</v>
      </c>
      <c r="S114" s="221">
        <f t="shared" ref="S114:AP114" si="2">R114-0.075/20</f>
        <v>0.99624999999999997</v>
      </c>
      <c r="T114" s="221">
        <f t="shared" si="2"/>
        <v>0.99249999999999994</v>
      </c>
      <c r="U114" s="221">
        <f t="shared" si="2"/>
        <v>0.98874999999999991</v>
      </c>
      <c r="V114" s="221">
        <f t="shared" si="2"/>
        <v>0.98499999999999988</v>
      </c>
      <c r="W114" s="221">
        <f t="shared" si="2"/>
        <v>0.98124999999999984</v>
      </c>
      <c r="X114" s="221">
        <f t="shared" si="2"/>
        <v>0.97749999999999981</v>
      </c>
      <c r="Y114" s="221">
        <f t="shared" si="2"/>
        <v>0.97374999999999978</v>
      </c>
      <c r="Z114" s="221">
        <f t="shared" si="2"/>
        <v>0.96999999999999975</v>
      </c>
      <c r="AA114" s="221">
        <f t="shared" si="2"/>
        <v>0.96624999999999972</v>
      </c>
      <c r="AB114" s="221">
        <f t="shared" si="2"/>
        <v>0.96249999999999969</v>
      </c>
      <c r="AC114" s="221">
        <f t="shared" si="2"/>
        <v>0.95874999999999966</v>
      </c>
      <c r="AD114" s="221">
        <f t="shared" si="2"/>
        <v>0.95499999999999963</v>
      </c>
      <c r="AE114" s="221">
        <f t="shared" si="2"/>
        <v>0.9512499999999996</v>
      </c>
      <c r="AF114" s="221">
        <f t="shared" si="2"/>
        <v>0.94749999999999956</v>
      </c>
      <c r="AG114" s="221">
        <f t="shared" si="2"/>
        <v>0.94374999999999953</v>
      </c>
      <c r="AH114" s="221">
        <f t="shared" si="2"/>
        <v>0.9399999999999995</v>
      </c>
      <c r="AI114" s="221">
        <f t="shared" si="2"/>
        <v>0.93624999999999947</v>
      </c>
      <c r="AJ114" s="221">
        <f t="shared" si="2"/>
        <v>0.93249999999999944</v>
      </c>
      <c r="AK114" s="221">
        <f t="shared" si="2"/>
        <v>0.92874999999999941</v>
      </c>
      <c r="AL114" s="221">
        <f t="shared" si="2"/>
        <v>0.92499999999999938</v>
      </c>
      <c r="AM114" s="221">
        <f t="shared" si="2"/>
        <v>0.92124999999999935</v>
      </c>
      <c r="AN114" s="221">
        <f t="shared" si="2"/>
        <v>0.91749999999999932</v>
      </c>
      <c r="AO114" s="221">
        <f t="shared" si="2"/>
        <v>0.91374999999999929</v>
      </c>
      <c r="AP114" s="221">
        <f t="shared" si="2"/>
        <v>0.90999999999999925</v>
      </c>
      <c r="AQ114" s="227">
        <f>1/1.1</f>
        <v>0.90909090909090906</v>
      </c>
    </row>
    <row r="115" spans="1:43" hidden="1" x14ac:dyDescent="0.3">
      <c r="A115" s="7" t="s">
        <v>10</v>
      </c>
      <c r="B115" s="6" t="s">
        <v>212</v>
      </c>
      <c r="C115" s="6" t="s">
        <v>146</v>
      </c>
      <c r="D115" s="222"/>
      <c r="E115" s="6" t="s">
        <v>7</v>
      </c>
      <c r="F115" s="6" t="s">
        <v>209</v>
      </c>
      <c r="G115" s="6" t="s">
        <v>210</v>
      </c>
      <c r="H115" s="220"/>
      <c r="I115" s="220"/>
      <c r="J115" s="220"/>
      <c r="K115" s="100">
        <v>1</v>
      </c>
      <c r="L115" s="100">
        <v>1</v>
      </c>
      <c r="M115" s="100">
        <v>1</v>
      </c>
      <c r="N115" s="100">
        <v>1</v>
      </c>
      <c r="O115" s="100">
        <v>1</v>
      </c>
      <c r="P115" s="100">
        <v>1</v>
      </c>
      <c r="Q115" s="100">
        <v>1</v>
      </c>
      <c r="R115" s="100">
        <v>1</v>
      </c>
      <c r="S115" s="221">
        <f>R115-0.13/20</f>
        <v>0.99350000000000005</v>
      </c>
      <c r="T115" s="221">
        <f t="shared" ref="T115:AI115" si="3">S115-0.13/20</f>
        <v>0.9870000000000001</v>
      </c>
      <c r="U115" s="221">
        <f t="shared" si="3"/>
        <v>0.98050000000000015</v>
      </c>
      <c r="V115" s="221">
        <f t="shared" si="3"/>
        <v>0.9740000000000002</v>
      </c>
      <c r="W115" s="221">
        <f t="shared" si="3"/>
        <v>0.96750000000000025</v>
      </c>
      <c r="X115" s="221">
        <f t="shared" si="3"/>
        <v>0.9610000000000003</v>
      </c>
      <c r="Y115" s="221">
        <f t="shared" si="3"/>
        <v>0.95450000000000035</v>
      </c>
      <c r="Z115" s="221">
        <f t="shared" si="3"/>
        <v>0.9480000000000004</v>
      </c>
      <c r="AA115" s="221">
        <f t="shared" si="3"/>
        <v>0.94150000000000045</v>
      </c>
      <c r="AB115" s="221">
        <f t="shared" si="3"/>
        <v>0.9350000000000005</v>
      </c>
      <c r="AC115" s="221">
        <f t="shared" si="3"/>
        <v>0.92850000000000055</v>
      </c>
      <c r="AD115" s="221">
        <f t="shared" si="3"/>
        <v>0.9220000000000006</v>
      </c>
      <c r="AE115" s="221">
        <f t="shared" si="3"/>
        <v>0.91550000000000065</v>
      </c>
      <c r="AF115" s="221">
        <f t="shared" si="3"/>
        <v>0.9090000000000007</v>
      </c>
      <c r="AG115" s="221">
        <f t="shared" si="3"/>
        <v>0.90250000000000075</v>
      </c>
      <c r="AH115" s="221">
        <f t="shared" si="3"/>
        <v>0.8960000000000008</v>
      </c>
      <c r="AI115" s="221">
        <f t="shared" si="3"/>
        <v>0.88950000000000085</v>
      </c>
      <c r="AJ115" s="221">
        <f t="shared" ref="AJ115:AP115" si="4">AI115-0.13/20</f>
        <v>0.8830000000000009</v>
      </c>
      <c r="AK115" s="221">
        <f t="shared" si="4"/>
        <v>0.87650000000000095</v>
      </c>
      <c r="AL115" s="221">
        <f t="shared" si="4"/>
        <v>0.87000000000000099</v>
      </c>
      <c r="AM115" s="221">
        <f t="shared" si="4"/>
        <v>0.86350000000000104</v>
      </c>
      <c r="AN115" s="221">
        <f t="shared" si="4"/>
        <v>0.85700000000000109</v>
      </c>
      <c r="AO115" s="221">
        <f t="shared" si="4"/>
        <v>0.85050000000000114</v>
      </c>
      <c r="AP115" s="221">
        <f t="shared" si="4"/>
        <v>0.84400000000000119</v>
      </c>
      <c r="AQ115" s="227">
        <f>1/1.2</f>
        <v>0.83333333333333337</v>
      </c>
    </row>
    <row r="116" spans="1:43" hidden="1" x14ac:dyDescent="0.3">
      <c r="A116" s="7" t="s">
        <v>10</v>
      </c>
      <c r="B116" s="6" t="s">
        <v>212</v>
      </c>
      <c r="C116" s="6" t="s">
        <v>196</v>
      </c>
      <c r="D116" s="219"/>
      <c r="E116" s="6" t="s">
        <v>7</v>
      </c>
      <c r="F116" s="6" t="s">
        <v>209</v>
      </c>
      <c r="G116" s="6" t="s">
        <v>210</v>
      </c>
      <c r="H116" s="220"/>
      <c r="I116" s="220"/>
      <c r="J116" s="220"/>
      <c r="K116" s="100">
        <v>1</v>
      </c>
      <c r="L116" s="100">
        <v>1</v>
      </c>
      <c r="M116" s="100">
        <v>1</v>
      </c>
      <c r="N116" s="100">
        <v>1</v>
      </c>
      <c r="O116" s="100">
        <v>1</v>
      </c>
      <c r="P116" s="100">
        <v>1</v>
      </c>
      <c r="Q116" s="100">
        <v>1</v>
      </c>
      <c r="R116" s="100">
        <v>1</v>
      </c>
      <c r="S116" s="221">
        <f t="shared" ref="S116:AP116" si="5">R116-0.075/20</f>
        <v>0.99624999999999997</v>
      </c>
      <c r="T116" s="221">
        <f t="shared" si="5"/>
        <v>0.99249999999999994</v>
      </c>
      <c r="U116" s="221">
        <f t="shared" si="5"/>
        <v>0.98874999999999991</v>
      </c>
      <c r="V116" s="221">
        <f t="shared" si="5"/>
        <v>0.98499999999999988</v>
      </c>
      <c r="W116" s="221">
        <f t="shared" si="5"/>
        <v>0.98124999999999984</v>
      </c>
      <c r="X116" s="221">
        <f t="shared" si="5"/>
        <v>0.97749999999999981</v>
      </c>
      <c r="Y116" s="221">
        <f t="shared" si="5"/>
        <v>0.97374999999999978</v>
      </c>
      <c r="Z116" s="221">
        <f t="shared" si="5"/>
        <v>0.96999999999999975</v>
      </c>
      <c r="AA116" s="221">
        <f t="shared" si="5"/>
        <v>0.96624999999999972</v>
      </c>
      <c r="AB116" s="221">
        <f t="shared" si="5"/>
        <v>0.96249999999999969</v>
      </c>
      <c r="AC116" s="221">
        <f t="shared" si="5"/>
        <v>0.95874999999999966</v>
      </c>
      <c r="AD116" s="221">
        <f t="shared" si="5"/>
        <v>0.95499999999999963</v>
      </c>
      <c r="AE116" s="221">
        <f t="shared" si="5"/>
        <v>0.9512499999999996</v>
      </c>
      <c r="AF116" s="221">
        <f t="shared" si="5"/>
        <v>0.94749999999999956</v>
      </c>
      <c r="AG116" s="221">
        <f t="shared" si="5"/>
        <v>0.94374999999999953</v>
      </c>
      <c r="AH116" s="221">
        <f t="shared" si="5"/>
        <v>0.9399999999999995</v>
      </c>
      <c r="AI116" s="221">
        <f t="shared" si="5"/>
        <v>0.93624999999999947</v>
      </c>
      <c r="AJ116" s="221">
        <f t="shared" si="5"/>
        <v>0.93249999999999944</v>
      </c>
      <c r="AK116" s="221">
        <f t="shared" si="5"/>
        <v>0.92874999999999941</v>
      </c>
      <c r="AL116" s="221">
        <f t="shared" si="5"/>
        <v>0.92499999999999938</v>
      </c>
      <c r="AM116" s="221">
        <f t="shared" si="5"/>
        <v>0.92124999999999935</v>
      </c>
      <c r="AN116" s="221">
        <f t="shared" si="5"/>
        <v>0.91749999999999932</v>
      </c>
      <c r="AO116" s="221">
        <f t="shared" si="5"/>
        <v>0.91374999999999929</v>
      </c>
      <c r="AP116" s="221">
        <f t="shared" si="5"/>
        <v>0.90999999999999925</v>
      </c>
      <c r="AQ116" s="227">
        <f>1/1.1</f>
        <v>0.90909090909090906</v>
      </c>
    </row>
    <row r="117" spans="1:43" hidden="1" x14ac:dyDescent="0.3">
      <c r="A117" s="7" t="s">
        <v>10</v>
      </c>
      <c r="B117" s="6" t="s">
        <v>212</v>
      </c>
      <c r="C117" s="6" t="s">
        <v>150</v>
      </c>
      <c r="D117" s="219"/>
      <c r="E117" s="6" t="s">
        <v>7</v>
      </c>
      <c r="F117" s="6" t="s">
        <v>209</v>
      </c>
      <c r="G117" s="6" t="s">
        <v>210</v>
      </c>
      <c r="H117" s="220"/>
      <c r="I117" s="220"/>
      <c r="J117" s="220"/>
      <c r="K117" s="100">
        <v>1</v>
      </c>
      <c r="L117" s="100">
        <v>1</v>
      </c>
      <c r="M117" s="100">
        <v>1</v>
      </c>
      <c r="N117" s="100">
        <v>1</v>
      </c>
      <c r="O117" s="100">
        <v>1</v>
      </c>
      <c r="P117" s="100">
        <v>1</v>
      </c>
      <c r="Q117" s="100">
        <v>1</v>
      </c>
      <c r="R117" s="100">
        <v>1</v>
      </c>
      <c r="S117" s="221">
        <f>R117-0.13/20</f>
        <v>0.99350000000000005</v>
      </c>
      <c r="T117" s="221">
        <f t="shared" ref="T117:AP117" si="6">S117-0.13/20</f>
        <v>0.9870000000000001</v>
      </c>
      <c r="U117" s="221">
        <f t="shared" si="6"/>
        <v>0.98050000000000015</v>
      </c>
      <c r="V117" s="221">
        <f t="shared" si="6"/>
        <v>0.9740000000000002</v>
      </c>
      <c r="W117" s="221">
        <f t="shared" si="6"/>
        <v>0.96750000000000025</v>
      </c>
      <c r="X117" s="221">
        <f t="shared" si="6"/>
        <v>0.9610000000000003</v>
      </c>
      <c r="Y117" s="221">
        <f t="shared" si="6"/>
        <v>0.95450000000000035</v>
      </c>
      <c r="Z117" s="221">
        <f t="shared" si="6"/>
        <v>0.9480000000000004</v>
      </c>
      <c r="AA117" s="221">
        <f t="shared" si="6"/>
        <v>0.94150000000000045</v>
      </c>
      <c r="AB117" s="221">
        <f t="shared" si="6"/>
        <v>0.9350000000000005</v>
      </c>
      <c r="AC117" s="221">
        <f t="shared" si="6"/>
        <v>0.92850000000000055</v>
      </c>
      <c r="AD117" s="221">
        <f t="shared" si="6"/>
        <v>0.9220000000000006</v>
      </c>
      <c r="AE117" s="221">
        <f t="shared" si="6"/>
        <v>0.91550000000000065</v>
      </c>
      <c r="AF117" s="221">
        <f t="shared" si="6"/>
        <v>0.9090000000000007</v>
      </c>
      <c r="AG117" s="221">
        <f t="shared" si="6"/>
        <v>0.90250000000000075</v>
      </c>
      <c r="AH117" s="221">
        <f t="shared" si="6"/>
        <v>0.8960000000000008</v>
      </c>
      <c r="AI117" s="221">
        <f t="shared" si="6"/>
        <v>0.88950000000000085</v>
      </c>
      <c r="AJ117" s="221">
        <f t="shared" si="6"/>
        <v>0.8830000000000009</v>
      </c>
      <c r="AK117" s="221">
        <f t="shared" si="6"/>
        <v>0.87650000000000095</v>
      </c>
      <c r="AL117" s="221">
        <f t="shared" si="6"/>
        <v>0.87000000000000099</v>
      </c>
      <c r="AM117" s="221">
        <f t="shared" si="6"/>
        <v>0.86350000000000104</v>
      </c>
      <c r="AN117" s="221">
        <f t="shared" si="6"/>
        <v>0.85700000000000109</v>
      </c>
      <c r="AO117" s="221">
        <f t="shared" si="6"/>
        <v>0.85050000000000114</v>
      </c>
      <c r="AP117" s="221">
        <f t="shared" si="6"/>
        <v>0.84400000000000119</v>
      </c>
      <c r="AQ117" s="227">
        <f>1/1.2</f>
        <v>0.83333333333333337</v>
      </c>
    </row>
    <row r="118" spans="1:43" hidden="1" x14ac:dyDescent="0.3">
      <c r="A118" s="7" t="s">
        <v>10</v>
      </c>
      <c r="B118" s="6" t="s">
        <v>212</v>
      </c>
      <c r="C118" s="6" t="s">
        <v>198</v>
      </c>
      <c r="D118" s="219"/>
      <c r="E118" s="6" t="s">
        <v>7</v>
      </c>
      <c r="F118" s="6" t="s">
        <v>209</v>
      </c>
      <c r="G118" s="6" t="s">
        <v>210</v>
      </c>
      <c r="H118" s="220"/>
      <c r="I118" s="220"/>
      <c r="J118" s="220"/>
      <c r="K118" s="100">
        <v>1</v>
      </c>
      <c r="L118" s="100">
        <v>1</v>
      </c>
      <c r="M118" s="100">
        <v>1</v>
      </c>
      <c r="N118" s="100">
        <v>1</v>
      </c>
      <c r="O118" s="100">
        <v>1</v>
      </c>
      <c r="P118" s="100">
        <v>1</v>
      </c>
      <c r="Q118" s="100">
        <v>1</v>
      </c>
      <c r="R118" s="100">
        <v>1</v>
      </c>
      <c r="S118" s="221">
        <f t="shared" ref="S118:AP118" si="7">R118-0.075/20</f>
        <v>0.99624999999999997</v>
      </c>
      <c r="T118" s="221">
        <f t="shared" si="7"/>
        <v>0.99249999999999994</v>
      </c>
      <c r="U118" s="221">
        <f t="shared" si="7"/>
        <v>0.98874999999999991</v>
      </c>
      <c r="V118" s="221">
        <f t="shared" si="7"/>
        <v>0.98499999999999988</v>
      </c>
      <c r="W118" s="221">
        <f t="shared" si="7"/>
        <v>0.98124999999999984</v>
      </c>
      <c r="X118" s="221">
        <f t="shared" si="7"/>
        <v>0.97749999999999981</v>
      </c>
      <c r="Y118" s="221">
        <f t="shared" si="7"/>
        <v>0.97374999999999978</v>
      </c>
      <c r="Z118" s="221">
        <f t="shared" si="7"/>
        <v>0.96999999999999975</v>
      </c>
      <c r="AA118" s="221">
        <f t="shared" si="7"/>
        <v>0.96624999999999972</v>
      </c>
      <c r="AB118" s="221">
        <f t="shared" si="7"/>
        <v>0.96249999999999969</v>
      </c>
      <c r="AC118" s="221">
        <f t="shared" si="7"/>
        <v>0.95874999999999966</v>
      </c>
      <c r="AD118" s="221">
        <f t="shared" si="7"/>
        <v>0.95499999999999963</v>
      </c>
      <c r="AE118" s="221">
        <f t="shared" si="7"/>
        <v>0.9512499999999996</v>
      </c>
      <c r="AF118" s="221">
        <f t="shared" si="7"/>
        <v>0.94749999999999956</v>
      </c>
      <c r="AG118" s="221">
        <f t="shared" si="7"/>
        <v>0.94374999999999953</v>
      </c>
      <c r="AH118" s="221">
        <f t="shared" si="7"/>
        <v>0.9399999999999995</v>
      </c>
      <c r="AI118" s="221">
        <f t="shared" si="7"/>
        <v>0.93624999999999947</v>
      </c>
      <c r="AJ118" s="221">
        <f t="shared" si="7"/>
        <v>0.93249999999999944</v>
      </c>
      <c r="AK118" s="221">
        <f t="shared" si="7"/>
        <v>0.92874999999999941</v>
      </c>
      <c r="AL118" s="221">
        <f t="shared" si="7"/>
        <v>0.92499999999999938</v>
      </c>
      <c r="AM118" s="221">
        <f t="shared" si="7"/>
        <v>0.92124999999999935</v>
      </c>
      <c r="AN118" s="221">
        <f t="shared" si="7"/>
        <v>0.91749999999999932</v>
      </c>
      <c r="AO118" s="221">
        <f t="shared" si="7"/>
        <v>0.91374999999999929</v>
      </c>
      <c r="AP118" s="221">
        <f t="shared" si="7"/>
        <v>0.90999999999999925</v>
      </c>
      <c r="AQ118" s="227">
        <f>1/1.1</f>
        <v>0.90909090909090906</v>
      </c>
    </row>
    <row r="119" spans="1:43" hidden="1" x14ac:dyDescent="0.3">
      <c r="A119" s="7" t="s">
        <v>10</v>
      </c>
      <c r="B119" s="6" t="s">
        <v>212</v>
      </c>
      <c r="C119" s="6" t="s">
        <v>154</v>
      </c>
      <c r="D119" s="219"/>
      <c r="E119" s="6" t="s">
        <v>7</v>
      </c>
      <c r="F119" s="6" t="s">
        <v>209</v>
      </c>
      <c r="G119" s="6" t="s">
        <v>210</v>
      </c>
      <c r="H119" s="220"/>
      <c r="I119" s="220"/>
      <c r="J119" s="220"/>
      <c r="K119" s="100">
        <v>1</v>
      </c>
      <c r="L119" s="100">
        <v>1</v>
      </c>
      <c r="M119" s="100">
        <v>1</v>
      </c>
      <c r="N119" s="100">
        <v>1</v>
      </c>
      <c r="O119" s="100">
        <v>1</v>
      </c>
      <c r="P119" s="100">
        <v>1</v>
      </c>
      <c r="Q119" s="100">
        <v>1</v>
      </c>
      <c r="R119" s="100">
        <v>1</v>
      </c>
      <c r="S119" s="221">
        <f>R119-0.13/20</f>
        <v>0.99350000000000005</v>
      </c>
      <c r="T119" s="221">
        <f t="shared" ref="T119:AP119" si="8">S119-0.13/20</f>
        <v>0.9870000000000001</v>
      </c>
      <c r="U119" s="221">
        <f t="shared" si="8"/>
        <v>0.98050000000000015</v>
      </c>
      <c r="V119" s="221">
        <f t="shared" si="8"/>
        <v>0.9740000000000002</v>
      </c>
      <c r="W119" s="221">
        <f t="shared" si="8"/>
        <v>0.96750000000000025</v>
      </c>
      <c r="X119" s="221">
        <f t="shared" si="8"/>
        <v>0.9610000000000003</v>
      </c>
      <c r="Y119" s="221">
        <f t="shared" si="8"/>
        <v>0.95450000000000035</v>
      </c>
      <c r="Z119" s="221">
        <f t="shared" si="8"/>
        <v>0.9480000000000004</v>
      </c>
      <c r="AA119" s="221">
        <f t="shared" si="8"/>
        <v>0.94150000000000045</v>
      </c>
      <c r="AB119" s="221">
        <f t="shared" si="8"/>
        <v>0.9350000000000005</v>
      </c>
      <c r="AC119" s="221">
        <f t="shared" si="8"/>
        <v>0.92850000000000055</v>
      </c>
      <c r="AD119" s="221">
        <f t="shared" si="8"/>
        <v>0.9220000000000006</v>
      </c>
      <c r="AE119" s="221">
        <f t="shared" si="8"/>
        <v>0.91550000000000065</v>
      </c>
      <c r="AF119" s="221">
        <f t="shared" si="8"/>
        <v>0.9090000000000007</v>
      </c>
      <c r="AG119" s="221">
        <f t="shared" si="8"/>
        <v>0.90250000000000075</v>
      </c>
      <c r="AH119" s="221">
        <f t="shared" si="8"/>
        <v>0.8960000000000008</v>
      </c>
      <c r="AI119" s="221">
        <f t="shared" si="8"/>
        <v>0.88950000000000085</v>
      </c>
      <c r="AJ119" s="221">
        <f t="shared" si="8"/>
        <v>0.8830000000000009</v>
      </c>
      <c r="AK119" s="221">
        <f t="shared" si="8"/>
        <v>0.87650000000000095</v>
      </c>
      <c r="AL119" s="221">
        <f t="shared" si="8"/>
        <v>0.87000000000000099</v>
      </c>
      <c r="AM119" s="221">
        <f t="shared" si="8"/>
        <v>0.86350000000000104</v>
      </c>
      <c r="AN119" s="221">
        <f t="shared" si="8"/>
        <v>0.85700000000000109</v>
      </c>
      <c r="AO119" s="221">
        <f t="shared" si="8"/>
        <v>0.85050000000000114</v>
      </c>
      <c r="AP119" s="221">
        <f t="shared" si="8"/>
        <v>0.84400000000000119</v>
      </c>
      <c r="AQ119" s="227">
        <f>1/1.2</f>
        <v>0.83333333333333337</v>
      </c>
    </row>
    <row r="120" spans="1:43" hidden="1" x14ac:dyDescent="0.3">
      <c r="A120" s="7" t="s">
        <v>10</v>
      </c>
      <c r="B120" s="6" t="s">
        <v>212</v>
      </c>
      <c r="C120" s="6" t="s">
        <v>200</v>
      </c>
      <c r="D120" s="219"/>
      <c r="E120" s="6" t="s">
        <v>7</v>
      </c>
      <c r="F120" s="6" t="s">
        <v>209</v>
      </c>
      <c r="G120" s="6" t="s">
        <v>210</v>
      </c>
      <c r="H120" s="220"/>
      <c r="I120" s="220"/>
      <c r="J120" s="220"/>
      <c r="K120" s="100">
        <v>1</v>
      </c>
      <c r="L120" s="100">
        <v>1</v>
      </c>
      <c r="M120" s="100">
        <v>1</v>
      </c>
      <c r="N120" s="100">
        <v>1</v>
      </c>
      <c r="O120" s="100">
        <v>1</v>
      </c>
      <c r="P120" s="100">
        <v>1</v>
      </c>
      <c r="Q120" s="100">
        <v>1</v>
      </c>
      <c r="R120" s="100">
        <v>1</v>
      </c>
      <c r="S120" s="221">
        <f t="shared" ref="S120:AP120" si="9">R120-0.075/20</f>
        <v>0.99624999999999997</v>
      </c>
      <c r="T120" s="221">
        <f t="shared" si="9"/>
        <v>0.99249999999999994</v>
      </c>
      <c r="U120" s="221">
        <f t="shared" si="9"/>
        <v>0.98874999999999991</v>
      </c>
      <c r="V120" s="221">
        <f t="shared" si="9"/>
        <v>0.98499999999999988</v>
      </c>
      <c r="W120" s="221">
        <f t="shared" si="9"/>
        <v>0.98124999999999984</v>
      </c>
      <c r="X120" s="221">
        <f t="shared" si="9"/>
        <v>0.97749999999999981</v>
      </c>
      <c r="Y120" s="221">
        <f t="shared" si="9"/>
        <v>0.97374999999999978</v>
      </c>
      <c r="Z120" s="221">
        <f t="shared" si="9"/>
        <v>0.96999999999999975</v>
      </c>
      <c r="AA120" s="221">
        <f t="shared" si="9"/>
        <v>0.96624999999999972</v>
      </c>
      <c r="AB120" s="221">
        <f t="shared" si="9"/>
        <v>0.96249999999999969</v>
      </c>
      <c r="AC120" s="221">
        <f t="shared" si="9"/>
        <v>0.95874999999999966</v>
      </c>
      <c r="AD120" s="221">
        <f t="shared" si="9"/>
        <v>0.95499999999999963</v>
      </c>
      <c r="AE120" s="221">
        <f t="shared" si="9"/>
        <v>0.9512499999999996</v>
      </c>
      <c r="AF120" s="221">
        <f t="shared" si="9"/>
        <v>0.94749999999999956</v>
      </c>
      <c r="AG120" s="221">
        <f t="shared" si="9"/>
        <v>0.94374999999999953</v>
      </c>
      <c r="AH120" s="221">
        <f t="shared" si="9"/>
        <v>0.9399999999999995</v>
      </c>
      <c r="AI120" s="221">
        <f t="shared" si="9"/>
        <v>0.93624999999999947</v>
      </c>
      <c r="AJ120" s="221">
        <f t="shared" si="9"/>
        <v>0.93249999999999944</v>
      </c>
      <c r="AK120" s="221">
        <f t="shared" si="9"/>
        <v>0.92874999999999941</v>
      </c>
      <c r="AL120" s="221">
        <f t="shared" si="9"/>
        <v>0.92499999999999938</v>
      </c>
      <c r="AM120" s="221">
        <f t="shared" si="9"/>
        <v>0.92124999999999935</v>
      </c>
      <c r="AN120" s="221">
        <f t="shared" si="9"/>
        <v>0.91749999999999932</v>
      </c>
      <c r="AO120" s="221">
        <f t="shared" si="9"/>
        <v>0.91374999999999929</v>
      </c>
      <c r="AP120" s="221">
        <f t="shared" si="9"/>
        <v>0.90999999999999925</v>
      </c>
      <c r="AQ120" s="227">
        <f>1/1.1</f>
        <v>0.90909090909090906</v>
      </c>
    </row>
    <row r="121" spans="1:43" hidden="1" x14ac:dyDescent="0.3">
      <c r="A121" s="7" t="s">
        <v>10</v>
      </c>
      <c r="B121" s="6" t="s">
        <v>212</v>
      </c>
      <c r="C121" s="6" t="s">
        <v>158</v>
      </c>
      <c r="D121" s="219"/>
      <c r="E121" s="6" t="s">
        <v>7</v>
      </c>
      <c r="F121" s="6" t="s">
        <v>209</v>
      </c>
      <c r="G121" s="6" t="s">
        <v>210</v>
      </c>
      <c r="H121" s="220"/>
      <c r="I121" s="220"/>
      <c r="J121" s="220"/>
      <c r="K121" s="100">
        <v>1</v>
      </c>
      <c r="L121" s="100">
        <v>1</v>
      </c>
      <c r="M121" s="100">
        <v>1</v>
      </c>
      <c r="N121" s="100">
        <v>1</v>
      </c>
      <c r="O121" s="100">
        <v>1</v>
      </c>
      <c r="P121" s="100">
        <v>1</v>
      </c>
      <c r="Q121" s="100">
        <v>1</v>
      </c>
      <c r="R121" s="100">
        <v>1</v>
      </c>
      <c r="S121" s="221">
        <f>R121-0.13/20</f>
        <v>0.99350000000000005</v>
      </c>
      <c r="T121" s="221">
        <f t="shared" ref="T121:AP121" si="10">S121-0.13/20</f>
        <v>0.9870000000000001</v>
      </c>
      <c r="U121" s="221">
        <f t="shared" si="10"/>
        <v>0.98050000000000015</v>
      </c>
      <c r="V121" s="221">
        <f t="shared" si="10"/>
        <v>0.9740000000000002</v>
      </c>
      <c r="W121" s="221">
        <f t="shared" si="10"/>
        <v>0.96750000000000025</v>
      </c>
      <c r="X121" s="221">
        <f t="shared" si="10"/>
        <v>0.9610000000000003</v>
      </c>
      <c r="Y121" s="221">
        <f t="shared" si="10"/>
        <v>0.95450000000000035</v>
      </c>
      <c r="Z121" s="221">
        <f t="shared" si="10"/>
        <v>0.9480000000000004</v>
      </c>
      <c r="AA121" s="221">
        <f t="shared" si="10"/>
        <v>0.94150000000000045</v>
      </c>
      <c r="AB121" s="221">
        <f t="shared" si="10"/>
        <v>0.9350000000000005</v>
      </c>
      <c r="AC121" s="221">
        <f t="shared" si="10"/>
        <v>0.92850000000000055</v>
      </c>
      <c r="AD121" s="221">
        <f t="shared" si="10"/>
        <v>0.9220000000000006</v>
      </c>
      <c r="AE121" s="221">
        <f t="shared" si="10"/>
        <v>0.91550000000000065</v>
      </c>
      <c r="AF121" s="221">
        <f t="shared" si="10"/>
        <v>0.9090000000000007</v>
      </c>
      <c r="AG121" s="221">
        <f t="shared" si="10"/>
        <v>0.90250000000000075</v>
      </c>
      <c r="AH121" s="221">
        <f t="shared" si="10"/>
        <v>0.8960000000000008</v>
      </c>
      <c r="AI121" s="221">
        <f t="shared" si="10"/>
        <v>0.88950000000000085</v>
      </c>
      <c r="AJ121" s="221">
        <f t="shared" si="10"/>
        <v>0.8830000000000009</v>
      </c>
      <c r="AK121" s="221">
        <f t="shared" si="10"/>
        <v>0.87650000000000095</v>
      </c>
      <c r="AL121" s="221">
        <f t="shared" si="10"/>
        <v>0.87000000000000099</v>
      </c>
      <c r="AM121" s="221">
        <f t="shared" si="10"/>
        <v>0.86350000000000104</v>
      </c>
      <c r="AN121" s="221">
        <f t="shared" si="10"/>
        <v>0.85700000000000109</v>
      </c>
      <c r="AO121" s="221">
        <f t="shared" si="10"/>
        <v>0.85050000000000114</v>
      </c>
      <c r="AP121" s="221">
        <f t="shared" si="10"/>
        <v>0.84400000000000119</v>
      </c>
      <c r="AQ121" s="227">
        <f>1/1.2</f>
        <v>0.83333333333333337</v>
      </c>
    </row>
    <row r="122" spans="1:43" hidden="1" x14ac:dyDescent="0.3">
      <c r="A122" s="7" t="s">
        <v>10</v>
      </c>
      <c r="B122" s="6" t="s">
        <v>212</v>
      </c>
      <c r="C122" s="6" t="s">
        <v>202</v>
      </c>
      <c r="D122" s="219"/>
      <c r="E122" s="6" t="s">
        <v>7</v>
      </c>
      <c r="F122" s="6" t="s">
        <v>209</v>
      </c>
      <c r="G122" s="6" t="s">
        <v>210</v>
      </c>
      <c r="H122" s="220"/>
      <c r="I122" s="220"/>
      <c r="J122" s="220"/>
      <c r="K122" s="100">
        <v>1</v>
      </c>
      <c r="L122" s="100">
        <v>1</v>
      </c>
      <c r="M122" s="100">
        <v>1</v>
      </c>
      <c r="N122" s="100">
        <v>1</v>
      </c>
      <c r="O122" s="100">
        <v>1</v>
      </c>
      <c r="P122" s="100">
        <v>1</v>
      </c>
      <c r="Q122" s="100">
        <v>1</v>
      </c>
      <c r="R122" s="100">
        <v>1</v>
      </c>
      <c r="S122" s="221">
        <f t="shared" ref="S122:AP122" si="11">R122-0.075/20</f>
        <v>0.99624999999999997</v>
      </c>
      <c r="T122" s="221">
        <f t="shared" si="11"/>
        <v>0.99249999999999994</v>
      </c>
      <c r="U122" s="221">
        <f t="shared" si="11"/>
        <v>0.98874999999999991</v>
      </c>
      <c r="V122" s="221">
        <f t="shared" si="11"/>
        <v>0.98499999999999988</v>
      </c>
      <c r="W122" s="221">
        <f t="shared" si="11"/>
        <v>0.98124999999999984</v>
      </c>
      <c r="X122" s="221">
        <f t="shared" si="11"/>
        <v>0.97749999999999981</v>
      </c>
      <c r="Y122" s="221">
        <f t="shared" si="11"/>
        <v>0.97374999999999978</v>
      </c>
      <c r="Z122" s="221">
        <f t="shared" si="11"/>
        <v>0.96999999999999975</v>
      </c>
      <c r="AA122" s="221">
        <f t="shared" si="11"/>
        <v>0.96624999999999972</v>
      </c>
      <c r="AB122" s="221">
        <f t="shared" si="11"/>
        <v>0.96249999999999969</v>
      </c>
      <c r="AC122" s="221">
        <f t="shared" si="11"/>
        <v>0.95874999999999966</v>
      </c>
      <c r="AD122" s="221">
        <f t="shared" si="11"/>
        <v>0.95499999999999963</v>
      </c>
      <c r="AE122" s="221">
        <f t="shared" si="11"/>
        <v>0.9512499999999996</v>
      </c>
      <c r="AF122" s="221">
        <f t="shared" si="11"/>
        <v>0.94749999999999956</v>
      </c>
      <c r="AG122" s="221">
        <f t="shared" si="11"/>
        <v>0.94374999999999953</v>
      </c>
      <c r="AH122" s="221">
        <f t="shared" si="11"/>
        <v>0.9399999999999995</v>
      </c>
      <c r="AI122" s="221">
        <f t="shared" si="11"/>
        <v>0.93624999999999947</v>
      </c>
      <c r="AJ122" s="221">
        <f t="shared" si="11"/>
        <v>0.93249999999999944</v>
      </c>
      <c r="AK122" s="221">
        <f t="shared" si="11"/>
        <v>0.92874999999999941</v>
      </c>
      <c r="AL122" s="221">
        <f t="shared" si="11"/>
        <v>0.92499999999999938</v>
      </c>
      <c r="AM122" s="221">
        <f t="shared" si="11"/>
        <v>0.92124999999999935</v>
      </c>
      <c r="AN122" s="221">
        <f t="shared" si="11"/>
        <v>0.91749999999999932</v>
      </c>
      <c r="AO122" s="221">
        <f t="shared" si="11"/>
        <v>0.91374999999999929</v>
      </c>
      <c r="AP122" s="221">
        <f t="shared" si="11"/>
        <v>0.90999999999999925</v>
      </c>
      <c r="AQ122" s="227">
        <f>1/1.1</f>
        <v>0.90909090909090906</v>
      </c>
    </row>
    <row r="123" spans="1:43" hidden="1" x14ac:dyDescent="0.3">
      <c r="A123" s="7" t="s">
        <v>10</v>
      </c>
      <c r="B123" s="6" t="s">
        <v>212</v>
      </c>
      <c r="C123" s="6" t="s">
        <v>165</v>
      </c>
      <c r="D123" s="219"/>
      <c r="E123" s="6" t="s">
        <v>7</v>
      </c>
      <c r="F123" s="6" t="s">
        <v>209</v>
      </c>
      <c r="G123" s="6" t="s">
        <v>210</v>
      </c>
      <c r="H123" s="220"/>
      <c r="I123" s="220"/>
      <c r="J123" s="220"/>
      <c r="K123" s="100">
        <v>1</v>
      </c>
      <c r="L123" s="100">
        <v>1</v>
      </c>
      <c r="M123" s="100">
        <v>1</v>
      </c>
      <c r="N123" s="100">
        <v>1</v>
      </c>
      <c r="O123" s="100">
        <v>1</v>
      </c>
      <c r="P123" s="100">
        <v>1</v>
      </c>
      <c r="Q123" s="100">
        <v>1</v>
      </c>
      <c r="R123" s="100">
        <v>1</v>
      </c>
      <c r="S123" s="221">
        <f>R123-0.13/20</f>
        <v>0.99350000000000005</v>
      </c>
      <c r="T123" s="221">
        <f t="shared" ref="T123:AP123" si="12">S123-0.13/20</f>
        <v>0.9870000000000001</v>
      </c>
      <c r="U123" s="221">
        <f t="shared" si="12"/>
        <v>0.98050000000000015</v>
      </c>
      <c r="V123" s="221">
        <f t="shared" si="12"/>
        <v>0.9740000000000002</v>
      </c>
      <c r="W123" s="221">
        <f t="shared" si="12"/>
        <v>0.96750000000000025</v>
      </c>
      <c r="X123" s="221">
        <f t="shared" si="12"/>
        <v>0.9610000000000003</v>
      </c>
      <c r="Y123" s="221">
        <f t="shared" si="12"/>
        <v>0.95450000000000035</v>
      </c>
      <c r="Z123" s="221">
        <f t="shared" si="12"/>
        <v>0.9480000000000004</v>
      </c>
      <c r="AA123" s="221">
        <f t="shared" si="12"/>
        <v>0.94150000000000045</v>
      </c>
      <c r="AB123" s="221">
        <f t="shared" si="12"/>
        <v>0.9350000000000005</v>
      </c>
      <c r="AC123" s="221">
        <f t="shared" si="12"/>
        <v>0.92850000000000055</v>
      </c>
      <c r="AD123" s="221">
        <f t="shared" si="12"/>
        <v>0.9220000000000006</v>
      </c>
      <c r="AE123" s="221">
        <f t="shared" si="12"/>
        <v>0.91550000000000065</v>
      </c>
      <c r="AF123" s="221">
        <f t="shared" si="12"/>
        <v>0.9090000000000007</v>
      </c>
      <c r="AG123" s="221">
        <f t="shared" si="12"/>
        <v>0.90250000000000075</v>
      </c>
      <c r="AH123" s="221">
        <f t="shared" si="12"/>
        <v>0.8960000000000008</v>
      </c>
      <c r="AI123" s="221">
        <f t="shared" si="12"/>
        <v>0.88950000000000085</v>
      </c>
      <c r="AJ123" s="221">
        <f t="shared" si="12"/>
        <v>0.8830000000000009</v>
      </c>
      <c r="AK123" s="221">
        <f t="shared" si="12"/>
        <v>0.87650000000000095</v>
      </c>
      <c r="AL123" s="221">
        <f t="shared" si="12"/>
        <v>0.87000000000000099</v>
      </c>
      <c r="AM123" s="221">
        <f t="shared" si="12"/>
        <v>0.86350000000000104</v>
      </c>
      <c r="AN123" s="221">
        <f t="shared" si="12"/>
        <v>0.85700000000000109</v>
      </c>
      <c r="AO123" s="221">
        <f t="shared" si="12"/>
        <v>0.85050000000000114</v>
      </c>
      <c r="AP123" s="221">
        <f t="shared" si="12"/>
        <v>0.84400000000000119</v>
      </c>
      <c r="AQ123" s="227">
        <f>1/1.2</f>
        <v>0.83333333333333337</v>
      </c>
    </row>
    <row r="124" spans="1:43" hidden="1" x14ac:dyDescent="0.3">
      <c r="A124" s="7" t="s">
        <v>10</v>
      </c>
      <c r="B124" s="6" t="s">
        <v>212</v>
      </c>
      <c r="C124" s="6" t="s">
        <v>167</v>
      </c>
      <c r="D124" s="219"/>
      <c r="E124" s="6" t="s">
        <v>7</v>
      </c>
      <c r="F124" s="6" t="s">
        <v>209</v>
      </c>
      <c r="G124" s="6" t="s">
        <v>210</v>
      </c>
      <c r="H124" s="220"/>
      <c r="I124" s="220"/>
      <c r="J124" s="220"/>
      <c r="K124" s="100">
        <v>1</v>
      </c>
      <c r="L124" s="100">
        <v>1</v>
      </c>
      <c r="M124" s="100">
        <v>1</v>
      </c>
      <c r="N124" s="100">
        <v>1</v>
      </c>
      <c r="O124" s="100">
        <v>1</v>
      </c>
      <c r="P124" s="100">
        <v>1</v>
      </c>
      <c r="Q124" s="100">
        <v>1</v>
      </c>
      <c r="R124" s="100">
        <v>1</v>
      </c>
      <c r="S124" s="221">
        <f t="shared" ref="S124:AP124" si="13">R124-0.075/20</f>
        <v>0.99624999999999997</v>
      </c>
      <c r="T124" s="221">
        <f t="shared" si="13"/>
        <v>0.99249999999999994</v>
      </c>
      <c r="U124" s="221">
        <f t="shared" si="13"/>
        <v>0.98874999999999991</v>
      </c>
      <c r="V124" s="221">
        <f t="shared" si="13"/>
        <v>0.98499999999999988</v>
      </c>
      <c r="W124" s="221">
        <f t="shared" si="13"/>
        <v>0.98124999999999984</v>
      </c>
      <c r="X124" s="221">
        <f t="shared" si="13"/>
        <v>0.97749999999999981</v>
      </c>
      <c r="Y124" s="221">
        <f t="shared" si="13"/>
        <v>0.97374999999999978</v>
      </c>
      <c r="Z124" s="221">
        <f t="shared" si="13"/>
        <v>0.96999999999999975</v>
      </c>
      <c r="AA124" s="221">
        <f t="shared" si="13"/>
        <v>0.96624999999999972</v>
      </c>
      <c r="AB124" s="221">
        <f t="shared" si="13"/>
        <v>0.96249999999999969</v>
      </c>
      <c r="AC124" s="221">
        <f t="shared" si="13"/>
        <v>0.95874999999999966</v>
      </c>
      <c r="AD124" s="221">
        <f t="shared" si="13"/>
        <v>0.95499999999999963</v>
      </c>
      <c r="AE124" s="221">
        <f t="shared" si="13"/>
        <v>0.9512499999999996</v>
      </c>
      <c r="AF124" s="221">
        <f t="shared" si="13"/>
        <v>0.94749999999999956</v>
      </c>
      <c r="AG124" s="221">
        <f t="shared" si="13"/>
        <v>0.94374999999999953</v>
      </c>
      <c r="AH124" s="221">
        <f t="shared" si="13"/>
        <v>0.9399999999999995</v>
      </c>
      <c r="AI124" s="221">
        <f t="shared" si="13"/>
        <v>0.93624999999999947</v>
      </c>
      <c r="AJ124" s="221">
        <f t="shared" si="13"/>
        <v>0.93249999999999944</v>
      </c>
      <c r="AK124" s="221">
        <f t="shared" si="13"/>
        <v>0.92874999999999941</v>
      </c>
      <c r="AL124" s="221">
        <f t="shared" si="13"/>
        <v>0.92499999999999938</v>
      </c>
      <c r="AM124" s="221">
        <f t="shared" si="13"/>
        <v>0.92124999999999935</v>
      </c>
      <c r="AN124" s="221">
        <f t="shared" si="13"/>
        <v>0.91749999999999932</v>
      </c>
      <c r="AO124" s="221">
        <f t="shared" si="13"/>
        <v>0.91374999999999929</v>
      </c>
      <c r="AP124" s="221">
        <f t="shared" si="13"/>
        <v>0.90999999999999925</v>
      </c>
      <c r="AQ124" s="227">
        <f>1/1.1</f>
        <v>0.90909090909090906</v>
      </c>
    </row>
    <row r="125" spans="1:43" hidden="1" x14ac:dyDescent="0.3">
      <c r="A125" s="7" t="s">
        <v>10</v>
      </c>
      <c r="B125" s="6" t="s">
        <v>212</v>
      </c>
      <c r="C125" s="6" t="s">
        <v>171</v>
      </c>
      <c r="D125" s="219"/>
      <c r="E125" s="6" t="s">
        <v>7</v>
      </c>
      <c r="F125" s="6" t="s">
        <v>209</v>
      </c>
      <c r="G125" s="6" t="s">
        <v>210</v>
      </c>
      <c r="H125" s="220"/>
      <c r="I125" s="220"/>
      <c r="J125" s="220"/>
      <c r="K125" s="100">
        <v>1</v>
      </c>
      <c r="L125" s="100">
        <v>1</v>
      </c>
      <c r="M125" s="100">
        <v>1</v>
      </c>
      <c r="N125" s="100">
        <v>1</v>
      </c>
      <c r="O125" s="100">
        <v>1</v>
      </c>
      <c r="P125" s="100">
        <v>1</v>
      </c>
      <c r="Q125" s="100">
        <v>1</v>
      </c>
      <c r="R125" s="100">
        <v>1</v>
      </c>
      <c r="S125" s="221">
        <f>R125-0.13/20</f>
        <v>0.99350000000000005</v>
      </c>
      <c r="T125" s="221">
        <f t="shared" ref="T125:AP125" si="14">S125-0.13/20</f>
        <v>0.9870000000000001</v>
      </c>
      <c r="U125" s="221">
        <f t="shared" si="14"/>
        <v>0.98050000000000015</v>
      </c>
      <c r="V125" s="221">
        <f t="shared" si="14"/>
        <v>0.9740000000000002</v>
      </c>
      <c r="W125" s="221">
        <f t="shared" si="14"/>
        <v>0.96750000000000025</v>
      </c>
      <c r="X125" s="221">
        <f t="shared" si="14"/>
        <v>0.9610000000000003</v>
      </c>
      <c r="Y125" s="221">
        <f t="shared" si="14"/>
        <v>0.95450000000000035</v>
      </c>
      <c r="Z125" s="221">
        <f t="shared" si="14"/>
        <v>0.9480000000000004</v>
      </c>
      <c r="AA125" s="221">
        <f t="shared" si="14"/>
        <v>0.94150000000000045</v>
      </c>
      <c r="AB125" s="221">
        <f t="shared" si="14"/>
        <v>0.9350000000000005</v>
      </c>
      <c r="AC125" s="221">
        <f t="shared" si="14"/>
        <v>0.92850000000000055</v>
      </c>
      <c r="AD125" s="221">
        <f t="shared" si="14"/>
        <v>0.9220000000000006</v>
      </c>
      <c r="AE125" s="221">
        <f t="shared" si="14"/>
        <v>0.91550000000000065</v>
      </c>
      <c r="AF125" s="221">
        <f t="shared" si="14"/>
        <v>0.9090000000000007</v>
      </c>
      <c r="AG125" s="221">
        <f t="shared" si="14"/>
        <v>0.90250000000000075</v>
      </c>
      <c r="AH125" s="221">
        <f t="shared" si="14"/>
        <v>0.8960000000000008</v>
      </c>
      <c r="AI125" s="221">
        <f t="shared" si="14"/>
        <v>0.88950000000000085</v>
      </c>
      <c r="AJ125" s="221">
        <f t="shared" si="14"/>
        <v>0.8830000000000009</v>
      </c>
      <c r="AK125" s="221">
        <f t="shared" si="14"/>
        <v>0.87650000000000095</v>
      </c>
      <c r="AL125" s="221">
        <f t="shared" si="14"/>
        <v>0.87000000000000099</v>
      </c>
      <c r="AM125" s="221">
        <f t="shared" si="14"/>
        <v>0.86350000000000104</v>
      </c>
      <c r="AN125" s="221">
        <f t="shared" si="14"/>
        <v>0.85700000000000109</v>
      </c>
      <c r="AO125" s="221">
        <f t="shared" si="14"/>
        <v>0.85050000000000114</v>
      </c>
      <c r="AP125" s="221">
        <f t="shared" si="14"/>
        <v>0.84400000000000119</v>
      </c>
      <c r="AQ125" s="227">
        <f>1/1.2</f>
        <v>0.83333333333333337</v>
      </c>
    </row>
    <row r="126" spans="1:43" hidden="1" x14ac:dyDescent="0.3">
      <c r="A126" s="7" t="s">
        <v>10</v>
      </c>
      <c r="B126" s="6" t="s">
        <v>212</v>
      </c>
      <c r="C126" s="6" t="s">
        <v>204</v>
      </c>
      <c r="D126" s="219"/>
      <c r="E126" s="6" t="s">
        <v>7</v>
      </c>
      <c r="F126" s="6" t="s">
        <v>209</v>
      </c>
      <c r="G126" s="6" t="s">
        <v>210</v>
      </c>
      <c r="H126" s="220"/>
      <c r="I126" s="220"/>
      <c r="J126" s="220"/>
      <c r="K126" s="100">
        <v>1</v>
      </c>
      <c r="L126" s="100">
        <v>1</v>
      </c>
      <c r="M126" s="100">
        <v>1</v>
      </c>
      <c r="N126" s="100">
        <v>1</v>
      </c>
      <c r="O126" s="100">
        <v>1</v>
      </c>
      <c r="P126" s="100">
        <v>1</v>
      </c>
      <c r="Q126" s="100">
        <v>1</v>
      </c>
      <c r="R126" s="100">
        <v>1</v>
      </c>
      <c r="S126" s="221">
        <f t="shared" ref="S126:AH127" si="15">R126-0.075/20</f>
        <v>0.99624999999999997</v>
      </c>
      <c r="T126" s="221">
        <f t="shared" si="15"/>
        <v>0.99249999999999994</v>
      </c>
      <c r="U126" s="221">
        <f t="shared" si="15"/>
        <v>0.98874999999999991</v>
      </c>
      <c r="V126" s="221">
        <f t="shared" si="15"/>
        <v>0.98499999999999988</v>
      </c>
      <c r="W126" s="221">
        <f t="shared" si="15"/>
        <v>0.98124999999999984</v>
      </c>
      <c r="X126" s="221">
        <f t="shared" si="15"/>
        <v>0.97749999999999981</v>
      </c>
      <c r="Y126" s="221">
        <f t="shared" si="15"/>
        <v>0.97374999999999978</v>
      </c>
      <c r="Z126" s="221">
        <f t="shared" si="15"/>
        <v>0.96999999999999975</v>
      </c>
      <c r="AA126" s="221">
        <f t="shared" si="15"/>
        <v>0.96624999999999972</v>
      </c>
      <c r="AB126" s="221">
        <f t="shared" si="15"/>
        <v>0.96249999999999969</v>
      </c>
      <c r="AC126" s="221">
        <f t="shared" si="15"/>
        <v>0.95874999999999966</v>
      </c>
      <c r="AD126" s="221">
        <f t="shared" si="15"/>
        <v>0.95499999999999963</v>
      </c>
      <c r="AE126" s="221">
        <f t="shared" si="15"/>
        <v>0.9512499999999996</v>
      </c>
      <c r="AF126" s="221">
        <f t="shared" si="15"/>
        <v>0.94749999999999956</v>
      </c>
      <c r="AG126" s="221">
        <f t="shared" si="15"/>
        <v>0.94374999999999953</v>
      </c>
      <c r="AH126" s="221">
        <f t="shared" si="15"/>
        <v>0.9399999999999995</v>
      </c>
      <c r="AI126" s="221">
        <f t="shared" ref="AI126:AP127" si="16">AH126-0.075/20</f>
        <v>0.93624999999999947</v>
      </c>
      <c r="AJ126" s="221">
        <f t="shared" si="16"/>
        <v>0.93249999999999944</v>
      </c>
      <c r="AK126" s="221">
        <f t="shared" si="16"/>
        <v>0.92874999999999941</v>
      </c>
      <c r="AL126" s="221">
        <f t="shared" si="16"/>
        <v>0.92499999999999938</v>
      </c>
      <c r="AM126" s="221">
        <f t="shared" si="16"/>
        <v>0.92124999999999935</v>
      </c>
      <c r="AN126" s="221">
        <f t="shared" si="16"/>
        <v>0.91749999999999932</v>
      </c>
      <c r="AO126" s="221">
        <f t="shared" si="16"/>
        <v>0.91374999999999929</v>
      </c>
      <c r="AP126" s="221">
        <f t="shared" si="16"/>
        <v>0.90999999999999925</v>
      </c>
      <c r="AQ126" s="227">
        <f>1/1.1</f>
        <v>0.90909090909090906</v>
      </c>
    </row>
    <row r="127" spans="1:43" hidden="1" x14ac:dyDescent="0.3">
      <c r="A127" s="7" t="s">
        <v>10</v>
      </c>
      <c r="B127" s="6" t="s">
        <v>212</v>
      </c>
      <c r="C127" s="6" t="s">
        <v>176</v>
      </c>
      <c r="D127" s="219"/>
      <c r="E127" s="6" t="s">
        <v>7</v>
      </c>
      <c r="F127" s="6" t="s">
        <v>209</v>
      </c>
      <c r="G127" s="6" t="s">
        <v>210</v>
      </c>
      <c r="H127" s="220"/>
      <c r="I127" s="220"/>
      <c r="J127" s="220"/>
      <c r="K127" s="100">
        <v>1</v>
      </c>
      <c r="L127" s="100">
        <v>1</v>
      </c>
      <c r="M127" s="100">
        <v>1</v>
      </c>
      <c r="N127" s="100">
        <v>1</v>
      </c>
      <c r="O127" s="100">
        <v>1</v>
      </c>
      <c r="P127" s="100">
        <v>1</v>
      </c>
      <c r="Q127" s="100">
        <v>1</v>
      </c>
      <c r="R127" s="100">
        <v>1</v>
      </c>
      <c r="S127" s="221">
        <f t="shared" si="15"/>
        <v>0.99624999999999997</v>
      </c>
      <c r="T127" s="221">
        <f t="shared" si="15"/>
        <v>0.99249999999999994</v>
      </c>
      <c r="U127" s="221">
        <f t="shared" si="15"/>
        <v>0.98874999999999991</v>
      </c>
      <c r="V127" s="221">
        <f t="shared" si="15"/>
        <v>0.98499999999999988</v>
      </c>
      <c r="W127" s="221">
        <f t="shared" si="15"/>
        <v>0.98124999999999984</v>
      </c>
      <c r="X127" s="221">
        <f t="shared" si="15"/>
        <v>0.97749999999999981</v>
      </c>
      <c r="Y127" s="221">
        <f t="shared" si="15"/>
        <v>0.97374999999999978</v>
      </c>
      <c r="Z127" s="221">
        <f t="shared" si="15"/>
        <v>0.96999999999999975</v>
      </c>
      <c r="AA127" s="221">
        <f t="shared" si="15"/>
        <v>0.96624999999999972</v>
      </c>
      <c r="AB127" s="221">
        <f t="shared" si="15"/>
        <v>0.96249999999999969</v>
      </c>
      <c r="AC127" s="221">
        <f t="shared" si="15"/>
        <v>0.95874999999999966</v>
      </c>
      <c r="AD127" s="221">
        <f t="shared" si="15"/>
        <v>0.95499999999999963</v>
      </c>
      <c r="AE127" s="221">
        <f t="shared" si="15"/>
        <v>0.9512499999999996</v>
      </c>
      <c r="AF127" s="221">
        <f t="shared" si="15"/>
        <v>0.94749999999999956</v>
      </c>
      <c r="AG127" s="221">
        <f t="shared" si="15"/>
        <v>0.94374999999999953</v>
      </c>
      <c r="AH127" s="221">
        <f t="shared" si="15"/>
        <v>0.9399999999999995</v>
      </c>
      <c r="AI127" s="221">
        <f t="shared" si="16"/>
        <v>0.93624999999999947</v>
      </c>
      <c r="AJ127" s="221">
        <f t="shared" si="16"/>
        <v>0.93249999999999944</v>
      </c>
      <c r="AK127" s="221">
        <f t="shared" si="16"/>
        <v>0.92874999999999941</v>
      </c>
      <c r="AL127" s="221">
        <f t="shared" si="16"/>
        <v>0.92499999999999938</v>
      </c>
      <c r="AM127" s="221">
        <f t="shared" si="16"/>
        <v>0.92124999999999935</v>
      </c>
      <c r="AN127" s="221">
        <f t="shared" si="16"/>
        <v>0.91749999999999932</v>
      </c>
      <c r="AO127" s="221">
        <f t="shared" si="16"/>
        <v>0.91374999999999929</v>
      </c>
      <c r="AP127" s="221">
        <f t="shared" si="16"/>
        <v>0.90999999999999925</v>
      </c>
      <c r="AQ127" s="227">
        <f>1/1.1</f>
        <v>0.90909090909090906</v>
      </c>
    </row>
    <row r="128" spans="1:43" hidden="1" x14ac:dyDescent="0.3">
      <c r="A128" s="7" t="s">
        <v>10</v>
      </c>
      <c r="B128" s="6" t="s">
        <v>212</v>
      </c>
      <c r="C128" s="6" t="s">
        <v>185</v>
      </c>
      <c r="D128" s="219"/>
      <c r="E128" s="6" t="s">
        <v>7</v>
      </c>
      <c r="F128" s="6" t="s">
        <v>209</v>
      </c>
      <c r="G128" s="6" t="s">
        <v>210</v>
      </c>
      <c r="H128" s="220"/>
      <c r="I128" s="220"/>
      <c r="J128" s="220"/>
      <c r="K128" s="100">
        <v>1</v>
      </c>
      <c r="L128" s="100">
        <v>1</v>
      </c>
      <c r="M128" s="100">
        <v>1</v>
      </c>
      <c r="N128" s="100">
        <v>1</v>
      </c>
      <c r="O128" s="100">
        <v>1</v>
      </c>
      <c r="P128" s="100">
        <v>1</v>
      </c>
      <c r="Q128" s="100">
        <v>1</v>
      </c>
      <c r="R128" s="100">
        <v>1</v>
      </c>
      <c r="S128" s="221">
        <f>R128-0.13/20</f>
        <v>0.99350000000000005</v>
      </c>
      <c r="T128" s="221">
        <f t="shared" ref="T128:AP128" si="17">S128-0.13/20</f>
        <v>0.9870000000000001</v>
      </c>
      <c r="U128" s="221">
        <f t="shared" si="17"/>
        <v>0.98050000000000015</v>
      </c>
      <c r="V128" s="221">
        <f t="shared" si="17"/>
        <v>0.9740000000000002</v>
      </c>
      <c r="W128" s="221">
        <f t="shared" si="17"/>
        <v>0.96750000000000025</v>
      </c>
      <c r="X128" s="221">
        <f t="shared" si="17"/>
        <v>0.9610000000000003</v>
      </c>
      <c r="Y128" s="221">
        <f t="shared" si="17"/>
        <v>0.95450000000000035</v>
      </c>
      <c r="Z128" s="221">
        <f t="shared" si="17"/>
        <v>0.9480000000000004</v>
      </c>
      <c r="AA128" s="221">
        <f t="shared" si="17"/>
        <v>0.94150000000000045</v>
      </c>
      <c r="AB128" s="221">
        <f t="shared" si="17"/>
        <v>0.9350000000000005</v>
      </c>
      <c r="AC128" s="221">
        <f t="shared" si="17"/>
        <v>0.92850000000000055</v>
      </c>
      <c r="AD128" s="221">
        <f t="shared" si="17"/>
        <v>0.9220000000000006</v>
      </c>
      <c r="AE128" s="221">
        <f t="shared" si="17"/>
        <v>0.91550000000000065</v>
      </c>
      <c r="AF128" s="221">
        <f t="shared" si="17"/>
        <v>0.9090000000000007</v>
      </c>
      <c r="AG128" s="221">
        <f t="shared" si="17"/>
        <v>0.90250000000000075</v>
      </c>
      <c r="AH128" s="221">
        <f t="shared" si="17"/>
        <v>0.8960000000000008</v>
      </c>
      <c r="AI128" s="221">
        <f t="shared" si="17"/>
        <v>0.88950000000000085</v>
      </c>
      <c r="AJ128" s="221">
        <f t="shared" si="17"/>
        <v>0.8830000000000009</v>
      </c>
      <c r="AK128" s="221">
        <f t="shared" si="17"/>
        <v>0.87650000000000095</v>
      </c>
      <c r="AL128" s="221">
        <f t="shared" si="17"/>
        <v>0.87000000000000099</v>
      </c>
      <c r="AM128" s="221">
        <f t="shared" si="17"/>
        <v>0.86350000000000104</v>
      </c>
      <c r="AN128" s="221">
        <f t="shared" si="17"/>
        <v>0.85700000000000109</v>
      </c>
      <c r="AO128" s="221">
        <f t="shared" si="17"/>
        <v>0.85050000000000114</v>
      </c>
      <c r="AP128" s="221">
        <f t="shared" si="17"/>
        <v>0.84400000000000119</v>
      </c>
      <c r="AQ128" s="227">
        <f>1/1.2</f>
        <v>0.83333333333333337</v>
      </c>
    </row>
    <row r="129" spans="1:43" hidden="1" x14ac:dyDescent="0.3">
      <c r="A129" s="7" t="s">
        <v>10</v>
      </c>
      <c r="B129" s="6" t="s">
        <v>212</v>
      </c>
      <c r="C129" s="6" t="s">
        <v>189</v>
      </c>
      <c r="D129" s="219"/>
      <c r="E129" s="6" t="s">
        <v>7</v>
      </c>
      <c r="F129" s="6" t="s">
        <v>209</v>
      </c>
      <c r="G129" s="6" t="s">
        <v>210</v>
      </c>
      <c r="H129" s="220"/>
      <c r="I129" s="220"/>
      <c r="J129" s="220"/>
      <c r="K129" s="100">
        <v>1</v>
      </c>
      <c r="L129" s="100">
        <v>1</v>
      </c>
      <c r="M129" s="100">
        <v>1</v>
      </c>
      <c r="N129" s="100">
        <v>1</v>
      </c>
      <c r="O129" s="100">
        <v>1</v>
      </c>
      <c r="P129" s="100">
        <v>1</v>
      </c>
      <c r="Q129" s="100">
        <v>1</v>
      </c>
      <c r="R129" s="100">
        <v>1</v>
      </c>
      <c r="S129" s="221">
        <f t="shared" ref="S129:AH129" si="18">R129-0.075/20</f>
        <v>0.99624999999999997</v>
      </c>
      <c r="T129" s="221">
        <f t="shared" si="18"/>
        <v>0.99249999999999994</v>
      </c>
      <c r="U129" s="221">
        <f t="shared" si="18"/>
        <v>0.98874999999999991</v>
      </c>
      <c r="V129" s="221">
        <f t="shared" si="18"/>
        <v>0.98499999999999988</v>
      </c>
      <c r="W129" s="221">
        <f t="shared" si="18"/>
        <v>0.98124999999999984</v>
      </c>
      <c r="X129" s="221">
        <f t="shared" si="18"/>
        <v>0.97749999999999981</v>
      </c>
      <c r="Y129" s="221">
        <f t="shared" si="18"/>
        <v>0.97374999999999978</v>
      </c>
      <c r="Z129" s="221">
        <f t="shared" si="18"/>
        <v>0.96999999999999975</v>
      </c>
      <c r="AA129" s="221">
        <f t="shared" si="18"/>
        <v>0.96624999999999972</v>
      </c>
      <c r="AB129" s="221">
        <f t="shared" si="18"/>
        <v>0.96249999999999969</v>
      </c>
      <c r="AC129" s="221">
        <f t="shared" si="18"/>
        <v>0.95874999999999966</v>
      </c>
      <c r="AD129" s="221">
        <f t="shared" si="18"/>
        <v>0.95499999999999963</v>
      </c>
      <c r="AE129" s="221">
        <f t="shared" si="18"/>
        <v>0.9512499999999996</v>
      </c>
      <c r="AF129" s="221">
        <f t="shared" si="18"/>
        <v>0.94749999999999956</v>
      </c>
      <c r="AG129" s="221">
        <f t="shared" si="18"/>
        <v>0.94374999999999953</v>
      </c>
      <c r="AH129" s="221">
        <f t="shared" si="18"/>
        <v>0.9399999999999995</v>
      </c>
      <c r="AI129" s="221">
        <f t="shared" ref="AI129:AP129" si="19">AH129-0.075/20</f>
        <v>0.93624999999999947</v>
      </c>
      <c r="AJ129" s="221">
        <f t="shared" si="19"/>
        <v>0.93249999999999944</v>
      </c>
      <c r="AK129" s="221">
        <f t="shared" si="19"/>
        <v>0.92874999999999941</v>
      </c>
      <c r="AL129" s="221">
        <f t="shared" si="19"/>
        <v>0.92499999999999938</v>
      </c>
      <c r="AM129" s="221">
        <f t="shared" si="19"/>
        <v>0.92124999999999935</v>
      </c>
      <c r="AN129" s="221">
        <f t="shared" si="19"/>
        <v>0.91749999999999932</v>
      </c>
      <c r="AO129" s="221">
        <f t="shared" si="19"/>
        <v>0.91374999999999929</v>
      </c>
      <c r="AP129" s="221">
        <f t="shared" si="19"/>
        <v>0.90999999999999925</v>
      </c>
      <c r="AQ129" s="227">
        <f>1/1.1</f>
        <v>0.90909090909090906</v>
      </c>
    </row>
    <row r="130" spans="1:43" hidden="1" x14ac:dyDescent="0.3">
      <c r="A130" s="7" t="s">
        <v>10</v>
      </c>
      <c r="B130" s="6" t="s">
        <v>212</v>
      </c>
      <c r="C130" s="6" t="s">
        <v>148</v>
      </c>
      <c r="D130" s="222"/>
      <c r="E130" s="6" t="s">
        <v>7</v>
      </c>
      <c r="F130" s="6" t="s">
        <v>209</v>
      </c>
      <c r="G130" s="6" t="s">
        <v>210</v>
      </c>
      <c r="H130" s="220"/>
      <c r="I130" s="220"/>
      <c r="J130" s="220"/>
      <c r="K130" s="100">
        <v>1</v>
      </c>
      <c r="L130" s="100">
        <v>1</v>
      </c>
      <c r="M130" s="100">
        <v>1</v>
      </c>
      <c r="N130" s="100">
        <v>1</v>
      </c>
      <c r="O130" s="100">
        <v>1</v>
      </c>
      <c r="P130" s="100">
        <v>1</v>
      </c>
      <c r="Q130" s="100">
        <v>1</v>
      </c>
      <c r="R130" s="100">
        <v>1</v>
      </c>
      <c r="S130" s="221">
        <f>R130-0.13/20</f>
        <v>0.99350000000000005</v>
      </c>
      <c r="T130" s="221">
        <f t="shared" ref="T130:AP130" si="20">S130-0.13/20</f>
        <v>0.9870000000000001</v>
      </c>
      <c r="U130" s="221">
        <f t="shared" si="20"/>
        <v>0.98050000000000015</v>
      </c>
      <c r="V130" s="221">
        <f t="shared" si="20"/>
        <v>0.9740000000000002</v>
      </c>
      <c r="W130" s="221">
        <f t="shared" si="20"/>
        <v>0.96750000000000025</v>
      </c>
      <c r="X130" s="221">
        <f t="shared" si="20"/>
        <v>0.9610000000000003</v>
      </c>
      <c r="Y130" s="221">
        <f t="shared" si="20"/>
        <v>0.95450000000000035</v>
      </c>
      <c r="Z130" s="221">
        <f t="shared" si="20"/>
        <v>0.9480000000000004</v>
      </c>
      <c r="AA130" s="221">
        <f t="shared" si="20"/>
        <v>0.94150000000000045</v>
      </c>
      <c r="AB130" s="221">
        <f t="shared" si="20"/>
        <v>0.9350000000000005</v>
      </c>
      <c r="AC130" s="221">
        <f t="shared" si="20"/>
        <v>0.92850000000000055</v>
      </c>
      <c r="AD130" s="221">
        <f t="shared" si="20"/>
        <v>0.9220000000000006</v>
      </c>
      <c r="AE130" s="221">
        <f t="shared" si="20"/>
        <v>0.91550000000000065</v>
      </c>
      <c r="AF130" s="221">
        <f t="shared" si="20"/>
        <v>0.9090000000000007</v>
      </c>
      <c r="AG130" s="221">
        <f t="shared" si="20"/>
        <v>0.90250000000000075</v>
      </c>
      <c r="AH130" s="221">
        <f t="shared" si="20"/>
        <v>0.8960000000000008</v>
      </c>
      <c r="AI130" s="221">
        <f t="shared" si="20"/>
        <v>0.88950000000000085</v>
      </c>
      <c r="AJ130" s="221">
        <f t="shared" si="20"/>
        <v>0.8830000000000009</v>
      </c>
      <c r="AK130" s="221">
        <f t="shared" si="20"/>
        <v>0.87650000000000095</v>
      </c>
      <c r="AL130" s="221">
        <f t="shared" si="20"/>
        <v>0.87000000000000099</v>
      </c>
      <c r="AM130" s="221">
        <f t="shared" si="20"/>
        <v>0.86350000000000104</v>
      </c>
      <c r="AN130" s="221">
        <f t="shared" si="20"/>
        <v>0.85700000000000109</v>
      </c>
      <c r="AO130" s="221">
        <f t="shared" si="20"/>
        <v>0.85050000000000114</v>
      </c>
      <c r="AP130" s="221">
        <f t="shared" si="20"/>
        <v>0.84400000000000119</v>
      </c>
      <c r="AQ130" s="227">
        <f>1/1.2</f>
        <v>0.83333333333333337</v>
      </c>
    </row>
    <row r="131" spans="1:43" hidden="1" x14ac:dyDescent="0.3">
      <c r="A131" s="7" t="s">
        <v>10</v>
      </c>
      <c r="B131" s="6" t="s">
        <v>212</v>
      </c>
      <c r="C131" s="6" t="s">
        <v>140</v>
      </c>
      <c r="D131" s="219"/>
      <c r="E131" s="6" t="s">
        <v>7</v>
      </c>
      <c r="F131" s="6" t="s">
        <v>209</v>
      </c>
      <c r="G131" s="6" t="s">
        <v>210</v>
      </c>
      <c r="H131" s="220"/>
      <c r="I131" s="220"/>
      <c r="J131" s="220"/>
      <c r="K131" s="100">
        <v>1</v>
      </c>
      <c r="L131" s="100">
        <v>1</v>
      </c>
      <c r="M131" s="100">
        <v>1</v>
      </c>
      <c r="N131" s="100">
        <v>1</v>
      </c>
      <c r="O131" s="100">
        <v>1</v>
      </c>
      <c r="P131" s="100">
        <v>1</v>
      </c>
      <c r="Q131" s="100">
        <v>1</v>
      </c>
      <c r="R131" s="100">
        <v>1</v>
      </c>
      <c r="S131" s="221">
        <f t="shared" ref="S131:AP138" si="21">R131-0.13/20</f>
        <v>0.99350000000000005</v>
      </c>
      <c r="T131" s="221">
        <f t="shared" si="21"/>
        <v>0.9870000000000001</v>
      </c>
      <c r="U131" s="221">
        <f t="shared" si="21"/>
        <v>0.98050000000000015</v>
      </c>
      <c r="V131" s="221">
        <f t="shared" si="21"/>
        <v>0.9740000000000002</v>
      </c>
      <c r="W131" s="221">
        <f t="shared" si="21"/>
        <v>0.96750000000000025</v>
      </c>
      <c r="X131" s="221">
        <f t="shared" si="21"/>
        <v>0.9610000000000003</v>
      </c>
      <c r="Y131" s="221">
        <f t="shared" si="21"/>
        <v>0.95450000000000035</v>
      </c>
      <c r="Z131" s="221">
        <f t="shared" si="21"/>
        <v>0.9480000000000004</v>
      </c>
      <c r="AA131" s="221">
        <f t="shared" si="21"/>
        <v>0.94150000000000045</v>
      </c>
      <c r="AB131" s="221">
        <f t="shared" si="21"/>
        <v>0.9350000000000005</v>
      </c>
      <c r="AC131" s="221">
        <f t="shared" si="21"/>
        <v>0.92850000000000055</v>
      </c>
      <c r="AD131" s="221">
        <f t="shared" si="21"/>
        <v>0.9220000000000006</v>
      </c>
      <c r="AE131" s="221">
        <f t="shared" si="21"/>
        <v>0.91550000000000065</v>
      </c>
      <c r="AF131" s="221">
        <f t="shared" si="21"/>
        <v>0.9090000000000007</v>
      </c>
      <c r="AG131" s="221">
        <f t="shared" si="21"/>
        <v>0.90250000000000075</v>
      </c>
      <c r="AH131" s="221">
        <f t="shared" si="21"/>
        <v>0.8960000000000008</v>
      </c>
      <c r="AI131" s="221">
        <f t="shared" si="21"/>
        <v>0.88950000000000085</v>
      </c>
      <c r="AJ131" s="221">
        <f t="shared" si="21"/>
        <v>0.8830000000000009</v>
      </c>
      <c r="AK131" s="221">
        <f t="shared" si="21"/>
        <v>0.87650000000000095</v>
      </c>
      <c r="AL131" s="221">
        <f t="shared" si="21"/>
        <v>0.87000000000000099</v>
      </c>
      <c r="AM131" s="221">
        <f t="shared" si="21"/>
        <v>0.86350000000000104</v>
      </c>
      <c r="AN131" s="221">
        <f t="shared" si="21"/>
        <v>0.85700000000000109</v>
      </c>
      <c r="AO131" s="221">
        <f t="shared" si="21"/>
        <v>0.85050000000000114</v>
      </c>
      <c r="AP131" s="221">
        <f t="shared" si="21"/>
        <v>0.84400000000000119</v>
      </c>
      <c r="AQ131" s="227">
        <f t="shared" ref="AQ131:AQ137" si="22">1/1.2</f>
        <v>0.83333333333333337</v>
      </c>
    </row>
    <row r="132" spans="1:43" hidden="1" x14ac:dyDescent="0.3">
      <c r="A132" s="7" t="s">
        <v>10</v>
      </c>
      <c r="B132" s="6" t="s">
        <v>212</v>
      </c>
      <c r="C132" s="6" t="s">
        <v>152</v>
      </c>
      <c r="D132" s="219"/>
      <c r="E132" s="6" t="s">
        <v>7</v>
      </c>
      <c r="F132" s="6" t="s">
        <v>209</v>
      </c>
      <c r="G132" s="6" t="s">
        <v>210</v>
      </c>
      <c r="H132" s="220"/>
      <c r="I132" s="220"/>
      <c r="J132" s="220"/>
      <c r="K132" s="100">
        <v>1</v>
      </c>
      <c r="L132" s="100">
        <v>1</v>
      </c>
      <c r="M132" s="100">
        <v>1</v>
      </c>
      <c r="N132" s="100">
        <v>1</v>
      </c>
      <c r="O132" s="100">
        <v>1</v>
      </c>
      <c r="P132" s="100">
        <v>1</v>
      </c>
      <c r="Q132" s="100">
        <v>1</v>
      </c>
      <c r="R132" s="100">
        <v>1</v>
      </c>
      <c r="S132" s="221">
        <f t="shared" si="21"/>
        <v>0.99350000000000005</v>
      </c>
      <c r="T132" s="221">
        <f t="shared" si="21"/>
        <v>0.9870000000000001</v>
      </c>
      <c r="U132" s="221">
        <f t="shared" si="21"/>
        <v>0.98050000000000015</v>
      </c>
      <c r="V132" s="221">
        <f t="shared" si="21"/>
        <v>0.9740000000000002</v>
      </c>
      <c r="W132" s="221">
        <f t="shared" si="21"/>
        <v>0.96750000000000025</v>
      </c>
      <c r="X132" s="221">
        <f t="shared" si="21"/>
        <v>0.9610000000000003</v>
      </c>
      <c r="Y132" s="221">
        <f t="shared" si="21"/>
        <v>0.95450000000000035</v>
      </c>
      <c r="Z132" s="221">
        <f t="shared" si="21"/>
        <v>0.9480000000000004</v>
      </c>
      <c r="AA132" s="221">
        <f t="shared" si="21"/>
        <v>0.94150000000000045</v>
      </c>
      <c r="AB132" s="221">
        <f t="shared" si="21"/>
        <v>0.9350000000000005</v>
      </c>
      <c r="AC132" s="221">
        <f t="shared" si="21"/>
        <v>0.92850000000000055</v>
      </c>
      <c r="AD132" s="221">
        <f t="shared" si="21"/>
        <v>0.9220000000000006</v>
      </c>
      <c r="AE132" s="221">
        <f t="shared" si="21"/>
        <v>0.91550000000000065</v>
      </c>
      <c r="AF132" s="221">
        <f t="shared" si="21"/>
        <v>0.9090000000000007</v>
      </c>
      <c r="AG132" s="221">
        <f t="shared" si="21"/>
        <v>0.90250000000000075</v>
      </c>
      <c r="AH132" s="221">
        <f t="shared" si="21"/>
        <v>0.8960000000000008</v>
      </c>
      <c r="AI132" s="221">
        <f t="shared" si="21"/>
        <v>0.88950000000000085</v>
      </c>
      <c r="AJ132" s="221">
        <f t="shared" si="21"/>
        <v>0.8830000000000009</v>
      </c>
      <c r="AK132" s="221">
        <f t="shared" si="21"/>
        <v>0.87650000000000095</v>
      </c>
      <c r="AL132" s="221">
        <f t="shared" si="21"/>
        <v>0.87000000000000099</v>
      </c>
      <c r="AM132" s="221">
        <f t="shared" si="21"/>
        <v>0.86350000000000104</v>
      </c>
      <c r="AN132" s="221">
        <f t="shared" si="21"/>
        <v>0.85700000000000109</v>
      </c>
      <c r="AO132" s="221">
        <f t="shared" si="21"/>
        <v>0.85050000000000114</v>
      </c>
      <c r="AP132" s="221">
        <f t="shared" si="21"/>
        <v>0.84400000000000119</v>
      </c>
      <c r="AQ132" s="227">
        <f t="shared" si="22"/>
        <v>0.83333333333333337</v>
      </c>
    </row>
    <row r="133" spans="1:43" hidden="1" x14ac:dyDescent="0.3">
      <c r="A133" s="7" t="s">
        <v>10</v>
      </c>
      <c r="B133" s="6" t="s">
        <v>212</v>
      </c>
      <c r="C133" s="6" t="s">
        <v>156</v>
      </c>
      <c r="D133" s="219"/>
      <c r="E133" s="6" t="s">
        <v>7</v>
      </c>
      <c r="F133" s="6" t="s">
        <v>209</v>
      </c>
      <c r="G133" s="6" t="s">
        <v>210</v>
      </c>
      <c r="H133" s="220"/>
      <c r="I133" s="220"/>
      <c r="J133" s="220"/>
      <c r="K133" s="100">
        <v>1</v>
      </c>
      <c r="L133" s="100">
        <v>1</v>
      </c>
      <c r="M133" s="100">
        <v>1</v>
      </c>
      <c r="N133" s="100">
        <v>1</v>
      </c>
      <c r="O133" s="100">
        <v>1</v>
      </c>
      <c r="P133" s="100">
        <v>1</v>
      </c>
      <c r="Q133" s="100">
        <v>1</v>
      </c>
      <c r="R133" s="100">
        <v>1</v>
      </c>
      <c r="S133" s="221">
        <f t="shared" si="21"/>
        <v>0.99350000000000005</v>
      </c>
      <c r="T133" s="221">
        <f t="shared" si="21"/>
        <v>0.9870000000000001</v>
      </c>
      <c r="U133" s="221">
        <f t="shared" si="21"/>
        <v>0.98050000000000015</v>
      </c>
      <c r="V133" s="221">
        <f t="shared" si="21"/>
        <v>0.9740000000000002</v>
      </c>
      <c r="W133" s="221">
        <f t="shared" si="21"/>
        <v>0.96750000000000025</v>
      </c>
      <c r="X133" s="221">
        <f t="shared" si="21"/>
        <v>0.9610000000000003</v>
      </c>
      <c r="Y133" s="221">
        <f t="shared" si="21"/>
        <v>0.95450000000000035</v>
      </c>
      <c r="Z133" s="221">
        <f t="shared" si="21"/>
        <v>0.9480000000000004</v>
      </c>
      <c r="AA133" s="221">
        <f t="shared" si="21"/>
        <v>0.94150000000000045</v>
      </c>
      <c r="AB133" s="221">
        <f t="shared" si="21"/>
        <v>0.9350000000000005</v>
      </c>
      <c r="AC133" s="221">
        <f t="shared" si="21"/>
        <v>0.92850000000000055</v>
      </c>
      <c r="AD133" s="221">
        <f t="shared" si="21"/>
        <v>0.9220000000000006</v>
      </c>
      <c r="AE133" s="221">
        <f t="shared" si="21"/>
        <v>0.91550000000000065</v>
      </c>
      <c r="AF133" s="221">
        <f t="shared" si="21"/>
        <v>0.9090000000000007</v>
      </c>
      <c r="AG133" s="221">
        <f t="shared" si="21"/>
        <v>0.90250000000000075</v>
      </c>
      <c r="AH133" s="221">
        <f t="shared" si="21"/>
        <v>0.8960000000000008</v>
      </c>
      <c r="AI133" s="221">
        <f t="shared" si="21"/>
        <v>0.88950000000000085</v>
      </c>
      <c r="AJ133" s="221">
        <f t="shared" si="21"/>
        <v>0.8830000000000009</v>
      </c>
      <c r="AK133" s="221">
        <f t="shared" si="21"/>
        <v>0.87650000000000095</v>
      </c>
      <c r="AL133" s="221">
        <f t="shared" si="21"/>
        <v>0.87000000000000099</v>
      </c>
      <c r="AM133" s="221">
        <f t="shared" si="21"/>
        <v>0.86350000000000104</v>
      </c>
      <c r="AN133" s="221">
        <f t="shared" si="21"/>
        <v>0.85700000000000109</v>
      </c>
      <c r="AO133" s="221">
        <f t="shared" si="21"/>
        <v>0.85050000000000114</v>
      </c>
      <c r="AP133" s="221">
        <f t="shared" si="21"/>
        <v>0.84400000000000119</v>
      </c>
      <c r="AQ133" s="227">
        <f t="shared" si="22"/>
        <v>0.83333333333333337</v>
      </c>
    </row>
    <row r="134" spans="1:43" hidden="1" x14ac:dyDescent="0.3">
      <c r="A134" s="7" t="s">
        <v>10</v>
      </c>
      <c r="B134" s="6" t="s">
        <v>212</v>
      </c>
      <c r="C134" s="6" t="s">
        <v>163</v>
      </c>
      <c r="D134" s="219"/>
      <c r="E134" s="6" t="s">
        <v>7</v>
      </c>
      <c r="F134" s="6" t="s">
        <v>209</v>
      </c>
      <c r="G134" s="6" t="s">
        <v>210</v>
      </c>
      <c r="H134" s="220"/>
      <c r="I134" s="220"/>
      <c r="J134" s="220"/>
      <c r="K134" s="100">
        <v>1</v>
      </c>
      <c r="L134" s="100">
        <v>1</v>
      </c>
      <c r="M134" s="100">
        <v>1</v>
      </c>
      <c r="N134" s="100">
        <v>1</v>
      </c>
      <c r="O134" s="100">
        <v>1</v>
      </c>
      <c r="P134" s="100">
        <v>1</v>
      </c>
      <c r="Q134" s="100">
        <v>1</v>
      </c>
      <c r="R134" s="100">
        <v>1</v>
      </c>
      <c r="S134" s="221">
        <f t="shared" si="21"/>
        <v>0.99350000000000005</v>
      </c>
      <c r="T134" s="221">
        <f t="shared" si="21"/>
        <v>0.9870000000000001</v>
      </c>
      <c r="U134" s="221">
        <f t="shared" si="21"/>
        <v>0.98050000000000015</v>
      </c>
      <c r="V134" s="221">
        <f t="shared" si="21"/>
        <v>0.9740000000000002</v>
      </c>
      <c r="W134" s="221">
        <f t="shared" si="21"/>
        <v>0.96750000000000025</v>
      </c>
      <c r="X134" s="221">
        <f t="shared" si="21"/>
        <v>0.9610000000000003</v>
      </c>
      <c r="Y134" s="221">
        <f t="shared" si="21"/>
        <v>0.95450000000000035</v>
      </c>
      <c r="Z134" s="221">
        <f t="shared" si="21"/>
        <v>0.9480000000000004</v>
      </c>
      <c r="AA134" s="221">
        <f t="shared" si="21"/>
        <v>0.94150000000000045</v>
      </c>
      <c r="AB134" s="221">
        <f t="shared" si="21"/>
        <v>0.9350000000000005</v>
      </c>
      <c r="AC134" s="221">
        <f t="shared" si="21"/>
        <v>0.92850000000000055</v>
      </c>
      <c r="AD134" s="221">
        <f t="shared" si="21"/>
        <v>0.9220000000000006</v>
      </c>
      <c r="AE134" s="221">
        <f t="shared" si="21"/>
        <v>0.91550000000000065</v>
      </c>
      <c r="AF134" s="221">
        <f t="shared" si="21"/>
        <v>0.9090000000000007</v>
      </c>
      <c r="AG134" s="221">
        <f t="shared" si="21"/>
        <v>0.90250000000000075</v>
      </c>
      <c r="AH134" s="221">
        <f t="shared" si="21"/>
        <v>0.8960000000000008</v>
      </c>
      <c r="AI134" s="221">
        <f t="shared" si="21"/>
        <v>0.88950000000000085</v>
      </c>
      <c r="AJ134" s="221">
        <f t="shared" si="21"/>
        <v>0.8830000000000009</v>
      </c>
      <c r="AK134" s="221">
        <f t="shared" si="21"/>
        <v>0.87650000000000095</v>
      </c>
      <c r="AL134" s="221">
        <f t="shared" si="21"/>
        <v>0.87000000000000099</v>
      </c>
      <c r="AM134" s="221">
        <f t="shared" si="21"/>
        <v>0.86350000000000104</v>
      </c>
      <c r="AN134" s="221">
        <f t="shared" si="21"/>
        <v>0.85700000000000109</v>
      </c>
      <c r="AO134" s="221">
        <f t="shared" si="21"/>
        <v>0.85050000000000114</v>
      </c>
      <c r="AP134" s="221">
        <f t="shared" si="21"/>
        <v>0.84400000000000119</v>
      </c>
      <c r="AQ134" s="227">
        <f t="shared" si="22"/>
        <v>0.83333333333333337</v>
      </c>
    </row>
    <row r="135" spans="1:43" hidden="1" x14ac:dyDescent="0.3">
      <c r="A135" s="7" t="s">
        <v>10</v>
      </c>
      <c r="B135" s="6" t="s">
        <v>212</v>
      </c>
      <c r="C135" s="6" t="s">
        <v>169</v>
      </c>
      <c r="D135" s="219"/>
      <c r="E135" s="6" t="s">
        <v>7</v>
      </c>
      <c r="F135" s="6" t="s">
        <v>209</v>
      </c>
      <c r="G135" s="6" t="s">
        <v>210</v>
      </c>
      <c r="H135" s="220"/>
      <c r="I135" s="220"/>
      <c r="J135" s="220"/>
      <c r="K135" s="100">
        <v>1</v>
      </c>
      <c r="L135" s="100">
        <v>1</v>
      </c>
      <c r="M135" s="100">
        <v>1</v>
      </c>
      <c r="N135" s="100">
        <v>1</v>
      </c>
      <c r="O135" s="100">
        <v>1</v>
      </c>
      <c r="P135" s="100">
        <v>1</v>
      </c>
      <c r="Q135" s="100">
        <v>1</v>
      </c>
      <c r="R135" s="100">
        <v>1</v>
      </c>
      <c r="S135" s="221">
        <f t="shared" si="21"/>
        <v>0.99350000000000005</v>
      </c>
      <c r="T135" s="221">
        <f t="shared" si="21"/>
        <v>0.9870000000000001</v>
      </c>
      <c r="U135" s="221">
        <f t="shared" si="21"/>
        <v>0.98050000000000015</v>
      </c>
      <c r="V135" s="221">
        <f t="shared" si="21"/>
        <v>0.9740000000000002</v>
      </c>
      <c r="W135" s="221">
        <f t="shared" si="21"/>
        <v>0.96750000000000025</v>
      </c>
      <c r="X135" s="221">
        <f t="shared" si="21"/>
        <v>0.9610000000000003</v>
      </c>
      <c r="Y135" s="221">
        <f t="shared" si="21"/>
        <v>0.95450000000000035</v>
      </c>
      <c r="Z135" s="221">
        <f t="shared" si="21"/>
        <v>0.9480000000000004</v>
      </c>
      <c r="AA135" s="221">
        <f t="shared" si="21"/>
        <v>0.94150000000000045</v>
      </c>
      <c r="AB135" s="221">
        <f t="shared" si="21"/>
        <v>0.9350000000000005</v>
      </c>
      <c r="AC135" s="221">
        <f t="shared" si="21"/>
        <v>0.92850000000000055</v>
      </c>
      <c r="AD135" s="221">
        <f t="shared" si="21"/>
        <v>0.9220000000000006</v>
      </c>
      <c r="AE135" s="221">
        <f t="shared" si="21"/>
        <v>0.91550000000000065</v>
      </c>
      <c r="AF135" s="221">
        <f t="shared" si="21"/>
        <v>0.9090000000000007</v>
      </c>
      <c r="AG135" s="221">
        <f t="shared" si="21"/>
        <v>0.90250000000000075</v>
      </c>
      <c r="AH135" s="221">
        <f t="shared" si="21"/>
        <v>0.8960000000000008</v>
      </c>
      <c r="AI135" s="221">
        <f t="shared" si="21"/>
        <v>0.88950000000000085</v>
      </c>
      <c r="AJ135" s="221">
        <f t="shared" si="21"/>
        <v>0.8830000000000009</v>
      </c>
      <c r="AK135" s="221">
        <f t="shared" si="21"/>
        <v>0.87650000000000095</v>
      </c>
      <c r="AL135" s="221">
        <f t="shared" si="21"/>
        <v>0.87000000000000099</v>
      </c>
      <c r="AM135" s="221">
        <f t="shared" si="21"/>
        <v>0.86350000000000104</v>
      </c>
      <c r="AN135" s="221">
        <f t="shared" si="21"/>
        <v>0.85700000000000109</v>
      </c>
      <c r="AO135" s="221">
        <f t="shared" si="21"/>
        <v>0.85050000000000114</v>
      </c>
      <c r="AP135" s="221">
        <f t="shared" si="21"/>
        <v>0.84400000000000119</v>
      </c>
      <c r="AQ135" s="227">
        <f t="shared" si="22"/>
        <v>0.83333333333333337</v>
      </c>
    </row>
    <row r="136" spans="1:43" hidden="1" x14ac:dyDescent="0.3">
      <c r="A136" s="7" t="s">
        <v>10</v>
      </c>
      <c r="B136" s="6" t="s">
        <v>212</v>
      </c>
      <c r="C136" s="6" t="s">
        <v>174</v>
      </c>
      <c r="D136" s="219"/>
      <c r="E136" s="6" t="s">
        <v>7</v>
      </c>
      <c r="F136" s="6" t="s">
        <v>209</v>
      </c>
      <c r="G136" s="6" t="s">
        <v>210</v>
      </c>
      <c r="H136" s="220"/>
      <c r="I136" s="220"/>
      <c r="J136" s="220"/>
      <c r="K136" s="100">
        <v>1</v>
      </c>
      <c r="L136" s="100">
        <v>1</v>
      </c>
      <c r="M136" s="100">
        <v>1</v>
      </c>
      <c r="N136" s="100">
        <v>1</v>
      </c>
      <c r="O136" s="100">
        <v>1</v>
      </c>
      <c r="P136" s="100">
        <v>1</v>
      </c>
      <c r="Q136" s="100">
        <v>1</v>
      </c>
      <c r="R136" s="100">
        <v>1</v>
      </c>
      <c r="S136" s="221">
        <f t="shared" si="21"/>
        <v>0.99350000000000005</v>
      </c>
      <c r="T136" s="221">
        <f t="shared" si="21"/>
        <v>0.9870000000000001</v>
      </c>
      <c r="U136" s="221">
        <f t="shared" si="21"/>
        <v>0.98050000000000015</v>
      </c>
      <c r="V136" s="221">
        <f t="shared" si="21"/>
        <v>0.9740000000000002</v>
      </c>
      <c r="W136" s="221">
        <f t="shared" si="21"/>
        <v>0.96750000000000025</v>
      </c>
      <c r="X136" s="221">
        <f t="shared" si="21"/>
        <v>0.9610000000000003</v>
      </c>
      <c r="Y136" s="221">
        <f t="shared" si="21"/>
        <v>0.95450000000000035</v>
      </c>
      <c r="Z136" s="221">
        <f t="shared" si="21"/>
        <v>0.9480000000000004</v>
      </c>
      <c r="AA136" s="221">
        <f t="shared" si="21"/>
        <v>0.94150000000000045</v>
      </c>
      <c r="AB136" s="221">
        <f t="shared" si="21"/>
        <v>0.9350000000000005</v>
      </c>
      <c r="AC136" s="221">
        <f t="shared" si="21"/>
        <v>0.92850000000000055</v>
      </c>
      <c r="AD136" s="221">
        <f t="shared" si="21"/>
        <v>0.9220000000000006</v>
      </c>
      <c r="AE136" s="221">
        <f t="shared" si="21"/>
        <v>0.91550000000000065</v>
      </c>
      <c r="AF136" s="221">
        <f t="shared" si="21"/>
        <v>0.9090000000000007</v>
      </c>
      <c r="AG136" s="221">
        <f t="shared" si="21"/>
        <v>0.90250000000000075</v>
      </c>
      <c r="AH136" s="221">
        <f t="shared" si="21"/>
        <v>0.8960000000000008</v>
      </c>
      <c r="AI136" s="221">
        <f t="shared" si="21"/>
        <v>0.88950000000000085</v>
      </c>
      <c r="AJ136" s="221">
        <f t="shared" si="21"/>
        <v>0.8830000000000009</v>
      </c>
      <c r="AK136" s="221">
        <f t="shared" si="21"/>
        <v>0.87650000000000095</v>
      </c>
      <c r="AL136" s="221">
        <f t="shared" si="21"/>
        <v>0.87000000000000099</v>
      </c>
      <c r="AM136" s="221">
        <f t="shared" si="21"/>
        <v>0.86350000000000104</v>
      </c>
      <c r="AN136" s="221">
        <f t="shared" si="21"/>
        <v>0.85700000000000109</v>
      </c>
      <c r="AO136" s="221">
        <f t="shared" si="21"/>
        <v>0.85050000000000114</v>
      </c>
      <c r="AP136" s="221">
        <f t="shared" si="21"/>
        <v>0.84400000000000119</v>
      </c>
      <c r="AQ136" s="227">
        <f t="shared" si="22"/>
        <v>0.83333333333333337</v>
      </c>
    </row>
    <row r="137" spans="1:43" ht="15" hidden="1" thickBot="1" x14ac:dyDescent="0.35">
      <c r="A137" s="8" t="s">
        <v>10</v>
      </c>
      <c r="B137" s="9" t="s">
        <v>212</v>
      </c>
      <c r="C137" s="9" t="s">
        <v>183</v>
      </c>
      <c r="D137" s="228"/>
      <c r="E137" s="9" t="s">
        <v>7</v>
      </c>
      <c r="F137" s="9" t="s">
        <v>209</v>
      </c>
      <c r="G137" s="9" t="s">
        <v>210</v>
      </c>
      <c r="H137" s="229"/>
      <c r="I137" s="229"/>
      <c r="J137" s="229"/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230">
        <f t="shared" si="21"/>
        <v>0.99350000000000005</v>
      </c>
      <c r="T137" s="230">
        <f t="shared" si="21"/>
        <v>0.9870000000000001</v>
      </c>
      <c r="U137" s="230">
        <f t="shared" si="21"/>
        <v>0.98050000000000015</v>
      </c>
      <c r="V137" s="230">
        <f t="shared" si="21"/>
        <v>0.9740000000000002</v>
      </c>
      <c r="W137" s="230">
        <f t="shared" si="21"/>
        <v>0.96750000000000025</v>
      </c>
      <c r="X137" s="230">
        <f t="shared" si="21"/>
        <v>0.9610000000000003</v>
      </c>
      <c r="Y137" s="230">
        <f t="shared" si="21"/>
        <v>0.95450000000000035</v>
      </c>
      <c r="Z137" s="230">
        <f t="shared" si="21"/>
        <v>0.9480000000000004</v>
      </c>
      <c r="AA137" s="230">
        <f t="shared" si="21"/>
        <v>0.94150000000000045</v>
      </c>
      <c r="AB137" s="230">
        <f t="shared" si="21"/>
        <v>0.9350000000000005</v>
      </c>
      <c r="AC137" s="230">
        <f t="shared" si="21"/>
        <v>0.92850000000000055</v>
      </c>
      <c r="AD137" s="230">
        <f t="shared" si="21"/>
        <v>0.9220000000000006</v>
      </c>
      <c r="AE137" s="230">
        <f t="shared" si="21"/>
        <v>0.91550000000000065</v>
      </c>
      <c r="AF137" s="230">
        <f t="shared" si="21"/>
        <v>0.9090000000000007</v>
      </c>
      <c r="AG137" s="230">
        <f t="shared" si="21"/>
        <v>0.90250000000000075</v>
      </c>
      <c r="AH137" s="230">
        <f t="shared" si="21"/>
        <v>0.8960000000000008</v>
      </c>
      <c r="AI137" s="230">
        <f t="shared" si="21"/>
        <v>0.88950000000000085</v>
      </c>
      <c r="AJ137" s="230">
        <f t="shared" si="21"/>
        <v>0.8830000000000009</v>
      </c>
      <c r="AK137" s="230">
        <f t="shared" si="21"/>
        <v>0.87650000000000095</v>
      </c>
      <c r="AL137" s="230">
        <f t="shared" si="21"/>
        <v>0.87000000000000099</v>
      </c>
      <c r="AM137" s="230">
        <f t="shared" si="21"/>
        <v>0.86350000000000104</v>
      </c>
      <c r="AN137" s="230">
        <f t="shared" si="21"/>
        <v>0.85700000000000109</v>
      </c>
      <c r="AO137" s="230">
        <f t="shared" si="21"/>
        <v>0.85050000000000114</v>
      </c>
      <c r="AP137" s="230">
        <f t="shared" si="21"/>
        <v>0.84400000000000119</v>
      </c>
      <c r="AQ137" s="231">
        <f t="shared" si="22"/>
        <v>0.83333333333333337</v>
      </c>
    </row>
    <row r="138" spans="1:43" hidden="1" x14ac:dyDescent="0.3">
      <c r="A138" s="21" t="s">
        <v>13</v>
      </c>
      <c r="B138" s="22" t="s">
        <v>212</v>
      </c>
      <c r="C138" s="22" t="s">
        <v>144</v>
      </c>
      <c r="D138" s="232"/>
      <c r="E138" s="22" t="s">
        <v>7</v>
      </c>
      <c r="F138" s="22" t="s">
        <v>209</v>
      </c>
      <c r="G138" s="22" t="s">
        <v>210</v>
      </c>
      <c r="H138" s="218"/>
      <c r="I138" s="218"/>
      <c r="J138" s="218"/>
      <c r="K138" s="233">
        <v>1</v>
      </c>
      <c r="L138" s="233">
        <v>1</v>
      </c>
      <c r="M138" s="233">
        <v>1</v>
      </c>
      <c r="N138" s="233">
        <v>1</v>
      </c>
      <c r="O138" s="233">
        <v>1</v>
      </c>
      <c r="P138" s="233">
        <v>1</v>
      </c>
      <c r="Q138" s="233">
        <v>1</v>
      </c>
      <c r="R138" s="233">
        <v>1</v>
      </c>
      <c r="S138" s="234">
        <f>R138-0.13/20</f>
        <v>0.99350000000000005</v>
      </c>
      <c r="T138" s="234">
        <f t="shared" si="21"/>
        <v>0.9870000000000001</v>
      </c>
      <c r="U138" s="234">
        <f t="shared" si="21"/>
        <v>0.98050000000000015</v>
      </c>
      <c r="V138" s="234">
        <f t="shared" si="21"/>
        <v>0.9740000000000002</v>
      </c>
      <c r="W138" s="234">
        <f t="shared" si="21"/>
        <v>0.96750000000000025</v>
      </c>
      <c r="X138" s="234">
        <f t="shared" si="21"/>
        <v>0.9610000000000003</v>
      </c>
      <c r="Y138" s="234">
        <f t="shared" si="21"/>
        <v>0.95450000000000035</v>
      </c>
      <c r="Z138" s="234">
        <f t="shared" si="21"/>
        <v>0.9480000000000004</v>
      </c>
      <c r="AA138" s="234">
        <f t="shared" si="21"/>
        <v>0.94150000000000045</v>
      </c>
      <c r="AB138" s="234">
        <f t="shared" si="21"/>
        <v>0.9350000000000005</v>
      </c>
      <c r="AC138" s="234">
        <f t="shared" si="21"/>
        <v>0.92850000000000055</v>
      </c>
      <c r="AD138" s="234">
        <f t="shared" si="21"/>
        <v>0.9220000000000006</v>
      </c>
      <c r="AE138" s="234">
        <f t="shared" si="21"/>
        <v>0.91550000000000065</v>
      </c>
      <c r="AF138" s="234">
        <f t="shared" si="21"/>
        <v>0.9090000000000007</v>
      </c>
      <c r="AG138" s="234">
        <f t="shared" si="21"/>
        <v>0.90250000000000075</v>
      </c>
      <c r="AH138" s="234">
        <f t="shared" si="21"/>
        <v>0.8960000000000008</v>
      </c>
      <c r="AI138" s="234">
        <f t="shared" si="21"/>
        <v>0.88950000000000085</v>
      </c>
      <c r="AJ138" s="234">
        <f t="shared" si="21"/>
        <v>0.8830000000000009</v>
      </c>
      <c r="AK138" s="234">
        <f t="shared" si="21"/>
        <v>0.87650000000000095</v>
      </c>
      <c r="AL138" s="234">
        <f t="shared" si="21"/>
        <v>0.87000000000000099</v>
      </c>
      <c r="AM138" s="234">
        <f t="shared" si="21"/>
        <v>0.86350000000000104</v>
      </c>
      <c r="AN138" s="234">
        <f t="shared" si="21"/>
        <v>0.85700000000000109</v>
      </c>
      <c r="AO138" s="234">
        <f t="shared" si="21"/>
        <v>0.85050000000000114</v>
      </c>
      <c r="AP138" s="234">
        <f t="shared" si="21"/>
        <v>0.84400000000000119</v>
      </c>
      <c r="AQ138" s="235">
        <f>1/1.2</f>
        <v>0.83333333333333337</v>
      </c>
    </row>
    <row r="139" spans="1:43" hidden="1" x14ac:dyDescent="0.3">
      <c r="A139" s="7" t="s">
        <v>13</v>
      </c>
      <c r="B139" s="6" t="s">
        <v>212</v>
      </c>
      <c r="C139" s="6" t="s">
        <v>194</v>
      </c>
      <c r="D139" s="222"/>
      <c r="E139" s="6" t="s">
        <v>7</v>
      </c>
      <c r="F139" s="6" t="s">
        <v>209</v>
      </c>
      <c r="G139" s="6" t="s">
        <v>210</v>
      </c>
      <c r="H139" s="220"/>
      <c r="I139" s="220"/>
      <c r="J139" s="220"/>
      <c r="K139" s="100">
        <v>1</v>
      </c>
      <c r="L139" s="100">
        <v>1</v>
      </c>
      <c r="M139" s="100">
        <v>1</v>
      </c>
      <c r="N139" s="100">
        <v>1</v>
      </c>
      <c r="O139" s="100">
        <v>1</v>
      </c>
      <c r="P139" s="100">
        <v>1</v>
      </c>
      <c r="Q139" s="100">
        <v>1</v>
      </c>
      <c r="R139" s="100">
        <v>1</v>
      </c>
      <c r="S139" s="221">
        <f t="shared" ref="S139:AP139" si="23">R139-0.075/20</f>
        <v>0.99624999999999997</v>
      </c>
      <c r="T139" s="221">
        <f t="shared" si="23"/>
        <v>0.99249999999999994</v>
      </c>
      <c r="U139" s="221">
        <f t="shared" si="23"/>
        <v>0.98874999999999991</v>
      </c>
      <c r="V139" s="221">
        <f t="shared" si="23"/>
        <v>0.98499999999999988</v>
      </c>
      <c r="W139" s="221">
        <f t="shared" si="23"/>
        <v>0.98124999999999984</v>
      </c>
      <c r="X139" s="221">
        <f t="shared" si="23"/>
        <v>0.97749999999999981</v>
      </c>
      <c r="Y139" s="221">
        <f t="shared" si="23"/>
        <v>0.97374999999999978</v>
      </c>
      <c r="Z139" s="221">
        <f t="shared" si="23"/>
        <v>0.96999999999999975</v>
      </c>
      <c r="AA139" s="221">
        <f t="shared" si="23"/>
        <v>0.96624999999999972</v>
      </c>
      <c r="AB139" s="221">
        <f t="shared" si="23"/>
        <v>0.96249999999999969</v>
      </c>
      <c r="AC139" s="221">
        <f t="shared" si="23"/>
        <v>0.95874999999999966</v>
      </c>
      <c r="AD139" s="221">
        <f t="shared" si="23"/>
        <v>0.95499999999999963</v>
      </c>
      <c r="AE139" s="221">
        <f t="shared" si="23"/>
        <v>0.9512499999999996</v>
      </c>
      <c r="AF139" s="221">
        <f t="shared" si="23"/>
        <v>0.94749999999999956</v>
      </c>
      <c r="AG139" s="221">
        <f t="shared" si="23"/>
        <v>0.94374999999999953</v>
      </c>
      <c r="AH139" s="221">
        <f t="shared" si="23"/>
        <v>0.9399999999999995</v>
      </c>
      <c r="AI139" s="221">
        <f t="shared" si="23"/>
        <v>0.93624999999999947</v>
      </c>
      <c r="AJ139" s="221">
        <f t="shared" si="23"/>
        <v>0.93249999999999944</v>
      </c>
      <c r="AK139" s="221">
        <f t="shared" si="23"/>
        <v>0.92874999999999941</v>
      </c>
      <c r="AL139" s="221">
        <f t="shared" si="23"/>
        <v>0.92499999999999938</v>
      </c>
      <c r="AM139" s="221">
        <f t="shared" si="23"/>
        <v>0.92124999999999935</v>
      </c>
      <c r="AN139" s="221">
        <f t="shared" si="23"/>
        <v>0.91749999999999932</v>
      </c>
      <c r="AO139" s="221">
        <f t="shared" si="23"/>
        <v>0.91374999999999929</v>
      </c>
      <c r="AP139" s="221">
        <f t="shared" si="23"/>
        <v>0.90999999999999925</v>
      </c>
      <c r="AQ139" s="227">
        <f>1/1.1</f>
        <v>0.90909090909090906</v>
      </c>
    </row>
    <row r="140" spans="1:43" hidden="1" x14ac:dyDescent="0.3">
      <c r="A140" s="7" t="s">
        <v>13</v>
      </c>
      <c r="B140" s="6" t="s">
        <v>212</v>
      </c>
      <c r="C140" s="6" t="s">
        <v>146</v>
      </c>
      <c r="D140" s="222"/>
      <c r="E140" s="6" t="s">
        <v>7</v>
      </c>
      <c r="F140" s="6" t="s">
        <v>209</v>
      </c>
      <c r="G140" s="6" t="s">
        <v>210</v>
      </c>
      <c r="H140" s="220"/>
      <c r="I140" s="220"/>
      <c r="J140" s="220"/>
      <c r="K140" s="100">
        <v>1</v>
      </c>
      <c r="L140" s="100">
        <v>1</v>
      </c>
      <c r="M140" s="100">
        <v>1</v>
      </c>
      <c r="N140" s="100">
        <v>1</v>
      </c>
      <c r="O140" s="100">
        <v>1</v>
      </c>
      <c r="P140" s="100">
        <v>1</v>
      </c>
      <c r="Q140" s="100">
        <v>1</v>
      </c>
      <c r="R140" s="100">
        <v>1</v>
      </c>
      <c r="S140" s="221">
        <f>R140-0.13/20</f>
        <v>0.99350000000000005</v>
      </c>
      <c r="T140" s="221">
        <f t="shared" ref="T140:AP140" si="24">S140-0.13/20</f>
        <v>0.9870000000000001</v>
      </c>
      <c r="U140" s="221">
        <f t="shared" si="24"/>
        <v>0.98050000000000015</v>
      </c>
      <c r="V140" s="221">
        <f t="shared" si="24"/>
        <v>0.9740000000000002</v>
      </c>
      <c r="W140" s="221">
        <f t="shared" si="24"/>
        <v>0.96750000000000025</v>
      </c>
      <c r="X140" s="221">
        <f t="shared" si="24"/>
        <v>0.9610000000000003</v>
      </c>
      <c r="Y140" s="221">
        <f t="shared" si="24"/>
        <v>0.95450000000000035</v>
      </c>
      <c r="Z140" s="221">
        <f t="shared" si="24"/>
        <v>0.9480000000000004</v>
      </c>
      <c r="AA140" s="221">
        <f t="shared" si="24"/>
        <v>0.94150000000000045</v>
      </c>
      <c r="AB140" s="221">
        <f t="shared" si="24"/>
        <v>0.9350000000000005</v>
      </c>
      <c r="AC140" s="221">
        <f t="shared" si="24"/>
        <v>0.92850000000000055</v>
      </c>
      <c r="AD140" s="221">
        <f t="shared" si="24"/>
        <v>0.9220000000000006</v>
      </c>
      <c r="AE140" s="221">
        <f t="shared" si="24"/>
        <v>0.91550000000000065</v>
      </c>
      <c r="AF140" s="221">
        <f t="shared" si="24"/>
        <v>0.9090000000000007</v>
      </c>
      <c r="AG140" s="221">
        <f t="shared" si="24"/>
        <v>0.90250000000000075</v>
      </c>
      <c r="AH140" s="221">
        <f t="shared" si="24"/>
        <v>0.8960000000000008</v>
      </c>
      <c r="AI140" s="221">
        <f t="shared" si="24"/>
        <v>0.88950000000000085</v>
      </c>
      <c r="AJ140" s="221">
        <f t="shared" si="24"/>
        <v>0.8830000000000009</v>
      </c>
      <c r="AK140" s="221">
        <f t="shared" si="24"/>
        <v>0.87650000000000095</v>
      </c>
      <c r="AL140" s="221">
        <f t="shared" si="24"/>
        <v>0.87000000000000099</v>
      </c>
      <c r="AM140" s="221">
        <f t="shared" si="24"/>
        <v>0.86350000000000104</v>
      </c>
      <c r="AN140" s="221">
        <f t="shared" si="24"/>
        <v>0.85700000000000109</v>
      </c>
      <c r="AO140" s="221">
        <f t="shared" si="24"/>
        <v>0.85050000000000114</v>
      </c>
      <c r="AP140" s="221">
        <f t="shared" si="24"/>
        <v>0.84400000000000119</v>
      </c>
      <c r="AQ140" s="227">
        <f>1/1.2</f>
        <v>0.83333333333333337</v>
      </c>
    </row>
    <row r="141" spans="1:43" hidden="1" x14ac:dyDescent="0.3">
      <c r="A141" s="7" t="s">
        <v>13</v>
      </c>
      <c r="B141" s="6" t="s">
        <v>212</v>
      </c>
      <c r="C141" s="6" t="s">
        <v>196</v>
      </c>
      <c r="D141" s="219"/>
      <c r="E141" s="6" t="s">
        <v>7</v>
      </c>
      <c r="F141" s="6" t="s">
        <v>209</v>
      </c>
      <c r="G141" s="6" t="s">
        <v>210</v>
      </c>
      <c r="H141" s="220"/>
      <c r="I141" s="220"/>
      <c r="J141" s="220"/>
      <c r="K141" s="100">
        <v>1</v>
      </c>
      <c r="L141" s="100">
        <v>1</v>
      </c>
      <c r="M141" s="100">
        <v>1</v>
      </c>
      <c r="N141" s="100">
        <v>1</v>
      </c>
      <c r="O141" s="100">
        <v>1</v>
      </c>
      <c r="P141" s="100">
        <v>1</v>
      </c>
      <c r="Q141" s="100">
        <v>1</v>
      </c>
      <c r="R141" s="100">
        <v>1</v>
      </c>
      <c r="S141" s="221">
        <f t="shared" ref="S141:AP141" si="25">R141-0.075/20</f>
        <v>0.99624999999999997</v>
      </c>
      <c r="T141" s="221">
        <f t="shared" si="25"/>
        <v>0.99249999999999994</v>
      </c>
      <c r="U141" s="221">
        <f t="shared" si="25"/>
        <v>0.98874999999999991</v>
      </c>
      <c r="V141" s="221">
        <f t="shared" si="25"/>
        <v>0.98499999999999988</v>
      </c>
      <c r="W141" s="221">
        <f t="shared" si="25"/>
        <v>0.98124999999999984</v>
      </c>
      <c r="X141" s="221">
        <f t="shared" si="25"/>
        <v>0.97749999999999981</v>
      </c>
      <c r="Y141" s="221">
        <f t="shared" si="25"/>
        <v>0.97374999999999978</v>
      </c>
      <c r="Z141" s="221">
        <f t="shared" si="25"/>
        <v>0.96999999999999975</v>
      </c>
      <c r="AA141" s="221">
        <f t="shared" si="25"/>
        <v>0.96624999999999972</v>
      </c>
      <c r="AB141" s="221">
        <f t="shared" si="25"/>
        <v>0.96249999999999969</v>
      </c>
      <c r="AC141" s="221">
        <f t="shared" si="25"/>
        <v>0.95874999999999966</v>
      </c>
      <c r="AD141" s="221">
        <f t="shared" si="25"/>
        <v>0.95499999999999963</v>
      </c>
      <c r="AE141" s="221">
        <f t="shared" si="25"/>
        <v>0.9512499999999996</v>
      </c>
      <c r="AF141" s="221">
        <f t="shared" si="25"/>
        <v>0.94749999999999956</v>
      </c>
      <c r="AG141" s="221">
        <f t="shared" si="25"/>
        <v>0.94374999999999953</v>
      </c>
      <c r="AH141" s="221">
        <f t="shared" si="25"/>
        <v>0.9399999999999995</v>
      </c>
      <c r="AI141" s="221">
        <f t="shared" si="25"/>
        <v>0.93624999999999947</v>
      </c>
      <c r="AJ141" s="221">
        <f t="shared" si="25"/>
        <v>0.93249999999999944</v>
      </c>
      <c r="AK141" s="221">
        <f t="shared" si="25"/>
        <v>0.92874999999999941</v>
      </c>
      <c r="AL141" s="221">
        <f t="shared" si="25"/>
        <v>0.92499999999999938</v>
      </c>
      <c r="AM141" s="221">
        <f t="shared" si="25"/>
        <v>0.92124999999999935</v>
      </c>
      <c r="AN141" s="221">
        <f t="shared" si="25"/>
        <v>0.91749999999999932</v>
      </c>
      <c r="AO141" s="221">
        <f t="shared" si="25"/>
        <v>0.91374999999999929</v>
      </c>
      <c r="AP141" s="221">
        <f t="shared" si="25"/>
        <v>0.90999999999999925</v>
      </c>
      <c r="AQ141" s="227">
        <f>1/1.1</f>
        <v>0.90909090909090906</v>
      </c>
    </row>
    <row r="142" spans="1:43" hidden="1" x14ac:dyDescent="0.3">
      <c r="A142" s="7" t="s">
        <v>13</v>
      </c>
      <c r="B142" s="6" t="s">
        <v>212</v>
      </c>
      <c r="C142" s="6" t="s">
        <v>150</v>
      </c>
      <c r="D142" s="219"/>
      <c r="E142" s="6" t="s">
        <v>7</v>
      </c>
      <c r="F142" s="6" t="s">
        <v>209</v>
      </c>
      <c r="G142" s="6" t="s">
        <v>210</v>
      </c>
      <c r="H142" s="220"/>
      <c r="I142" s="220"/>
      <c r="J142" s="220"/>
      <c r="K142" s="100">
        <v>1</v>
      </c>
      <c r="L142" s="100">
        <v>1</v>
      </c>
      <c r="M142" s="100">
        <v>1</v>
      </c>
      <c r="N142" s="100">
        <v>1</v>
      </c>
      <c r="O142" s="100">
        <v>1</v>
      </c>
      <c r="P142" s="100">
        <v>1</v>
      </c>
      <c r="Q142" s="100">
        <v>1</v>
      </c>
      <c r="R142" s="100">
        <v>1</v>
      </c>
      <c r="S142" s="221">
        <f>R142-0.13/20</f>
        <v>0.99350000000000005</v>
      </c>
      <c r="T142" s="221">
        <f t="shared" ref="T142:AP142" si="26">S142-0.13/20</f>
        <v>0.9870000000000001</v>
      </c>
      <c r="U142" s="221">
        <f t="shared" si="26"/>
        <v>0.98050000000000015</v>
      </c>
      <c r="V142" s="221">
        <f t="shared" si="26"/>
        <v>0.9740000000000002</v>
      </c>
      <c r="W142" s="221">
        <f t="shared" si="26"/>
        <v>0.96750000000000025</v>
      </c>
      <c r="X142" s="221">
        <f t="shared" si="26"/>
        <v>0.9610000000000003</v>
      </c>
      <c r="Y142" s="221">
        <f t="shared" si="26"/>
        <v>0.95450000000000035</v>
      </c>
      <c r="Z142" s="221">
        <f t="shared" si="26"/>
        <v>0.9480000000000004</v>
      </c>
      <c r="AA142" s="221">
        <f t="shared" si="26"/>
        <v>0.94150000000000045</v>
      </c>
      <c r="AB142" s="221">
        <f t="shared" si="26"/>
        <v>0.9350000000000005</v>
      </c>
      <c r="AC142" s="221">
        <f t="shared" si="26"/>
        <v>0.92850000000000055</v>
      </c>
      <c r="AD142" s="221">
        <f t="shared" si="26"/>
        <v>0.9220000000000006</v>
      </c>
      <c r="AE142" s="221">
        <f t="shared" si="26"/>
        <v>0.91550000000000065</v>
      </c>
      <c r="AF142" s="221">
        <f t="shared" si="26"/>
        <v>0.9090000000000007</v>
      </c>
      <c r="AG142" s="221">
        <f t="shared" si="26"/>
        <v>0.90250000000000075</v>
      </c>
      <c r="AH142" s="221">
        <f t="shared" si="26"/>
        <v>0.8960000000000008</v>
      </c>
      <c r="AI142" s="221">
        <f t="shared" si="26"/>
        <v>0.88950000000000085</v>
      </c>
      <c r="AJ142" s="221">
        <f t="shared" si="26"/>
        <v>0.8830000000000009</v>
      </c>
      <c r="AK142" s="221">
        <f t="shared" si="26"/>
        <v>0.87650000000000095</v>
      </c>
      <c r="AL142" s="221">
        <f t="shared" si="26"/>
        <v>0.87000000000000099</v>
      </c>
      <c r="AM142" s="221">
        <f t="shared" si="26"/>
        <v>0.86350000000000104</v>
      </c>
      <c r="AN142" s="221">
        <f t="shared" si="26"/>
        <v>0.85700000000000109</v>
      </c>
      <c r="AO142" s="221">
        <f t="shared" si="26"/>
        <v>0.85050000000000114</v>
      </c>
      <c r="AP142" s="221">
        <f t="shared" si="26"/>
        <v>0.84400000000000119</v>
      </c>
      <c r="AQ142" s="227">
        <f>1/1.2</f>
        <v>0.83333333333333337</v>
      </c>
    </row>
    <row r="143" spans="1:43" hidden="1" x14ac:dyDescent="0.3">
      <c r="A143" s="7" t="s">
        <v>13</v>
      </c>
      <c r="B143" s="6" t="s">
        <v>212</v>
      </c>
      <c r="C143" s="6" t="s">
        <v>198</v>
      </c>
      <c r="D143" s="219"/>
      <c r="E143" s="6" t="s">
        <v>7</v>
      </c>
      <c r="F143" s="6" t="s">
        <v>209</v>
      </c>
      <c r="G143" s="6" t="s">
        <v>210</v>
      </c>
      <c r="H143" s="220"/>
      <c r="I143" s="220"/>
      <c r="J143" s="220"/>
      <c r="K143" s="100">
        <v>1</v>
      </c>
      <c r="L143" s="100">
        <v>1</v>
      </c>
      <c r="M143" s="100">
        <v>1</v>
      </c>
      <c r="N143" s="100">
        <v>1</v>
      </c>
      <c r="O143" s="100">
        <v>1</v>
      </c>
      <c r="P143" s="100">
        <v>1</v>
      </c>
      <c r="Q143" s="100">
        <v>1</v>
      </c>
      <c r="R143" s="100">
        <v>1</v>
      </c>
      <c r="S143" s="221">
        <f t="shared" ref="S143:AP143" si="27">R143-0.075/20</f>
        <v>0.99624999999999997</v>
      </c>
      <c r="T143" s="221">
        <f t="shared" si="27"/>
        <v>0.99249999999999994</v>
      </c>
      <c r="U143" s="221">
        <f t="shared" si="27"/>
        <v>0.98874999999999991</v>
      </c>
      <c r="V143" s="221">
        <f t="shared" si="27"/>
        <v>0.98499999999999988</v>
      </c>
      <c r="W143" s="221">
        <f t="shared" si="27"/>
        <v>0.98124999999999984</v>
      </c>
      <c r="X143" s="221">
        <f t="shared" si="27"/>
        <v>0.97749999999999981</v>
      </c>
      <c r="Y143" s="221">
        <f t="shared" si="27"/>
        <v>0.97374999999999978</v>
      </c>
      <c r="Z143" s="221">
        <f t="shared" si="27"/>
        <v>0.96999999999999975</v>
      </c>
      <c r="AA143" s="221">
        <f t="shared" si="27"/>
        <v>0.96624999999999972</v>
      </c>
      <c r="AB143" s="221">
        <f t="shared" si="27"/>
        <v>0.96249999999999969</v>
      </c>
      <c r="AC143" s="221">
        <f t="shared" si="27"/>
        <v>0.95874999999999966</v>
      </c>
      <c r="AD143" s="221">
        <f t="shared" si="27"/>
        <v>0.95499999999999963</v>
      </c>
      <c r="AE143" s="221">
        <f t="shared" si="27"/>
        <v>0.9512499999999996</v>
      </c>
      <c r="AF143" s="221">
        <f t="shared" si="27"/>
        <v>0.94749999999999956</v>
      </c>
      <c r="AG143" s="221">
        <f t="shared" si="27"/>
        <v>0.94374999999999953</v>
      </c>
      <c r="AH143" s="221">
        <f t="shared" si="27"/>
        <v>0.9399999999999995</v>
      </c>
      <c r="AI143" s="221">
        <f t="shared" si="27"/>
        <v>0.93624999999999947</v>
      </c>
      <c r="AJ143" s="221">
        <f t="shared" si="27"/>
        <v>0.93249999999999944</v>
      </c>
      <c r="AK143" s="221">
        <f t="shared" si="27"/>
        <v>0.92874999999999941</v>
      </c>
      <c r="AL143" s="221">
        <f t="shared" si="27"/>
        <v>0.92499999999999938</v>
      </c>
      <c r="AM143" s="221">
        <f t="shared" si="27"/>
        <v>0.92124999999999935</v>
      </c>
      <c r="AN143" s="221">
        <f t="shared" si="27"/>
        <v>0.91749999999999932</v>
      </c>
      <c r="AO143" s="221">
        <f t="shared" si="27"/>
        <v>0.91374999999999929</v>
      </c>
      <c r="AP143" s="221">
        <f t="shared" si="27"/>
        <v>0.90999999999999925</v>
      </c>
      <c r="AQ143" s="227">
        <f>1/1.1</f>
        <v>0.90909090909090906</v>
      </c>
    </row>
    <row r="144" spans="1:43" hidden="1" x14ac:dyDescent="0.3">
      <c r="A144" s="7" t="s">
        <v>13</v>
      </c>
      <c r="B144" s="6" t="s">
        <v>212</v>
      </c>
      <c r="C144" s="6" t="s">
        <v>154</v>
      </c>
      <c r="D144" s="219"/>
      <c r="E144" s="6" t="s">
        <v>7</v>
      </c>
      <c r="F144" s="6" t="s">
        <v>209</v>
      </c>
      <c r="G144" s="6" t="s">
        <v>210</v>
      </c>
      <c r="H144" s="220"/>
      <c r="I144" s="220"/>
      <c r="J144" s="220"/>
      <c r="K144" s="100">
        <v>1</v>
      </c>
      <c r="L144" s="100">
        <v>1</v>
      </c>
      <c r="M144" s="100">
        <v>1</v>
      </c>
      <c r="N144" s="100">
        <v>1</v>
      </c>
      <c r="O144" s="100">
        <v>1</v>
      </c>
      <c r="P144" s="100">
        <v>1</v>
      </c>
      <c r="Q144" s="100">
        <v>1</v>
      </c>
      <c r="R144" s="100">
        <v>1</v>
      </c>
      <c r="S144" s="221">
        <f>R144-0.13/20</f>
        <v>0.99350000000000005</v>
      </c>
      <c r="T144" s="221">
        <f t="shared" ref="T144:AP144" si="28">S144-0.13/20</f>
        <v>0.9870000000000001</v>
      </c>
      <c r="U144" s="221">
        <f t="shared" si="28"/>
        <v>0.98050000000000015</v>
      </c>
      <c r="V144" s="221">
        <f t="shared" si="28"/>
        <v>0.9740000000000002</v>
      </c>
      <c r="W144" s="221">
        <f t="shared" si="28"/>
        <v>0.96750000000000025</v>
      </c>
      <c r="X144" s="221">
        <f t="shared" si="28"/>
        <v>0.9610000000000003</v>
      </c>
      <c r="Y144" s="221">
        <f t="shared" si="28"/>
        <v>0.95450000000000035</v>
      </c>
      <c r="Z144" s="221">
        <f t="shared" si="28"/>
        <v>0.9480000000000004</v>
      </c>
      <c r="AA144" s="221">
        <f t="shared" si="28"/>
        <v>0.94150000000000045</v>
      </c>
      <c r="AB144" s="221">
        <f t="shared" si="28"/>
        <v>0.9350000000000005</v>
      </c>
      <c r="AC144" s="221">
        <f t="shared" si="28"/>
        <v>0.92850000000000055</v>
      </c>
      <c r="AD144" s="221">
        <f t="shared" si="28"/>
        <v>0.9220000000000006</v>
      </c>
      <c r="AE144" s="221">
        <f t="shared" si="28"/>
        <v>0.91550000000000065</v>
      </c>
      <c r="AF144" s="221">
        <f t="shared" si="28"/>
        <v>0.9090000000000007</v>
      </c>
      <c r="AG144" s="221">
        <f t="shared" si="28"/>
        <v>0.90250000000000075</v>
      </c>
      <c r="AH144" s="221">
        <f t="shared" si="28"/>
        <v>0.8960000000000008</v>
      </c>
      <c r="AI144" s="221">
        <f t="shared" si="28"/>
        <v>0.88950000000000085</v>
      </c>
      <c r="AJ144" s="221">
        <f t="shared" si="28"/>
        <v>0.8830000000000009</v>
      </c>
      <c r="AK144" s="221">
        <f t="shared" si="28"/>
        <v>0.87650000000000095</v>
      </c>
      <c r="AL144" s="221">
        <f t="shared" si="28"/>
        <v>0.87000000000000099</v>
      </c>
      <c r="AM144" s="221">
        <f t="shared" si="28"/>
        <v>0.86350000000000104</v>
      </c>
      <c r="AN144" s="221">
        <f t="shared" si="28"/>
        <v>0.85700000000000109</v>
      </c>
      <c r="AO144" s="221">
        <f t="shared" si="28"/>
        <v>0.85050000000000114</v>
      </c>
      <c r="AP144" s="221">
        <f t="shared" si="28"/>
        <v>0.84400000000000119</v>
      </c>
      <c r="AQ144" s="227">
        <f>1/1.2</f>
        <v>0.83333333333333337</v>
      </c>
    </row>
    <row r="145" spans="1:43" hidden="1" x14ac:dyDescent="0.3">
      <c r="A145" s="7" t="s">
        <v>13</v>
      </c>
      <c r="B145" s="6" t="s">
        <v>212</v>
      </c>
      <c r="C145" s="6" t="s">
        <v>200</v>
      </c>
      <c r="D145" s="219"/>
      <c r="E145" s="6" t="s">
        <v>7</v>
      </c>
      <c r="F145" s="6" t="s">
        <v>209</v>
      </c>
      <c r="G145" s="6" t="s">
        <v>210</v>
      </c>
      <c r="H145" s="220"/>
      <c r="I145" s="220"/>
      <c r="J145" s="220"/>
      <c r="K145" s="100">
        <v>1</v>
      </c>
      <c r="L145" s="100">
        <v>1</v>
      </c>
      <c r="M145" s="100">
        <v>1</v>
      </c>
      <c r="N145" s="100">
        <v>1</v>
      </c>
      <c r="O145" s="100">
        <v>1</v>
      </c>
      <c r="P145" s="100">
        <v>1</v>
      </c>
      <c r="Q145" s="100">
        <v>1</v>
      </c>
      <c r="R145" s="100">
        <v>1</v>
      </c>
      <c r="S145" s="221">
        <f t="shared" ref="S145:AP145" si="29">R145-0.075/20</f>
        <v>0.99624999999999997</v>
      </c>
      <c r="T145" s="221">
        <f t="shared" si="29"/>
        <v>0.99249999999999994</v>
      </c>
      <c r="U145" s="221">
        <f t="shared" si="29"/>
        <v>0.98874999999999991</v>
      </c>
      <c r="V145" s="221">
        <f t="shared" si="29"/>
        <v>0.98499999999999988</v>
      </c>
      <c r="W145" s="221">
        <f t="shared" si="29"/>
        <v>0.98124999999999984</v>
      </c>
      <c r="X145" s="221">
        <f t="shared" si="29"/>
        <v>0.97749999999999981</v>
      </c>
      <c r="Y145" s="221">
        <f t="shared" si="29"/>
        <v>0.97374999999999978</v>
      </c>
      <c r="Z145" s="221">
        <f t="shared" si="29"/>
        <v>0.96999999999999975</v>
      </c>
      <c r="AA145" s="221">
        <f t="shared" si="29"/>
        <v>0.96624999999999972</v>
      </c>
      <c r="AB145" s="221">
        <f t="shared" si="29"/>
        <v>0.96249999999999969</v>
      </c>
      <c r="AC145" s="221">
        <f t="shared" si="29"/>
        <v>0.95874999999999966</v>
      </c>
      <c r="AD145" s="221">
        <f t="shared" si="29"/>
        <v>0.95499999999999963</v>
      </c>
      <c r="AE145" s="221">
        <f t="shared" si="29"/>
        <v>0.9512499999999996</v>
      </c>
      <c r="AF145" s="221">
        <f t="shared" si="29"/>
        <v>0.94749999999999956</v>
      </c>
      <c r="AG145" s="221">
        <f t="shared" si="29"/>
        <v>0.94374999999999953</v>
      </c>
      <c r="AH145" s="221">
        <f t="shared" si="29"/>
        <v>0.9399999999999995</v>
      </c>
      <c r="AI145" s="221">
        <f t="shared" si="29"/>
        <v>0.93624999999999947</v>
      </c>
      <c r="AJ145" s="221">
        <f t="shared" si="29"/>
        <v>0.93249999999999944</v>
      </c>
      <c r="AK145" s="221">
        <f t="shared" si="29"/>
        <v>0.92874999999999941</v>
      </c>
      <c r="AL145" s="221">
        <f t="shared" si="29"/>
        <v>0.92499999999999938</v>
      </c>
      <c r="AM145" s="221">
        <f t="shared" si="29"/>
        <v>0.92124999999999935</v>
      </c>
      <c r="AN145" s="221">
        <f t="shared" si="29"/>
        <v>0.91749999999999932</v>
      </c>
      <c r="AO145" s="221">
        <f t="shared" si="29"/>
        <v>0.91374999999999929</v>
      </c>
      <c r="AP145" s="221">
        <f t="shared" si="29"/>
        <v>0.90999999999999925</v>
      </c>
      <c r="AQ145" s="227">
        <f>1/1.1</f>
        <v>0.90909090909090906</v>
      </c>
    </row>
    <row r="146" spans="1:43" hidden="1" x14ac:dyDescent="0.3">
      <c r="A146" s="7" t="s">
        <v>13</v>
      </c>
      <c r="B146" s="6" t="s">
        <v>212</v>
      </c>
      <c r="C146" s="6" t="s">
        <v>158</v>
      </c>
      <c r="D146" s="219"/>
      <c r="E146" s="6" t="s">
        <v>7</v>
      </c>
      <c r="F146" s="6" t="s">
        <v>209</v>
      </c>
      <c r="G146" s="6" t="s">
        <v>210</v>
      </c>
      <c r="H146" s="220"/>
      <c r="I146" s="220"/>
      <c r="J146" s="220"/>
      <c r="K146" s="100">
        <v>1</v>
      </c>
      <c r="L146" s="100">
        <v>1</v>
      </c>
      <c r="M146" s="100">
        <v>1</v>
      </c>
      <c r="N146" s="100">
        <v>1</v>
      </c>
      <c r="O146" s="100">
        <v>1</v>
      </c>
      <c r="P146" s="100">
        <v>1</v>
      </c>
      <c r="Q146" s="100">
        <v>1</v>
      </c>
      <c r="R146" s="100">
        <v>1</v>
      </c>
      <c r="S146" s="221">
        <f>R146-0.13/20</f>
        <v>0.99350000000000005</v>
      </c>
      <c r="T146" s="221">
        <f t="shared" ref="T146:AP146" si="30">S146-0.13/20</f>
        <v>0.9870000000000001</v>
      </c>
      <c r="U146" s="221">
        <f t="shared" si="30"/>
        <v>0.98050000000000015</v>
      </c>
      <c r="V146" s="221">
        <f t="shared" si="30"/>
        <v>0.9740000000000002</v>
      </c>
      <c r="W146" s="221">
        <f t="shared" si="30"/>
        <v>0.96750000000000025</v>
      </c>
      <c r="X146" s="221">
        <f t="shared" si="30"/>
        <v>0.9610000000000003</v>
      </c>
      <c r="Y146" s="221">
        <f t="shared" si="30"/>
        <v>0.95450000000000035</v>
      </c>
      <c r="Z146" s="221">
        <f t="shared" si="30"/>
        <v>0.9480000000000004</v>
      </c>
      <c r="AA146" s="221">
        <f t="shared" si="30"/>
        <v>0.94150000000000045</v>
      </c>
      <c r="AB146" s="221">
        <f t="shared" si="30"/>
        <v>0.9350000000000005</v>
      </c>
      <c r="AC146" s="221">
        <f t="shared" si="30"/>
        <v>0.92850000000000055</v>
      </c>
      <c r="AD146" s="221">
        <f t="shared" si="30"/>
        <v>0.9220000000000006</v>
      </c>
      <c r="AE146" s="221">
        <f t="shared" si="30"/>
        <v>0.91550000000000065</v>
      </c>
      <c r="AF146" s="221">
        <f t="shared" si="30"/>
        <v>0.9090000000000007</v>
      </c>
      <c r="AG146" s="221">
        <f t="shared" si="30"/>
        <v>0.90250000000000075</v>
      </c>
      <c r="AH146" s="221">
        <f t="shared" si="30"/>
        <v>0.8960000000000008</v>
      </c>
      <c r="AI146" s="221">
        <f t="shared" si="30"/>
        <v>0.88950000000000085</v>
      </c>
      <c r="AJ146" s="221">
        <f t="shared" si="30"/>
        <v>0.8830000000000009</v>
      </c>
      <c r="AK146" s="221">
        <f t="shared" si="30"/>
        <v>0.87650000000000095</v>
      </c>
      <c r="AL146" s="221">
        <f t="shared" si="30"/>
        <v>0.87000000000000099</v>
      </c>
      <c r="AM146" s="221">
        <f t="shared" si="30"/>
        <v>0.86350000000000104</v>
      </c>
      <c r="AN146" s="221">
        <f t="shared" si="30"/>
        <v>0.85700000000000109</v>
      </c>
      <c r="AO146" s="221">
        <f t="shared" si="30"/>
        <v>0.85050000000000114</v>
      </c>
      <c r="AP146" s="221">
        <f t="shared" si="30"/>
        <v>0.84400000000000119</v>
      </c>
      <c r="AQ146" s="227">
        <f>1/1.2</f>
        <v>0.83333333333333337</v>
      </c>
    </row>
    <row r="147" spans="1:43" hidden="1" x14ac:dyDescent="0.3">
      <c r="A147" s="7" t="s">
        <v>13</v>
      </c>
      <c r="B147" s="6" t="s">
        <v>212</v>
      </c>
      <c r="C147" s="6" t="s">
        <v>202</v>
      </c>
      <c r="D147" s="219"/>
      <c r="E147" s="6" t="s">
        <v>7</v>
      </c>
      <c r="F147" s="6" t="s">
        <v>209</v>
      </c>
      <c r="G147" s="6" t="s">
        <v>210</v>
      </c>
      <c r="H147" s="220"/>
      <c r="I147" s="220"/>
      <c r="J147" s="220"/>
      <c r="K147" s="100">
        <v>1</v>
      </c>
      <c r="L147" s="100">
        <v>1</v>
      </c>
      <c r="M147" s="100">
        <v>1</v>
      </c>
      <c r="N147" s="100">
        <v>1</v>
      </c>
      <c r="O147" s="100">
        <v>1</v>
      </c>
      <c r="P147" s="100">
        <v>1</v>
      </c>
      <c r="Q147" s="100">
        <v>1</v>
      </c>
      <c r="R147" s="100">
        <v>1</v>
      </c>
      <c r="S147" s="221">
        <f t="shared" ref="S147:AP147" si="31">R147-0.075/20</f>
        <v>0.99624999999999997</v>
      </c>
      <c r="T147" s="221">
        <f t="shared" si="31"/>
        <v>0.99249999999999994</v>
      </c>
      <c r="U147" s="221">
        <f t="shared" si="31"/>
        <v>0.98874999999999991</v>
      </c>
      <c r="V147" s="221">
        <f t="shared" si="31"/>
        <v>0.98499999999999988</v>
      </c>
      <c r="W147" s="221">
        <f t="shared" si="31"/>
        <v>0.98124999999999984</v>
      </c>
      <c r="X147" s="221">
        <f t="shared" si="31"/>
        <v>0.97749999999999981</v>
      </c>
      <c r="Y147" s="221">
        <f t="shared" si="31"/>
        <v>0.97374999999999978</v>
      </c>
      <c r="Z147" s="221">
        <f t="shared" si="31"/>
        <v>0.96999999999999975</v>
      </c>
      <c r="AA147" s="221">
        <f t="shared" si="31"/>
        <v>0.96624999999999972</v>
      </c>
      <c r="AB147" s="221">
        <f t="shared" si="31"/>
        <v>0.96249999999999969</v>
      </c>
      <c r="AC147" s="221">
        <f t="shared" si="31"/>
        <v>0.95874999999999966</v>
      </c>
      <c r="AD147" s="221">
        <f t="shared" si="31"/>
        <v>0.95499999999999963</v>
      </c>
      <c r="AE147" s="221">
        <f t="shared" si="31"/>
        <v>0.9512499999999996</v>
      </c>
      <c r="AF147" s="221">
        <f t="shared" si="31"/>
        <v>0.94749999999999956</v>
      </c>
      <c r="AG147" s="221">
        <f t="shared" si="31"/>
        <v>0.94374999999999953</v>
      </c>
      <c r="AH147" s="221">
        <f t="shared" si="31"/>
        <v>0.9399999999999995</v>
      </c>
      <c r="AI147" s="221">
        <f t="shared" si="31"/>
        <v>0.93624999999999947</v>
      </c>
      <c r="AJ147" s="221">
        <f t="shared" si="31"/>
        <v>0.93249999999999944</v>
      </c>
      <c r="AK147" s="221">
        <f t="shared" si="31"/>
        <v>0.92874999999999941</v>
      </c>
      <c r="AL147" s="221">
        <f t="shared" si="31"/>
        <v>0.92499999999999938</v>
      </c>
      <c r="AM147" s="221">
        <f t="shared" si="31"/>
        <v>0.92124999999999935</v>
      </c>
      <c r="AN147" s="221">
        <f t="shared" si="31"/>
        <v>0.91749999999999932</v>
      </c>
      <c r="AO147" s="221">
        <f t="shared" si="31"/>
        <v>0.91374999999999929</v>
      </c>
      <c r="AP147" s="221">
        <f t="shared" si="31"/>
        <v>0.90999999999999925</v>
      </c>
      <c r="AQ147" s="227">
        <f>1/1.1</f>
        <v>0.90909090909090906</v>
      </c>
    </row>
    <row r="148" spans="1:43" hidden="1" x14ac:dyDescent="0.3">
      <c r="A148" s="7" t="s">
        <v>13</v>
      </c>
      <c r="B148" s="6" t="s">
        <v>212</v>
      </c>
      <c r="C148" s="6" t="s">
        <v>165</v>
      </c>
      <c r="D148" s="219"/>
      <c r="E148" s="6" t="s">
        <v>7</v>
      </c>
      <c r="F148" s="6" t="s">
        <v>209</v>
      </c>
      <c r="G148" s="6" t="s">
        <v>210</v>
      </c>
      <c r="H148" s="220"/>
      <c r="I148" s="220"/>
      <c r="J148" s="220"/>
      <c r="K148" s="100">
        <v>1</v>
      </c>
      <c r="L148" s="100">
        <v>1</v>
      </c>
      <c r="M148" s="100">
        <v>1</v>
      </c>
      <c r="N148" s="100">
        <v>1</v>
      </c>
      <c r="O148" s="100">
        <v>1</v>
      </c>
      <c r="P148" s="100">
        <v>1</v>
      </c>
      <c r="Q148" s="100">
        <v>1</v>
      </c>
      <c r="R148" s="100">
        <v>1</v>
      </c>
      <c r="S148" s="221">
        <f>R148-0.13/20</f>
        <v>0.99350000000000005</v>
      </c>
      <c r="T148" s="221">
        <f t="shared" ref="T148:AP148" si="32">S148-0.13/20</f>
        <v>0.9870000000000001</v>
      </c>
      <c r="U148" s="221">
        <f t="shared" si="32"/>
        <v>0.98050000000000015</v>
      </c>
      <c r="V148" s="221">
        <f t="shared" si="32"/>
        <v>0.9740000000000002</v>
      </c>
      <c r="W148" s="221">
        <f t="shared" si="32"/>
        <v>0.96750000000000025</v>
      </c>
      <c r="X148" s="221">
        <f t="shared" si="32"/>
        <v>0.9610000000000003</v>
      </c>
      <c r="Y148" s="221">
        <f t="shared" si="32"/>
        <v>0.95450000000000035</v>
      </c>
      <c r="Z148" s="221">
        <f t="shared" si="32"/>
        <v>0.9480000000000004</v>
      </c>
      <c r="AA148" s="221">
        <f t="shared" si="32"/>
        <v>0.94150000000000045</v>
      </c>
      <c r="AB148" s="221">
        <f t="shared" si="32"/>
        <v>0.9350000000000005</v>
      </c>
      <c r="AC148" s="221">
        <f t="shared" si="32"/>
        <v>0.92850000000000055</v>
      </c>
      <c r="AD148" s="221">
        <f t="shared" si="32"/>
        <v>0.9220000000000006</v>
      </c>
      <c r="AE148" s="221">
        <f t="shared" si="32"/>
        <v>0.91550000000000065</v>
      </c>
      <c r="AF148" s="221">
        <f t="shared" si="32"/>
        <v>0.9090000000000007</v>
      </c>
      <c r="AG148" s="221">
        <f t="shared" si="32"/>
        <v>0.90250000000000075</v>
      </c>
      <c r="AH148" s="221">
        <f t="shared" si="32"/>
        <v>0.8960000000000008</v>
      </c>
      <c r="AI148" s="221">
        <f t="shared" si="32"/>
        <v>0.88950000000000085</v>
      </c>
      <c r="AJ148" s="221">
        <f t="shared" si="32"/>
        <v>0.8830000000000009</v>
      </c>
      <c r="AK148" s="221">
        <f t="shared" si="32"/>
        <v>0.87650000000000095</v>
      </c>
      <c r="AL148" s="221">
        <f t="shared" si="32"/>
        <v>0.87000000000000099</v>
      </c>
      <c r="AM148" s="221">
        <f t="shared" si="32"/>
        <v>0.86350000000000104</v>
      </c>
      <c r="AN148" s="221">
        <f t="shared" si="32"/>
        <v>0.85700000000000109</v>
      </c>
      <c r="AO148" s="221">
        <f t="shared" si="32"/>
        <v>0.85050000000000114</v>
      </c>
      <c r="AP148" s="221">
        <f t="shared" si="32"/>
        <v>0.84400000000000119</v>
      </c>
      <c r="AQ148" s="227">
        <f>1/1.2</f>
        <v>0.83333333333333337</v>
      </c>
    </row>
    <row r="149" spans="1:43" hidden="1" x14ac:dyDescent="0.3">
      <c r="A149" s="7" t="s">
        <v>13</v>
      </c>
      <c r="B149" s="6" t="s">
        <v>212</v>
      </c>
      <c r="C149" s="6" t="s">
        <v>167</v>
      </c>
      <c r="D149" s="219"/>
      <c r="E149" s="6" t="s">
        <v>7</v>
      </c>
      <c r="F149" s="6" t="s">
        <v>209</v>
      </c>
      <c r="G149" s="6" t="s">
        <v>210</v>
      </c>
      <c r="H149" s="220"/>
      <c r="I149" s="220"/>
      <c r="J149" s="220"/>
      <c r="K149" s="100">
        <v>1</v>
      </c>
      <c r="L149" s="100">
        <v>1</v>
      </c>
      <c r="M149" s="100">
        <v>1</v>
      </c>
      <c r="N149" s="100">
        <v>1</v>
      </c>
      <c r="O149" s="100">
        <v>1</v>
      </c>
      <c r="P149" s="100">
        <v>1</v>
      </c>
      <c r="Q149" s="100">
        <v>1</v>
      </c>
      <c r="R149" s="100">
        <v>1</v>
      </c>
      <c r="S149" s="221">
        <f t="shared" ref="S149:AP149" si="33">R149-0.075/20</f>
        <v>0.99624999999999997</v>
      </c>
      <c r="T149" s="221">
        <f t="shared" si="33"/>
        <v>0.99249999999999994</v>
      </c>
      <c r="U149" s="221">
        <f t="shared" si="33"/>
        <v>0.98874999999999991</v>
      </c>
      <c r="V149" s="221">
        <f t="shared" si="33"/>
        <v>0.98499999999999988</v>
      </c>
      <c r="W149" s="221">
        <f t="shared" si="33"/>
        <v>0.98124999999999984</v>
      </c>
      <c r="X149" s="221">
        <f t="shared" si="33"/>
        <v>0.97749999999999981</v>
      </c>
      <c r="Y149" s="221">
        <f t="shared" si="33"/>
        <v>0.97374999999999978</v>
      </c>
      <c r="Z149" s="221">
        <f t="shared" si="33"/>
        <v>0.96999999999999975</v>
      </c>
      <c r="AA149" s="221">
        <f t="shared" si="33"/>
        <v>0.96624999999999972</v>
      </c>
      <c r="AB149" s="221">
        <f t="shared" si="33"/>
        <v>0.96249999999999969</v>
      </c>
      <c r="AC149" s="221">
        <f t="shared" si="33"/>
        <v>0.95874999999999966</v>
      </c>
      <c r="AD149" s="221">
        <f t="shared" si="33"/>
        <v>0.95499999999999963</v>
      </c>
      <c r="AE149" s="221">
        <f t="shared" si="33"/>
        <v>0.9512499999999996</v>
      </c>
      <c r="AF149" s="221">
        <f t="shared" si="33"/>
        <v>0.94749999999999956</v>
      </c>
      <c r="AG149" s="221">
        <f t="shared" si="33"/>
        <v>0.94374999999999953</v>
      </c>
      <c r="AH149" s="221">
        <f t="shared" si="33"/>
        <v>0.9399999999999995</v>
      </c>
      <c r="AI149" s="221">
        <f t="shared" si="33"/>
        <v>0.93624999999999947</v>
      </c>
      <c r="AJ149" s="221">
        <f t="shared" si="33"/>
        <v>0.93249999999999944</v>
      </c>
      <c r="AK149" s="221">
        <f t="shared" si="33"/>
        <v>0.92874999999999941</v>
      </c>
      <c r="AL149" s="221">
        <f t="shared" si="33"/>
        <v>0.92499999999999938</v>
      </c>
      <c r="AM149" s="221">
        <f t="shared" si="33"/>
        <v>0.92124999999999935</v>
      </c>
      <c r="AN149" s="221">
        <f t="shared" si="33"/>
        <v>0.91749999999999932</v>
      </c>
      <c r="AO149" s="221">
        <f t="shared" si="33"/>
        <v>0.91374999999999929</v>
      </c>
      <c r="AP149" s="221">
        <f t="shared" si="33"/>
        <v>0.90999999999999925</v>
      </c>
      <c r="AQ149" s="227">
        <f>1/1.1</f>
        <v>0.90909090909090906</v>
      </c>
    </row>
    <row r="150" spans="1:43" hidden="1" x14ac:dyDescent="0.3">
      <c r="A150" s="7" t="s">
        <v>13</v>
      </c>
      <c r="B150" s="6" t="s">
        <v>212</v>
      </c>
      <c r="C150" s="6" t="s">
        <v>171</v>
      </c>
      <c r="D150" s="219"/>
      <c r="E150" s="6" t="s">
        <v>7</v>
      </c>
      <c r="F150" s="6" t="s">
        <v>209</v>
      </c>
      <c r="G150" s="6" t="s">
        <v>210</v>
      </c>
      <c r="H150" s="220"/>
      <c r="I150" s="220"/>
      <c r="J150" s="220"/>
      <c r="K150" s="100">
        <v>1</v>
      </c>
      <c r="L150" s="100">
        <v>1</v>
      </c>
      <c r="M150" s="100">
        <v>1</v>
      </c>
      <c r="N150" s="100">
        <v>1</v>
      </c>
      <c r="O150" s="100">
        <v>1</v>
      </c>
      <c r="P150" s="100">
        <v>1</v>
      </c>
      <c r="Q150" s="100">
        <v>1</v>
      </c>
      <c r="R150" s="100">
        <v>1</v>
      </c>
      <c r="S150" s="221">
        <f>R150-0.13/20</f>
        <v>0.99350000000000005</v>
      </c>
      <c r="T150" s="221">
        <f t="shared" ref="T150:AP150" si="34">S150-0.13/20</f>
        <v>0.9870000000000001</v>
      </c>
      <c r="U150" s="221">
        <f t="shared" si="34"/>
        <v>0.98050000000000015</v>
      </c>
      <c r="V150" s="221">
        <f t="shared" si="34"/>
        <v>0.9740000000000002</v>
      </c>
      <c r="W150" s="221">
        <f t="shared" si="34"/>
        <v>0.96750000000000025</v>
      </c>
      <c r="X150" s="221">
        <f t="shared" si="34"/>
        <v>0.9610000000000003</v>
      </c>
      <c r="Y150" s="221">
        <f t="shared" si="34"/>
        <v>0.95450000000000035</v>
      </c>
      <c r="Z150" s="221">
        <f t="shared" si="34"/>
        <v>0.9480000000000004</v>
      </c>
      <c r="AA150" s="221">
        <f t="shared" si="34"/>
        <v>0.94150000000000045</v>
      </c>
      <c r="AB150" s="221">
        <f t="shared" si="34"/>
        <v>0.9350000000000005</v>
      </c>
      <c r="AC150" s="221">
        <f t="shared" si="34"/>
        <v>0.92850000000000055</v>
      </c>
      <c r="AD150" s="221">
        <f t="shared" si="34"/>
        <v>0.9220000000000006</v>
      </c>
      <c r="AE150" s="221">
        <f t="shared" si="34"/>
        <v>0.91550000000000065</v>
      </c>
      <c r="AF150" s="221">
        <f t="shared" si="34"/>
        <v>0.9090000000000007</v>
      </c>
      <c r="AG150" s="221">
        <f t="shared" si="34"/>
        <v>0.90250000000000075</v>
      </c>
      <c r="AH150" s="221">
        <f t="shared" si="34"/>
        <v>0.8960000000000008</v>
      </c>
      <c r="AI150" s="221">
        <f t="shared" si="34"/>
        <v>0.88950000000000085</v>
      </c>
      <c r="AJ150" s="221">
        <f t="shared" si="34"/>
        <v>0.8830000000000009</v>
      </c>
      <c r="AK150" s="221">
        <f t="shared" si="34"/>
        <v>0.87650000000000095</v>
      </c>
      <c r="AL150" s="221">
        <f t="shared" si="34"/>
        <v>0.87000000000000099</v>
      </c>
      <c r="AM150" s="221">
        <f t="shared" si="34"/>
        <v>0.86350000000000104</v>
      </c>
      <c r="AN150" s="221">
        <f t="shared" si="34"/>
        <v>0.85700000000000109</v>
      </c>
      <c r="AO150" s="221">
        <f t="shared" si="34"/>
        <v>0.85050000000000114</v>
      </c>
      <c r="AP150" s="221">
        <f t="shared" si="34"/>
        <v>0.84400000000000119</v>
      </c>
      <c r="AQ150" s="227">
        <f>1/1.2</f>
        <v>0.83333333333333337</v>
      </c>
    </row>
    <row r="151" spans="1:43" hidden="1" x14ac:dyDescent="0.3">
      <c r="A151" s="7" t="s">
        <v>13</v>
      </c>
      <c r="B151" s="6" t="s">
        <v>212</v>
      </c>
      <c r="C151" s="6" t="s">
        <v>204</v>
      </c>
      <c r="D151" s="219"/>
      <c r="E151" s="6" t="s">
        <v>7</v>
      </c>
      <c r="F151" s="6" t="s">
        <v>209</v>
      </c>
      <c r="G151" s="6" t="s">
        <v>210</v>
      </c>
      <c r="H151" s="220"/>
      <c r="I151" s="220"/>
      <c r="J151" s="220"/>
      <c r="K151" s="100">
        <v>1</v>
      </c>
      <c r="L151" s="100">
        <v>1</v>
      </c>
      <c r="M151" s="100">
        <v>1</v>
      </c>
      <c r="N151" s="100">
        <v>1</v>
      </c>
      <c r="O151" s="100">
        <v>1</v>
      </c>
      <c r="P151" s="100">
        <v>1</v>
      </c>
      <c r="Q151" s="100">
        <v>1</v>
      </c>
      <c r="R151" s="100">
        <v>1</v>
      </c>
      <c r="S151" s="221">
        <f t="shared" ref="S151:AP152" si="35">R151-0.075/20</f>
        <v>0.99624999999999997</v>
      </c>
      <c r="T151" s="221">
        <f t="shared" si="35"/>
        <v>0.99249999999999994</v>
      </c>
      <c r="U151" s="221">
        <f t="shared" si="35"/>
        <v>0.98874999999999991</v>
      </c>
      <c r="V151" s="221">
        <f t="shared" si="35"/>
        <v>0.98499999999999988</v>
      </c>
      <c r="W151" s="221">
        <f t="shared" si="35"/>
        <v>0.98124999999999984</v>
      </c>
      <c r="X151" s="221">
        <f t="shared" si="35"/>
        <v>0.97749999999999981</v>
      </c>
      <c r="Y151" s="221">
        <f t="shared" si="35"/>
        <v>0.97374999999999978</v>
      </c>
      <c r="Z151" s="221">
        <f t="shared" si="35"/>
        <v>0.96999999999999975</v>
      </c>
      <c r="AA151" s="221">
        <f t="shared" si="35"/>
        <v>0.96624999999999972</v>
      </c>
      <c r="AB151" s="221">
        <f t="shared" si="35"/>
        <v>0.96249999999999969</v>
      </c>
      <c r="AC151" s="221">
        <f t="shared" si="35"/>
        <v>0.95874999999999966</v>
      </c>
      <c r="AD151" s="221">
        <f t="shared" si="35"/>
        <v>0.95499999999999963</v>
      </c>
      <c r="AE151" s="221">
        <f t="shared" si="35"/>
        <v>0.9512499999999996</v>
      </c>
      <c r="AF151" s="221">
        <f t="shared" si="35"/>
        <v>0.94749999999999956</v>
      </c>
      <c r="AG151" s="221">
        <f t="shared" si="35"/>
        <v>0.94374999999999953</v>
      </c>
      <c r="AH151" s="221">
        <f t="shared" si="35"/>
        <v>0.9399999999999995</v>
      </c>
      <c r="AI151" s="221">
        <f t="shared" si="35"/>
        <v>0.93624999999999947</v>
      </c>
      <c r="AJ151" s="221">
        <f t="shared" si="35"/>
        <v>0.93249999999999944</v>
      </c>
      <c r="AK151" s="221">
        <f t="shared" si="35"/>
        <v>0.92874999999999941</v>
      </c>
      <c r="AL151" s="221">
        <f t="shared" si="35"/>
        <v>0.92499999999999938</v>
      </c>
      <c r="AM151" s="221">
        <f t="shared" si="35"/>
        <v>0.92124999999999935</v>
      </c>
      <c r="AN151" s="221">
        <f t="shared" si="35"/>
        <v>0.91749999999999932</v>
      </c>
      <c r="AO151" s="221">
        <f t="shared" si="35"/>
        <v>0.91374999999999929</v>
      </c>
      <c r="AP151" s="221">
        <f t="shared" si="35"/>
        <v>0.90999999999999925</v>
      </c>
      <c r="AQ151" s="227">
        <f>1/1.1</f>
        <v>0.90909090909090906</v>
      </c>
    </row>
    <row r="152" spans="1:43" hidden="1" x14ac:dyDescent="0.3">
      <c r="A152" s="7" t="s">
        <v>13</v>
      </c>
      <c r="B152" s="6" t="s">
        <v>212</v>
      </c>
      <c r="C152" s="6" t="s">
        <v>176</v>
      </c>
      <c r="D152" s="219"/>
      <c r="E152" s="6" t="s">
        <v>7</v>
      </c>
      <c r="F152" s="6" t="s">
        <v>209</v>
      </c>
      <c r="G152" s="6" t="s">
        <v>210</v>
      </c>
      <c r="H152" s="220"/>
      <c r="I152" s="220"/>
      <c r="J152" s="220"/>
      <c r="K152" s="100">
        <v>1</v>
      </c>
      <c r="L152" s="100">
        <v>1</v>
      </c>
      <c r="M152" s="100">
        <v>1</v>
      </c>
      <c r="N152" s="100">
        <v>1</v>
      </c>
      <c r="O152" s="100">
        <v>1</v>
      </c>
      <c r="P152" s="100">
        <v>1</v>
      </c>
      <c r="Q152" s="100">
        <v>1</v>
      </c>
      <c r="R152" s="100">
        <v>1</v>
      </c>
      <c r="S152" s="221">
        <f t="shared" si="35"/>
        <v>0.99624999999999997</v>
      </c>
      <c r="T152" s="221">
        <f t="shared" si="35"/>
        <v>0.99249999999999994</v>
      </c>
      <c r="U152" s="221">
        <f t="shared" si="35"/>
        <v>0.98874999999999991</v>
      </c>
      <c r="V152" s="221">
        <f t="shared" si="35"/>
        <v>0.98499999999999988</v>
      </c>
      <c r="W152" s="221">
        <f t="shared" si="35"/>
        <v>0.98124999999999984</v>
      </c>
      <c r="X152" s="221">
        <f t="shared" si="35"/>
        <v>0.97749999999999981</v>
      </c>
      <c r="Y152" s="221">
        <f t="shared" si="35"/>
        <v>0.97374999999999978</v>
      </c>
      <c r="Z152" s="221">
        <f t="shared" si="35"/>
        <v>0.96999999999999975</v>
      </c>
      <c r="AA152" s="221">
        <f t="shared" si="35"/>
        <v>0.96624999999999972</v>
      </c>
      <c r="AB152" s="221">
        <f t="shared" si="35"/>
        <v>0.96249999999999969</v>
      </c>
      <c r="AC152" s="221">
        <f t="shared" si="35"/>
        <v>0.95874999999999966</v>
      </c>
      <c r="AD152" s="221">
        <f t="shared" si="35"/>
        <v>0.95499999999999963</v>
      </c>
      <c r="AE152" s="221">
        <f t="shared" si="35"/>
        <v>0.9512499999999996</v>
      </c>
      <c r="AF152" s="221">
        <f t="shared" si="35"/>
        <v>0.94749999999999956</v>
      </c>
      <c r="AG152" s="221">
        <f t="shared" si="35"/>
        <v>0.94374999999999953</v>
      </c>
      <c r="AH152" s="221">
        <f t="shared" si="35"/>
        <v>0.9399999999999995</v>
      </c>
      <c r="AI152" s="221">
        <f t="shared" si="35"/>
        <v>0.93624999999999947</v>
      </c>
      <c r="AJ152" s="221">
        <f t="shared" si="35"/>
        <v>0.93249999999999944</v>
      </c>
      <c r="AK152" s="221">
        <f t="shared" si="35"/>
        <v>0.92874999999999941</v>
      </c>
      <c r="AL152" s="221">
        <f t="shared" si="35"/>
        <v>0.92499999999999938</v>
      </c>
      <c r="AM152" s="221">
        <f t="shared" si="35"/>
        <v>0.92124999999999935</v>
      </c>
      <c r="AN152" s="221">
        <f t="shared" si="35"/>
        <v>0.91749999999999932</v>
      </c>
      <c r="AO152" s="221">
        <f t="shared" si="35"/>
        <v>0.91374999999999929</v>
      </c>
      <c r="AP152" s="221">
        <f t="shared" si="35"/>
        <v>0.90999999999999925</v>
      </c>
      <c r="AQ152" s="227">
        <f>1/1.1</f>
        <v>0.90909090909090906</v>
      </c>
    </row>
    <row r="153" spans="1:43" hidden="1" x14ac:dyDescent="0.3">
      <c r="A153" s="7" t="s">
        <v>13</v>
      </c>
      <c r="B153" s="6" t="s">
        <v>212</v>
      </c>
      <c r="C153" s="6" t="s">
        <v>185</v>
      </c>
      <c r="D153" s="219"/>
      <c r="E153" s="6" t="s">
        <v>7</v>
      </c>
      <c r="F153" s="6" t="s">
        <v>209</v>
      </c>
      <c r="G153" s="6" t="s">
        <v>210</v>
      </c>
      <c r="H153" s="220"/>
      <c r="I153" s="220"/>
      <c r="J153" s="220"/>
      <c r="K153" s="100">
        <v>1</v>
      </c>
      <c r="L153" s="100">
        <v>1</v>
      </c>
      <c r="M153" s="100">
        <v>1</v>
      </c>
      <c r="N153" s="100">
        <v>1</v>
      </c>
      <c r="O153" s="100">
        <v>1</v>
      </c>
      <c r="P153" s="100">
        <v>1</v>
      </c>
      <c r="Q153" s="100">
        <v>1</v>
      </c>
      <c r="R153" s="100">
        <v>1</v>
      </c>
      <c r="S153" s="221">
        <f>R153-0.13/20</f>
        <v>0.99350000000000005</v>
      </c>
      <c r="T153" s="221">
        <f t="shared" ref="T153:AP153" si="36">S153-0.13/20</f>
        <v>0.9870000000000001</v>
      </c>
      <c r="U153" s="221">
        <f t="shared" si="36"/>
        <v>0.98050000000000015</v>
      </c>
      <c r="V153" s="221">
        <f t="shared" si="36"/>
        <v>0.9740000000000002</v>
      </c>
      <c r="W153" s="221">
        <f t="shared" si="36"/>
        <v>0.96750000000000025</v>
      </c>
      <c r="X153" s="221">
        <f t="shared" si="36"/>
        <v>0.9610000000000003</v>
      </c>
      <c r="Y153" s="221">
        <f t="shared" si="36"/>
        <v>0.95450000000000035</v>
      </c>
      <c r="Z153" s="221">
        <f t="shared" si="36"/>
        <v>0.9480000000000004</v>
      </c>
      <c r="AA153" s="221">
        <f t="shared" si="36"/>
        <v>0.94150000000000045</v>
      </c>
      <c r="AB153" s="221">
        <f t="shared" si="36"/>
        <v>0.9350000000000005</v>
      </c>
      <c r="AC153" s="221">
        <f t="shared" si="36"/>
        <v>0.92850000000000055</v>
      </c>
      <c r="AD153" s="221">
        <f t="shared" si="36"/>
        <v>0.9220000000000006</v>
      </c>
      <c r="AE153" s="221">
        <f t="shared" si="36"/>
        <v>0.91550000000000065</v>
      </c>
      <c r="AF153" s="221">
        <f t="shared" si="36"/>
        <v>0.9090000000000007</v>
      </c>
      <c r="AG153" s="221">
        <f t="shared" si="36"/>
        <v>0.90250000000000075</v>
      </c>
      <c r="AH153" s="221">
        <f t="shared" si="36"/>
        <v>0.8960000000000008</v>
      </c>
      <c r="AI153" s="221">
        <f t="shared" si="36"/>
        <v>0.88950000000000085</v>
      </c>
      <c r="AJ153" s="221">
        <f t="shared" si="36"/>
        <v>0.8830000000000009</v>
      </c>
      <c r="AK153" s="221">
        <f t="shared" si="36"/>
        <v>0.87650000000000095</v>
      </c>
      <c r="AL153" s="221">
        <f t="shared" si="36"/>
        <v>0.87000000000000099</v>
      </c>
      <c r="AM153" s="221">
        <f t="shared" si="36"/>
        <v>0.86350000000000104</v>
      </c>
      <c r="AN153" s="221">
        <f t="shared" si="36"/>
        <v>0.85700000000000109</v>
      </c>
      <c r="AO153" s="221">
        <f t="shared" si="36"/>
        <v>0.85050000000000114</v>
      </c>
      <c r="AP153" s="221">
        <f t="shared" si="36"/>
        <v>0.84400000000000119</v>
      </c>
      <c r="AQ153" s="227">
        <f>1/1.2</f>
        <v>0.83333333333333337</v>
      </c>
    </row>
    <row r="154" spans="1:43" hidden="1" x14ac:dyDescent="0.3">
      <c r="A154" s="7" t="s">
        <v>13</v>
      </c>
      <c r="B154" s="6" t="s">
        <v>212</v>
      </c>
      <c r="C154" s="6" t="s">
        <v>189</v>
      </c>
      <c r="D154" s="219"/>
      <c r="E154" s="6" t="s">
        <v>7</v>
      </c>
      <c r="F154" s="6" t="s">
        <v>209</v>
      </c>
      <c r="G154" s="6" t="s">
        <v>210</v>
      </c>
      <c r="H154" s="220"/>
      <c r="I154" s="220"/>
      <c r="J154" s="220"/>
      <c r="K154" s="100">
        <v>1</v>
      </c>
      <c r="L154" s="100">
        <v>1</v>
      </c>
      <c r="M154" s="100">
        <v>1</v>
      </c>
      <c r="N154" s="100">
        <v>1</v>
      </c>
      <c r="O154" s="100">
        <v>1</v>
      </c>
      <c r="P154" s="100">
        <v>1</v>
      </c>
      <c r="Q154" s="100">
        <v>1</v>
      </c>
      <c r="R154" s="100">
        <v>1</v>
      </c>
      <c r="S154" s="221">
        <f t="shared" ref="S154:AP154" si="37">R154-0.075/20</f>
        <v>0.99624999999999997</v>
      </c>
      <c r="T154" s="221">
        <f t="shared" si="37"/>
        <v>0.99249999999999994</v>
      </c>
      <c r="U154" s="221">
        <f t="shared" si="37"/>
        <v>0.98874999999999991</v>
      </c>
      <c r="V154" s="221">
        <f t="shared" si="37"/>
        <v>0.98499999999999988</v>
      </c>
      <c r="W154" s="221">
        <f t="shared" si="37"/>
        <v>0.98124999999999984</v>
      </c>
      <c r="X154" s="221">
        <f t="shared" si="37"/>
        <v>0.97749999999999981</v>
      </c>
      <c r="Y154" s="221">
        <f t="shared" si="37"/>
        <v>0.97374999999999978</v>
      </c>
      <c r="Z154" s="221">
        <f t="shared" si="37"/>
        <v>0.96999999999999975</v>
      </c>
      <c r="AA154" s="221">
        <f t="shared" si="37"/>
        <v>0.96624999999999972</v>
      </c>
      <c r="AB154" s="221">
        <f t="shared" si="37"/>
        <v>0.96249999999999969</v>
      </c>
      <c r="AC154" s="221">
        <f t="shared" si="37"/>
        <v>0.95874999999999966</v>
      </c>
      <c r="AD154" s="221">
        <f t="shared" si="37"/>
        <v>0.95499999999999963</v>
      </c>
      <c r="AE154" s="221">
        <f t="shared" si="37"/>
        <v>0.9512499999999996</v>
      </c>
      <c r="AF154" s="221">
        <f t="shared" si="37"/>
        <v>0.94749999999999956</v>
      </c>
      <c r="AG154" s="221">
        <f t="shared" si="37"/>
        <v>0.94374999999999953</v>
      </c>
      <c r="AH154" s="221">
        <f t="shared" si="37"/>
        <v>0.9399999999999995</v>
      </c>
      <c r="AI154" s="221">
        <f t="shared" si="37"/>
        <v>0.93624999999999947</v>
      </c>
      <c r="AJ154" s="221">
        <f t="shared" si="37"/>
        <v>0.93249999999999944</v>
      </c>
      <c r="AK154" s="221">
        <f t="shared" si="37"/>
        <v>0.92874999999999941</v>
      </c>
      <c r="AL154" s="221">
        <f t="shared" si="37"/>
        <v>0.92499999999999938</v>
      </c>
      <c r="AM154" s="221">
        <f t="shared" si="37"/>
        <v>0.92124999999999935</v>
      </c>
      <c r="AN154" s="221">
        <f t="shared" si="37"/>
        <v>0.91749999999999932</v>
      </c>
      <c r="AO154" s="221">
        <f t="shared" si="37"/>
        <v>0.91374999999999929</v>
      </c>
      <c r="AP154" s="221">
        <f t="shared" si="37"/>
        <v>0.90999999999999925</v>
      </c>
      <c r="AQ154" s="227">
        <f>1/1.1</f>
        <v>0.90909090909090906</v>
      </c>
    </row>
    <row r="155" spans="1:43" hidden="1" x14ac:dyDescent="0.3">
      <c r="A155" s="7" t="s">
        <v>13</v>
      </c>
      <c r="B155" s="6" t="s">
        <v>212</v>
      </c>
      <c r="C155" s="6" t="s">
        <v>148</v>
      </c>
      <c r="D155" s="222"/>
      <c r="E155" s="6" t="s">
        <v>7</v>
      </c>
      <c r="F155" s="6" t="s">
        <v>209</v>
      </c>
      <c r="G155" s="6" t="s">
        <v>210</v>
      </c>
      <c r="H155" s="220"/>
      <c r="I155" s="220"/>
      <c r="J155" s="220"/>
      <c r="K155" s="100">
        <v>1</v>
      </c>
      <c r="L155" s="100">
        <v>1</v>
      </c>
      <c r="M155" s="100">
        <v>1</v>
      </c>
      <c r="N155" s="100">
        <v>1</v>
      </c>
      <c r="O155" s="100">
        <v>1</v>
      </c>
      <c r="P155" s="100">
        <v>1</v>
      </c>
      <c r="Q155" s="100">
        <v>1</v>
      </c>
      <c r="R155" s="100">
        <v>1</v>
      </c>
      <c r="S155" s="221">
        <f>R155-0.13/20</f>
        <v>0.99350000000000005</v>
      </c>
      <c r="T155" s="221">
        <f t="shared" ref="T155:AP155" si="38">S155-0.13/20</f>
        <v>0.9870000000000001</v>
      </c>
      <c r="U155" s="221">
        <f t="shared" si="38"/>
        <v>0.98050000000000015</v>
      </c>
      <c r="V155" s="221">
        <f t="shared" si="38"/>
        <v>0.9740000000000002</v>
      </c>
      <c r="W155" s="221">
        <f t="shared" si="38"/>
        <v>0.96750000000000025</v>
      </c>
      <c r="X155" s="221">
        <f t="shared" si="38"/>
        <v>0.9610000000000003</v>
      </c>
      <c r="Y155" s="221">
        <f t="shared" si="38"/>
        <v>0.95450000000000035</v>
      </c>
      <c r="Z155" s="221">
        <f t="shared" si="38"/>
        <v>0.9480000000000004</v>
      </c>
      <c r="AA155" s="221">
        <f t="shared" si="38"/>
        <v>0.94150000000000045</v>
      </c>
      <c r="AB155" s="221">
        <f t="shared" si="38"/>
        <v>0.9350000000000005</v>
      </c>
      <c r="AC155" s="221">
        <f t="shared" si="38"/>
        <v>0.92850000000000055</v>
      </c>
      <c r="AD155" s="221">
        <f t="shared" si="38"/>
        <v>0.9220000000000006</v>
      </c>
      <c r="AE155" s="221">
        <f t="shared" si="38"/>
        <v>0.91550000000000065</v>
      </c>
      <c r="AF155" s="221">
        <f t="shared" si="38"/>
        <v>0.9090000000000007</v>
      </c>
      <c r="AG155" s="221">
        <f t="shared" si="38"/>
        <v>0.90250000000000075</v>
      </c>
      <c r="AH155" s="221">
        <f t="shared" si="38"/>
        <v>0.8960000000000008</v>
      </c>
      <c r="AI155" s="221">
        <f t="shared" si="38"/>
        <v>0.88950000000000085</v>
      </c>
      <c r="AJ155" s="221">
        <f t="shared" si="38"/>
        <v>0.8830000000000009</v>
      </c>
      <c r="AK155" s="221">
        <f t="shared" si="38"/>
        <v>0.87650000000000095</v>
      </c>
      <c r="AL155" s="221">
        <f t="shared" si="38"/>
        <v>0.87000000000000099</v>
      </c>
      <c r="AM155" s="221">
        <f t="shared" si="38"/>
        <v>0.86350000000000104</v>
      </c>
      <c r="AN155" s="221">
        <f t="shared" si="38"/>
        <v>0.85700000000000109</v>
      </c>
      <c r="AO155" s="221">
        <f t="shared" si="38"/>
        <v>0.85050000000000114</v>
      </c>
      <c r="AP155" s="221">
        <f t="shared" si="38"/>
        <v>0.84400000000000119</v>
      </c>
      <c r="AQ155" s="227">
        <f>1/1.2</f>
        <v>0.83333333333333337</v>
      </c>
    </row>
    <row r="156" spans="1:43" hidden="1" x14ac:dyDescent="0.3">
      <c r="A156" s="7" t="s">
        <v>13</v>
      </c>
      <c r="B156" s="6" t="s">
        <v>212</v>
      </c>
      <c r="C156" s="6" t="s">
        <v>140</v>
      </c>
      <c r="D156" s="219"/>
      <c r="E156" s="6" t="s">
        <v>7</v>
      </c>
      <c r="F156" s="6" t="s">
        <v>209</v>
      </c>
      <c r="G156" s="6" t="s">
        <v>210</v>
      </c>
      <c r="H156" s="220"/>
      <c r="I156" s="220"/>
      <c r="J156" s="220"/>
      <c r="K156" s="100">
        <v>1</v>
      </c>
      <c r="L156" s="100">
        <v>1</v>
      </c>
      <c r="M156" s="100">
        <v>1</v>
      </c>
      <c r="N156" s="100">
        <v>1</v>
      </c>
      <c r="O156" s="100">
        <v>1</v>
      </c>
      <c r="P156" s="100">
        <v>1</v>
      </c>
      <c r="Q156" s="100">
        <v>1</v>
      </c>
      <c r="R156" s="100">
        <v>1</v>
      </c>
      <c r="S156" s="221">
        <f t="shared" ref="S156:AP162" si="39">R156-0.13/20</f>
        <v>0.99350000000000005</v>
      </c>
      <c r="T156" s="221">
        <f t="shared" si="39"/>
        <v>0.9870000000000001</v>
      </c>
      <c r="U156" s="221">
        <f t="shared" si="39"/>
        <v>0.98050000000000015</v>
      </c>
      <c r="V156" s="221">
        <f t="shared" si="39"/>
        <v>0.9740000000000002</v>
      </c>
      <c r="W156" s="221">
        <f t="shared" si="39"/>
        <v>0.96750000000000025</v>
      </c>
      <c r="X156" s="221">
        <f t="shared" si="39"/>
        <v>0.9610000000000003</v>
      </c>
      <c r="Y156" s="221">
        <f t="shared" si="39"/>
        <v>0.95450000000000035</v>
      </c>
      <c r="Z156" s="221">
        <f t="shared" si="39"/>
        <v>0.9480000000000004</v>
      </c>
      <c r="AA156" s="221">
        <f t="shared" si="39"/>
        <v>0.94150000000000045</v>
      </c>
      <c r="AB156" s="221">
        <f t="shared" si="39"/>
        <v>0.9350000000000005</v>
      </c>
      <c r="AC156" s="221">
        <f t="shared" si="39"/>
        <v>0.92850000000000055</v>
      </c>
      <c r="AD156" s="221">
        <f t="shared" si="39"/>
        <v>0.9220000000000006</v>
      </c>
      <c r="AE156" s="221">
        <f t="shared" si="39"/>
        <v>0.91550000000000065</v>
      </c>
      <c r="AF156" s="221">
        <f t="shared" si="39"/>
        <v>0.9090000000000007</v>
      </c>
      <c r="AG156" s="221">
        <f t="shared" si="39"/>
        <v>0.90250000000000075</v>
      </c>
      <c r="AH156" s="221">
        <f t="shared" si="39"/>
        <v>0.8960000000000008</v>
      </c>
      <c r="AI156" s="221">
        <f t="shared" si="39"/>
        <v>0.88950000000000085</v>
      </c>
      <c r="AJ156" s="221">
        <f t="shared" si="39"/>
        <v>0.8830000000000009</v>
      </c>
      <c r="AK156" s="221">
        <f t="shared" si="39"/>
        <v>0.87650000000000095</v>
      </c>
      <c r="AL156" s="221">
        <f t="shared" si="39"/>
        <v>0.87000000000000099</v>
      </c>
      <c r="AM156" s="221">
        <f t="shared" si="39"/>
        <v>0.86350000000000104</v>
      </c>
      <c r="AN156" s="221">
        <f t="shared" si="39"/>
        <v>0.85700000000000109</v>
      </c>
      <c r="AO156" s="221">
        <f t="shared" si="39"/>
        <v>0.85050000000000114</v>
      </c>
      <c r="AP156" s="221">
        <f t="shared" si="39"/>
        <v>0.84400000000000119</v>
      </c>
      <c r="AQ156" s="227">
        <f t="shared" ref="AQ156:AQ162" si="40">1/1.2</f>
        <v>0.83333333333333337</v>
      </c>
    </row>
    <row r="157" spans="1:43" hidden="1" x14ac:dyDescent="0.3">
      <c r="A157" s="7" t="s">
        <v>13</v>
      </c>
      <c r="B157" s="6" t="s">
        <v>212</v>
      </c>
      <c r="C157" s="6" t="s">
        <v>152</v>
      </c>
      <c r="D157" s="219"/>
      <c r="E157" s="6" t="s">
        <v>7</v>
      </c>
      <c r="F157" s="6" t="s">
        <v>209</v>
      </c>
      <c r="G157" s="6" t="s">
        <v>210</v>
      </c>
      <c r="H157" s="220"/>
      <c r="I157" s="220"/>
      <c r="J157" s="220"/>
      <c r="K157" s="100">
        <v>1</v>
      </c>
      <c r="L157" s="100">
        <v>1</v>
      </c>
      <c r="M157" s="100">
        <v>1</v>
      </c>
      <c r="N157" s="100">
        <v>1</v>
      </c>
      <c r="O157" s="100">
        <v>1</v>
      </c>
      <c r="P157" s="100">
        <v>1</v>
      </c>
      <c r="Q157" s="100">
        <v>1</v>
      </c>
      <c r="R157" s="100">
        <v>1</v>
      </c>
      <c r="S157" s="221">
        <f t="shared" si="39"/>
        <v>0.99350000000000005</v>
      </c>
      <c r="T157" s="221">
        <f t="shared" si="39"/>
        <v>0.9870000000000001</v>
      </c>
      <c r="U157" s="221">
        <f t="shared" si="39"/>
        <v>0.98050000000000015</v>
      </c>
      <c r="V157" s="221">
        <f t="shared" si="39"/>
        <v>0.9740000000000002</v>
      </c>
      <c r="W157" s="221">
        <f t="shared" si="39"/>
        <v>0.96750000000000025</v>
      </c>
      <c r="X157" s="221">
        <f t="shared" si="39"/>
        <v>0.9610000000000003</v>
      </c>
      <c r="Y157" s="221">
        <f t="shared" si="39"/>
        <v>0.95450000000000035</v>
      </c>
      <c r="Z157" s="221">
        <f t="shared" si="39"/>
        <v>0.9480000000000004</v>
      </c>
      <c r="AA157" s="221">
        <f t="shared" si="39"/>
        <v>0.94150000000000045</v>
      </c>
      <c r="AB157" s="221">
        <f t="shared" si="39"/>
        <v>0.9350000000000005</v>
      </c>
      <c r="AC157" s="221">
        <f t="shared" si="39"/>
        <v>0.92850000000000055</v>
      </c>
      <c r="AD157" s="221">
        <f t="shared" si="39"/>
        <v>0.9220000000000006</v>
      </c>
      <c r="AE157" s="221">
        <f t="shared" si="39"/>
        <v>0.91550000000000065</v>
      </c>
      <c r="AF157" s="221">
        <f t="shared" si="39"/>
        <v>0.9090000000000007</v>
      </c>
      <c r="AG157" s="221">
        <f t="shared" si="39"/>
        <v>0.90250000000000075</v>
      </c>
      <c r="AH157" s="221">
        <f t="shared" si="39"/>
        <v>0.8960000000000008</v>
      </c>
      <c r="AI157" s="221">
        <f t="shared" si="39"/>
        <v>0.88950000000000085</v>
      </c>
      <c r="AJ157" s="221">
        <f t="shared" si="39"/>
        <v>0.8830000000000009</v>
      </c>
      <c r="AK157" s="221">
        <f t="shared" si="39"/>
        <v>0.87650000000000095</v>
      </c>
      <c r="AL157" s="221">
        <f t="shared" si="39"/>
        <v>0.87000000000000099</v>
      </c>
      <c r="AM157" s="221">
        <f t="shared" si="39"/>
        <v>0.86350000000000104</v>
      </c>
      <c r="AN157" s="221">
        <f t="shared" si="39"/>
        <v>0.85700000000000109</v>
      </c>
      <c r="AO157" s="221">
        <f t="shared" si="39"/>
        <v>0.85050000000000114</v>
      </c>
      <c r="AP157" s="221">
        <f t="shared" si="39"/>
        <v>0.84400000000000119</v>
      </c>
      <c r="AQ157" s="227">
        <f t="shared" si="40"/>
        <v>0.83333333333333337</v>
      </c>
    </row>
    <row r="158" spans="1:43" hidden="1" x14ac:dyDescent="0.3">
      <c r="A158" s="7" t="s">
        <v>13</v>
      </c>
      <c r="B158" s="6" t="s">
        <v>212</v>
      </c>
      <c r="C158" s="6" t="s">
        <v>156</v>
      </c>
      <c r="D158" s="219"/>
      <c r="E158" s="6" t="s">
        <v>7</v>
      </c>
      <c r="F158" s="6" t="s">
        <v>209</v>
      </c>
      <c r="G158" s="6" t="s">
        <v>210</v>
      </c>
      <c r="H158" s="220"/>
      <c r="I158" s="220"/>
      <c r="J158" s="220"/>
      <c r="K158" s="100">
        <v>1</v>
      </c>
      <c r="L158" s="100">
        <v>1</v>
      </c>
      <c r="M158" s="100">
        <v>1</v>
      </c>
      <c r="N158" s="100">
        <v>1</v>
      </c>
      <c r="O158" s="100">
        <v>1</v>
      </c>
      <c r="P158" s="100">
        <v>1</v>
      </c>
      <c r="Q158" s="100">
        <v>1</v>
      </c>
      <c r="R158" s="100">
        <v>1</v>
      </c>
      <c r="S158" s="221">
        <f t="shared" si="39"/>
        <v>0.99350000000000005</v>
      </c>
      <c r="T158" s="221">
        <f t="shared" si="39"/>
        <v>0.9870000000000001</v>
      </c>
      <c r="U158" s="221">
        <f t="shared" si="39"/>
        <v>0.98050000000000015</v>
      </c>
      <c r="V158" s="221">
        <f t="shared" si="39"/>
        <v>0.9740000000000002</v>
      </c>
      <c r="W158" s="221">
        <f t="shared" si="39"/>
        <v>0.96750000000000025</v>
      </c>
      <c r="X158" s="221">
        <f t="shared" si="39"/>
        <v>0.9610000000000003</v>
      </c>
      <c r="Y158" s="221">
        <f t="shared" si="39"/>
        <v>0.95450000000000035</v>
      </c>
      <c r="Z158" s="221">
        <f t="shared" si="39"/>
        <v>0.9480000000000004</v>
      </c>
      <c r="AA158" s="221">
        <f t="shared" si="39"/>
        <v>0.94150000000000045</v>
      </c>
      <c r="AB158" s="221">
        <f t="shared" si="39"/>
        <v>0.9350000000000005</v>
      </c>
      <c r="AC158" s="221">
        <f t="shared" si="39"/>
        <v>0.92850000000000055</v>
      </c>
      <c r="AD158" s="221">
        <f t="shared" si="39"/>
        <v>0.9220000000000006</v>
      </c>
      <c r="AE158" s="221">
        <f t="shared" si="39"/>
        <v>0.91550000000000065</v>
      </c>
      <c r="AF158" s="221">
        <f t="shared" si="39"/>
        <v>0.9090000000000007</v>
      </c>
      <c r="AG158" s="221">
        <f t="shared" si="39"/>
        <v>0.90250000000000075</v>
      </c>
      <c r="AH158" s="221">
        <f t="shared" si="39"/>
        <v>0.8960000000000008</v>
      </c>
      <c r="AI158" s="221">
        <f t="shared" si="39"/>
        <v>0.88950000000000085</v>
      </c>
      <c r="AJ158" s="221">
        <f t="shared" si="39"/>
        <v>0.8830000000000009</v>
      </c>
      <c r="AK158" s="221">
        <f t="shared" si="39"/>
        <v>0.87650000000000095</v>
      </c>
      <c r="AL158" s="221">
        <f t="shared" si="39"/>
        <v>0.87000000000000099</v>
      </c>
      <c r="AM158" s="221">
        <f t="shared" si="39"/>
        <v>0.86350000000000104</v>
      </c>
      <c r="AN158" s="221">
        <f t="shared" si="39"/>
        <v>0.85700000000000109</v>
      </c>
      <c r="AO158" s="221">
        <f t="shared" si="39"/>
        <v>0.85050000000000114</v>
      </c>
      <c r="AP158" s="221">
        <f t="shared" si="39"/>
        <v>0.84400000000000119</v>
      </c>
      <c r="AQ158" s="227">
        <f t="shared" si="40"/>
        <v>0.83333333333333337</v>
      </c>
    </row>
    <row r="159" spans="1:43" hidden="1" x14ac:dyDescent="0.3">
      <c r="A159" s="7" t="s">
        <v>13</v>
      </c>
      <c r="B159" s="6" t="s">
        <v>212</v>
      </c>
      <c r="C159" s="6" t="s">
        <v>163</v>
      </c>
      <c r="D159" s="219"/>
      <c r="E159" s="6" t="s">
        <v>7</v>
      </c>
      <c r="F159" s="6" t="s">
        <v>209</v>
      </c>
      <c r="G159" s="6" t="s">
        <v>210</v>
      </c>
      <c r="H159" s="220"/>
      <c r="I159" s="220"/>
      <c r="J159" s="220"/>
      <c r="K159" s="100">
        <v>1</v>
      </c>
      <c r="L159" s="100">
        <v>1</v>
      </c>
      <c r="M159" s="100">
        <v>1</v>
      </c>
      <c r="N159" s="100">
        <v>1</v>
      </c>
      <c r="O159" s="100">
        <v>1</v>
      </c>
      <c r="P159" s="100">
        <v>1</v>
      </c>
      <c r="Q159" s="100">
        <v>1</v>
      </c>
      <c r="R159" s="100">
        <v>1</v>
      </c>
      <c r="S159" s="221">
        <f t="shared" si="39"/>
        <v>0.99350000000000005</v>
      </c>
      <c r="T159" s="221">
        <f t="shared" si="39"/>
        <v>0.9870000000000001</v>
      </c>
      <c r="U159" s="221">
        <f t="shared" si="39"/>
        <v>0.98050000000000015</v>
      </c>
      <c r="V159" s="221">
        <f t="shared" si="39"/>
        <v>0.9740000000000002</v>
      </c>
      <c r="W159" s="221">
        <f t="shared" si="39"/>
        <v>0.96750000000000025</v>
      </c>
      <c r="X159" s="221">
        <f t="shared" si="39"/>
        <v>0.9610000000000003</v>
      </c>
      <c r="Y159" s="221">
        <f t="shared" si="39"/>
        <v>0.95450000000000035</v>
      </c>
      <c r="Z159" s="221">
        <f t="shared" si="39"/>
        <v>0.9480000000000004</v>
      </c>
      <c r="AA159" s="221">
        <f t="shared" si="39"/>
        <v>0.94150000000000045</v>
      </c>
      <c r="AB159" s="221">
        <f t="shared" si="39"/>
        <v>0.9350000000000005</v>
      </c>
      <c r="AC159" s="221">
        <f t="shared" si="39"/>
        <v>0.92850000000000055</v>
      </c>
      <c r="AD159" s="221">
        <f t="shared" si="39"/>
        <v>0.9220000000000006</v>
      </c>
      <c r="AE159" s="221">
        <f t="shared" si="39"/>
        <v>0.91550000000000065</v>
      </c>
      <c r="AF159" s="221">
        <f t="shared" si="39"/>
        <v>0.9090000000000007</v>
      </c>
      <c r="AG159" s="221">
        <f t="shared" si="39"/>
        <v>0.90250000000000075</v>
      </c>
      <c r="AH159" s="221">
        <f t="shared" si="39"/>
        <v>0.8960000000000008</v>
      </c>
      <c r="AI159" s="221">
        <f t="shared" si="39"/>
        <v>0.88950000000000085</v>
      </c>
      <c r="AJ159" s="221">
        <f t="shared" si="39"/>
        <v>0.8830000000000009</v>
      </c>
      <c r="AK159" s="221">
        <f t="shared" si="39"/>
        <v>0.87650000000000095</v>
      </c>
      <c r="AL159" s="221">
        <f t="shared" si="39"/>
        <v>0.87000000000000099</v>
      </c>
      <c r="AM159" s="221">
        <f t="shared" si="39"/>
        <v>0.86350000000000104</v>
      </c>
      <c r="AN159" s="221">
        <f t="shared" si="39"/>
        <v>0.85700000000000109</v>
      </c>
      <c r="AO159" s="221">
        <f t="shared" si="39"/>
        <v>0.85050000000000114</v>
      </c>
      <c r="AP159" s="221">
        <f t="shared" si="39"/>
        <v>0.84400000000000119</v>
      </c>
      <c r="AQ159" s="227">
        <f t="shared" si="40"/>
        <v>0.83333333333333337</v>
      </c>
    </row>
    <row r="160" spans="1:43" hidden="1" x14ac:dyDescent="0.3">
      <c r="A160" s="7" t="s">
        <v>13</v>
      </c>
      <c r="B160" s="6" t="s">
        <v>212</v>
      </c>
      <c r="C160" s="6" t="s">
        <v>169</v>
      </c>
      <c r="D160" s="219"/>
      <c r="E160" s="6" t="s">
        <v>7</v>
      </c>
      <c r="F160" s="6" t="s">
        <v>209</v>
      </c>
      <c r="G160" s="6" t="s">
        <v>210</v>
      </c>
      <c r="H160" s="220"/>
      <c r="I160" s="220"/>
      <c r="J160" s="220"/>
      <c r="K160" s="100">
        <v>1</v>
      </c>
      <c r="L160" s="100">
        <v>1</v>
      </c>
      <c r="M160" s="100">
        <v>1</v>
      </c>
      <c r="N160" s="100">
        <v>1</v>
      </c>
      <c r="O160" s="100">
        <v>1</v>
      </c>
      <c r="P160" s="100">
        <v>1</v>
      </c>
      <c r="Q160" s="100">
        <v>1</v>
      </c>
      <c r="R160" s="100">
        <v>1</v>
      </c>
      <c r="S160" s="221">
        <f t="shared" si="39"/>
        <v>0.99350000000000005</v>
      </c>
      <c r="T160" s="221">
        <f t="shared" si="39"/>
        <v>0.9870000000000001</v>
      </c>
      <c r="U160" s="221">
        <f t="shared" si="39"/>
        <v>0.98050000000000015</v>
      </c>
      <c r="V160" s="221">
        <f t="shared" si="39"/>
        <v>0.9740000000000002</v>
      </c>
      <c r="W160" s="221">
        <f t="shared" si="39"/>
        <v>0.96750000000000025</v>
      </c>
      <c r="X160" s="221">
        <f t="shared" si="39"/>
        <v>0.9610000000000003</v>
      </c>
      <c r="Y160" s="221">
        <f t="shared" si="39"/>
        <v>0.95450000000000035</v>
      </c>
      <c r="Z160" s="221">
        <f t="shared" si="39"/>
        <v>0.9480000000000004</v>
      </c>
      <c r="AA160" s="221">
        <f t="shared" si="39"/>
        <v>0.94150000000000045</v>
      </c>
      <c r="AB160" s="221">
        <f t="shared" si="39"/>
        <v>0.9350000000000005</v>
      </c>
      <c r="AC160" s="221">
        <f t="shared" si="39"/>
        <v>0.92850000000000055</v>
      </c>
      <c r="AD160" s="221">
        <f t="shared" si="39"/>
        <v>0.9220000000000006</v>
      </c>
      <c r="AE160" s="221">
        <f t="shared" si="39"/>
        <v>0.91550000000000065</v>
      </c>
      <c r="AF160" s="221">
        <f t="shared" si="39"/>
        <v>0.9090000000000007</v>
      </c>
      <c r="AG160" s="221">
        <f t="shared" si="39"/>
        <v>0.90250000000000075</v>
      </c>
      <c r="AH160" s="221">
        <f t="shared" si="39"/>
        <v>0.8960000000000008</v>
      </c>
      <c r="AI160" s="221">
        <f t="shared" si="39"/>
        <v>0.88950000000000085</v>
      </c>
      <c r="AJ160" s="221">
        <f t="shared" si="39"/>
        <v>0.8830000000000009</v>
      </c>
      <c r="AK160" s="221">
        <f t="shared" si="39"/>
        <v>0.87650000000000095</v>
      </c>
      <c r="AL160" s="221">
        <f t="shared" si="39"/>
        <v>0.87000000000000099</v>
      </c>
      <c r="AM160" s="221">
        <f t="shared" si="39"/>
        <v>0.86350000000000104</v>
      </c>
      <c r="AN160" s="221">
        <f t="shared" si="39"/>
        <v>0.85700000000000109</v>
      </c>
      <c r="AO160" s="221">
        <f t="shared" si="39"/>
        <v>0.85050000000000114</v>
      </c>
      <c r="AP160" s="221">
        <f t="shared" si="39"/>
        <v>0.84400000000000119</v>
      </c>
      <c r="AQ160" s="227">
        <f t="shared" si="40"/>
        <v>0.83333333333333337</v>
      </c>
    </row>
    <row r="161" spans="1:44" hidden="1" x14ac:dyDescent="0.3">
      <c r="A161" s="7" t="s">
        <v>13</v>
      </c>
      <c r="B161" s="6" t="s">
        <v>212</v>
      </c>
      <c r="C161" s="6" t="s">
        <v>174</v>
      </c>
      <c r="D161" s="219"/>
      <c r="E161" s="6" t="s">
        <v>7</v>
      </c>
      <c r="F161" s="6" t="s">
        <v>209</v>
      </c>
      <c r="G161" s="6" t="s">
        <v>210</v>
      </c>
      <c r="H161" s="220"/>
      <c r="I161" s="220"/>
      <c r="J161" s="220"/>
      <c r="K161" s="100">
        <v>1</v>
      </c>
      <c r="L161" s="100">
        <v>1</v>
      </c>
      <c r="M161" s="100">
        <v>1</v>
      </c>
      <c r="N161" s="100">
        <v>1</v>
      </c>
      <c r="O161" s="100">
        <v>1</v>
      </c>
      <c r="P161" s="100">
        <v>1</v>
      </c>
      <c r="Q161" s="100">
        <v>1</v>
      </c>
      <c r="R161" s="100">
        <v>1</v>
      </c>
      <c r="S161" s="221">
        <f t="shared" si="39"/>
        <v>0.99350000000000005</v>
      </c>
      <c r="T161" s="221">
        <f t="shared" si="39"/>
        <v>0.9870000000000001</v>
      </c>
      <c r="U161" s="221">
        <f t="shared" si="39"/>
        <v>0.98050000000000015</v>
      </c>
      <c r="V161" s="221">
        <f t="shared" si="39"/>
        <v>0.9740000000000002</v>
      </c>
      <c r="W161" s="221">
        <f t="shared" si="39"/>
        <v>0.96750000000000025</v>
      </c>
      <c r="X161" s="221">
        <f t="shared" si="39"/>
        <v>0.9610000000000003</v>
      </c>
      <c r="Y161" s="221">
        <f t="shared" si="39"/>
        <v>0.95450000000000035</v>
      </c>
      <c r="Z161" s="221">
        <f t="shared" si="39"/>
        <v>0.9480000000000004</v>
      </c>
      <c r="AA161" s="221">
        <f t="shared" si="39"/>
        <v>0.94150000000000045</v>
      </c>
      <c r="AB161" s="221">
        <f t="shared" si="39"/>
        <v>0.9350000000000005</v>
      </c>
      <c r="AC161" s="221">
        <f t="shared" si="39"/>
        <v>0.92850000000000055</v>
      </c>
      <c r="AD161" s="221">
        <f t="shared" si="39"/>
        <v>0.9220000000000006</v>
      </c>
      <c r="AE161" s="221">
        <f t="shared" si="39"/>
        <v>0.91550000000000065</v>
      </c>
      <c r="AF161" s="221">
        <f t="shared" si="39"/>
        <v>0.9090000000000007</v>
      </c>
      <c r="AG161" s="221">
        <f t="shared" si="39"/>
        <v>0.90250000000000075</v>
      </c>
      <c r="AH161" s="221">
        <f t="shared" si="39"/>
        <v>0.8960000000000008</v>
      </c>
      <c r="AI161" s="221">
        <f t="shared" si="39"/>
        <v>0.88950000000000085</v>
      </c>
      <c r="AJ161" s="221">
        <f t="shared" si="39"/>
        <v>0.8830000000000009</v>
      </c>
      <c r="AK161" s="221">
        <f t="shared" si="39"/>
        <v>0.87650000000000095</v>
      </c>
      <c r="AL161" s="221">
        <f t="shared" si="39"/>
        <v>0.87000000000000099</v>
      </c>
      <c r="AM161" s="221">
        <f t="shared" si="39"/>
        <v>0.86350000000000104</v>
      </c>
      <c r="AN161" s="221">
        <f t="shared" si="39"/>
        <v>0.85700000000000109</v>
      </c>
      <c r="AO161" s="221">
        <f t="shared" si="39"/>
        <v>0.85050000000000114</v>
      </c>
      <c r="AP161" s="221">
        <f t="shared" si="39"/>
        <v>0.84400000000000119</v>
      </c>
      <c r="AQ161" s="227">
        <f t="shared" si="40"/>
        <v>0.83333333333333337</v>
      </c>
    </row>
    <row r="162" spans="1:44" ht="15" hidden="1" thickBot="1" x14ac:dyDescent="0.35">
      <c r="A162" s="8" t="s">
        <v>13</v>
      </c>
      <c r="B162" s="9" t="s">
        <v>212</v>
      </c>
      <c r="C162" s="9" t="s">
        <v>183</v>
      </c>
      <c r="D162" s="228"/>
      <c r="E162" s="9" t="s">
        <v>7</v>
      </c>
      <c r="F162" s="9" t="s">
        <v>209</v>
      </c>
      <c r="G162" s="9" t="s">
        <v>210</v>
      </c>
      <c r="H162" s="229"/>
      <c r="I162" s="229"/>
      <c r="J162" s="229"/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230">
        <f t="shared" si="39"/>
        <v>0.99350000000000005</v>
      </c>
      <c r="T162" s="230">
        <f t="shared" si="39"/>
        <v>0.9870000000000001</v>
      </c>
      <c r="U162" s="230">
        <f t="shared" si="39"/>
        <v>0.98050000000000015</v>
      </c>
      <c r="V162" s="230">
        <f t="shared" si="39"/>
        <v>0.9740000000000002</v>
      </c>
      <c r="W162" s="230">
        <f t="shared" si="39"/>
        <v>0.96750000000000025</v>
      </c>
      <c r="X162" s="230">
        <f t="shared" si="39"/>
        <v>0.9610000000000003</v>
      </c>
      <c r="Y162" s="230">
        <f t="shared" si="39"/>
        <v>0.95450000000000035</v>
      </c>
      <c r="Z162" s="230">
        <f t="shared" si="39"/>
        <v>0.9480000000000004</v>
      </c>
      <c r="AA162" s="230">
        <f t="shared" si="39"/>
        <v>0.94150000000000045</v>
      </c>
      <c r="AB162" s="230">
        <f t="shared" si="39"/>
        <v>0.9350000000000005</v>
      </c>
      <c r="AC162" s="230">
        <f t="shared" si="39"/>
        <v>0.92850000000000055</v>
      </c>
      <c r="AD162" s="230">
        <f t="shared" si="39"/>
        <v>0.9220000000000006</v>
      </c>
      <c r="AE162" s="230">
        <f t="shared" si="39"/>
        <v>0.91550000000000065</v>
      </c>
      <c r="AF162" s="230">
        <f t="shared" si="39"/>
        <v>0.9090000000000007</v>
      </c>
      <c r="AG162" s="230">
        <f t="shared" si="39"/>
        <v>0.90250000000000075</v>
      </c>
      <c r="AH162" s="230">
        <f t="shared" si="39"/>
        <v>0.8960000000000008</v>
      </c>
      <c r="AI162" s="230">
        <f t="shared" si="39"/>
        <v>0.88950000000000085</v>
      </c>
      <c r="AJ162" s="230">
        <f t="shared" si="39"/>
        <v>0.8830000000000009</v>
      </c>
      <c r="AK162" s="230">
        <f t="shared" si="39"/>
        <v>0.87650000000000095</v>
      </c>
      <c r="AL162" s="230">
        <f t="shared" si="39"/>
        <v>0.87000000000000099</v>
      </c>
      <c r="AM162" s="230">
        <f t="shared" si="39"/>
        <v>0.86350000000000104</v>
      </c>
      <c r="AN162" s="230">
        <f t="shared" si="39"/>
        <v>0.85700000000000109</v>
      </c>
      <c r="AO162" s="230">
        <f t="shared" si="39"/>
        <v>0.85050000000000114</v>
      </c>
      <c r="AP162" s="230">
        <f t="shared" si="39"/>
        <v>0.84400000000000119</v>
      </c>
      <c r="AQ162" s="231">
        <f t="shared" si="40"/>
        <v>0.83333333333333337</v>
      </c>
    </row>
    <row r="166" spans="1:44" x14ac:dyDescent="0.3">
      <c r="A166" s="1" t="s">
        <v>6</v>
      </c>
      <c r="B166" t="s">
        <v>330</v>
      </c>
      <c r="C166" t="s">
        <v>220</v>
      </c>
      <c r="K166" s="292">
        <f>+K41-K23</f>
        <v>0</v>
      </c>
      <c r="L166" s="292">
        <f t="shared" ref="L166:AQ166" si="41">+L41-L23</f>
        <v>0</v>
      </c>
      <c r="M166" s="292">
        <f t="shared" si="41"/>
        <v>0</v>
      </c>
      <c r="N166" s="292">
        <f t="shared" si="41"/>
        <v>0</v>
      </c>
      <c r="O166" s="292">
        <f t="shared" si="41"/>
        <v>0</v>
      </c>
      <c r="P166" s="292">
        <f t="shared" si="41"/>
        <v>0</v>
      </c>
      <c r="Q166" s="292">
        <f t="shared" si="41"/>
        <v>0</v>
      </c>
      <c r="R166" s="292">
        <f t="shared" si="41"/>
        <v>0</v>
      </c>
      <c r="S166" s="292">
        <f t="shared" si="41"/>
        <v>0</v>
      </c>
      <c r="T166" s="292">
        <f t="shared" si="41"/>
        <v>0</v>
      </c>
      <c r="U166" s="292">
        <f t="shared" si="41"/>
        <v>0</v>
      </c>
      <c r="V166" s="292">
        <f t="shared" si="41"/>
        <v>0</v>
      </c>
      <c r="W166" s="292">
        <f t="shared" si="41"/>
        <v>0</v>
      </c>
      <c r="X166" s="292">
        <f t="shared" si="41"/>
        <v>0</v>
      </c>
      <c r="Y166" s="292">
        <f t="shared" si="41"/>
        <v>0</v>
      </c>
      <c r="Z166" s="292">
        <f t="shared" si="41"/>
        <v>0</v>
      </c>
      <c r="AA166" s="292">
        <f t="shared" si="41"/>
        <v>0</v>
      </c>
      <c r="AB166" s="292">
        <f t="shared" si="41"/>
        <v>0</v>
      </c>
      <c r="AC166" s="292">
        <f t="shared" si="41"/>
        <v>0</v>
      </c>
      <c r="AD166" s="292">
        <f t="shared" si="41"/>
        <v>0</v>
      </c>
      <c r="AE166" s="292">
        <f t="shared" si="41"/>
        <v>0</v>
      </c>
      <c r="AF166" s="292">
        <f t="shared" si="41"/>
        <v>0</v>
      </c>
      <c r="AG166" s="292">
        <f t="shared" si="41"/>
        <v>0</v>
      </c>
      <c r="AH166" s="292">
        <f t="shared" si="41"/>
        <v>0</v>
      </c>
      <c r="AI166" s="292">
        <f t="shared" si="41"/>
        <v>0</v>
      </c>
      <c r="AJ166" s="292">
        <f t="shared" si="41"/>
        <v>0</v>
      </c>
      <c r="AK166" s="292">
        <f t="shared" si="41"/>
        <v>0</v>
      </c>
      <c r="AL166" s="292">
        <f t="shared" si="41"/>
        <v>0</v>
      </c>
      <c r="AM166" s="292">
        <f t="shared" si="41"/>
        <v>0</v>
      </c>
      <c r="AN166" s="292">
        <f t="shared" si="41"/>
        <v>0</v>
      </c>
      <c r="AO166" s="292">
        <f t="shared" si="41"/>
        <v>0</v>
      </c>
      <c r="AP166" s="292">
        <f t="shared" si="41"/>
        <v>0</v>
      </c>
      <c r="AQ166" s="292">
        <f t="shared" si="41"/>
        <v>0</v>
      </c>
    </row>
    <row r="167" spans="1:44" x14ac:dyDescent="0.3">
      <c r="C167" t="str">
        <f>+C24</f>
        <v>LU_FORCON</v>
      </c>
      <c r="K167" s="292">
        <f>+K42-K24</f>
        <v>0</v>
      </c>
      <c r="L167" s="292">
        <f t="shared" ref="L167:AQ171" si="42">+L42-L24</f>
        <v>0</v>
      </c>
      <c r="M167" s="292">
        <f t="shared" si="42"/>
        <v>0</v>
      </c>
      <c r="N167" s="292">
        <f t="shared" si="42"/>
        <v>0</v>
      </c>
      <c r="O167" s="292">
        <f t="shared" si="42"/>
        <v>0</v>
      </c>
      <c r="P167" s="292">
        <f t="shared" si="42"/>
        <v>0</v>
      </c>
      <c r="Q167" s="292">
        <f t="shared" si="42"/>
        <v>0</v>
      </c>
      <c r="R167" s="292">
        <f t="shared" si="42"/>
        <v>0</v>
      </c>
      <c r="S167" s="292">
        <f t="shared" si="42"/>
        <v>0</v>
      </c>
      <c r="T167" s="292">
        <f t="shared" si="42"/>
        <v>0</v>
      </c>
      <c r="U167" s="292">
        <f t="shared" si="42"/>
        <v>0</v>
      </c>
      <c r="V167" s="292">
        <f t="shared" si="42"/>
        <v>0</v>
      </c>
      <c r="W167" s="292">
        <f t="shared" si="42"/>
        <v>0</v>
      </c>
      <c r="X167" s="292">
        <f t="shared" si="42"/>
        <v>0</v>
      </c>
      <c r="Y167" s="292">
        <f t="shared" si="42"/>
        <v>0</v>
      </c>
      <c r="Z167" s="292">
        <f t="shared" si="42"/>
        <v>0</v>
      </c>
      <c r="AA167" s="292">
        <f t="shared" si="42"/>
        <v>0</v>
      </c>
      <c r="AB167" s="292">
        <f t="shared" si="42"/>
        <v>0</v>
      </c>
      <c r="AC167" s="292">
        <f t="shared" si="42"/>
        <v>0</v>
      </c>
      <c r="AD167" s="292">
        <f t="shared" si="42"/>
        <v>0</v>
      </c>
      <c r="AE167" s="292">
        <f t="shared" si="42"/>
        <v>0</v>
      </c>
      <c r="AF167" s="292">
        <f t="shared" si="42"/>
        <v>0</v>
      </c>
      <c r="AG167" s="292">
        <f t="shared" si="42"/>
        <v>0</v>
      </c>
      <c r="AH167" s="292">
        <f t="shared" si="42"/>
        <v>0</v>
      </c>
      <c r="AI167" s="292">
        <f t="shared" si="42"/>
        <v>0</v>
      </c>
      <c r="AJ167" s="292">
        <f t="shared" si="42"/>
        <v>0</v>
      </c>
      <c r="AK167" s="292">
        <f t="shared" si="42"/>
        <v>0</v>
      </c>
      <c r="AL167" s="292">
        <f t="shared" si="42"/>
        <v>0</v>
      </c>
      <c r="AM167" s="292">
        <f t="shared" si="42"/>
        <v>0</v>
      </c>
      <c r="AN167" s="292">
        <f t="shared" si="42"/>
        <v>0</v>
      </c>
      <c r="AO167" s="292">
        <f t="shared" si="42"/>
        <v>0</v>
      </c>
      <c r="AP167" s="292">
        <f t="shared" si="42"/>
        <v>0</v>
      </c>
      <c r="AQ167" s="292">
        <f t="shared" si="42"/>
        <v>0</v>
      </c>
    </row>
    <row r="168" spans="1:44" x14ac:dyDescent="0.3">
      <c r="C168" t="str">
        <f t="shared" ref="C168:C171" si="43">+C25</f>
        <v>LU_FORLAT</v>
      </c>
      <c r="K168" s="292">
        <f t="shared" ref="K168:Z171" si="44">+K43-K25</f>
        <v>0</v>
      </c>
      <c r="L168" s="292">
        <f t="shared" si="44"/>
        <v>0</v>
      </c>
      <c r="M168" s="292">
        <f t="shared" si="44"/>
        <v>0</v>
      </c>
      <c r="N168" s="292">
        <f t="shared" si="44"/>
        <v>0</v>
      </c>
      <c r="O168" s="292">
        <f t="shared" si="44"/>
        <v>0</v>
      </c>
      <c r="P168" s="292">
        <f t="shared" si="44"/>
        <v>0</v>
      </c>
      <c r="Q168" s="292">
        <f t="shared" si="44"/>
        <v>0</v>
      </c>
      <c r="R168" s="292">
        <f t="shared" si="44"/>
        <v>0</v>
      </c>
      <c r="S168" s="292">
        <f t="shared" si="44"/>
        <v>0</v>
      </c>
      <c r="T168" s="292">
        <f t="shared" si="44"/>
        <v>0</v>
      </c>
      <c r="U168" s="292">
        <f t="shared" si="44"/>
        <v>0</v>
      </c>
      <c r="V168" s="292">
        <f t="shared" si="44"/>
        <v>0</v>
      </c>
      <c r="W168" s="292">
        <f t="shared" si="44"/>
        <v>0</v>
      </c>
      <c r="X168" s="292">
        <f t="shared" si="44"/>
        <v>0</v>
      </c>
      <c r="Y168" s="292">
        <f t="shared" si="44"/>
        <v>0</v>
      </c>
      <c r="Z168" s="292">
        <f t="shared" si="44"/>
        <v>0</v>
      </c>
      <c r="AA168" s="292">
        <f t="shared" si="42"/>
        <v>0</v>
      </c>
      <c r="AB168" s="292">
        <f t="shared" si="42"/>
        <v>0</v>
      </c>
      <c r="AC168" s="292">
        <f t="shared" si="42"/>
        <v>0</v>
      </c>
      <c r="AD168" s="292">
        <f t="shared" si="42"/>
        <v>0</v>
      </c>
      <c r="AE168" s="292">
        <f t="shared" si="42"/>
        <v>0</v>
      </c>
      <c r="AF168" s="292">
        <f t="shared" si="42"/>
        <v>0</v>
      </c>
      <c r="AG168" s="292">
        <f t="shared" si="42"/>
        <v>0</v>
      </c>
      <c r="AH168" s="292">
        <f t="shared" si="42"/>
        <v>0</v>
      </c>
      <c r="AI168" s="292">
        <f t="shared" si="42"/>
        <v>0</v>
      </c>
      <c r="AJ168" s="292">
        <f t="shared" si="42"/>
        <v>0</v>
      </c>
      <c r="AK168" s="292">
        <f t="shared" si="42"/>
        <v>0</v>
      </c>
      <c r="AL168" s="292">
        <f t="shared" si="42"/>
        <v>0</v>
      </c>
      <c r="AM168" s="292">
        <f t="shared" si="42"/>
        <v>0</v>
      </c>
      <c r="AN168" s="292">
        <f t="shared" si="42"/>
        <v>0</v>
      </c>
      <c r="AO168" s="292">
        <f t="shared" si="42"/>
        <v>0</v>
      </c>
      <c r="AP168" s="292">
        <f t="shared" si="42"/>
        <v>0</v>
      </c>
      <c r="AQ168" s="292">
        <f t="shared" si="42"/>
        <v>0</v>
      </c>
    </row>
    <row r="169" spans="1:44" x14ac:dyDescent="0.3">
      <c r="C169" t="str">
        <f t="shared" si="43"/>
        <v>LU_FORDEC</v>
      </c>
      <c r="K169" s="292">
        <f t="shared" si="44"/>
        <v>0</v>
      </c>
      <c r="L169" s="292">
        <f t="shared" si="42"/>
        <v>0</v>
      </c>
      <c r="M169" s="292">
        <f t="shared" si="42"/>
        <v>0</v>
      </c>
      <c r="N169" s="292">
        <f t="shared" si="42"/>
        <v>0</v>
      </c>
      <c r="O169" s="292">
        <f t="shared" si="42"/>
        <v>0</v>
      </c>
      <c r="P169" s="292">
        <f t="shared" si="42"/>
        <v>0</v>
      </c>
      <c r="Q169" s="292">
        <f t="shared" si="42"/>
        <v>0</v>
      </c>
      <c r="R169" s="292">
        <f t="shared" si="42"/>
        <v>0</v>
      </c>
      <c r="S169" s="292">
        <f t="shared" si="42"/>
        <v>0</v>
      </c>
      <c r="T169" s="292">
        <f t="shared" si="42"/>
        <v>0</v>
      </c>
      <c r="U169" s="292">
        <f t="shared" si="42"/>
        <v>0</v>
      </c>
      <c r="V169" s="292">
        <f t="shared" si="42"/>
        <v>0</v>
      </c>
      <c r="W169" s="292">
        <f t="shared" si="42"/>
        <v>0</v>
      </c>
      <c r="X169" s="292">
        <f t="shared" si="42"/>
        <v>0</v>
      </c>
      <c r="Y169" s="292">
        <f t="shared" si="42"/>
        <v>0</v>
      </c>
      <c r="Z169" s="292">
        <f t="shared" si="42"/>
        <v>0</v>
      </c>
      <c r="AA169" s="292">
        <f t="shared" si="42"/>
        <v>0</v>
      </c>
      <c r="AB169" s="292">
        <f t="shared" si="42"/>
        <v>0</v>
      </c>
      <c r="AC169" s="292">
        <f t="shared" si="42"/>
        <v>0</v>
      </c>
      <c r="AD169" s="292">
        <f t="shared" si="42"/>
        <v>0</v>
      </c>
      <c r="AE169" s="292">
        <f t="shared" si="42"/>
        <v>0</v>
      </c>
      <c r="AF169" s="292">
        <f t="shared" si="42"/>
        <v>0</v>
      </c>
      <c r="AG169" s="292">
        <f t="shared" si="42"/>
        <v>0</v>
      </c>
      <c r="AH169" s="292">
        <f t="shared" si="42"/>
        <v>0</v>
      </c>
      <c r="AI169" s="292">
        <f t="shared" si="42"/>
        <v>0</v>
      </c>
      <c r="AJ169" s="292">
        <f t="shared" si="42"/>
        <v>0</v>
      </c>
      <c r="AK169" s="292">
        <f t="shared" si="42"/>
        <v>0</v>
      </c>
      <c r="AL169" s="292">
        <f t="shared" si="42"/>
        <v>0</v>
      </c>
      <c r="AM169" s="292">
        <f t="shared" si="42"/>
        <v>0</v>
      </c>
      <c r="AN169" s="292">
        <f t="shared" si="42"/>
        <v>0</v>
      </c>
      <c r="AO169" s="292">
        <f t="shared" si="42"/>
        <v>0</v>
      </c>
      <c r="AP169" s="292">
        <f t="shared" si="42"/>
        <v>0</v>
      </c>
      <c r="AQ169" s="292">
        <f t="shared" si="42"/>
        <v>0</v>
      </c>
    </row>
    <row r="170" spans="1:44" x14ac:dyDescent="0.3">
      <c r="C170" t="str">
        <f t="shared" si="43"/>
        <v>LU_FORMAN</v>
      </c>
      <c r="K170" s="292">
        <f t="shared" si="44"/>
        <v>0</v>
      </c>
      <c r="L170" s="292">
        <f t="shared" si="42"/>
        <v>0</v>
      </c>
      <c r="M170" s="292">
        <f t="shared" si="42"/>
        <v>0</v>
      </c>
      <c r="N170" s="292">
        <f t="shared" si="42"/>
        <v>0</v>
      </c>
      <c r="O170" s="292">
        <f t="shared" si="42"/>
        <v>0</v>
      </c>
      <c r="P170" s="292">
        <f t="shared" si="42"/>
        <v>0</v>
      </c>
      <c r="Q170" s="292">
        <f t="shared" si="42"/>
        <v>0</v>
      </c>
      <c r="R170" s="292">
        <f t="shared" si="42"/>
        <v>0</v>
      </c>
      <c r="S170" s="292">
        <f t="shared" si="42"/>
        <v>0</v>
      </c>
      <c r="T170" s="292">
        <f t="shared" si="42"/>
        <v>0</v>
      </c>
      <c r="U170" s="292">
        <f t="shared" si="42"/>
        <v>0</v>
      </c>
      <c r="V170" s="292">
        <f t="shared" si="42"/>
        <v>0</v>
      </c>
      <c r="W170" s="292">
        <f t="shared" si="42"/>
        <v>0</v>
      </c>
      <c r="X170" s="292">
        <f t="shared" si="42"/>
        <v>0</v>
      </c>
      <c r="Y170" s="292">
        <f t="shared" si="42"/>
        <v>0</v>
      </c>
      <c r="Z170" s="292">
        <f t="shared" si="42"/>
        <v>0</v>
      </c>
      <c r="AA170" s="292">
        <f t="shared" si="42"/>
        <v>0</v>
      </c>
      <c r="AB170" s="292">
        <f t="shared" si="42"/>
        <v>0</v>
      </c>
      <c r="AC170" s="292">
        <f t="shared" si="42"/>
        <v>0</v>
      </c>
      <c r="AD170" s="292">
        <f t="shared" si="42"/>
        <v>0</v>
      </c>
      <c r="AE170" s="292">
        <f t="shared" si="42"/>
        <v>0</v>
      </c>
      <c r="AF170" s="292">
        <f t="shared" si="42"/>
        <v>0</v>
      </c>
      <c r="AG170" s="292">
        <f t="shared" si="42"/>
        <v>0</v>
      </c>
      <c r="AH170" s="292">
        <f t="shared" si="42"/>
        <v>0</v>
      </c>
      <c r="AI170" s="292">
        <f t="shared" si="42"/>
        <v>0</v>
      </c>
      <c r="AJ170" s="292">
        <f t="shared" si="42"/>
        <v>0</v>
      </c>
      <c r="AK170" s="292">
        <f t="shared" si="42"/>
        <v>0</v>
      </c>
      <c r="AL170" s="292">
        <f t="shared" si="42"/>
        <v>0</v>
      </c>
      <c r="AM170" s="292">
        <f t="shared" si="42"/>
        <v>0</v>
      </c>
      <c r="AN170" s="292">
        <f t="shared" si="42"/>
        <v>0</v>
      </c>
      <c r="AO170" s="292">
        <f t="shared" si="42"/>
        <v>0</v>
      </c>
      <c r="AP170" s="292">
        <f t="shared" si="42"/>
        <v>0</v>
      </c>
      <c r="AQ170" s="292">
        <f t="shared" si="42"/>
        <v>0</v>
      </c>
    </row>
    <row r="171" spans="1:44" x14ac:dyDescent="0.3">
      <c r="C171" t="str">
        <f t="shared" si="43"/>
        <v>LU_FORMIX</v>
      </c>
      <c r="K171" s="292">
        <f t="shared" si="44"/>
        <v>0</v>
      </c>
      <c r="L171" s="292">
        <f t="shared" si="42"/>
        <v>0</v>
      </c>
      <c r="M171" s="292">
        <f t="shared" si="42"/>
        <v>0</v>
      </c>
      <c r="N171" s="292">
        <f t="shared" si="42"/>
        <v>0</v>
      </c>
      <c r="O171" s="292">
        <f t="shared" si="42"/>
        <v>0</v>
      </c>
      <c r="P171" s="292">
        <f t="shared" si="42"/>
        <v>0</v>
      </c>
      <c r="Q171" s="292">
        <f t="shared" si="42"/>
        <v>0</v>
      </c>
      <c r="R171" s="292">
        <f t="shared" si="42"/>
        <v>0</v>
      </c>
      <c r="S171" s="292">
        <f t="shared" si="42"/>
        <v>0</v>
      </c>
      <c r="T171" s="292">
        <f t="shared" si="42"/>
        <v>0</v>
      </c>
      <c r="U171" s="292">
        <f t="shared" si="42"/>
        <v>0</v>
      </c>
      <c r="V171" s="292">
        <f t="shared" si="42"/>
        <v>0</v>
      </c>
      <c r="W171" s="292">
        <f t="shared" si="42"/>
        <v>0</v>
      </c>
      <c r="X171" s="292">
        <f t="shared" si="42"/>
        <v>0</v>
      </c>
      <c r="Y171" s="292">
        <f t="shared" si="42"/>
        <v>0</v>
      </c>
      <c r="Z171" s="292">
        <f t="shared" si="42"/>
        <v>0</v>
      </c>
      <c r="AA171" s="292">
        <f t="shared" si="42"/>
        <v>0</v>
      </c>
      <c r="AB171" s="292">
        <f t="shared" si="42"/>
        <v>0</v>
      </c>
      <c r="AC171" s="292">
        <f t="shared" si="42"/>
        <v>0</v>
      </c>
      <c r="AD171" s="292">
        <f t="shared" si="42"/>
        <v>0</v>
      </c>
      <c r="AE171" s="292">
        <f t="shared" si="42"/>
        <v>0</v>
      </c>
      <c r="AF171" s="292">
        <f t="shared" si="42"/>
        <v>0</v>
      </c>
      <c r="AG171" s="292">
        <f t="shared" si="42"/>
        <v>0</v>
      </c>
      <c r="AH171" s="292">
        <f t="shared" si="42"/>
        <v>0</v>
      </c>
      <c r="AI171" s="292">
        <f t="shared" si="42"/>
        <v>0</v>
      </c>
      <c r="AJ171" s="292">
        <f t="shared" si="42"/>
        <v>0</v>
      </c>
      <c r="AK171" s="292">
        <f t="shared" si="42"/>
        <v>0</v>
      </c>
      <c r="AL171" s="292">
        <f t="shared" si="42"/>
        <v>0</v>
      </c>
      <c r="AM171" s="292">
        <f t="shared" si="42"/>
        <v>0</v>
      </c>
      <c r="AN171" s="292">
        <f t="shared" si="42"/>
        <v>0</v>
      </c>
      <c r="AO171" s="292">
        <f t="shared" si="42"/>
        <v>0</v>
      </c>
      <c r="AP171" s="292">
        <f t="shared" si="42"/>
        <v>0</v>
      </c>
      <c r="AQ171" s="292">
        <f t="shared" si="42"/>
        <v>0</v>
      </c>
    </row>
    <row r="174" spans="1:44" x14ac:dyDescent="0.3">
      <c r="A174" s="1" t="s">
        <v>331</v>
      </c>
      <c r="B174" t="s">
        <v>330</v>
      </c>
      <c r="C174" t="s">
        <v>220</v>
      </c>
      <c r="K174" s="292">
        <f t="shared" ref="K174:K179" si="45">+K77-K59</f>
        <v>0</v>
      </c>
      <c r="L174" s="292">
        <f t="shared" ref="L174:AQ174" si="46">+L77-L59</f>
        <v>0</v>
      </c>
      <c r="M174" s="292">
        <f t="shared" si="46"/>
        <v>0</v>
      </c>
      <c r="N174" s="292">
        <f t="shared" si="46"/>
        <v>0</v>
      </c>
      <c r="O174" s="292">
        <f t="shared" si="46"/>
        <v>0</v>
      </c>
      <c r="P174" s="292">
        <f t="shared" si="46"/>
        <v>0</v>
      </c>
      <c r="Q174" s="292">
        <f t="shared" si="46"/>
        <v>0</v>
      </c>
      <c r="R174" s="292">
        <f t="shared" si="46"/>
        <v>0</v>
      </c>
      <c r="S174" s="292">
        <f t="shared" si="46"/>
        <v>0</v>
      </c>
      <c r="T174" s="292">
        <f t="shared" si="46"/>
        <v>0</v>
      </c>
      <c r="U174" s="292">
        <f t="shared" si="46"/>
        <v>0</v>
      </c>
      <c r="V174" s="292">
        <f t="shared" si="46"/>
        <v>0</v>
      </c>
      <c r="W174" s="292">
        <f t="shared" si="46"/>
        <v>0</v>
      </c>
      <c r="X174" s="292">
        <f t="shared" si="46"/>
        <v>0</v>
      </c>
      <c r="Y174" s="292">
        <f t="shared" si="46"/>
        <v>0</v>
      </c>
      <c r="Z174" s="292">
        <f t="shared" si="46"/>
        <v>0</v>
      </c>
      <c r="AA174" s="292">
        <f t="shared" si="46"/>
        <v>0</v>
      </c>
      <c r="AB174" s="292">
        <f t="shared" si="46"/>
        <v>0</v>
      </c>
      <c r="AC174" s="292">
        <f t="shared" si="46"/>
        <v>0</v>
      </c>
      <c r="AD174" s="292">
        <f t="shared" si="46"/>
        <v>0</v>
      </c>
      <c r="AE174" s="292">
        <f t="shared" si="46"/>
        <v>0</v>
      </c>
      <c r="AF174" s="292">
        <f t="shared" si="46"/>
        <v>0</v>
      </c>
      <c r="AG174" s="292">
        <f t="shared" si="46"/>
        <v>0</v>
      </c>
      <c r="AH174" s="292">
        <f t="shared" si="46"/>
        <v>0</v>
      </c>
      <c r="AI174" s="292">
        <f t="shared" si="46"/>
        <v>0</v>
      </c>
      <c r="AJ174" s="292">
        <f t="shared" si="46"/>
        <v>0</v>
      </c>
      <c r="AK174" s="292">
        <f t="shared" si="46"/>
        <v>0</v>
      </c>
      <c r="AL174" s="292">
        <f t="shared" si="46"/>
        <v>0</v>
      </c>
      <c r="AM174" s="292">
        <f t="shared" si="46"/>
        <v>0</v>
      </c>
      <c r="AN174" s="292">
        <f t="shared" si="46"/>
        <v>0</v>
      </c>
      <c r="AO174" s="292">
        <f t="shared" si="46"/>
        <v>0</v>
      </c>
      <c r="AP174" s="292">
        <f t="shared" si="46"/>
        <v>0</v>
      </c>
      <c r="AQ174" s="292">
        <f t="shared" si="46"/>
        <v>0</v>
      </c>
      <c r="AR174" s="292"/>
    </row>
    <row r="175" spans="1:44" x14ac:dyDescent="0.3">
      <c r="C175" t="str">
        <f>+C60</f>
        <v>LU_FORCON</v>
      </c>
      <c r="K175" s="292">
        <f t="shared" si="45"/>
        <v>0</v>
      </c>
      <c r="L175" s="292">
        <f t="shared" ref="L175:AQ178" si="47">+L78-L60</f>
        <v>0</v>
      </c>
      <c r="M175" s="292">
        <f t="shared" si="47"/>
        <v>0</v>
      </c>
      <c r="N175" s="292">
        <f t="shared" si="47"/>
        <v>0</v>
      </c>
      <c r="O175" s="292">
        <f t="shared" si="47"/>
        <v>0</v>
      </c>
      <c r="P175" s="292">
        <f t="shared" si="47"/>
        <v>0</v>
      </c>
      <c r="Q175" s="292">
        <f t="shared" si="47"/>
        <v>0</v>
      </c>
      <c r="R175" s="292">
        <f t="shared" si="47"/>
        <v>0</v>
      </c>
      <c r="S175" s="292">
        <f t="shared" si="47"/>
        <v>0</v>
      </c>
      <c r="T175" s="292">
        <f t="shared" si="47"/>
        <v>0</v>
      </c>
      <c r="U175" s="292">
        <f t="shared" si="47"/>
        <v>0</v>
      </c>
      <c r="V175" s="292">
        <f t="shared" si="47"/>
        <v>0</v>
      </c>
      <c r="W175" s="292">
        <f t="shared" si="47"/>
        <v>0</v>
      </c>
      <c r="X175" s="292">
        <f t="shared" si="47"/>
        <v>0</v>
      </c>
      <c r="Y175" s="292">
        <f t="shared" si="47"/>
        <v>0</v>
      </c>
      <c r="Z175" s="292">
        <f t="shared" si="47"/>
        <v>0</v>
      </c>
      <c r="AA175" s="292">
        <f t="shared" si="47"/>
        <v>0</v>
      </c>
      <c r="AB175" s="292">
        <f t="shared" si="47"/>
        <v>0</v>
      </c>
      <c r="AC175" s="292">
        <f t="shared" si="47"/>
        <v>0</v>
      </c>
      <c r="AD175" s="292">
        <f t="shared" si="47"/>
        <v>0</v>
      </c>
      <c r="AE175" s="292">
        <f t="shared" si="47"/>
        <v>0</v>
      </c>
      <c r="AF175" s="292">
        <f t="shared" si="47"/>
        <v>0</v>
      </c>
      <c r="AG175" s="292">
        <f t="shared" si="47"/>
        <v>0</v>
      </c>
      <c r="AH175" s="292">
        <f t="shared" si="47"/>
        <v>0</v>
      </c>
      <c r="AI175" s="292">
        <f t="shared" si="47"/>
        <v>0</v>
      </c>
      <c r="AJ175" s="292">
        <f t="shared" si="47"/>
        <v>0</v>
      </c>
      <c r="AK175" s="292">
        <f t="shared" si="47"/>
        <v>0</v>
      </c>
      <c r="AL175" s="292">
        <f t="shared" si="47"/>
        <v>0</v>
      </c>
      <c r="AM175" s="292">
        <f t="shared" si="47"/>
        <v>0</v>
      </c>
      <c r="AN175" s="292">
        <f t="shared" si="47"/>
        <v>0</v>
      </c>
      <c r="AO175" s="292">
        <f t="shared" si="47"/>
        <v>0</v>
      </c>
      <c r="AP175" s="292">
        <f t="shared" si="47"/>
        <v>0</v>
      </c>
      <c r="AQ175" s="292">
        <f t="shared" si="47"/>
        <v>0</v>
      </c>
    </row>
    <row r="176" spans="1:44" x14ac:dyDescent="0.3">
      <c r="C176" t="str">
        <f>+C61</f>
        <v>LU_FORLAT</v>
      </c>
      <c r="K176" s="292">
        <f t="shared" si="45"/>
        <v>0</v>
      </c>
      <c r="L176" s="292">
        <f t="shared" ref="L176:Z176" si="48">+L79-L61</f>
        <v>0</v>
      </c>
      <c r="M176" s="292">
        <f t="shared" si="48"/>
        <v>0</v>
      </c>
      <c r="N176" s="292">
        <f t="shared" si="48"/>
        <v>0</v>
      </c>
      <c r="O176" s="292">
        <f t="shared" si="48"/>
        <v>0</v>
      </c>
      <c r="P176" s="292">
        <f t="shared" si="48"/>
        <v>0</v>
      </c>
      <c r="Q176" s="292">
        <f t="shared" si="48"/>
        <v>0</v>
      </c>
      <c r="R176" s="292">
        <f t="shared" si="48"/>
        <v>0</v>
      </c>
      <c r="S176" s="292">
        <f t="shared" si="48"/>
        <v>4.4408920985006262E-15</v>
      </c>
      <c r="T176" s="292">
        <f t="shared" si="48"/>
        <v>0</v>
      </c>
      <c r="U176" s="292">
        <f t="shared" si="48"/>
        <v>0</v>
      </c>
      <c r="V176" s="292">
        <f t="shared" si="48"/>
        <v>0</v>
      </c>
      <c r="W176" s="292">
        <f t="shared" si="48"/>
        <v>0</v>
      </c>
      <c r="X176" s="292">
        <f t="shared" si="48"/>
        <v>0</v>
      </c>
      <c r="Y176" s="292">
        <f t="shared" si="48"/>
        <v>0</v>
      </c>
      <c r="Z176" s="292">
        <f t="shared" si="48"/>
        <v>0</v>
      </c>
      <c r="AA176" s="292">
        <f t="shared" si="47"/>
        <v>0</v>
      </c>
      <c r="AB176" s="292">
        <f t="shared" si="47"/>
        <v>0</v>
      </c>
      <c r="AC176" s="292">
        <f t="shared" si="47"/>
        <v>0</v>
      </c>
      <c r="AD176" s="292">
        <f t="shared" si="47"/>
        <v>0</v>
      </c>
      <c r="AE176" s="292">
        <f t="shared" si="47"/>
        <v>0</v>
      </c>
      <c r="AF176" s="292">
        <f t="shared" si="47"/>
        <v>0</v>
      </c>
      <c r="AG176" s="292">
        <f t="shared" si="47"/>
        <v>0</v>
      </c>
      <c r="AH176" s="292">
        <f t="shared" si="47"/>
        <v>0</v>
      </c>
      <c r="AI176" s="292">
        <f t="shared" si="47"/>
        <v>0</v>
      </c>
      <c r="AJ176" s="292">
        <f t="shared" si="47"/>
        <v>0</v>
      </c>
      <c r="AK176" s="292">
        <f t="shared" si="47"/>
        <v>0</v>
      </c>
      <c r="AL176" s="292">
        <f t="shared" si="47"/>
        <v>0</v>
      </c>
      <c r="AM176" s="292">
        <f t="shared" si="47"/>
        <v>0</v>
      </c>
      <c r="AN176" s="292">
        <f t="shared" si="47"/>
        <v>0</v>
      </c>
      <c r="AO176" s="292">
        <f t="shared" si="47"/>
        <v>0</v>
      </c>
      <c r="AP176" s="292">
        <f t="shared" si="47"/>
        <v>0</v>
      </c>
      <c r="AQ176" s="292">
        <f t="shared" si="47"/>
        <v>0</v>
      </c>
    </row>
    <row r="177" spans="1:43" x14ac:dyDescent="0.3">
      <c r="C177" t="str">
        <f>+C62</f>
        <v>LU_FORDEC</v>
      </c>
      <c r="K177" s="292">
        <f t="shared" si="45"/>
        <v>0</v>
      </c>
      <c r="L177" s="292">
        <f t="shared" si="47"/>
        <v>0</v>
      </c>
      <c r="M177" s="292">
        <f t="shared" si="47"/>
        <v>0</v>
      </c>
      <c r="N177" s="292">
        <f t="shared" si="47"/>
        <v>0</v>
      </c>
      <c r="O177" s="292">
        <f t="shared" si="47"/>
        <v>0</v>
      </c>
      <c r="P177" s="292">
        <f t="shared" si="47"/>
        <v>0</v>
      </c>
      <c r="Q177" s="292">
        <f t="shared" si="47"/>
        <v>0</v>
      </c>
      <c r="R177" s="292">
        <f t="shared" si="47"/>
        <v>0</v>
      </c>
      <c r="S177" s="292">
        <f t="shared" si="47"/>
        <v>0</v>
      </c>
      <c r="T177" s="292">
        <f t="shared" si="47"/>
        <v>0</v>
      </c>
      <c r="U177" s="292">
        <f t="shared" si="47"/>
        <v>0</v>
      </c>
      <c r="V177" s="292">
        <f t="shared" si="47"/>
        <v>0</v>
      </c>
      <c r="W177" s="292">
        <f t="shared" si="47"/>
        <v>0</v>
      </c>
      <c r="X177" s="292">
        <f t="shared" si="47"/>
        <v>0</v>
      </c>
      <c r="Y177" s="292">
        <f t="shared" si="47"/>
        <v>0</v>
      </c>
      <c r="Z177" s="292">
        <f t="shared" si="47"/>
        <v>0</v>
      </c>
      <c r="AA177" s="292">
        <f t="shared" si="47"/>
        <v>0</v>
      </c>
      <c r="AB177" s="292">
        <f t="shared" si="47"/>
        <v>0</v>
      </c>
      <c r="AC177" s="292">
        <f t="shared" si="47"/>
        <v>0</v>
      </c>
      <c r="AD177" s="292">
        <f t="shared" si="47"/>
        <v>0</v>
      </c>
      <c r="AE177" s="292">
        <f t="shared" si="47"/>
        <v>0</v>
      </c>
      <c r="AF177" s="292">
        <f t="shared" si="47"/>
        <v>0</v>
      </c>
      <c r="AG177" s="292">
        <f t="shared" si="47"/>
        <v>0</v>
      </c>
      <c r="AH177" s="292">
        <f t="shared" si="47"/>
        <v>0</v>
      </c>
      <c r="AI177" s="292">
        <f t="shared" si="47"/>
        <v>0</v>
      </c>
      <c r="AJ177" s="292">
        <f t="shared" si="47"/>
        <v>0</v>
      </c>
      <c r="AK177" s="292">
        <f t="shared" si="47"/>
        <v>0</v>
      </c>
      <c r="AL177" s="292">
        <f t="shared" si="47"/>
        <v>0</v>
      </c>
      <c r="AM177" s="292">
        <f t="shared" si="47"/>
        <v>0</v>
      </c>
      <c r="AN177" s="292">
        <f t="shared" si="47"/>
        <v>0</v>
      </c>
      <c r="AO177" s="292">
        <f t="shared" si="47"/>
        <v>0</v>
      </c>
      <c r="AP177" s="292">
        <f t="shared" si="47"/>
        <v>0</v>
      </c>
      <c r="AQ177" s="292">
        <f t="shared" si="47"/>
        <v>0</v>
      </c>
    </row>
    <row r="178" spans="1:43" x14ac:dyDescent="0.3">
      <c r="C178" t="str">
        <f>+C63</f>
        <v>LU_FORMAN</v>
      </c>
      <c r="K178" s="292">
        <f t="shared" si="45"/>
        <v>0</v>
      </c>
      <c r="L178" s="292">
        <f t="shared" si="47"/>
        <v>0</v>
      </c>
      <c r="M178" s="292">
        <f t="shared" si="47"/>
        <v>0</v>
      </c>
      <c r="N178" s="292">
        <f t="shared" si="47"/>
        <v>0</v>
      </c>
      <c r="O178" s="292">
        <f t="shared" si="47"/>
        <v>0</v>
      </c>
      <c r="P178" s="292">
        <f t="shared" si="47"/>
        <v>0</v>
      </c>
      <c r="Q178" s="292">
        <f t="shared" si="47"/>
        <v>0</v>
      </c>
      <c r="R178" s="292">
        <f t="shared" si="47"/>
        <v>0</v>
      </c>
      <c r="S178" s="292">
        <f t="shared" si="47"/>
        <v>0</v>
      </c>
      <c r="T178" s="292">
        <f t="shared" si="47"/>
        <v>0</v>
      </c>
      <c r="U178" s="292">
        <f t="shared" si="47"/>
        <v>0</v>
      </c>
      <c r="V178" s="292">
        <f t="shared" si="47"/>
        <v>0</v>
      </c>
      <c r="W178" s="292">
        <f t="shared" si="47"/>
        <v>0</v>
      </c>
      <c r="X178" s="292">
        <f t="shared" si="47"/>
        <v>0</v>
      </c>
      <c r="Y178" s="292">
        <f t="shared" si="47"/>
        <v>0</v>
      </c>
      <c r="Z178" s="292">
        <f t="shared" si="47"/>
        <v>0</v>
      </c>
      <c r="AA178" s="292">
        <f t="shared" si="47"/>
        <v>0</v>
      </c>
      <c r="AB178" s="292">
        <f t="shared" si="47"/>
        <v>0</v>
      </c>
      <c r="AC178" s="292">
        <f t="shared" si="47"/>
        <v>0</v>
      </c>
      <c r="AD178" s="292">
        <f t="shared" si="47"/>
        <v>0</v>
      </c>
      <c r="AE178" s="292">
        <f t="shared" si="47"/>
        <v>0</v>
      </c>
      <c r="AF178" s="292">
        <f t="shared" si="47"/>
        <v>0</v>
      </c>
      <c r="AG178" s="292">
        <f t="shared" si="47"/>
        <v>0</v>
      </c>
      <c r="AH178" s="292">
        <f t="shared" si="47"/>
        <v>0</v>
      </c>
      <c r="AI178" s="292">
        <f t="shared" si="47"/>
        <v>0</v>
      </c>
      <c r="AJ178" s="292">
        <f t="shared" si="47"/>
        <v>0</v>
      </c>
      <c r="AK178" s="292">
        <f t="shared" si="47"/>
        <v>0</v>
      </c>
      <c r="AL178" s="292">
        <f t="shared" si="47"/>
        <v>0</v>
      </c>
      <c r="AM178" s="292">
        <f t="shared" si="47"/>
        <v>0</v>
      </c>
      <c r="AN178" s="292">
        <f t="shared" si="47"/>
        <v>0</v>
      </c>
      <c r="AO178" s="292">
        <f t="shared" si="47"/>
        <v>0</v>
      </c>
      <c r="AP178" s="292">
        <f t="shared" si="47"/>
        <v>0</v>
      </c>
      <c r="AQ178" s="292">
        <f t="shared" si="47"/>
        <v>0</v>
      </c>
    </row>
    <row r="179" spans="1:43" x14ac:dyDescent="0.3">
      <c r="C179" t="str">
        <f>+C64</f>
        <v>LU_FORMIX</v>
      </c>
      <c r="K179" s="292">
        <f t="shared" si="45"/>
        <v>0</v>
      </c>
      <c r="L179" s="292">
        <f t="shared" ref="L179:AQ179" si="49">+L82-L64</f>
        <v>0</v>
      </c>
      <c r="M179" s="292">
        <f t="shared" si="49"/>
        <v>0</v>
      </c>
      <c r="N179" s="292">
        <f t="shared" si="49"/>
        <v>0</v>
      </c>
      <c r="O179" s="292">
        <f t="shared" si="49"/>
        <v>0</v>
      </c>
      <c r="P179" s="292">
        <f t="shared" si="49"/>
        <v>0</v>
      </c>
      <c r="Q179" s="292">
        <f t="shared" si="49"/>
        <v>0</v>
      </c>
      <c r="R179" s="292">
        <f t="shared" si="49"/>
        <v>0</v>
      </c>
      <c r="S179" s="292">
        <f t="shared" si="49"/>
        <v>0</v>
      </c>
      <c r="T179" s="292">
        <f t="shared" si="49"/>
        <v>0</v>
      </c>
      <c r="U179" s="292">
        <f t="shared" si="49"/>
        <v>0</v>
      </c>
      <c r="V179" s="292">
        <f t="shared" si="49"/>
        <v>0</v>
      </c>
      <c r="W179" s="292">
        <f t="shared" si="49"/>
        <v>0</v>
      </c>
      <c r="X179" s="292">
        <f t="shared" si="49"/>
        <v>0</v>
      </c>
      <c r="Y179" s="292">
        <f t="shared" si="49"/>
        <v>0</v>
      </c>
      <c r="Z179" s="292">
        <f t="shared" si="49"/>
        <v>0</v>
      </c>
      <c r="AA179" s="292">
        <f t="shared" si="49"/>
        <v>0</v>
      </c>
      <c r="AB179" s="292">
        <f t="shared" si="49"/>
        <v>0</v>
      </c>
      <c r="AC179" s="292">
        <f t="shared" si="49"/>
        <v>0</v>
      </c>
      <c r="AD179" s="292">
        <f t="shared" si="49"/>
        <v>0</v>
      </c>
      <c r="AE179" s="292">
        <f t="shared" si="49"/>
        <v>0</v>
      </c>
      <c r="AF179" s="292">
        <f t="shared" si="49"/>
        <v>0</v>
      </c>
      <c r="AG179" s="292">
        <f t="shared" si="49"/>
        <v>0</v>
      </c>
      <c r="AH179" s="292">
        <f t="shared" si="49"/>
        <v>0</v>
      </c>
      <c r="AI179" s="292">
        <f t="shared" si="49"/>
        <v>0</v>
      </c>
      <c r="AJ179" s="292">
        <f t="shared" si="49"/>
        <v>0</v>
      </c>
      <c r="AK179" s="292">
        <f t="shared" si="49"/>
        <v>0</v>
      </c>
      <c r="AL179" s="292">
        <f t="shared" si="49"/>
        <v>0</v>
      </c>
      <c r="AM179" s="292">
        <f t="shared" si="49"/>
        <v>0</v>
      </c>
      <c r="AN179" s="292">
        <f t="shared" si="49"/>
        <v>0</v>
      </c>
      <c r="AO179" s="292">
        <f t="shared" si="49"/>
        <v>0</v>
      </c>
      <c r="AP179" s="292">
        <f t="shared" si="49"/>
        <v>0</v>
      </c>
      <c r="AQ179" s="292">
        <f t="shared" si="49"/>
        <v>0</v>
      </c>
    </row>
    <row r="182" spans="1:43" x14ac:dyDescent="0.3">
      <c r="A182" s="295" t="s">
        <v>332</v>
      </c>
      <c r="B182" s="296" t="s">
        <v>333</v>
      </c>
      <c r="C182" s="296" t="s">
        <v>220</v>
      </c>
      <c r="D182" s="296"/>
      <c r="E182" s="296"/>
      <c r="F182" s="296"/>
      <c r="G182" s="296"/>
      <c r="H182" s="296"/>
      <c r="I182" s="296"/>
      <c r="J182" s="296"/>
      <c r="K182" s="297">
        <f>+K59-K23</f>
        <v>0</v>
      </c>
      <c r="L182" s="297">
        <f t="shared" ref="L182:AQ182" si="50">+L59-L23</f>
        <v>0</v>
      </c>
      <c r="M182" s="297">
        <f t="shared" si="50"/>
        <v>0</v>
      </c>
      <c r="N182" s="297">
        <f t="shared" si="50"/>
        <v>0</v>
      </c>
      <c r="O182" s="297">
        <f t="shared" si="50"/>
        <v>0</v>
      </c>
      <c r="P182" s="297">
        <f t="shared" si="50"/>
        <v>0</v>
      </c>
      <c r="Q182" s="297">
        <f t="shared" si="50"/>
        <v>0</v>
      </c>
      <c r="R182" s="297">
        <f t="shared" si="50"/>
        <v>0</v>
      </c>
      <c r="S182" s="297">
        <f t="shared" si="50"/>
        <v>-3.3249657021546836E-2</v>
      </c>
      <c r="T182" s="297">
        <f t="shared" si="50"/>
        <v>-3.5203607228872974E-2</v>
      </c>
      <c r="U182" s="297">
        <f t="shared" si="50"/>
        <v>-3.71564732930314E-2</v>
      </c>
      <c r="V182" s="297">
        <f t="shared" si="50"/>
        <v>-3.9108844764033562E-2</v>
      </c>
      <c r="W182" s="297">
        <f t="shared" si="50"/>
        <v>-4.106013209186804E-2</v>
      </c>
      <c r="X182" s="297">
        <f t="shared" si="50"/>
        <v>-4.3010335276534778E-2</v>
      </c>
      <c r="Y182" s="297">
        <f t="shared" si="50"/>
        <v>-4.4959454318033859E-2</v>
      </c>
      <c r="Z182" s="297">
        <f t="shared" si="50"/>
        <v>-4.6907489216365256E-2</v>
      </c>
      <c r="AA182" s="297">
        <f t="shared" si="50"/>
        <v>-4.8854439971528912E-2</v>
      </c>
      <c r="AB182" s="297">
        <f t="shared" si="50"/>
        <v>-5.0800306583524885E-2</v>
      </c>
      <c r="AC182" s="297">
        <f t="shared" si="50"/>
        <v>-5.2745678602364593E-2</v>
      </c>
      <c r="AD182" s="297">
        <f t="shared" si="50"/>
        <v>-5.4689966478036617E-2</v>
      </c>
      <c r="AE182" s="297">
        <f t="shared" si="50"/>
        <v>-5.6633170210540956E-2</v>
      </c>
      <c r="AF182" s="297">
        <f t="shared" si="50"/>
        <v>-5.8575289799877556E-2</v>
      </c>
      <c r="AG182" s="297">
        <f t="shared" si="50"/>
        <v>-6.0516325246046471E-2</v>
      </c>
      <c r="AH182" s="297">
        <f t="shared" si="50"/>
        <v>-6.245686609905915E-2</v>
      </c>
      <c r="AI182" s="297">
        <f t="shared" si="50"/>
        <v>-6.4396322808904116E-2</v>
      </c>
      <c r="AJ182" s="297">
        <f t="shared" si="50"/>
        <v>-6.6334695375581398E-2</v>
      </c>
      <c r="AK182" s="297">
        <f t="shared" si="50"/>
        <v>-6.8271983799090968E-2</v>
      </c>
      <c r="AL182" s="297">
        <f t="shared" si="50"/>
        <v>-7.0208777629444247E-2</v>
      </c>
      <c r="AM182" s="297">
        <f t="shared" si="50"/>
        <v>-7.2144487316629868E-2</v>
      </c>
      <c r="AN182" s="297">
        <f t="shared" si="50"/>
        <v>-7.4079702410659226E-2</v>
      </c>
      <c r="AO182" s="297">
        <f t="shared" si="50"/>
        <v>-7.6013833361520872E-2</v>
      </c>
      <c r="AP182" s="297">
        <f t="shared" si="50"/>
        <v>-7.7946880169214805E-2</v>
      </c>
      <c r="AQ182" s="297">
        <f t="shared" si="50"/>
        <v>-7.9879472315939976E-2</v>
      </c>
    </row>
    <row r="183" spans="1:43" x14ac:dyDescent="0.3">
      <c r="A183" s="295"/>
      <c r="B183" s="296"/>
      <c r="C183" s="296" t="str">
        <f>+C60</f>
        <v>LU_FORCON</v>
      </c>
      <c r="D183" s="296"/>
      <c r="E183" s="296"/>
      <c r="F183" s="296"/>
      <c r="G183" s="296"/>
      <c r="H183" s="296"/>
      <c r="I183" s="296"/>
      <c r="J183" s="296"/>
      <c r="K183" s="297">
        <f>+K60-K24</f>
        <v>0</v>
      </c>
      <c r="L183" s="297">
        <f t="shared" ref="L183:AQ183" si="51">+L60-L24</f>
        <v>0</v>
      </c>
      <c r="M183" s="297">
        <f t="shared" si="51"/>
        <v>0</v>
      </c>
      <c r="N183" s="297">
        <f t="shared" si="51"/>
        <v>0</v>
      </c>
      <c r="O183" s="297">
        <f t="shared" si="51"/>
        <v>0</v>
      </c>
      <c r="P183" s="297">
        <f t="shared" si="51"/>
        <v>0</v>
      </c>
      <c r="Q183" s="297">
        <f t="shared" si="51"/>
        <v>0</v>
      </c>
      <c r="R183" s="297">
        <f t="shared" si="51"/>
        <v>0</v>
      </c>
      <c r="S183" s="297">
        <f t="shared" si="51"/>
        <v>-3.1001596172399948E-2</v>
      </c>
      <c r="T183" s="297">
        <f t="shared" si="51"/>
        <v>-3.2149170378320102E-2</v>
      </c>
      <c r="U183" s="297">
        <f t="shared" si="51"/>
        <v>-3.3288988589573743E-2</v>
      </c>
      <c r="V183" s="297">
        <f t="shared" si="51"/>
        <v>-3.4425268465673398E-2</v>
      </c>
      <c r="W183" s="297">
        <f t="shared" si="51"/>
        <v>-3.5553792347106539E-2</v>
      </c>
      <c r="X183" s="297">
        <f t="shared" si="51"/>
        <v>-3.6674560233872944E-2</v>
      </c>
      <c r="Y183" s="297">
        <f t="shared" si="51"/>
        <v>-3.7787572125972835E-2</v>
      </c>
      <c r="Z183" s="297">
        <f t="shared" si="51"/>
        <v>-3.889282802340599E-2</v>
      </c>
      <c r="AA183" s="297">
        <f t="shared" si="51"/>
        <v>-3.9990327926172631E-2</v>
      </c>
      <c r="AB183" s="297">
        <f t="shared" si="51"/>
        <v>-4.1080071834272536E-2</v>
      </c>
      <c r="AC183" s="297">
        <f t="shared" si="51"/>
        <v>-4.2166277407218455E-2</v>
      </c>
      <c r="AD183" s="297">
        <f t="shared" si="51"/>
        <v>-4.3244726985497861E-2</v>
      </c>
      <c r="AE183" s="297">
        <f t="shared" si="51"/>
        <v>-4.4315420569110753E-2</v>
      </c>
      <c r="AF183" s="297">
        <f t="shared" si="51"/>
        <v>-4.5378358158056686E-2</v>
      </c>
      <c r="AG183" s="297">
        <f t="shared" si="51"/>
        <v>-4.6433539752336328E-2</v>
      </c>
      <c r="AH183" s="297">
        <f t="shared" si="51"/>
        <v>-4.7485183011461762E-2</v>
      </c>
      <c r="AI183" s="297">
        <f t="shared" si="51"/>
        <v>-4.8529070275920683E-2</v>
      </c>
      <c r="AJ183" s="297">
        <f t="shared" si="51"/>
        <v>-4.9565201545713089E-2</v>
      </c>
      <c r="AK183" s="297">
        <f t="shared" si="51"/>
        <v>-5.0593576820838759E-2</v>
      </c>
      <c r="AL183" s="297">
        <f t="shared" si="51"/>
        <v>-5.1618413760810444E-2</v>
      </c>
      <c r="AM183" s="297">
        <f t="shared" si="51"/>
        <v>-5.2635494706115615E-2</v>
      </c>
      <c r="AN183" s="297">
        <f t="shared" si="51"/>
        <v>-5.3649037316267023E-2</v>
      </c>
      <c r="AO183" s="297">
        <f t="shared" si="51"/>
        <v>-5.4654823931751695E-2</v>
      </c>
      <c r="AP183" s="297">
        <f t="shared" si="51"/>
        <v>-5.5652854552569408E-2</v>
      </c>
      <c r="AQ183" s="297">
        <f t="shared" si="51"/>
        <v>-5.6647632514371438E-2</v>
      </c>
    </row>
    <row r="184" spans="1:43" x14ac:dyDescent="0.3">
      <c r="A184" s="295"/>
      <c r="B184" s="296"/>
      <c r="C184" s="296" t="str">
        <f t="shared" ref="C184:C187" si="52">+C61</f>
        <v>LU_FORLAT</v>
      </c>
      <c r="D184" s="296"/>
      <c r="E184" s="296"/>
      <c r="F184" s="296"/>
      <c r="G184" s="296"/>
      <c r="H184" s="296"/>
      <c r="I184" s="296"/>
      <c r="J184" s="296"/>
      <c r="K184" s="297">
        <f t="shared" ref="K184:Z187" si="53">+K61-K25</f>
        <v>0</v>
      </c>
      <c r="L184" s="297">
        <f t="shared" si="53"/>
        <v>0</v>
      </c>
      <c r="M184" s="297">
        <f t="shared" si="53"/>
        <v>0</v>
      </c>
      <c r="N184" s="297">
        <f t="shared" si="53"/>
        <v>0</v>
      </c>
      <c r="O184" s="297">
        <f t="shared" si="53"/>
        <v>0</v>
      </c>
      <c r="P184" s="297">
        <f t="shared" si="53"/>
        <v>0</v>
      </c>
      <c r="Q184" s="297">
        <f t="shared" si="53"/>
        <v>0</v>
      </c>
      <c r="R184" s="297">
        <f t="shared" si="53"/>
        <v>0</v>
      </c>
      <c r="S184" s="297">
        <f t="shared" si="53"/>
        <v>0.10372828013569757</v>
      </c>
      <c r="T184" s="297">
        <f t="shared" si="53"/>
        <v>0.11003159894380143</v>
      </c>
      <c r="U184" s="297">
        <f t="shared" si="53"/>
        <v>0.116346851038168</v>
      </c>
      <c r="V184" s="297">
        <f t="shared" si="53"/>
        <v>0.12266754717525563</v>
      </c>
      <c r="W184" s="297">
        <f t="shared" si="53"/>
        <v>0.12900017659861041</v>
      </c>
      <c r="X184" s="297">
        <f t="shared" si="53"/>
        <v>0.13534473930823365</v>
      </c>
      <c r="Y184" s="297">
        <f t="shared" si="53"/>
        <v>0.14170123530412448</v>
      </c>
      <c r="Z184" s="297">
        <f t="shared" si="53"/>
        <v>0.1480696645862829</v>
      </c>
      <c r="AA184" s="297">
        <f t="shared" ref="AA184:AQ184" si="54">+AA61-AA25</f>
        <v>0.15445002715470935</v>
      </c>
      <c r="AB184" s="297">
        <f t="shared" si="54"/>
        <v>0.16084232300940338</v>
      </c>
      <c r="AC184" s="297">
        <f t="shared" si="54"/>
        <v>0.16724006290681803</v>
      </c>
      <c r="AD184" s="297">
        <f t="shared" si="54"/>
        <v>0.17364973609050027</v>
      </c>
      <c r="AE184" s="297">
        <f t="shared" si="54"/>
        <v>0.1800713425604501</v>
      </c>
      <c r="AF184" s="297">
        <f t="shared" si="54"/>
        <v>0.1865048823166684</v>
      </c>
      <c r="AG184" s="297">
        <f t="shared" si="54"/>
        <v>0.19295035535915384</v>
      </c>
      <c r="AH184" s="297">
        <f t="shared" si="54"/>
        <v>0.1994012724443599</v>
      </c>
      <c r="AI184" s="297">
        <f t="shared" si="54"/>
        <v>0.20586412281583399</v>
      </c>
      <c r="AJ184" s="297">
        <f t="shared" si="54"/>
        <v>0.21233890647357523</v>
      </c>
      <c r="AK184" s="297">
        <f t="shared" si="54"/>
        <v>0.21882562341758494</v>
      </c>
      <c r="AL184" s="297">
        <f t="shared" si="54"/>
        <v>0.22531778440431482</v>
      </c>
      <c r="AM184" s="297">
        <f t="shared" si="54"/>
        <v>0.2318218786773123</v>
      </c>
      <c r="AN184" s="297">
        <f t="shared" si="54"/>
        <v>0.23833141699302951</v>
      </c>
      <c r="AO184" s="297">
        <f t="shared" si="54"/>
        <v>0.24485288859501519</v>
      </c>
      <c r="AP184" s="297">
        <f t="shared" si="54"/>
        <v>0.25138629348326891</v>
      </c>
      <c r="AQ184" s="297">
        <f t="shared" si="54"/>
        <v>0.25792470287614622</v>
      </c>
    </row>
    <row r="185" spans="1:43" x14ac:dyDescent="0.3">
      <c r="A185" s="295"/>
      <c r="B185" s="296"/>
      <c r="C185" s="296" t="str">
        <f t="shared" si="52"/>
        <v>LU_FORDEC</v>
      </c>
      <c r="D185" s="296"/>
      <c r="E185" s="296"/>
      <c r="F185" s="296"/>
      <c r="G185" s="296"/>
      <c r="H185" s="296"/>
      <c r="I185" s="296"/>
      <c r="J185" s="296"/>
      <c r="K185" s="297">
        <f t="shared" si="53"/>
        <v>0</v>
      </c>
      <c r="L185" s="297">
        <f t="shared" ref="L185:Z185" si="55">+L62-L26</f>
        <v>0</v>
      </c>
      <c r="M185" s="297">
        <f t="shared" si="55"/>
        <v>0</v>
      </c>
      <c r="N185" s="297">
        <f t="shared" si="55"/>
        <v>0</v>
      </c>
      <c r="O185" s="297">
        <f t="shared" si="55"/>
        <v>0</v>
      </c>
      <c r="P185" s="297">
        <f t="shared" si="55"/>
        <v>0</v>
      </c>
      <c r="Q185" s="297">
        <f t="shared" si="55"/>
        <v>0</v>
      </c>
      <c r="R185" s="297">
        <f t="shared" si="55"/>
        <v>0</v>
      </c>
      <c r="S185" s="297">
        <f t="shared" si="55"/>
        <v>-2.0453214924792573E-2</v>
      </c>
      <c r="T185" s="297">
        <f t="shared" si="55"/>
        <v>-2.166041009689379E-2</v>
      </c>
      <c r="U185" s="297">
        <f t="shared" si="55"/>
        <v>-2.2863289248720498E-2</v>
      </c>
      <c r="V185" s="297">
        <f t="shared" si="55"/>
        <v>-2.4064199404058684E-2</v>
      </c>
      <c r="W185" s="297">
        <f t="shared" si="55"/>
        <v>-2.5260793539122139E-2</v>
      </c>
      <c r="X185" s="297">
        <f t="shared" si="55"/>
        <v>-2.6453071653910865E-2</v>
      </c>
      <c r="Y185" s="297">
        <f t="shared" si="55"/>
        <v>-2.7641033748424859E-2</v>
      </c>
      <c r="Z185" s="297">
        <f t="shared" si="55"/>
        <v>-2.8824679822664234E-2</v>
      </c>
      <c r="AA185" s="297">
        <f t="shared" ref="AA185:AQ185" si="56">+AA62-AA26</f>
        <v>-3.0004009876628879E-2</v>
      </c>
      <c r="AB185" s="297">
        <f t="shared" si="56"/>
        <v>-3.1179023910318793E-2</v>
      </c>
      <c r="AC185" s="297">
        <f t="shared" si="56"/>
        <v>-3.2352068947520185E-2</v>
      </c>
      <c r="AD185" s="297">
        <f t="shared" si="56"/>
        <v>-3.3520797964446958E-2</v>
      </c>
      <c r="AE185" s="297">
        <f t="shared" si="56"/>
        <v>-3.4685210961099E-2</v>
      </c>
      <c r="AF185" s="297">
        <f t="shared" si="56"/>
        <v>-3.5845307937476312E-2</v>
      </c>
      <c r="AG185" s="297">
        <f t="shared" si="56"/>
        <v>-3.7001088893578893E-2</v>
      </c>
      <c r="AH185" s="297">
        <f t="shared" si="56"/>
        <v>-3.8154900853193063E-2</v>
      </c>
      <c r="AI185" s="297">
        <f t="shared" si="56"/>
        <v>-3.9304396792532503E-2</v>
      </c>
      <c r="AJ185" s="297">
        <f t="shared" si="56"/>
        <v>-4.0449576711597324E-2</v>
      </c>
      <c r="AK185" s="297">
        <f t="shared" si="56"/>
        <v>-4.1590440610387414E-2</v>
      </c>
      <c r="AL185" s="297">
        <f t="shared" si="56"/>
        <v>-4.2729335512688871E-2</v>
      </c>
      <c r="AM185" s="297">
        <f t="shared" si="56"/>
        <v>-4.3863914394715819E-2</v>
      </c>
      <c r="AN185" s="297">
        <f t="shared" si="56"/>
        <v>-4.4996524280254357E-2</v>
      </c>
      <c r="AO185" s="297">
        <f t="shared" si="56"/>
        <v>-4.6124818145518054E-2</v>
      </c>
      <c r="AP185" s="297">
        <f t="shared" si="56"/>
        <v>-4.7248795990506909E-2</v>
      </c>
      <c r="AQ185" s="297">
        <f t="shared" si="56"/>
        <v>-4.8370963810752121E-2</v>
      </c>
    </row>
    <row r="186" spans="1:43" x14ac:dyDescent="0.3">
      <c r="A186" s="295"/>
      <c r="B186" s="296"/>
      <c r="C186" s="296" t="str">
        <f t="shared" si="52"/>
        <v>LU_FORMAN</v>
      </c>
      <c r="D186" s="296"/>
      <c r="E186" s="296"/>
      <c r="F186" s="296"/>
      <c r="G186" s="296"/>
      <c r="H186" s="296"/>
      <c r="I186" s="296"/>
      <c r="J186" s="296"/>
      <c r="K186" s="297">
        <f t="shared" si="53"/>
        <v>0</v>
      </c>
      <c r="L186" s="297">
        <f t="shared" si="53"/>
        <v>0</v>
      </c>
      <c r="M186" s="297">
        <f t="shared" si="53"/>
        <v>0</v>
      </c>
      <c r="N186" s="297">
        <f t="shared" si="53"/>
        <v>0</v>
      </c>
      <c r="O186" s="297">
        <f t="shared" si="53"/>
        <v>0</v>
      </c>
      <c r="P186" s="297">
        <f t="shared" si="53"/>
        <v>0</v>
      </c>
      <c r="Q186" s="297">
        <f t="shared" si="53"/>
        <v>0</v>
      </c>
      <c r="R186" s="297">
        <f t="shared" si="53"/>
        <v>0</v>
      </c>
      <c r="S186" s="297">
        <f t="shared" si="53"/>
        <v>-2.6918552723870989E-3</v>
      </c>
      <c r="T186" s="297">
        <f t="shared" si="53"/>
        <v>-2.7983502802755647E-3</v>
      </c>
      <c r="U186" s="297">
        <f t="shared" si="53"/>
        <v>-2.9045909522625799E-3</v>
      </c>
      <c r="V186" s="297">
        <f t="shared" si="53"/>
        <v>-3.0107155945590519E-3</v>
      </c>
      <c r="W186" s="297">
        <f t="shared" si="53"/>
        <v>-3.1165859009540664E-3</v>
      </c>
      <c r="X186" s="297">
        <f t="shared" si="53"/>
        <v>-3.2222018714476233E-3</v>
      </c>
      <c r="Y186" s="297">
        <f t="shared" si="53"/>
        <v>-3.3275635060397296E-3</v>
      </c>
      <c r="Z186" s="297">
        <f t="shared" si="53"/>
        <v>-3.4326708047303783E-3</v>
      </c>
      <c r="AA186" s="297">
        <f t="shared" ref="AA186:AQ186" si="57">+AA63-AA27</f>
        <v>-3.5375237675195695E-3</v>
      </c>
      <c r="AB186" s="297">
        <f t="shared" si="57"/>
        <v>-3.6421223944073031E-3</v>
      </c>
      <c r="AC186" s="297">
        <f t="shared" si="57"/>
        <v>-3.7466049916044936E-3</v>
      </c>
      <c r="AD186" s="297">
        <f t="shared" si="57"/>
        <v>-3.8508332529002334E-3</v>
      </c>
      <c r="AE186" s="297">
        <f t="shared" si="57"/>
        <v>-3.9548071782945227E-3</v>
      </c>
      <c r="AF186" s="297">
        <f t="shared" si="57"/>
        <v>-4.0585267677873474E-3</v>
      </c>
      <c r="AG186" s="297">
        <f t="shared" si="57"/>
        <v>-4.1619920213787215E-3</v>
      </c>
      <c r="AH186" s="297">
        <f t="shared" si="57"/>
        <v>-4.2653412452795525E-3</v>
      </c>
      <c r="AI186" s="297">
        <f t="shared" si="57"/>
        <v>-4.3684361332789329E-3</v>
      </c>
      <c r="AJ186" s="297">
        <f t="shared" si="57"/>
        <v>-4.4712766853768557E-3</v>
      </c>
      <c r="AK186" s="297">
        <f t="shared" si="57"/>
        <v>-4.573862901573314E-3</v>
      </c>
      <c r="AL186" s="297">
        <f t="shared" si="57"/>
        <v>-4.6763330880792361E-3</v>
      </c>
      <c r="AM186" s="297">
        <f t="shared" si="57"/>
        <v>-4.7785489386837007E-3</v>
      </c>
      <c r="AN186" s="297">
        <f t="shared" si="57"/>
        <v>-4.8806487595976292E-3</v>
      </c>
      <c r="AO186" s="297">
        <f t="shared" si="57"/>
        <v>-4.9824942446101E-3</v>
      </c>
      <c r="AP186" s="297">
        <f t="shared" si="57"/>
        <v>-5.0840853937211064E-3</v>
      </c>
      <c r="AQ186" s="297">
        <f t="shared" si="57"/>
        <v>-5.1855698810822706E-3</v>
      </c>
    </row>
    <row r="187" spans="1:43" x14ac:dyDescent="0.3">
      <c r="A187" s="295"/>
      <c r="B187" s="296"/>
      <c r="C187" s="296" t="str">
        <f t="shared" si="52"/>
        <v>LU_FORMIX</v>
      </c>
      <c r="D187" s="296"/>
      <c r="E187" s="296"/>
      <c r="F187" s="296"/>
      <c r="G187" s="296"/>
      <c r="H187" s="296"/>
      <c r="I187" s="296"/>
      <c r="J187" s="296"/>
      <c r="K187" s="297">
        <f t="shared" si="53"/>
        <v>0</v>
      </c>
      <c r="L187" s="297">
        <f t="shared" si="53"/>
        <v>0</v>
      </c>
      <c r="M187" s="297">
        <f t="shared" si="53"/>
        <v>0</v>
      </c>
      <c r="N187" s="297">
        <f t="shared" si="53"/>
        <v>0</v>
      </c>
      <c r="O187" s="297">
        <f t="shared" si="53"/>
        <v>0</v>
      </c>
      <c r="P187" s="297">
        <f t="shared" si="53"/>
        <v>0</v>
      </c>
      <c r="Q187" s="297">
        <f t="shared" si="53"/>
        <v>0</v>
      </c>
      <c r="R187" s="297">
        <f t="shared" si="53"/>
        <v>0</v>
      </c>
      <c r="S187" s="297">
        <f t="shared" si="53"/>
        <v>-1.5109456744576422E-2</v>
      </c>
      <c r="T187" s="297">
        <f t="shared" si="53"/>
        <v>-1.5747476959439566E-2</v>
      </c>
      <c r="U187" s="297">
        <f t="shared" si="53"/>
        <v>-1.6383256954580983E-2</v>
      </c>
      <c r="V187" s="297">
        <f t="shared" si="53"/>
        <v>-1.7018014946931892E-2</v>
      </c>
      <c r="W187" s="297">
        <f t="shared" si="53"/>
        <v>-1.7650532719561074E-2</v>
      </c>
      <c r="X187" s="297">
        <f t="shared" si="53"/>
        <v>-1.8280810272468528E-2</v>
      </c>
      <c r="Y187" s="297">
        <f t="shared" si="53"/>
        <v>-1.8908847605654366E-2</v>
      </c>
      <c r="Z187" s="297">
        <f t="shared" si="53"/>
        <v>-1.9534644719118532E-2</v>
      </c>
      <c r="AA187" s="297">
        <f t="shared" ref="AA187:AQ187" si="58">+AA64-AA28</f>
        <v>-2.0158201612861026E-2</v>
      </c>
      <c r="AB187" s="297">
        <f t="shared" si="58"/>
        <v>-2.0779518286881904E-2</v>
      </c>
      <c r="AC187" s="297">
        <f t="shared" si="58"/>
        <v>-2.1399812958112052E-2</v>
      </c>
      <c r="AD187" s="297">
        <f t="shared" si="58"/>
        <v>-2.2017867409620584E-2</v>
      </c>
      <c r="AE187" s="297">
        <f t="shared" si="58"/>
        <v>-2.2633681641407444E-2</v>
      </c>
      <c r="AF187" s="297">
        <f t="shared" si="58"/>
        <v>-2.3247255653472632E-2</v>
      </c>
      <c r="AG187" s="297">
        <f t="shared" si="58"/>
        <v>-2.3858589445816147E-2</v>
      </c>
      <c r="AH187" s="297">
        <f t="shared" si="58"/>
        <v>-2.4468901235368989E-2</v>
      </c>
      <c r="AI187" s="297">
        <f t="shared" si="58"/>
        <v>-2.5076972805200215E-2</v>
      </c>
      <c r="AJ187" s="297">
        <f t="shared" si="58"/>
        <v>-2.5682804155309769E-2</v>
      </c>
      <c r="AK187" s="297">
        <f t="shared" si="58"/>
        <v>-2.628639528569765E-2</v>
      </c>
      <c r="AL187" s="297">
        <f t="shared" si="58"/>
        <v>-2.6888964413294802E-2</v>
      </c>
      <c r="AM187" s="297">
        <f t="shared" si="58"/>
        <v>-2.7489293321170338E-2</v>
      </c>
      <c r="AN187" s="297">
        <f t="shared" si="58"/>
        <v>-2.8088600226255256E-2</v>
      </c>
      <c r="AO187" s="297">
        <f t="shared" si="58"/>
        <v>-2.8685666911618501E-2</v>
      </c>
      <c r="AP187" s="297">
        <f t="shared" si="58"/>
        <v>-2.928049337726002E-2</v>
      </c>
      <c r="AQ187" s="297">
        <f t="shared" si="58"/>
        <v>-2.9874380354004415E-2</v>
      </c>
    </row>
    <row r="190" spans="1:43" x14ac:dyDescent="0.3">
      <c r="A190" s="1" t="s">
        <v>6</v>
      </c>
      <c r="B190" t="s">
        <v>334</v>
      </c>
      <c r="K190" s="292">
        <f>+SUM(K23:K28)</f>
        <v>6.4529639999999997</v>
      </c>
      <c r="L190" s="292">
        <f t="shared" ref="L190:AQ190" si="59">+SUM(L23:L28)</f>
        <v>6.4060860000000002</v>
      </c>
      <c r="M190" s="292">
        <f t="shared" si="59"/>
        <v>6.3297590000000001</v>
      </c>
      <c r="N190" s="292">
        <f t="shared" si="59"/>
        <v>6.2750669999999991</v>
      </c>
      <c r="O190" s="292">
        <f t="shared" si="59"/>
        <v>6.2378058538164849</v>
      </c>
      <c r="P190" s="292">
        <f t="shared" si="59"/>
        <v>6.2378058538164849</v>
      </c>
      <c r="Q190" s="292">
        <f t="shared" si="59"/>
        <v>6.2378058538164849</v>
      </c>
      <c r="R190" s="292">
        <f t="shared" si="59"/>
        <v>6.2378058538164849</v>
      </c>
      <c r="S190" s="292">
        <f t="shared" si="59"/>
        <v>6.2250058538164854</v>
      </c>
      <c r="T190" s="292">
        <f t="shared" si="59"/>
        <v>6.212205853816485</v>
      </c>
      <c r="U190" s="292">
        <f t="shared" si="59"/>
        <v>6.1994058538164856</v>
      </c>
      <c r="V190" s="292">
        <f t="shared" si="59"/>
        <v>6.1866058538164852</v>
      </c>
      <c r="W190" s="292">
        <f t="shared" si="59"/>
        <v>6.1738058538164857</v>
      </c>
      <c r="X190" s="292">
        <f t="shared" si="59"/>
        <v>6.1610058538164862</v>
      </c>
      <c r="Y190" s="292">
        <f t="shared" si="59"/>
        <v>6.148205853816485</v>
      </c>
      <c r="Z190" s="292">
        <f t="shared" si="59"/>
        <v>6.1354058538164864</v>
      </c>
      <c r="AA190" s="292">
        <f t="shared" si="59"/>
        <v>6.122605853816486</v>
      </c>
      <c r="AB190" s="292">
        <f t="shared" si="59"/>
        <v>6.1098058538164874</v>
      </c>
      <c r="AC190" s="292">
        <f t="shared" si="59"/>
        <v>6.0970058538164862</v>
      </c>
      <c r="AD190" s="292">
        <f t="shared" si="59"/>
        <v>6.0842058538164858</v>
      </c>
      <c r="AE190" s="292">
        <f t="shared" si="59"/>
        <v>6.0714058538164872</v>
      </c>
      <c r="AF190" s="292">
        <f t="shared" si="59"/>
        <v>6.0586058538164869</v>
      </c>
      <c r="AG190" s="292">
        <f t="shared" si="59"/>
        <v>6.0458058538164865</v>
      </c>
      <c r="AH190" s="292">
        <f t="shared" si="59"/>
        <v>6.033005853816487</v>
      </c>
      <c r="AI190" s="292">
        <f t="shared" si="59"/>
        <v>6.0202058538164875</v>
      </c>
      <c r="AJ190" s="292">
        <f t="shared" si="59"/>
        <v>6.0074058538164881</v>
      </c>
      <c r="AK190" s="292">
        <f t="shared" si="59"/>
        <v>5.9946058538164877</v>
      </c>
      <c r="AL190" s="292">
        <f t="shared" si="59"/>
        <v>5.9818058538164864</v>
      </c>
      <c r="AM190" s="292">
        <f t="shared" si="59"/>
        <v>5.9690058538164887</v>
      </c>
      <c r="AN190" s="292">
        <f t="shared" si="59"/>
        <v>5.9562058538164875</v>
      </c>
      <c r="AO190" s="292">
        <f t="shared" si="59"/>
        <v>5.943405853816488</v>
      </c>
      <c r="AP190" s="292">
        <f t="shared" si="59"/>
        <v>5.9306058538164876</v>
      </c>
      <c r="AQ190" s="292">
        <f t="shared" si="59"/>
        <v>5.917805853816489</v>
      </c>
    </row>
    <row r="191" spans="1:43" x14ac:dyDescent="0.3">
      <c r="A191" s="1" t="s">
        <v>331</v>
      </c>
      <c r="B191" t="s">
        <v>334</v>
      </c>
      <c r="K191" s="292">
        <f>+SUM(K59:K64)</f>
        <v>6.4529639999999997</v>
      </c>
      <c r="L191" s="292">
        <f t="shared" ref="L191:AQ191" si="60">+SUM(L59:L64)</f>
        <v>6.4060860000000002</v>
      </c>
      <c r="M191" s="292">
        <f t="shared" si="60"/>
        <v>6.3297590000000001</v>
      </c>
      <c r="N191" s="292">
        <f t="shared" si="60"/>
        <v>6.2750669999999991</v>
      </c>
      <c r="O191" s="292">
        <f t="shared" si="60"/>
        <v>6.2378058538164849</v>
      </c>
      <c r="P191" s="292">
        <f t="shared" si="60"/>
        <v>6.2378058538164849</v>
      </c>
      <c r="Q191" s="292">
        <f t="shared" si="60"/>
        <v>6.2378058538164849</v>
      </c>
      <c r="R191" s="292">
        <f t="shared" si="60"/>
        <v>6.2378058538164849</v>
      </c>
      <c r="S191" s="292">
        <f>+SUM(S59:S64)</f>
        <v>6.22622835381648</v>
      </c>
      <c r="T191" s="292">
        <f t="shared" si="60"/>
        <v>6.2146784378164845</v>
      </c>
      <c r="U191" s="292">
        <f t="shared" si="60"/>
        <v>6.2031561058164844</v>
      </c>
      <c r="V191" s="292">
        <f t="shared" si="60"/>
        <v>6.1916463578164844</v>
      </c>
      <c r="W191" s="292">
        <f t="shared" si="60"/>
        <v>6.1801641938164842</v>
      </c>
      <c r="X191" s="292">
        <f t="shared" si="60"/>
        <v>6.1687096138164854</v>
      </c>
      <c r="Y191" s="292">
        <f t="shared" si="60"/>
        <v>6.1572826178164846</v>
      </c>
      <c r="Z191" s="292">
        <f t="shared" si="60"/>
        <v>6.1458832058164852</v>
      </c>
      <c r="AA191" s="292">
        <f t="shared" si="60"/>
        <v>6.1345113778164864</v>
      </c>
      <c r="AB191" s="292">
        <f t="shared" si="60"/>
        <v>6.1231671338164855</v>
      </c>
      <c r="AC191" s="292">
        <f t="shared" si="60"/>
        <v>6.1118354738164848</v>
      </c>
      <c r="AD191" s="292">
        <f t="shared" si="60"/>
        <v>6.1005313978164839</v>
      </c>
      <c r="AE191" s="292">
        <f t="shared" si="60"/>
        <v>6.0892549058164844</v>
      </c>
      <c r="AF191" s="292">
        <f t="shared" si="60"/>
        <v>6.0780059978164847</v>
      </c>
      <c r="AG191" s="292">
        <f t="shared" si="60"/>
        <v>6.0667846738164837</v>
      </c>
      <c r="AH191" s="292">
        <f t="shared" si="60"/>
        <v>6.0555759338164847</v>
      </c>
      <c r="AI191" s="292">
        <f t="shared" si="60"/>
        <v>6.0443947778164855</v>
      </c>
      <c r="AJ191" s="292">
        <f t="shared" si="60"/>
        <v>6.0332412058164842</v>
      </c>
      <c r="AK191" s="292">
        <f t="shared" si="60"/>
        <v>6.0221152178164843</v>
      </c>
      <c r="AL191" s="292">
        <f t="shared" si="60"/>
        <v>6.0110018138164856</v>
      </c>
      <c r="AM191" s="292">
        <f t="shared" si="60"/>
        <v>5.9999159938164839</v>
      </c>
      <c r="AN191" s="292">
        <f t="shared" si="60"/>
        <v>5.9888427578164842</v>
      </c>
      <c r="AO191" s="292">
        <f t="shared" si="60"/>
        <v>5.9777971058164843</v>
      </c>
      <c r="AP191" s="292">
        <f t="shared" si="60"/>
        <v>5.9667790378164849</v>
      </c>
      <c r="AQ191" s="292">
        <f t="shared" si="60"/>
        <v>5.9557725378164843</v>
      </c>
    </row>
    <row r="193" spans="1:43" x14ac:dyDescent="0.3">
      <c r="D193" s="302" t="s">
        <v>343</v>
      </c>
    </row>
    <row r="194" spans="1:43" x14ac:dyDescent="0.3">
      <c r="A194" s="1" t="s">
        <v>335</v>
      </c>
      <c r="B194" t="s">
        <v>332</v>
      </c>
      <c r="C194" t="str">
        <f>+C59</f>
        <v>LU_ABO</v>
      </c>
      <c r="D194">
        <v>3.9303334095773662E-2</v>
      </c>
      <c r="F194">
        <f>+K59/K$191</f>
        <v>3.9303334095773662E-2</v>
      </c>
      <c r="H194" s="293">
        <f>F194-D194</f>
        <v>0</v>
      </c>
      <c r="K194">
        <f>$D194*K$191</f>
        <v>0.25362299999999999</v>
      </c>
      <c r="L194">
        <f t="shared" ref="L194:AQ199" si="61">$D194*L$191</f>
        <v>0.25178053830425834</v>
      </c>
      <c r="M194">
        <f t="shared" si="61"/>
        <v>0.24878063272273021</v>
      </c>
      <c r="N194">
        <f t="shared" si="61"/>
        <v>0.24663105477436412</v>
      </c>
      <c r="O194">
        <f t="shared" si="61"/>
        <v>0.24516656749712198</v>
      </c>
      <c r="P194">
        <f t="shared" si="61"/>
        <v>0.24516656749712198</v>
      </c>
      <c r="Q194">
        <f t="shared" si="61"/>
        <v>0.24516656749712198</v>
      </c>
      <c r="R194">
        <f t="shared" si="61"/>
        <v>0.24516656749712198</v>
      </c>
      <c r="S194">
        <f t="shared" si="61"/>
        <v>0.24471153314662797</v>
      </c>
      <c r="T194">
        <f t="shared" si="61"/>
        <v>0.24425758293930203</v>
      </c>
      <c r="U194">
        <f t="shared" si="61"/>
        <v>0.2438047168751436</v>
      </c>
      <c r="V194">
        <f t="shared" si="61"/>
        <v>0.24335234540414144</v>
      </c>
      <c r="W194">
        <f t="shared" si="61"/>
        <v>0.24290105807630696</v>
      </c>
      <c r="X194">
        <f t="shared" si="61"/>
        <v>0.24245085489164026</v>
      </c>
      <c r="Y194">
        <f t="shared" si="61"/>
        <v>0.24200173585014115</v>
      </c>
      <c r="Z194">
        <f t="shared" si="61"/>
        <v>0.24155370095180981</v>
      </c>
      <c r="AA194">
        <f t="shared" si="61"/>
        <v>0.24110675019664618</v>
      </c>
      <c r="AB194">
        <f t="shared" si="61"/>
        <v>0.24066088358465015</v>
      </c>
      <c r="AC194">
        <f t="shared" si="61"/>
        <v>0.24021551156581042</v>
      </c>
      <c r="AD194">
        <f t="shared" si="61"/>
        <v>0.23977122369013837</v>
      </c>
      <c r="AE194">
        <f t="shared" si="61"/>
        <v>0.23932801995763406</v>
      </c>
      <c r="AF194">
        <f t="shared" si="61"/>
        <v>0.23888590036829746</v>
      </c>
      <c r="AG194">
        <f t="shared" si="61"/>
        <v>0.23844486492212849</v>
      </c>
      <c r="AH194">
        <f t="shared" si="61"/>
        <v>0.23800432406911587</v>
      </c>
      <c r="AI194">
        <f t="shared" si="61"/>
        <v>0.23756486735927093</v>
      </c>
      <c r="AJ194">
        <f t="shared" si="61"/>
        <v>0.23712649479259362</v>
      </c>
      <c r="AK194">
        <f t="shared" si="61"/>
        <v>0.23668920636908405</v>
      </c>
      <c r="AL194">
        <f t="shared" si="61"/>
        <v>0.2362524125387308</v>
      </c>
      <c r="AM194">
        <f t="shared" si="61"/>
        <v>0.23581670285154513</v>
      </c>
      <c r="AN194">
        <f t="shared" si="61"/>
        <v>0.2353814877575158</v>
      </c>
      <c r="AO194">
        <f t="shared" si="61"/>
        <v>0.23494735680665416</v>
      </c>
      <c r="AP194">
        <f t="shared" si="61"/>
        <v>0.23451430999896022</v>
      </c>
      <c r="AQ194">
        <f t="shared" si="61"/>
        <v>0.23408171785223506</v>
      </c>
    </row>
    <row r="195" spans="1:43" x14ac:dyDescent="0.3">
      <c r="C195" t="str">
        <f t="shared" ref="C195:C199" si="62">+C60</f>
        <v>LU_FORCON</v>
      </c>
      <c r="D195">
        <v>0.28117730084965609</v>
      </c>
      <c r="F195">
        <f t="shared" ref="F195:F199" si="63">+K60/K$191</f>
        <v>0.28117730084965609</v>
      </c>
      <c r="H195" s="293">
        <f t="shared" ref="H195:H199" si="64">F195-D195</f>
        <v>0</v>
      </c>
      <c r="K195">
        <f t="shared" ref="K195:Z199" si="65">$D195*K$191</f>
        <v>1.814427</v>
      </c>
      <c r="L195">
        <f t="shared" si="65"/>
        <v>1.80124597049077</v>
      </c>
      <c r="M195">
        <f t="shared" si="65"/>
        <v>1.7797845506488184</v>
      </c>
      <c r="N195">
        <f t="shared" si="65"/>
        <v>1.7644064017107486</v>
      </c>
      <c r="O195">
        <f t="shared" si="65"/>
        <v>1.7539294132003036</v>
      </c>
      <c r="P195">
        <f t="shared" si="65"/>
        <v>1.7539294132003036</v>
      </c>
      <c r="Q195">
        <f t="shared" si="65"/>
        <v>1.7539294132003036</v>
      </c>
      <c r="R195">
        <f t="shared" si="65"/>
        <v>1.7539294132003036</v>
      </c>
      <c r="S195">
        <f t="shared" si="65"/>
        <v>1.7506740829997154</v>
      </c>
      <c r="T195">
        <f t="shared" si="65"/>
        <v>1.7474265087937964</v>
      </c>
      <c r="U195">
        <f t="shared" si="65"/>
        <v>1.7441866905825427</v>
      </c>
      <c r="V195">
        <f t="shared" si="65"/>
        <v>1.7409504107064431</v>
      </c>
      <c r="W195">
        <f t="shared" si="65"/>
        <v>1.7377218868250099</v>
      </c>
      <c r="X195">
        <f t="shared" si="65"/>
        <v>1.7345011189382438</v>
      </c>
      <c r="Y195">
        <f t="shared" si="65"/>
        <v>1.7312881070461437</v>
      </c>
      <c r="Z195">
        <f t="shared" si="65"/>
        <v>1.7280828511487107</v>
      </c>
      <c r="AA195">
        <f t="shared" si="61"/>
        <v>1.7248853512459446</v>
      </c>
      <c r="AB195">
        <f t="shared" si="61"/>
        <v>1.7216956073378442</v>
      </c>
      <c r="AC195">
        <f t="shared" si="61"/>
        <v>1.7185094017648981</v>
      </c>
      <c r="AD195">
        <f t="shared" si="61"/>
        <v>1.7153309521866185</v>
      </c>
      <c r="AE195">
        <f t="shared" si="61"/>
        <v>1.7121602586030058</v>
      </c>
      <c r="AF195">
        <f t="shared" si="61"/>
        <v>1.7089973210140599</v>
      </c>
      <c r="AG195">
        <f t="shared" si="61"/>
        <v>1.70584213941978</v>
      </c>
      <c r="AH195">
        <f t="shared" si="61"/>
        <v>1.7026904961606548</v>
      </c>
      <c r="AI195">
        <f t="shared" si="61"/>
        <v>1.6995466088961961</v>
      </c>
      <c r="AJ195">
        <f t="shared" si="61"/>
        <v>1.6964104776264035</v>
      </c>
      <c r="AK195">
        <f t="shared" si="61"/>
        <v>1.6932821023512779</v>
      </c>
      <c r="AL195">
        <f t="shared" si="61"/>
        <v>1.6901572654113064</v>
      </c>
      <c r="AM195">
        <f t="shared" si="61"/>
        <v>1.6870401844660008</v>
      </c>
      <c r="AN195">
        <f t="shared" si="61"/>
        <v>1.6839266418558496</v>
      </c>
      <c r="AO195">
        <f t="shared" si="61"/>
        <v>1.680820855240365</v>
      </c>
      <c r="AP195">
        <f t="shared" si="61"/>
        <v>1.6777228246195472</v>
      </c>
      <c r="AQ195">
        <f t="shared" si="61"/>
        <v>1.6746280466577452</v>
      </c>
    </row>
    <row r="196" spans="1:43" x14ac:dyDescent="0.3">
      <c r="C196" t="str">
        <f t="shared" si="62"/>
        <v>LU_FORLAT</v>
      </c>
      <c r="D196">
        <v>0.43261623650775055</v>
      </c>
      <c r="F196">
        <f t="shared" si="63"/>
        <v>0.43261623650775055</v>
      </c>
      <c r="H196" s="293">
        <f t="shared" si="64"/>
        <v>0</v>
      </c>
      <c r="K196">
        <f t="shared" si="65"/>
        <v>2.7916569999999998</v>
      </c>
      <c r="L196">
        <f t="shared" si="61"/>
        <v>2.7713768160649899</v>
      </c>
      <c r="M196">
        <f t="shared" si="61"/>
        <v>2.7383565165810628</v>
      </c>
      <c r="N196">
        <f t="shared" si="61"/>
        <v>2.7146958693739802</v>
      </c>
      <c r="O196">
        <f t="shared" si="61"/>
        <v>2.6985760925441031</v>
      </c>
      <c r="P196">
        <f t="shared" si="61"/>
        <v>2.6985760925441031</v>
      </c>
      <c r="Q196">
        <f t="shared" si="61"/>
        <v>2.6985760925441031</v>
      </c>
      <c r="R196">
        <f t="shared" si="61"/>
        <v>2.6985760925441031</v>
      </c>
      <c r="S196">
        <f t="shared" si="61"/>
        <v>2.6935674780659329</v>
      </c>
      <c r="T196">
        <f t="shared" si="61"/>
        <v>2.6885707968740342</v>
      </c>
      <c r="U196">
        <f t="shared" si="61"/>
        <v>2.6835860489684009</v>
      </c>
      <c r="V196">
        <f t="shared" si="61"/>
        <v>2.6786067451054887</v>
      </c>
      <c r="W196">
        <f t="shared" si="61"/>
        <v>2.6736393745288436</v>
      </c>
      <c r="X196">
        <f t="shared" si="61"/>
        <v>2.6686839372384674</v>
      </c>
      <c r="Y196">
        <f t="shared" si="61"/>
        <v>2.6637404332343579</v>
      </c>
      <c r="Z196">
        <f t="shared" si="61"/>
        <v>2.6588088625165165</v>
      </c>
      <c r="AA196">
        <f t="shared" si="61"/>
        <v>2.653889225084944</v>
      </c>
      <c r="AB196">
        <f t="shared" si="61"/>
        <v>2.6489815209396377</v>
      </c>
      <c r="AC196">
        <f t="shared" si="61"/>
        <v>2.644079260837052</v>
      </c>
      <c r="AD196">
        <f t="shared" si="61"/>
        <v>2.639188934020734</v>
      </c>
      <c r="AE196">
        <f t="shared" si="61"/>
        <v>2.6343105404906844</v>
      </c>
      <c r="AF196">
        <f t="shared" si="61"/>
        <v>2.6294440802469028</v>
      </c>
      <c r="AG196">
        <f t="shared" si="61"/>
        <v>2.6245895532893884</v>
      </c>
      <c r="AH196">
        <f t="shared" si="61"/>
        <v>2.6197404703745946</v>
      </c>
      <c r="AI196">
        <f t="shared" si="61"/>
        <v>2.6149033207460692</v>
      </c>
      <c r="AJ196">
        <f t="shared" si="61"/>
        <v>2.6100781044038102</v>
      </c>
      <c r="AK196">
        <f t="shared" si="61"/>
        <v>2.60526482134782</v>
      </c>
      <c r="AL196">
        <f t="shared" si="61"/>
        <v>2.6004569823345505</v>
      </c>
      <c r="AM196">
        <f t="shared" si="61"/>
        <v>2.5956610766075472</v>
      </c>
      <c r="AN196">
        <f t="shared" si="61"/>
        <v>2.590870614923265</v>
      </c>
      <c r="AO196">
        <f t="shared" si="61"/>
        <v>2.5860920865252508</v>
      </c>
      <c r="AP196">
        <f t="shared" si="61"/>
        <v>2.5813254914135046</v>
      </c>
      <c r="AQ196">
        <f t="shared" si="61"/>
        <v>2.5765639008063821</v>
      </c>
    </row>
    <row r="197" spans="1:43" x14ac:dyDescent="0.3">
      <c r="C197" t="str">
        <f t="shared" si="62"/>
        <v>LU_FORDEC</v>
      </c>
      <c r="D197">
        <v>0.15646825241857851</v>
      </c>
      <c r="F197">
        <f t="shared" si="63"/>
        <v>0.15646825241857851</v>
      </c>
      <c r="H197" s="293">
        <f t="shared" si="64"/>
        <v>0</v>
      </c>
      <c r="K197">
        <f t="shared" si="65"/>
        <v>1.009684</v>
      </c>
      <c r="L197">
        <f t="shared" si="61"/>
        <v>1.0023490812631219</v>
      </c>
      <c r="M197">
        <f t="shared" si="61"/>
        <v>0.99040632896076908</v>
      </c>
      <c r="N197">
        <f t="shared" si="61"/>
        <v>0.981848767299492</v>
      </c>
      <c r="O197">
        <f t="shared" si="61"/>
        <v>0.97601858087304438</v>
      </c>
      <c r="P197">
        <f t="shared" si="61"/>
        <v>0.97601858087304438</v>
      </c>
      <c r="Q197">
        <f t="shared" si="61"/>
        <v>0.97601858087304438</v>
      </c>
      <c r="R197">
        <f t="shared" si="61"/>
        <v>0.97601858087304438</v>
      </c>
      <c r="S197">
        <f t="shared" si="61"/>
        <v>0.9742070696806675</v>
      </c>
      <c r="T197">
        <f t="shared" si="61"/>
        <v>0.97239987450856691</v>
      </c>
      <c r="U197">
        <f t="shared" si="61"/>
        <v>0.97059699535674016</v>
      </c>
      <c r="V197">
        <f t="shared" si="61"/>
        <v>0.96879608520140192</v>
      </c>
      <c r="W197">
        <f t="shared" si="61"/>
        <v>0.96699949106633842</v>
      </c>
      <c r="X197">
        <f t="shared" si="61"/>
        <v>0.96520721295154976</v>
      </c>
      <c r="Y197">
        <f t="shared" si="61"/>
        <v>0.96341925085703561</v>
      </c>
      <c r="Z197">
        <f t="shared" si="61"/>
        <v>0.9616356047827963</v>
      </c>
      <c r="AA197">
        <f t="shared" si="61"/>
        <v>0.95985627472883184</v>
      </c>
      <c r="AB197">
        <f t="shared" si="61"/>
        <v>0.95808126069514177</v>
      </c>
      <c r="AC197">
        <f t="shared" si="61"/>
        <v>0.95630821565794011</v>
      </c>
      <c r="AD197">
        <f t="shared" si="61"/>
        <v>0.95453948664101318</v>
      </c>
      <c r="AE197">
        <f t="shared" si="61"/>
        <v>0.9527750736443612</v>
      </c>
      <c r="AF197">
        <f t="shared" si="61"/>
        <v>0.95101497666798385</v>
      </c>
      <c r="AG197">
        <f t="shared" si="61"/>
        <v>0.949259195711881</v>
      </c>
      <c r="AH197">
        <f t="shared" si="61"/>
        <v>0.94750538375226701</v>
      </c>
      <c r="AI197">
        <f t="shared" si="61"/>
        <v>0.94575588781292763</v>
      </c>
      <c r="AJ197">
        <f t="shared" si="61"/>
        <v>0.94401070789386266</v>
      </c>
      <c r="AK197">
        <f t="shared" si="61"/>
        <v>0.94226984399507252</v>
      </c>
      <c r="AL197">
        <f t="shared" si="61"/>
        <v>0.94053094909277113</v>
      </c>
      <c r="AM197">
        <f t="shared" si="61"/>
        <v>0.93879637021074391</v>
      </c>
      <c r="AN197">
        <f t="shared" si="61"/>
        <v>0.93706376032520544</v>
      </c>
      <c r="AO197">
        <f t="shared" si="61"/>
        <v>0.9353354664599417</v>
      </c>
      <c r="AP197">
        <f t="shared" si="61"/>
        <v>0.9336114886149528</v>
      </c>
      <c r="AQ197">
        <f t="shared" si="61"/>
        <v>0.93188932079470754</v>
      </c>
    </row>
    <row r="198" spans="1:43" x14ac:dyDescent="0.3">
      <c r="C198" t="str">
        <f t="shared" si="62"/>
        <v>LU_FORMAN</v>
      </c>
      <c r="D198">
        <v>9.2204140608873695E-3</v>
      </c>
      <c r="F198">
        <f t="shared" si="63"/>
        <v>9.2204140608873695E-3</v>
      </c>
      <c r="H198" s="293">
        <f t="shared" si="64"/>
        <v>0</v>
      </c>
      <c r="K198">
        <f t="shared" si="65"/>
        <v>5.9499000000000003E-2</v>
      </c>
      <c r="L198">
        <f t="shared" si="61"/>
        <v>5.906676542965373E-2</v>
      </c>
      <c r="M198">
        <f t="shared" si="61"/>
        <v>5.8362998885628375E-2</v>
      </c>
      <c r="N198">
        <f t="shared" si="61"/>
        <v>5.7858715999810316E-2</v>
      </c>
      <c r="O198">
        <f t="shared" si="61"/>
        <v>5.7515152803615063E-2</v>
      </c>
      <c r="P198">
        <f t="shared" si="61"/>
        <v>5.7515152803615063E-2</v>
      </c>
      <c r="Q198">
        <f t="shared" si="61"/>
        <v>5.7515152803615063E-2</v>
      </c>
      <c r="R198">
        <f t="shared" si="61"/>
        <v>5.7515152803615063E-2</v>
      </c>
      <c r="S198">
        <f t="shared" si="61"/>
        <v>5.7408403459825091E-2</v>
      </c>
      <c r="T198">
        <f t="shared" si="61"/>
        <v>5.7301908451936667E-2</v>
      </c>
      <c r="U198">
        <f t="shared" si="61"/>
        <v>5.7195667779949652E-2</v>
      </c>
      <c r="V198">
        <f t="shared" si="61"/>
        <v>5.708954313765318E-2</v>
      </c>
      <c r="W198">
        <f t="shared" si="61"/>
        <v>5.6983672831258166E-2</v>
      </c>
      <c r="X198">
        <f t="shared" si="61"/>
        <v>5.6878056860764616E-2</v>
      </c>
      <c r="Y198">
        <f t="shared" si="61"/>
        <v>5.6772695226172502E-2</v>
      </c>
      <c r="Z198">
        <f t="shared" si="61"/>
        <v>5.6667587927481861E-2</v>
      </c>
      <c r="AA198">
        <f t="shared" si="61"/>
        <v>5.6562734964692683E-2</v>
      </c>
      <c r="AB198">
        <f t="shared" si="61"/>
        <v>5.6458136337804936E-2</v>
      </c>
      <c r="AC198">
        <f t="shared" si="61"/>
        <v>5.6353653740607738E-2</v>
      </c>
      <c r="AD198">
        <f t="shared" si="61"/>
        <v>5.6249425479311985E-2</v>
      </c>
      <c r="AE198">
        <f t="shared" si="61"/>
        <v>5.6145451553917709E-2</v>
      </c>
      <c r="AF198">
        <f t="shared" si="61"/>
        <v>5.6041731964424885E-2</v>
      </c>
      <c r="AG198">
        <f t="shared" si="61"/>
        <v>5.5938266710833497E-2</v>
      </c>
      <c r="AH198">
        <f t="shared" si="61"/>
        <v>5.5834917486932679E-2</v>
      </c>
      <c r="AI198">
        <f t="shared" si="61"/>
        <v>5.5731822598933313E-2</v>
      </c>
      <c r="AJ198">
        <f t="shared" si="61"/>
        <v>5.5628982046835376E-2</v>
      </c>
      <c r="AK198">
        <f t="shared" si="61"/>
        <v>5.5526395830638918E-2</v>
      </c>
      <c r="AL198">
        <f t="shared" si="61"/>
        <v>5.5423925644133003E-2</v>
      </c>
      <c r="AM198">
        <f t="shared" si="61"/>
        <v>5.5321709793528524E-2</v>
      </c>
      <c r="AN198">
        <f t="shared" si="61"/>
        <v>5.5219609972614603E-2</v>
      </c>
      <c r="AO198">
        <f t="shared" si="61"/>
        <v>5.5117764487602132E-2</v>
      </c>
      <c r="AP198">
        <f t="shared" si="61"/>
        <v>5.5016173338491126E-2</v>
      </c>
      <c r="AQ198">
        <f t="shared" si="61"/>
        <v>5.4914688851129961E-2</v>
      </c>
    </row>
    <row r="199" spans="1:43" x14ac:dyDescent="0.3">
      <c r="C199" t="str">
        <f t="shared" si="62"/>
        <v>LU_FORMIX</v>
      </c>
      <c r="D199">
        <v>8.121446206735386E-2</v>
      </c>
      <c r="F199">
        <f t="shared" si="63"/>
        <v>8.121446206735386E-2</v>
      </c>
      <c r="H199" s="293">
        <f t="shared" si="64"/>
        <v>0</v>
      </c>
      <c r="K199">
        <f t="shared" si="65"/>
        <v>0.52407400000000004</v>
      </c>
      <c r="L199">
        <f t="shared" si="61"/>
        <v>0.52026682844720662</v>
      </c>
      <c r="M199">
        <f t="shared" si="61"/>
        <v>0.51406797220099176</v>
      </c>
      <c r="N199">
        <f t="shared" si="61"/>
        <v>0.50962619084160388</v>
      </c>
      <c r="O199">
        <f t="shared" si="61"/>
        <v>0.50660004689829674</v>
      </c>
      <c r="P199">
        <f t="shared" si="61"/>
        <v>0.50660004689829674</v>
      </c>
      <c r="Q199">
        <f t="shared" si="61"/>
        <v>0.50660004689829674</v>
      </c>
      <c r="R199">
        <f t="shared" si="61"/>
        <v>0.50660004689829674</v>
      </c>
      <c r="S199">
        <f t="shared" si="61"/>
        <v>0.50565978646371157</v>
      </c>
      <c r="T199">
        <f t="shared" si="61"/>
        <v>0.50472176624884879</v>
      </c>
      <c r="U199">
        <f t="shared" si="61"/>
        <v>0.50378598625370741</v>
      </c>
      <c r="V199">
        <f t="shared" si="61"/>
        <v>0.50285122826135653</v>
      </c>
      <c r="W199">
        <f t="shared" si="61"/>
        <v>0.50191871048872738</v>
      </c>
      <c r="X199">
        <f t="shared" si="61"/>
        <v>0.50098843293582007</v>
      </c>
      <c r="Y199">
        <f t="shared" si="61"/>
        <v>0.50006039560263416</v>
      </c>
      <c r="Z199">
        <f t="shared" si="61"/>
        <v>0.49913459848917008</v>
      </c>
      <c r="AA199">
        <f t="shared" si="61"/>
        <v>0.49821104159542767</v>
      </c>
      <c r="AB199">
        <f t="shared" si="61"/>
        <v>0.49728972492140683</v>
      </c>
      <c r="AC199">
        <f t="shared" si="61"/>
        <v>0.4963694302501766</v>
      </c>
      <c r="AD199">
        <f t="shared" si="61"/>
        <v>0.49545137579866805</v>
      </c>
      <c r="AE199">
        <f t="shared" si="61"/>
        <v>0.49453556156688128</v>
      </c>
      <c r="AF199">
        <f t="shared" si="61"/>
        <v>0.49362198755481612</v>
      </c>
      <c r="AG199">
        <f t="shared" si="61"/>
        <v>0.49271065376247258</v>
      </c>
      <c r="AH199">
        <f t="shared" si="61"/>
        <v>0.49180034197291983</v>
      </c>
      <c r="AI199">
        <f t="shared" si="61"/>
        <v>0.49089227040308875</v>
      </c>
      <c r="AJ199">
        <f t="shared" si="61"/>
        <v>0.48998643905297912</v>
      </c>
      <c r="AK199">
        <f t="shared" si="61"/>
        <v>0.48908284792259127</v>
      </c>
      <c r="AL199">
        <f t="shared" si="61"/>
        <v>0.4881802787949942</v>
      </c>
      <c r="AM199">
        <f t="shared" si="61"/>
        <v>0.48727994988711859</v>
      </c>
      <c r="AN199">
        <f t="shared" si="61"/>
        <v>0.48638064298203376</v>
      </c>
      <c r="AO199">
        <f t="shared" si="61"/>
        <v>0.48548357629667055</v>
      </c>
      <c r="AP199">
        <f t="shared" si="61"/>
        <v>0.48458874983102906</v>
      </c>
      <c r="AQ199">
        <f t="shared" si="61"/>
        <v>0.4836948628542847</v>
      </c>
    </row>
    <row r="202" spans="1:43" x14ac:dyDescent="0.3">
      <c r="A202" s="1" t="s">
        <v>336</v>
      </c>
      <c r="B202" t="s">
        <v>337</v>
      </c>
      <c r="C202" t="str">
        <f>+C59</f>
        <v>LU_ABO</v>
      </c>
      <c r="K202" s="292">
        <f>K194-K23</f>
        <v>0</v>
      </c>
      <c r="L202" s="292">
        <f t="shared" ref="L202:AQ207" si="66">L194-L23</f>
        <v>-6.6504616957416829E-3</v>
      </c>
      <c r="M202" s="292">
        <f t="shared" si="66"/>
        <v>-1.3256367277269809E-2</v>
      </c>
      <c r="N202" s="292">
        <f t="shared" si="66"/>
        <v>-1.7208945225635902E-2</v>
      </c>
      <c r="O202" s="292">
        <f t="shared" si="66"/>
        <v>-3.1294622671053013E-2</v>
      </c>
      <c r="P202" s="292">
        <f t="shared" si="66"/>
        <v>-3.1294622671053013E-2</v>
      </c>
      <c r="Q202" s="292">
        <f t="shared" si="66"/>
        <v>-3.1294622671053013E-2</v>
      </c>
      <c r="R202" s="292">
        <f t="shared" si="66"/>
        <v>-3.1294622671053013E-2</v>
      </c>
      <c r="S202" s="292">
        <f t="shared" si="66"/>
        <v>-3.324965702154703E-2</v>
      </c>
      <c r="T202" s="292">
        <f t="shared" si="66"/>
        <v>-3.5203607228872974E-2</v>
      </c>
      <c r="U202" s="292">
        <f t="shared" si="66"/>
        <v>-3.71564732930314E-2</v>
      </c>
      <c r="V202" s="292">
        <f t="shared" si="66"/>
        <v>-3.9108844764033562E-2</v>
      </c>
      <c r="W202" s="292">
        <f t="shared" si="66"/>
        <v>-4.106013209186804E-2</v>
      </c>
      <c r="X202" s="292">
        <f t="shared" si="66"/>
        <v>-4.301033527653475E-2</v>
      </c>
      <c r="Y202" s="292">
        <f t="shared" si="66"/>
        <v>-4.4959454318033859E-2</v>
      </c>
      <c r="Z202" s="292">
        <f t="shared" si="66"/>
        <v>-4.69074892163652E-2</v>
      </c>
      <c r="AA202" s="292">
        <f t="shared" si="66"/>
        <v>-4.8854439971528829E-2</v>
      </c>
      <c r="AB202" s="292">
        <f t="shared" si="66"/>
        <v>-5.0800306583524857E-2</v>
      </c>
      <c r="AC202" s="292">
        <f t="shared" si="66"/>
        <v>-5.2745678602364593E-2</v>
      </c>
      <c r="AD202" s="292">
        <f t="shared" si="66"/>
        <v>-5.4689966478036645E-2</v>
      </c>
      <c r="AE202" s="292">
        <f t="shared" si="66"/>
        <v>-5.6633170210540956E-2</v>
      </c>
      <c r="AF202" s="292">
        <f t="shared" si="66"/>
        <v>-5.8575289799877556E-2</v>
      </c>
      <c r="AG202" s="292">
        <f t="shared" si="66"/>
        <v>-6.0516325246046526E-2</v>
      </c>
      <c r="AH202" s="292">
        <f t="shared" si="66"/>
        <v>-6.245686609905915E-2</v>
      </c>
      <c r="AI202" s="292">
        <f t="shared" si="66"/>
        <v>-6.4396322808904088E-2</v>
      </c>
      <c r="AJ202" s="292">
        <f t="shared" si="66"/>
        <v>-6.6334695375581398E-2</v>
      </c>
      <c r="AK202" s="292">
        <f t="shared" si="66"/>
        <v>-6.8271983799090968E-2</v>
      </c>
      <c r="AL202" s="292">
        <f t="shared" si="66"/>
        <v>-7.0208777629444219E-2</v>
      </c>
      <c r="AM202" s="292">
        <f t="shared" si="66"/>
        <v>-7.2144487316629896E-2</v>
      </c>
      <c r="AN202" s="292">
        <f t="shared" si="66"/>
        <v>-7.4079702410659226E-2</v>
      </c>
      <c r="AO202" s="292">
        <f t="shared" si="66"/>
        <v>-7.6013833361520872E-2</v>
      </c>
      <c r="AP202" s="292">
        <f t="shared" si="66"/>
        <v>-7.7946880169214805E-2</v>
      </c>
      <c r="AQ202" s="292">
        <f t="shared" si="66"/>
        <v>-7.9879472315939976E-2</v>
      </c>
    </row>
    <row r="203" spans="1:43" x14ac:dyDescent="0.3">
      <c r="C203" t="str">
        <f t="shared" ref="C203:C207" si="67">+C60</f>
        <v>LU_FORCON</v>
      </c>
      <c r="K203" s="292">
        <f t="shared" ref="K203:Z207" si="68">K195-K24</f>
        <v>0</v>
      </c>
      <c r="L203" s="292">
        <f t="shared" si="68"/>
        <v>-4.7670295092301362E-3</v>
      </c>
      <c r="M203" s="292">
        <f t="shared" si="68"/>
        <v>-1.4809449351181669E-2</v>
      </c>
      <c r="N203" s="292">
        <f t="shared" si="68"/>
        <v>-2.2374598289251368E-2</v>
      </c>
      <c r="O203" s="292">
        <f t="shared" si="68"/>
        <v>-2.9846265971812835E-2</v>
      </c>
      <c r="P203" s="292">
        <f t="shared" si="68"/>
        <v>-2.9846265971812835E-2</v>
      </c>
      <c r="Q203" s="292">
        <f t="shared" si="68"/>
        <v>-2.9846265971812835E-2</v>
      </c>
      <c r="R203" s="292">
        <f t="shared" si="68"/>
        <v>-2.9846265971812835E-2</v>
      </c>
      <c r="S203" s="292">
        <f t="shared" si="68"/>
        <v>-3.1001596172401058E-2</v>
      </c>
      <c r="T203" s="292">
        <f t="shared" si="68"/>
        <v>-3.2149170378320102E-2</v>
      </c>
      <c r="U203" s="292">
        <f t="shared" si="68"/>
        <v>-3.3288988589573743E-2</v>
      </c>
      <c r="V203" s="292">
        <f t="shared" si="68"/>
        <v>-3.4425268465673398E-2</v>
      </c>
      <c r="W203" s="292">
        <f t="shared" si="68"/>
        <v>-3.5553792347106539E-2</v>
      </c>
      <c r="X203" s="292">
        <f t="shared" si="68"/>
        <v>-3.6674560233872722E-2</v>
      </c>
      <c r="Y203" s="292">
        <f t="shared" si="68"/>
        <v>-3.7787572125972835E-2</v>
      </c>
      <c r="Z203" s="292">
        <f t="shared" si="68"/>
        <v>-3.8892828023405768E-2</v>
      </c>
      <c r="AA203" s="292">
        <f t="shared" si="66"/>
        <v>-3.9990327926171965E-2</v>
      </c>
      <c r="AB203" s="292">
        <f t="shared" si="66"/>
        <v>-4.1080071834272314E-2</v>
      </c>
      <c r="AC203" s="292">
        <f t="shared" si="66"/>
        <v>-4.2166277407218455E-2</v>
      </c>
      <c r="AD203" s="292">
        <f t="shared" si="66"/>
        <v>-4.3244726985498083E-2</v>
      </c>
      <c r="AE203" s="292">
        <f t="shared" si="66"/>
        <v>-4.4315420569110753E-2</v>
      </c>
      <c r="AF203" s="292">
        <f t="shared" si="66"/>
        <v>-4.5378358158056686E-2</v>
      </c>
      <c r="AG203" s="292">
        <f t="shared" si="66"/>
        <v>-4.643353975233655E-2</v>
      </c>
      <c r="AH203" s="292">
        <f t="shared" si="66"/>
        <v>-4.7485183011461762E-2</v>
      </c>
      <c r="AI203" s="292">
        <f t="shared" si="66"/>
        <v>-4.8529070275920461E-2</v>
      </c>
      <c r="AJ203" s="292">
        <f t="shared" si="66"/>
        <v>-4.9565201545713089E-2</v>
      </c>
      <c r="AK203" s="292">
        <f t="shared" si="66"/>
        <v>-5.0593576820838759E-2</v>
      </c>
      <c r="AL203" s="292">
        <f t="shared" si="66"/>
        <v>-5.1618413760810222E-2</v>
      </c>
      <c r="AM203" s="292">
        <f t="shared" si="66"/>
        <v>-5.2635494706115837E-2</v>
      </c>
      <c r="AN203" s="292">
        <f t="shared" si="66"/>
        <v>-5.3649037316267023E-2</v>
      </c>
      <c r="AO203" s="292">
        <f t="shared" si="66"/>
        <v>-5.4654823931751695E-2</v>
      </c>
      <c r="AP203" s="292">
        <f t="shared" si="66"/>
        <v>-5.5652854552569408E-2</v>
      </c>
      <c r="AQ203" s="292">
        <f t="shared" si="66"/>
        <v>-5.6647632514371438E-2</v>
      </c>
    </row>
    <row r="204" spans="1:43" x14ac:dyDescent="0.3">
      <c r="C204" t="str">
        <f t="shared" si="67"/>
        <v>LU_FORLAT</v>
      </c>
      <c r="K204" s="292">
        <f t="shared" si="68"/>
        <v>0</v>
      </c>
      <c r="L204" s="292">
        <f t="shared" si="66"/>
        <v>1.878481606498994E-2</v>
      </c>
      <c r="M204" s="292">
        <f t="shared" si="66"/>
        <v>4.7667516581062941E-2</v>
      </c>
      <c r="N204" s="292">
        <f t="shared" si="66"/>
        <v>7.1486869373980078E-2</v>
      </c>
      <c r="O204" s="292">
        <f t="shared" si="66"/>
        <v>9.7436894613870617E-2</v>
      </c>
      <c r="P204" s="292">
        <f t="shared" si="66"/>
        <v>9.7436894613870617E-2</v>
      </c>
      <c r="Q204" s="292">
        <f t="shared" si="66"/>
        <v>9.7436894613870617E-2</v>
      </c>
      <c r="R204" s="292">
        <f t="shared" si="66"/>
        <v>9.7436894613870617E-2</v>
      </c>
      <c r="S204" s="292">
        <f t="shared" si="66"/>
        <v>0.10372828013570023</v>
      </c>
      <c r="T204" s="292">
        <f t="shared" si="66"/>
        <v>0.11003159894380143</v>
      </c>
      <c r="U204" s="292">
        <f t="shared" si="66"/>
        <v>0.116346851038168</v>
      </c>
      <c r="V204" s="292">
        <f t="shared" si="66"/>
        <v>0.12266754717525563</v>
      </c>
      <c r="W204" s="292">
        <f t="shared" si="66"/>
        <v>0.12900017659861041</v>
      </c>
      <c r="X204" s="292">
        <f t="shared" si="66"/>
        <v>0.1353447393082341</v>
      </c>
      <c r="Y204" s="292">
        <f t="shared" si="66"/>
        <v>0.14170123530412448</v>
      </c>
      <c r="Z204" s="292">
        <f t="shared" si="66"/>
        <v>0.1480696645862829</v>
      </c>
      <c r="AA204" s="292">
        <f t="shared" si="66"/>
        <v>0.15445002715471023</v>
      </c>
      <c r="AB204" s="292">
        <f t="shared" si="66"/>
        <v>0.16084232300940382</v>
      </c>
      <c r="AC204" s="292">
        <f t="shared" si="66"/>
        <v>0.16724006290681803</v>
      </c>
      <c r="AD204" s="292">
        <f t="shared" si="66"/>
        <v>0.17364973609049983</v>
      </c>
      <c r="AE204" s="292">
        <f t="shared" si="66"/>
        <v>0.1800713425604501</v>
      </c>
      <c r="AF204" s="292">
        <f t="shared" si="66"/>
        <v>0.1865048823166684</v>
      </c>
      <c r="AG204" s="292">
        <f t="shared" si="66"/>
        <v>0.19295035535915384</v>
      </c>
      <c r="AH204" s="292">
        <f t="shared" si="66"/>
        <v>0.1994012724443599</v>
      </c>
      <c r="AI204" s="292">
        <f t="shared" si="66"/>
        <v>0.20586412281583444</v>
      </c>
      <c r="AJ204" s="292">
        <f t="shared" si="66"/>
        <v>0.21233890647357523</v>
      </c>
      <c r="AK204" s="292">
        <f t="shared" si="66"/>
        <v>0.21882562341758494</v>
      </c>
      <c r="AL204" s="292">
        <f t="shared" si="66"/>
        <v>0.22531778440431527</v>
      </c>
      <c r="AM204" s="292">
        <f t="shared" si="66"/>
        <v>0.23182187867731185</v>
      </c>
      <c r="AN204" s="292">
        <f t="shared" si="66"/>
        <v>0.23833141699302951</v>
      </c>
      <c r="AO204" s="292">
        <f t="shared" si="66"/>
        <v>0.24485288859501519</v>
      </c>
      <c r="AP204" s="292">
        <f t="shared" si="66"/>
        <v>0.25138629348326891</v>
      </c>
      <c r="AQ204" s="292">
        <f t="shared" si="66"/>
        <v>0.25792470287614622</v>
      </c>
    </row>
    <row r="205" spans="1:43" x14ac:dyDescent="0.3">
      <c r="C205" t="str">
        <f t="shared" si="67"/>
        <v>LU_FORDEC</v>
      </c>
      <c r="K205" s="292">
        <f t="shared" si="68"/>
        <v>0</v>
      </c>
      <c r="L205" s="292">
        <f t="shared" si="66"/>
        <v>-4.3299187368781578E-3</v>
      </c>
      <c r="M205" s="292">
        <f t="shared" si="66"/>
        <v>-1.0863671039231027E-2</v>
      </c>
      <c r="N205" s="292">
        <f t="shared" si="66"/>
        <v>-2.0022232700507958E-2</v>
      </c>
      <c r="O205" s="292">
        <f t="shared" si="66"/>
        <v>-1.9241703732416404E-2</v>
      </c>
      <c r="P205" s="292">
        <f t="shared" si="66"/>
        <v>-1.9241703732416404E-2</v>
      </c>
      <c r="Q205" s="292">
        <f t="shared" si="66"/>
        <v>-1.9241703732416404E-2</v>
      </c>
      <c r="R205" s="292">
        <f t="shared" si="66"/>
        <v>-1.9241703732416404E-2</v>
      </c>
      <c r="S205" s="292">
        <f t="shared" si="66"/>
        <v>-2.0453214924793239E-2</v>
      </c>
      <c r="T205" s="292">
        <f t="shared" si="66"/>
        <v>-2.166041009689379E-2</v>
      </c>
      <c r="U205" s="292">
        <f t="shared" si="66"/>
        <v>-2.2863289248720498E-2</v>
      </c>
      <c r="V205" s="292">
        <f t="shared" si="66"/>
        <v>-2.4064199404058684E-2</v>
      </c>
      <c r="W205" s="292">
        <f t="shared" si="66"/>
        <v>-2.5260793539122139E-2</v>
      </c>
      <c r="X205" s="292">
        <f t="shared" si="66"/>
        <v>-2.6453071653910754E-2</v>
      </c>
      <c r="Y205" s="292">
        <f t="shared" si="66"/>
        <v>-2.7641033748424859E-2</v>
      </c>
      <c r="Z205" s="292">
        <f t="shared" si="66"/>
        <v>-2.8824679822664123E-2</v>
      </c>
      <c r="AA205" s="292">
        <f t="shared" si="66"/>
        <v>-3.0004009876628546E-2</v>
      </c>
      <c r="AB205" s="292">
        <f t="shared" si="66"/>
        <v>-3.1179023910318571E-2</v>
      </c>
      <c r="AC205" s="292">
        <f t="shared" si="66"/>
        <v>-3.2352068947520185E-2</v>
      </c>
      <c r="AD205" s="292">
        <f t="shared" si="66"/>
        <v>-3.3520797964447069E-2</v>
      </c>
      <c r="AE205" s="292">
        <f t="shared" si="66"/>
        <v>-3.4685210961099E-2</v>
      </c>
      <c r="AF205" s="292">
        <f t="shared" si="66"/>
        <v>-3.5845307937476312E-2</v>
      </c>
      <c r="AG205" s="292">
        <f t="shared" si="66"/>
        <v>-3.7001088893579115E-2</v>
      </c>
      <c r="AH205" s="292">
        <f t="shared" si="66"/>
        <v>-3.8154900853193063E-2</v>
      </c>
      <c r="AI205" s="292">
        <f t="shared" si="66"/>
        <v>-3.9304396792532392E-2</v>
      </c>
      <c r="AJ205" s="292">
        <f t="shared" si="66"/>
        <v>-4.0449576711597324E-2</v>
      </c>
      <c r="AK205" s="292">
        <f t="shared" si="66"/>
        <v>-4.1590440610387414E-2</v>
      </c>
      <c r="AL205" s="292">
        <f t="shared" si="66"/>
        <v>-4.272933551268876E-2</v>
      </c>
      <c r="AM205" s="292">
        <f t="shared" si="66"/>
        <v>-4.386391439471593E-2</v>
      </c>
      <c r="AN205" s="292">
        <f t="shared" si="66"/>
        <v>-4.4996524280254357E-2</v>
      </c>
      <c r="AO205" s="292">
        <f t="shared" si="66"/>
        <v>-4.6124818145518054E-2</v>
      </c>
      <c r="AP205" s="292">
        <f t="shared" si="66"/>
        <v>-4.7248795990506909E-2</v>
      </c>
      <c r="AQ205" s="292">
        <f t="shared" si="66"/>
        <v>-4.8370963810752121E-2</v>
      </c>
    </row>
    <row r="206" spans="1:43" x14ac:dyDescent="0.3">
      <c r="C206" t="str">
        <f t="shared" si="67"/>
        <v>LU_FORMAN</v>
      </c>
      <c r="K206" s="292">
        <f t="shared" si="68"/>
        <v>0</v>
      </c>
      <c r="L206" s="292">
        <f t="shared" si="66"/>
        <v>-4.3223457034627377E-4</v>
      </c>
      <c r="M206" s="292">
        <f t="shared" si="66"/>
        <v>-1.1360011143716278E-3</v>
      </c>
      <c r="N206" s="292">
        <f t="shared" si="66"/>
        <v>-1.6402840001896873E-3</v>
      </c>
      <c r="O206" s="292">
        <f t="shared" si="66"/>
        <v>-2.5851059285971686E-3</v>
      </c>
      <c r="P206" s="292">
        <f t="shared" si="66"/>
        <v>-2.5851059285971686E-3</v>
      </c>
      <c r="Q206" s="292">
        <f t="shared" si="66"/>
        <v>-2.5851059285971686E-3</v>
      </c>
      <c r="R206" s="292">
        <f t="shared" si="66"/>
        <v>-2.5851059285971686E-3</v>
      </c>
      <c r="S206" s="292">
        <f t="shared" si="66"/>
        <v>-2.6918552723871406E-3</v>
      </c>
      <c r="T206" s="292">
        <f t="shared" si="66"/>
        <v>-2.7983502802755647E-3</v>
      </c>
      <c r="U206" s="292">
        <f t="shared" si="66"/>
        <v>-2.9045909522625799E-3</v>
      </c>
      <c r="V206" s="292">
        <f t="shared" si="66"/>
        <v>-3.0107155945590519E-3</v>
      </c>
      <c r="W206" s="292">
        <f t="shared" si="66"/>
        <v>-3.1165859009540664E-3</v>
      </c>
      <c r="X206" s="292">
        <f t="shared" si="66"/>
        <v>-3.2222018714476164E-3</v>
      </c>
      <c r="Y206" s="292">
        <f t="shared" si="66"/>
        <v>-3.3275635060397296E-3</v>
      </c>
      <c r="Z206" s="292">
        <f t="shared" si="66"/>
        <v>-3.4326708047303714E-3</v>
      </c>
      <c r="AA206" s="292">
        <f t="shared" si="66"/>
        <v>-3.5375237675195487E-3</v>
      </c>
      <c r="AB206" s="292">
        <f t="shared" si="66"/>
        <v>-3.6421223944072961E-3</v>
      </c>
      <c r="AC206" s="292">
        <f t="shared" si="66"/>
        <v>-3.7466049916044936E-3</v>
      </c>
      <c r="AD206" s="292">
        <f t="shared" si="66"/>
        <v>-3.8508332529002473E-3</v>
      </c>
      <c r="AE206" s="292">
        <f t="shared" si="66"/>
        <v>-3.9548071782945227E-3</v>
      </c>
      <c r="AF206" s="292">
        <f t="shared" si="66"/>
        <v>-4.0585267677873474E-3</v>
      </c>
      <c r="AG206" s="292">
        <f t="shared" si="66"/>
        <v>-4.1619920213787354E-3</v>
      </c>
      <c r="AH206" s="292">
        <f t="shared" si="66"/>
        <v>-4.2653412452795525E-3</v>
      </c>
      <c r="AI206" s="292">
        <f t="shared" si="66"/>
        <v>-4.368436133278919E-3</v>
      </c>
      <c r="AJ206" s="292">
        <f t="shared" si="66"/>
        <v>-4.4712766853768557E-3</v>
      </c>
      <c r="AK206" s="292">
        <f t="shared" si="66"/>
        <v>-4.573862901573314E-3</v>
      </c>
      <c r="AL206" s="292">
        <f t="shared" si="66"/>
        <v>-4.6763330880792292E-3</v>
      </c>
      <c r="AM206" s="292">
        <f t="shared" si="66"/>
        <v>-4.7785489386837077E-3</v>
      </c>
      <c r="AN206" s="292">
        <f t="shared" si="66"/>
        <v>-4.8806487595976292E-3</v>
      </c>
      <c r="AO206" s="292">
        <f t="shared" si="66"/>
        <v>-4.9824942446101E-3</v>
      </c>
      <c r="AP206" s="292">
        <f t="shared" si="66"/>
        <v>-5.0840853937211064E-3</v>
      </c>
      <c r="AQ206" s="292">
        <f t="shared" si="66"/>
        <v>-5.1855698810822706E-3</v>
      </c>
    </row>
    <row r="207" spans="1:43" x14ac:dyDescent="0.3">
      <c r="C207" t="str">
        <f t="shared" si="67"/>
        <v>LU_FORMIX</v>
      </c>
      <c r="K207" s="292">
        <f t="shared" si="68"/>
        <v>0</v>
      </c>
      <c r="L207" s="292">
        <f t="shared" si="66"/>
        <v>-2.6051715527933839E-3</v>
      </c>
      <c r="M207" s="292">
        <f t="shared" si="66"/>
        <v>-7.6020277990082041E-3</v>
      </c>
      <c r="N207" s="292">
        <f t="shared" si="66"/>
        <v>-1.0240809158396091E-2</v>
      </c>
      <c r="O207" s="292">
        <f t="shared" si="66"/>
        <v>-1.446919630999155E-2</v>
      </c>
      <c r="P207" s="292">
        <f t="shared" si="66"/>
        <v>-1.446919630999155E-2</v>
      </c>
      <c r="Q207" s="292">
        <f t="shared" si="66"/>
        <v>-1.446919630999155E-2</v>
      </c>
      <c r="R207" s="292">
        <f t="shared" si="66"/>
        <v>-1.446919630999155E-2</v>
      </c>
      <c r="S207" s="292">
        <f t="shared" si="66"/>
        <v>-1.5109456744576755E-2</v>
      </c>
      <c r="T207" s="292">
        <f t="shared" si="66"/>
        <v>-1.5747476959439566E-2</v>
      </c>
      <c r="U207" s="292">
        <f t="shared" si="66"/>
        <v>-1.6383256954580983E-2</v>
      </c>
      <c r="V207" s="292">
        <f t="shared" si="66"/>
        <v>-1.7018014946931892E-2</v>
      </c>
      <c r="W207" s="292">
        <f t="shared" si="66"/>
        <v>-1.7650532719561074E-2</v>
      </c>
      <c r="X207" s="292">
        <f t="shared" si="66"/>
        <v>-1.8280810272468417E-2</v>
      </c>
      <c r="Y207" s="292">
        <f t="shared" si="66"/>
        <v>-1.8908847605654366E-2</v>
      </c>
      <c r="Z207" s="292">
        <f t="shared" si="66"/>
        <v>-1.9534644719118477E-2</v>
      </c>
      <c r="AA207" s="292">
        <f t="shared" si="66"/>
        <v>-2.0158201612860915E-2</v>
      </c>
      <c r="AB207" s="292">
        <f t="shared" si="66"/>
        <v>-2.0779518286881793E-2</v>
      </c>
      <c r="AC207" s="292">
        <f t="shared" si="66"/>
        <v>-2.1399812958112052E-2</v>
      </c>
      <c r="AD207" s="292">
        <f t="shared" si="66"/>
        <v>-2.2017867409620639E-2</v>
      </c>
      <c r="AE207" s="292">
        <f t="shared" si="66"/>
        <v>-2.2633681641407444E-2</v>
      </c>
      <c r="AF207" s="292">
        <f t="shared" si="66"/>
        <v>-2.3247255653472632E-2</v>
      </c>
      <c r="AG207" s="292">
        <f t="shared" si="66"/>
        <v>-2.3858589445816203E-2</v>
      </c>
      <c r="AH207" s="292">
        <f t="shared" si="66"/>
        <v>-2.4468901235368989E-2</v>
      </c>
      <c r="AI207" s="292">
        <f t="shared" si="66"/>
        <v>-2.5076972805200104E-2</v>
      </c>
      <c r="AJ207" s="292">
        <f t="shared" si="66"/>
        <v>-2.5682804155309769E-2</v>
      </c>
      <c r="AK207" s="292">
        <f t="shared" si="66"/>
        <v>-2.628639528569765E-2</v>
      </c>
      <c r="AL207" s="292">
        <f t="shared" si="66"/>
        <v>-2.6888964413294747E-2</v>
      </c>
      <c r="AM207" s="292">
        <f t="shared" si="66"/>
        <v>-2.7489293321170394E-2</v>
      </c>
      <c r="AN207" s="292">
        <f t="shared" si="66"/>
        <v>-2.8088600226255256E-2</v>
      </c>
      <c r="AO207" s="292">
        <f t="shared" si="66"/>
        <v>-2.8685666911618501E-2</v>
      </c>
      <c r="AP207" s="292">
        <f t="shared" si="66"/>
        <v>-2.928049337726002E-2</v>
      </c>
      <c r="AQ207" s="292">
        <f t="shared" si="66"/>
        <v>-2.9874380354004415E-2</v>
      </c>
    </row>
    <row r="208" spans="1:43" x14ac:dyDescent="0.3">
      <c r="K208" s="292"/>
    </row>
    <row r="210" spans="1:43" x14ac:dyDescent="0.3">
      <c r="A210" s="298" t="s">
        <v>340</v>
      </c>
      <c r="B210" t="s">
        <v>6</v>
      </c>
      <c r="C210" t="str">
        <f>+C59</f>
        <v>LU_ABO</v>
      </c>
      <c r="K210" s="300">
        <f>+K23/K$190</f>
        <v>3.9303334095773662E-2</v>
      </c>
      <c r="L210" s="300">
        <f t="shared" ref="L210:W210" si="69">+L23/L$190</f>
        <v>4.0341481522414784E-2</v>
      </c>
      <c r="M210" s="300">
        <f t="shared" si="69"/>
        <v>4.139762667109443E-2</v>
      </c>
      <c r="N210" s="300">
        <f t="shared" si="69"/>
        <v>4.2045766204568027E-2</v>
      </c>
      <c r="O210" s="300">
        <f t="shared" si="69"/>
        <v>4.4320262067635112E-2</v>
      </c>
      <c r="P210" s="300">
        <f t="shared" si="69"/>
        <v>4.4320262067635112E-2</v>
      </c>
      <c r="Q210" s="300">
        <f t="shared" si="69"/>
        <v>4.4320262067635112E-2</v>
      </c>
      <c r="R210" s="300">
        <f t="shared" si="69"/>
        <v>4.4320262067635112E-2</v>
      </c>
      <c r="S210" s="300">
        <f t="shared" si="69"/>
        <v>4.4652358037183197E-2</v>
      </c>
      <c r="T210" s="300">
        <f t="shared" si="69"/>
        <v>4.4985822547475192E-2</v>
      </c>
      <c r="U210" s="300">
        <f t="shared" si="69"/>
        <v>4.5320664075446736E-2</v>
      </c>
      <c r="V210" s="300">
        <f t="shared" si="69"/>
        <v>4.5656891168188149E-2</v>
      </c>
      <c r="W210" s="300">
        <f t="shared" si="69"/>
        <v>4.5994512443671615E-2</v>
      </c>
      <c r="X210" s="300">
        <f t="shared" ref="X210:AQ210" si="70">+X23/X$190</f>
        <v>4.6333536591487527E-2</v>
      </c>
      <c r="Y210" s="300">
        <f t="shared" si="70"/>
        <v>4.6673972373590014E-2</v>
      </c>
      <c r="Z210" s="300">
        <f t="shared" si="70"/>
        <v>4.7015828625051714E-2</v>
      </c>
      <c r="AA210" s="300">
        <f t="shared" si="70"/>
        <v>4.7359114254828215E-2</v>
      </c>
      <c r="AB210" s="300">
        <f t="shared" si="70"/>
        <v>4.7703838246531828E-2</v>
      </c>
      <c r="AC210" s="300">
        <f t="shared" si="70"/>
        <v>4.8050009659215402E-2</v>
      </c>
      <c r="AD210" s="300">
        <f t="shared" si="70"/>
        <v>4.8397637628165742E-2</v>
      </c>
      <c r="AE210" s="300">
        <f t="shared" si="70"/>
        <v>4.8746731365707292E-2</v>
      </c>
      <c r="AF210" s="300">
        <f t="shared" si="70"/>
        <v>4.9097300162015953E-2</v>
      </c>
      <c r="AG210" s="300">
        <f t="shared" si="70"/>
        <v>4.9449353385943119E-2</v>
      </c>
      <c r="AH210" s="300">
        <f t="shared" si="70"/>
        <v>4.9802900485850329E-2</v>
      </c>
      <c r="AI210" s="300">
        <f t="shared" si="70"/>
        <v>5.0157950990454558E-2</v>
      </c>
      <c r="AJ210" s="300">
        <f t="shared" si="70"/>
        <v>5.0514514509684236E-2</v>
      </c>
      <c r="AK210" s="300">
        <f t="shared" si="70"/>
        <v>5.0872600735546336E-2</v>
      </c>
      <c r="AL210" s="300">
        <f t="shared" si="70"/>
        <v>5.1232219443004483E-2</v>
      </c>
      <c r="AM210" s="300">
        <f t="shared" si="70"/>
        <v>5.1593380490868417E-2</v>
      </c>
      <c r="AN210" s="300">
        <f t="shared" si="70"/>
        <v>5.1956093822695074E-2</v>
      </c>
      <c r="AO210" s="300">
        <f t="shared" si="70"/>
        <v>5.2320369467700911E-2</v>
      </c>
      <c r="AP210" s="300">
        <f t="shared" si="70"/>
        <v>5.2686217541686529E-2</v>
      </c>
      <c r="AQ210" s="314">
        <f t="shared" si="70"/>
        <v>5.3053648247972915E-2</v>
      </c>
    </row>
    <row r="211" spans="1:43" x14ac:dyDescent="0.3">
      <c r="C211" t="str">
        <f t="shared" ref="C211:C215" si="71">+C60</f>
        <v>LU_FORCON</v>
      </c>
      <c r="K211" s="300">
        <f t="shared" ref="K211:K215" si="72">+K24/K$190</f>
        <v>0.28117730084965609</v>
      </c>
      <c r="L211" s="300">
        <f t="shared" ref="L211:W211" si="73">+L24/L$190</f>
        <v>0.28192144157914834</v>
      </c>
      <c r="M211" s="300">
        <f t="shared" si="73"/>
        <v>0.28351695538487326</v>
      </c>
      <c r="N211" s="300">
        <f t="shared" si="73"/>
        <v>0.28474293581247823</v>
      </c>
      <c r="O211" s="300">
        <f t="shared" si="73"/>
        <v>0.28596203873205617</v>
      </c>
      <c r="P211" s="300">
        <f t="shared" si="73"/>
        <v>0.28596203873205617</v>
      </c>
      <c r="Q211" s="300">
        <f t="shared" si="73"/>
        <v>0.28596203873205617</v>
      </c>
      <c r="R211" s="300">
        <f t="shared" si="73"/>
        <v>0.28596203873205617</v>
      </c>
      <c r="S211" s="300">
        <f t="shared" si="73"/>
        <v>0.28621269136313982</v>
      </c>
      <c r="T211" s="300">
        <f t="shared" si="73"/>
        <v>0.28646437691352894</v>
      </c>
      <c r="U211" s="300">
        <f t="shared" si="73"/>
        <v>0.2867171017812723</v>
      </c>
      <c r="V211" s="300">
        <f t="shared" si="73"/>
        <v>0.28697087241736863</v>
      </c>
      <c r="W211" s="300">
        <f t="shared" si="73"/>
        <v>0.28722569532631542</v>
      </c>
      <c r="X211" s="300">
        <f t="shared" ref="X211:AQ211" si="74">+X24/X$190</f>
        <v>0.28748157706666472</v>
      </c>
      <c r="Y211" s="300">
        <f t="shared" si="74"/>
        <v>0.2877385242515858</v>
      </c>
      <c r="Z211" s="300">
        <f t="shared" si="74"/>
        <v>0.28799654354943471</v>
      </c>
      <c r="AA211" s="300">
        <f t="shared" si="74"/>
        <v>0.28825564168433165</v>
      </c>
      <c r="AB211" s="300">
        <f t="shared" si="74"/>
        <v>0.28851582543674437</v>
      </c>
      <c r="AC211" s="300">
        <f t="shared" si="74"/>
        <v>0.28877710164408038</v>
      </c>
      <c r="AD211" s="300">
        <f t="shared" si="74"/>
        <v>0.28903947720128526</v>
      </c>
      <c r="AE211" s="300">
        <f t="shared" si="74"/>
        <v>0.28930295906144959</v>
      </c>
      <c r="AF211" s="300">
        <f t="shared" si="74"/>
        <v>0.28956755423642316</v>
      </c>
      <c r="AG211" s="300">
        <f t="shared" si="74"/>
        <v>0.28983326979743679</v>
      </c>
      <c r="AH211" s="300">
        <f t="shared" si="74"/>
        <v>0.29010011287573229</v>
      </c>
      <c r="AI211" s="300">
        <f t="shared" si="74"/>
        <v>0.29036809066320057</v>
      </c>
      <c r="AJ211" s="300">
        <f t="shared" si="74"/>
        <v>0.29063721041302765</v>
      </c>
      <c r="AK211" s="300">
        <f t="shared" si="74"/>
        <v>0.29090747944034917</v>
      </c>
      <c r="AL211" s="300">
        <f t="shared" si="74"/>
        <v>0.29117890512291306</v>
      </c>
      <c r="AM211" s="300">
        <f t="shared" si="74"/>
        <v>0.29145149490175071</v>
      </c>
      <c r="AN211" s="300">
        <f t="shared" si="74"/>
        <v>0.2917252562818578</v>
      </c>
      <c r="AO211" s="300">
        <f t="shared" si="74"/>
        <v>0.29200019683288186</v>
      </c>
      <c r="AP211" s="300">
        <f t="shared" si="74"/>
        <v>0.2922763241898208</v>
      </c>
      <c r="AQ211" s="314">
        <f t="shared" si="74"/>
        <v>0.29255364605372935</v>
      </c>
    </row>
    <row r="212" spans="1:43" x14ac:dyDescent="0.3">
      <c r="C212" t="str">
        <f t="shared" si="71"/>
        <v>LU_FORLAT</v>
      </c>
      <c r="K212" s="300">
        <f t="shared" si="72"/>
        <v>0.43261623650775055</v>
      </c>
      <c r="L212" s="300">
        <f t="shared" ref="L212:AQ212" si="75">+L25/L$190</f>
        <v>0.4296838974687508</v>
      </c>
      <c r="M212" s="300">
        <f t="shared" si="75"/>
        <v>0.42508553643195574</v>
      </c>
      <c r="N212" s="300">
        <f t="shared" si="75"/>
        <v>0.4212240283649562</v>
      </c>
      <c r="O212" s="300">
        <f t="shared" si="75"/>
        <v>0.41699585701898273</v>
      </c>
      <c r="P212" s="300">
        <f t="shared" si="75"/>
        <v>0.41699585701898273</v>
      </c>
      <c r="Q212" s="300">
        <f t="shared" si="75"/>
        <v>0.41699585701898273</v>
      </c>
      <c r="R212" s="300">
        <f t="shared" si="75"/>
        <v>0.41699585701898273</v>
      </c>
      <c r="S212" s="300">
        <f>+S25/S$190</f>
        <v>0.41603803413974777</v>
      </c>
      <c r="T212" s="300">
        <f t="shared" si="75"/>
        <v>0.41507626414956944</v>
      </c>
      <c r="U212" s="300">
        <f t="shared" si="75"/>
        <v>0.414110522599482</v>
      </c>
      <c r="V212" s="300">
        <f t="shared" si="75"/>
        <v>0.4131407848381819</v>
      </c>
      <c r="W212" s="300">
        <f t="shared" si="75"/>
        <v>0.41216702600992927</v>
      </c>
      <c r="X212" s="300">
        <f t="shared" si="75"/>
        <v>0.41118922105242528</v>
      </c>
      <c r="Y212" s="300">
        <f t="shared" si="75"/>
        <v>0.41020734469466136</v>
      </c>
      <c r="Z212" s="300">
        <f t="shared" si="75"/>
        <v>0.4092213714547418</v>
      </c>
      <c r="AA212" s="300">
        <f t="shared" si="75"/>
        <v>0.40823127563768047</v>
      </c>
      <c r="AB212" s="300">
        <f t="shared" si="75"/>
        <v>0.4072370313331673</v>
      </c>
      <c r="AC212" s="300">
        <f t="shared" si="75"/>
        <v>0.40623861241330939</v>
      </c>
      <c r="AD212" s="300">
        <f t="shared" si="75"/>
        <v>0.40523599253034093</v>
      </c>
      <c r="AE212" s="300">
        <f t="shared" si="75"/>
        <v>0.40422914511430641</v>
      </c>
      <c r="AF212" s="300">
        <f t="shared" si="75"/>
        <v>0.40321804337071343</v>
      </c>
      <c r="AG212" s="300">
        <f t="shared" si="75"/>
        <v>0.40220266027815521</v>
      </c>
      <c r="AH212" s="300">
        <f t="shared" si="75"/>
        <v>0.40118296858590402</v>
      </c>
      <c r="AI212" s="300">
        <f t="shared" si="75"/>
        <v>0.40015894081147296</v>
      </c>
      <c r="AJ212" s="300">
        <f t="shared" si="75"/>
        <v>0.39913054923814711</v>
      </c>
      <c r="AK212" s="300">
        <f t="shared" si="75"/>
        <v>0.3980977659124828</v>
      </c>
      <c r="AL212" s="300">
        <f t="shared" si="75"/>
        <v>0.39706056264177464</v>
      </c>
      <c r="AM212" s="300">
        <f t="shared" si="75"/>
        <v>0.39601891099149006</v>
      </c>
      <c r="AN212" s="300">
        <f t="shared" si="75"/>
        <v>0.39497278228267191</v>
      </c>
      <c r="AO212" s="300">
        <f t="shared" si="75"/>
        <v>0.39392214758930461</v>
      </c>
      <c r="AP212" s="300">
        <f t="shared" si="75"/>
        <v>0.39286697773564966</v>
      </c>
      <c r="AQ212" s="314">
        <f t="shared" si="75"/>
        <v>0.39180724329354399</v>
      </c>
    </row>
    <row r="213" spans="1:43" x14ac:dyDescent="0.3">
      <c r="C213" t="str">
        <f t="shared" si="71"/>
        <v>LU_FORDEC</v>
      </c>
      <c r="K213" s="300">
        <f t="shared" si="72"/>
        <v>0.15646825241857851</v>
      </c>
      <c r="L213" s="300">
        <f t="shared" ref="L213:AQ213" si="76">+L26/L$190</f>
        <v>0.15714415947584845</v>
      </c>
      <c r="M213" s="300">
        <f t="shared" si="76"/>
        <v>0.15818453751556735</v>
      </c>
      <c r="N213" s="300">
        <f t="shared" si="76"/>
        <v>0.15965901240576397</v>
      </c>
      <c r="O213" s="300">
        <f t="shared" si="76"/>
        <v>0.15955294344349133</v>
      </c>
      <c r="P213" s="300">
        <f t="shared" si="76"/>
        <v>0.15955294344349133</v>
      </c>
      <c r="Q213" s="300">
        <f t="shared" si="76"/>
        <v>0.15955294344349133</v>
      </c>
      <c r="R213" s="300">
        <f t="shared" si="76"/>
        <v>0.15955294344349133</v>
      </c>
      <c r="S213" s="300">
        <f t="shared" si="76"/>
        <v>0.15978463441855961</v>
      </c>
      <c r="T213" s="300">
        <f t="shared" si="76"/>
        <v>0.16001728017347608</v>
      </c>
      <c r="U213" s="300">
        <f t="shared" si="76"/>
        <v>0.1602508866222826</v>
      </c>
      <c r="V213" s="300">
        <f t="shared" si="76"/>
        <v>0.16048545972796541</v>
      </c>
      <c r="W213" s="300">
        <f t="shared" si="76"/>
        <v>0.16072100550296234</v>
      </c>
      <c r="X213" s="300">
        <f t="shared" si="76"/>
        <v>0.16095753000967664</v>
      </c>
      <c r="Y213" s="300">
        <f t="shared" si="76"/>
        <v>0.16119503936099699</v>
      </c>
      <c r="Z213" s="300">
        <f t="shared" si="76"/>
        <v>0.16143353972082408</v>
      </c>
      <c r="AA213" s="300">
        <f t="shared" si="76"/>
        <v>0.16167303730460414</v>
      </c>
      <c r="AB213" s="300">
        <f t="shared" si="76"/>
        <v>0.16191353837986838</v>
      </c>
      <c r="AC213" s="300">
        <f t="shared" si="76"/>
        <v>0.16215504926678032</v>
      </c>
      <c r="AD213" s="300">
        <f t="shared" si="76"/>
        <v>0.16239757633868884</v>
      </c>
      <c r="AE213" s="300">
        <f t="shared" si="76"/>
        <v>0.16264112602268921</v>
      </c>
      <c r="AF213" s="300">
        <f t="shared" si="76"/>
        <v>0.16288570480019079</v>
      </c>
      <c r="AG213" s="300">
        <f t="shared" si="76"/>
        <v>0.16313131920749185</v>
      </c>
      <c r="AH213" s="300">
        <f t="shared" si="76"/>
        <v>0.16337797583636193</v>
      </c>
      <c r="AI213" s="300">
        <f t="shared" si="76"/>
        <v>0.16362568133463154</v>
      </c>
      <c r="AJ213" s="300">
        <f t="shared" si="76"/>
        <v>0.16387444240678947</v>
      </c>
      <c r="AK213" s="300">
        <f t="shared" si="76"/>
        <v>0.16412426581458758</v>
      </c>
      <c r="AL213" s="300">
        <f t="shared" si="76"/>
        <v>0.16437515837765351</v>
      </c>
      <c r="AM213" s="300">
        <f t="shared" si="76"/>
        <v>0.16462712697411117</v>
      </c>
      <c r="AN213" s="300">
        <f t="shared" si="76"/>
        <v>0.16488017854120954</v>
      </c>
      <c r="AO213" s="300">
        <f t="shared" si="76"/>
        <v>0.16513432007595891</v>
      </c>
      <c r="AP213" s="300">
        <f t="shared" si="76"/>
        <v>0.16538955863577623</v>
      </c>
      <c r="AQ213" s="314">
        <f t="shared" si="76"/>
        <v>0.16564590133913804</v>
      </c>
    </row>
    <row r="214" spans="1:43" x14ac:dyDescent="0.3">
      <c r="C214" t="str">
        <f t="shared" si="71"/>
        <v>LU_FORMAN</v>
      </c>
      <c r="K214" s="300">
        <f t="shared" si="72"/>
        <v>9.2204140608873695E-3</v>
      </c>
      <c r="L214" s="300">
        <f t="shared" ref="L214:AQ214" si="77">+L27/L$190</f>
        <v>9.2878865503834944E-3</v>
      </c>
      <c r="M214" s="300">
        <f t="shared" si="77"/>
        <v>9.3998839450285549E-3</v>
      </c>
      <c r="N214" s="300">
        <f t="shared" si="77"/>
        <v>9.4818111105427257E-3</v>
      </c>
      <c r="O214" s="300">
        <f t="shared" si="77"/>
        <v>9.63483957992072E-3</v>
      </c>
      <c r="P214" s="300">
        <f t="shared" si="77"/>
        <v>9.63483957992072E-3</v>
      </c>
      <c r="Q214" s="300">
        <f t="shared" si="77"/>
        <v>9.63483957992072E-3</v>
      </c>
      <c r="R214" s="300">
        <f t="shared" si="77"/>
        <v>9.63483957992072E-3</v>
      </c>
      <c r="S214" s="300">
        <f t="shared" si="77"/>
        <v>9.6546509583385204E-3</v>
      </c>
      <c r="T214" s="300">
        <f t="shared" si="77"/>
        <v>9.6745439778511983E-3</v>
      </c>
      <c r="U214" s="300">
        <f t="shared" si="77"/>
        <v>9.6945191441552801E-3</v>
      </c>
      <c r="V214" s="300">
        <f t="shared" si="77"/>
        <v>9.7145769671324201E-3</v>
      </c>
      <c r="W214" s="300">
        <f t="shared" si="77"/>
        <v>9.734717960892765E-3</v>
      </c>
      <c r="X214" s="300">
        <f t="shared" si="77"/>
        <v>9.7549426438188862E-3</v>
      </c>
      <c r="Y214" s="300">
        <f t="shared" si="77"/>
        <v>9.7752515386102645E-3</v>
      </c>
      <c r="Z214" s="300">
        <f t="shared" si="77"/>
        <v>9.7956451723282961E-3</v>
      </c>
      <c r="AA214" s="300">
        <f t="shared" si="77"/>
        <v>9.8161240764419178E-3</v>
      </c>
      <c r="AB214" s="300">
        <f t="shared" si="77"/>
        <v>9.8366887868737481E-3</v>
      </c>
      <c r="AC214" s="300">
        <f t="shared" si="77"/>
        <v>9.8573398440468668E-3</v>
      </c>
      <c r="AD214" s="300">
        <f t="shared" si="77"/>
        <v>9.87807779293212E-3</v>
      </c>
      <c r="AE214" s="300">
        <f t="shared" si="77"/>
        <v>9.8989031830960857E-3</v>
      </c>
      <c r="AF214" s="300">
        <f t="shared" si="77"/>
        <v>9.9198165687496218E-3</v>
      </c>
      <c r="AG214" s="300">
        <f t="shared" si="77"/>
        <v>9.9408185087970086E-3</v>
      </c>
      <c r="AH214" s="300">
        <f t="shared" si="77"/>
        <v>9.9619095668857568E-3</v>
      </c>
      <c r="AI214" s="300">
        <f t="shared" si="77"/>
        <v>9.9830903114570234E-3</v>
      </c>
      <c r="AJ214" s="300">
        <f t="shared" si="77"/>
        <v>1.0004361315796685E-2</v>
      </c>
      <c r="AK214" s="300">
        <f t="shared" si="77"/>
        <v>1.0025723158087063E-2</v>
      </c>
      <c r="AL214" s="300">
        <f t="shared" si="77"/>
        <v>1.0047176421459303E-2</v>
      </c>
      <c r="AM214" s="300">
        <f t="shared" si="77"/>
        <v>1.0068721694046432E-2</v>
      </c>
      <c r="AN214" s="300">
        <f t="shared" si="77"/>
        <v>1.0090359569037142E-2</v>
      </c>
      <c r="AO214" s="300">
        <f t="shared" si="77"/>
        <v>1.0112090644730169E-2</v>
      </c>
      <c r="AP214" s="300">
        <f t="shared" si="77"/>
        <v>1.0133915524589494E-2</v>
      </c>
      <c r="AQ214" s="314">
        <f t="shared" si="77"/>
        <v>1.0155834817300166E-2</v>
      </c>
    </row>
    <row r="215" spans="1:43" x14ac:dyDescent="0.3">
      <c r="C215" t="str">
        <f t="shared" si="71"/>
        <v>LU_FORMIX</v>
      </c>
      <c r="K215" s="300">
        <f t="shared" si="72"/>
        <v>8.121446206735386E-2</v>
      </c>
      <c r="L215" s="300">
        <f t="shared" ref="L215:AQ215" si="78">+L28/L$190</f>
        <v>8.1621133403454157E-2</v>
      </c>
      <c r="M215" s="300">
        <f t="shared" si="78"/>
        <v>8.2415460051480621E-2</v>
      </c>
      <c r="N215" s="300">
        <f t="shared" si="78"/>
        <v>8.2846446101691035E-2</v>
      </c>
      <c r="O215" s="300">
        <f t="shared" si="78"/>
        <v>8.3534059157913967E-2</v>
      </c>
      <c r="P215" s="300">
        <f t="shared" si="78"/>
        <v>8.3534059157913967E-2</v>
      </c>
      <c r="Q215" s="300">
        <f t="shared" si="78"/>
        <v>8.3534059157913967E-2</v>
      </c>
      <c r="R215" s="300">
        <f t="shared" si="78"/>
        <v>8.3534059157913967E-2</v>
      </c>
      <c r="S215" s="300">
        <f t="shared" si="78"/>
        <v>8.3657631083031064E-2</v>
      </c>
      <c r="T215" s="300">
        <f t="shared" si="78"/>
        <v>8.3781712238099243E-2</v>
      </c>
      <c r="U215" s="300">
        <f t="shared" si="78"/>
        <v>8.3906305777361093E-2</v>
      </c>
      <c r="V215" s="300">
        <f t="shared" si="78"/>
        <v>8.4031414881163599E-2</v>
      </c>
      <c r="W215" s="300">
        <f t="shared" si="78"/>
        <v>8.4157042756228609E-2</v>
      </c>
      <c r="X215" s="300">
        <f t="shared" si="78"/>
        <v>8.4283192635926943E-2</v>
      </c>
      <c r="Y215" s="300">
        <f t="shared" si="78"/>
        <v>8.4409867780555772E-2</v>
      </c>
      <c r="Z215" s="300">
        <f t="shared" si="78"/>
        <v>8.4537071477619366E-2</v>
      </c>
      <c r="AA215" s="300">
        <f t="shared" si="78"/>
        <v>8.4664807042113696E-2</v>
      </c>
      <c r="AB215" s="300">
        <f t="shared" si="78"/>
        <v>8.479307781681425E-2</v>
      </c>
      <c r="AC215" s="300">
        <f t="shared" si="78"/>
        <v>8.4921887172567739E-2</v>
      </c>
      <c r="AD215" s="300">
        <f t="shared" si="78"/>
        <v>8.5051238508587257E-2</v>
      </c>
      <c r="AE215" s="300">
        <f t="shared" si="78"/>
        <v>8.5181135252751394E-2</v>
      </c>
      <c r="AF215" s="300">
        <f t="shared" si="78"/>
        <v>8.5311580861907071E-2</v>
      </c>
      <c r="AG215" s="300">
        <f t="shared" si="78"/>
        <v>8.5442578822176096E-2</v>
      </c>
      <c r="AH215" s="300">
        <f t="shared" si="78"/>
        <v>8.5574132649265749E-2</v>
      </c>
      <c r="AI215" s="300">
        <f t="shared" si="78"/>
        <v>8.5706245888783367E-2</v>
      </c>
      <c r="AJ215" s="300">
        <f t="shared" si="78"/>
        <v>8.5838922116554792E-2</v>
      </c>
      <c r="AK215" s="300">
        <f t="shared" si="78"/>
        <v>8.5972164938947104E-2</v>
      </c>
      <c r="AL215" s="300">
        <f t="shared" si="78"/>
        <v>8.6105977993195262E-2</v>
      </c>
      <c r="AM215" s="300">
        <f t="shared" si="78"/>
        <v>8.6240364947733059E-2</v>
      </c>
      <c r="AN215" s="300">
        <f t="shared" si="78"/>
        <v>8.6375329502528631E-2</v>
      </c>
      <c r="AO215" s="300">
        <f t="shared" si="78"/>
        <v>8.6510875389423619E-2</v>
      </c>
      <c r="AP215" s="300">
        <f t="shared" si="78"/>
        <v>8.6647006372477423E-2</v>
      </c>
      <c r="AQ215" s="314">
        <f t="shared" si="78"/>
        <v>8.6783726248315499E-2</v>
      </c>
    </row>
    <row r="218" spans="1:43" x14ac:dyDescent="0.3">
      <c r="A218" s="298" t="s">
        <v>340</v>
      </c>
      <c r="B218" t="s">
        <v>341</v>
      </c>
      <c r="C218" t="str">
        <f>+C59</f>
        <v>LU_ABO</v>
      </c>
      <c r="K218" s="299">
        <f>+K210/$S210</f>
        <v>0.88020735798644134</v>
      </c>
      <c r="L218" s="299">
        <f t="shared" ref="L218:AQ223" si="79">+L210/$S210</f>
        <v>0.9034569123722731</v>
      </c>
      <c r="M218" s="299">
        <f t="shared" si="79"/>
        <v>0.92710952995184559</v>
      </c>
      <c r="N218" s="299">
        <f t="shared" si="79"/>
        <v>0.9416247663685624</v>
      </c>
      <c r="O218" s="299">
        <f t="shared" si="79"/>
        <v>0.99256263310279069</v>
      </c>
      <c r="P218" s="299">
        <f t="shared" si="79"/>
        <v>0.99256263310279069</v>
      </c>
      <c r="Q218" s="299">
        <f t="shared" si="79"/>
        <v>0.99256263310279069</v>
      </c>
      <c r="R218" s="299">
        <f t="shared" si="79"/>
        <v>0.99256263310279069</v>
      </c>
      <c r="S218" s="299">
        <f t="shared" si="79"/>
        <v>1</v>
      </c>
      <c r="T218" s="299">
        <f t="shared" si="79"/>
        <v>1.0074680156871965</v>
      </c>
      <c r="U218" s="299">
        <f t="shared" si="79"/>
        <v>1.0149668700073358</v>
      </c>
      <c r="V218" s="299">
        <f t="shared" si="79"/>
        <v>1.0224967543745047</v>
      </c>
      <c r="W218" s="299">
        <f t="shared" si="79"/>
        <v>1.0300578617902054</v>
      </c>
      <c r="X218" s="299">
        <f t="shared" si="79"/>
        <v>1.0376503868598466</v>
      </c>
      <c r="Y218" s="299">
        <f t="shared" si="79"/>
        <v>1.0452745258094402</v>
      </c>
      <c r="Z218" s="299">
        <f t="shared" si="79"/>
        <v>1.0529304765025038</v>
      </c>
      <c r="AA218" s="299">
        <f t="shared" si="79"/>
        <v>1.0606184384571813</v>
      </c>
      <c r="AB218" s="299">
        <f t="shared" si="79"/>
        <v>1.068338612863571</v>
      </c>
      <c r="AC218" s="299">
        <f t="shared" si="79"/>
        <v>1.0760912026012801</v>
      </c>
      <c r="AD218" s="299">
        <f t="shared" si="79"/>
        <v>1.0838764122571927</v>
      </c>
      <c r="AE218" s="299">
        <f t="shared" si="79"/>
        <v>1.0916944481434687</v>
      </c>
      <c r="AF218" s="299">
        <f t="shared" si="79"/>
        <v>1.0995455183157703</v>
      </c>
      <c r="AG218" s="299">
        <f t="shared" si="79"/>
        <v>1.1074298325917153</v>
      </c>
      <c r="AH218" s="299">
        <f t="shared" si="79"/>
        <v>1.1153476025695697</v>
      </c>
      <c r="AI218" s="299">
        <f t="shared" si="79"/>
        <v>1.1232990416471782</v>
      </c>
      <c r="AJ218" s="299">
        <f t="shared" si="79"/>
        <v>1.1312843650411355</v>
      </c>
      <c r="AK218" s="299">
        <f t="shared" si="79"/>
        <v>1.1393037898062042</v>
      </c>
      <c r="AL218" s="299">
        <f t="shared" si="79"/>
        <v>1.1473575348549803</v>
      </c>
      <c r="AM218" s="299">
        <f t="shared" si="79"/>
        <v>1.1554458209778138</v>
      </c>
      <c r="AN218" s="299">
        <f t="shared" si="79"/>
        <v>1.163568870862987</v>
      </c>
      <c r="AO218" s="299">
        <f t="shared" si="79"/>
        <v>1.1717269091171481</v>
      </c>
      <c r="AP218" s="299">
        <f t="shared" si="79"/>
        <v>1.1799201622860169</v>
      </c>
      <c r="AQ218" s="299">
        <f t="shared" si="79"/>
        <v>1.188148858875353</v>
      </c>
    </row>
    <row r="219" spans="1:43" x14ac:dyDescent="0.3">
      <c r="C219" t="str">
        <f t="shared" ref="C219:C223" si="80">+C60</f>
        <v>LU_FORCON</v>
      </c>
      <c r="K219" s="299">
        <f t="shared" ref="K219:Z223" si="81">+K211/$S211</f>
        <v>0.98240682308844596</v>
      </c>
      <c r="L219" s="299">
        <f t="shared" si="81"/>
        <v>0.98500678022503607</v>
      </c>
      <c r="M219" s="299">
        <f t="shared" si="81"/>
        <v>0.990581354148107</v>
      </c>
      <c r="N219" s="299">
        <f t="shared" si="81"/>
        <v>0.99486481349355405</v>
      </c>
      <c r="O219" s="299">
        <f t="shared" si="81"/>
        <v>0.99912424347819839</v>
      </c>
      <c r="P219" s="299">
        <f t="shared" si="81"/>
        <v>0.99912424347819839</v>
      </c>
      <c r="Q219" s="299">
        <f t="shared" si="81"/>
        <v>0.99912424347819839</v>
      </c>
      <c r="R219" s="299">
        <f t="shared" si="81"/>
        <v>0.99912424347819839</v>
      </c>
      <c r="S219" s="299">
        <f t="shared" si="81"/>
        <v>1</v>
      </c>
      <c r="T219" s="299">
        <f t="shared" si="81"/>
        <v>1.0008793654438957</v>
      </c>
      <c r="U219" s="299">
        <f t="shared" si="81"/>
        <v>1.001762362164061</v>
      </c>
      <c r="V219" s="299">
        <f t="shared" si="81"/>
        <v>1.0026490126996739</v>
      </c>
      <c r="W219" s="299">
        <f t="shared" si="81"/>
        <v>1.0035393397768317</v>
      </c>
      <c r="X219" s="299">
        <f t="shared" si="81"/>
        <v>1.0044333663104932</v>
      </c>
      <c r="Y219" s="299">
        <f t="shared" si="81"/>
        <v>1.0053311154064446</v>
      </c>
      <c r="Z219" s="299">
        <f t="shared" si="81"/>
        <v>1.0062326103632895</v>
      </c>
      <c r="AA219" s="299">
        <f t="shared" si="79"/>
        <v>1.0071378746744664</v>
      </c>
      <c r="AB219" s="299">
        <f t="shared" si="79"/>
        <v>1.0080469320302865</v>
      </c>
      <c r="AC219" s="299">
        <f t="shared" si="79"/>
        <v>1.0089598063200031</v>
      </c>
      <c r="AD219" s="299">
        <f t="shared" si="79"/>
        <v>1.0098765216339023</v>
      </c>
      <c r="AE219" s="299">
        <f t="shared" si="79"/>
        <v>1.010797102265423</v>
      </c>
      <c r="AF219" s="299">
        <f t="shared" si="79"/>
        <v>1.0117215727133035</v>
      </c>
      <c r="AG219" s="299">
        <f t="shared" si="79"/>
        <v>1.0126499576837538</v>
      </c>
      <c r="AH219" s="299">
        <f t="shared" si="79"/>
        <v>1.0135822820926561</v>
      </c>
      <c r="AI219" s="299">
        <f t="shared" si="79"/>
        <v>1.0145185710677955</v>
      </c>
      <c r="AJ219" s="299">
        <f t="shared" si="79"/>
        <v>1.0154588499511159</v>
      </c>
      <c r="AK219" s="299">
        <f t="shared" si="79"/>
        <v>1.0164031443010078</v>
      </c>
      <c r="AL219" s="299">
        <f t="shared" si="79"/>
        <v>1.0173514798946222</v>
      </c>
      <c r="AM219" s="299">
        <f t="shared" si="79"/>
        <v>1.0183038827302178</v>
      </c>
      <c r="AN219" s="299">
        <f t="shared" si="79"/>
        <v>1.0192603790295371</v>
      </c>
      <c r="AO219" s="299">
        <f t="shared" si="79"/>
        <v>1.020220995240211</v>
      </c>
      <c r="AP219" s="299">
        <f t="shared" si="79"/>
        <v>1.0211857580381982</v>
      </c>
      <c r="AQ219" s="299">
        <f t="shared" si="79"/>
        <v>1.0221546943302535</v>
      </c>
    </row>
    <row r="220" spans="1:43" x14ac:dyDescent="0.3">
      <c r="C220" t="str">
        <f t="shared" si="80"/>
        <v>LU_FORLAT</v>
      </c>
      <c r="K220" s="299">
        <f t="shared" si="81"/>
        <v>1.0398478047861224</v>
      </c>
      <c r="L220" s="299">
        <f t="shared" si="79"/>
        <v>1.0327995572741779</v>
      </c>
      <c r="M220" s="299">
        <f t="shared" si="79"/>
        <v>1.0217468153144116</v>
      </c>
      <c r="N220" s="299">
        <f t="shared" si="79"/>
        <v>1.0124651926017574</v>
      </c>
      <c r="O220" s="299">
        <f t="shared" si="79"/>
        <v>1.0023022483538446</v>
      </c>
      <c r="P220" s="299">
        <f t="shared" si="79"/>
        <v>1.0023022483538446</v>
      </c>
      <c r="Q220" s="299">
        <f t="shared" si="79"/>
        <v>1.0023022483538446</v>
      </c>
      <c r="R220" s="299">
        <f t="shared" si="79"/>
        <v>1.0023022483538446</v>
      </c>
      <c r="S220" s="299">
        <f t="shared" si="79"/>
        <v>1</v>
      </c>
      <c r="T220" s="299">
        <f t="shared" si="79"/>
        <v>0.99768826426610968</v>
      </c>
      <c r="U220" s="299">
        <f t="shared" si="79"/>
        <v>0.9953669823859943</v>
      </c>
      <c r="V220" s="299">
        <f t="shared" si="79"/>
        <v>0.99303609510712987</v>
      </c>
      <c r="W220" s="299">
        <f t="shared" si="79"/>
        <v>0.990695542685604</v>
      </c>
      <c r="X220" s="299">
        <f t="shared" si="79"/>
        <v>0.98834526488101382</v>
      </c>
      <c r="Y220" s="299">
        <f t="shared" si="79"/>
        <v>0.98598520095129605</v>
      </c>
      <c r="Z220" s="299">
        <f t="shared" si="79"/>
        <v>0.98361528964749356</v>
      </c>
      <c r="AA220" s="299">
        <f t="shared" si="79"/>
        <v>0.98123546920845939</v>
      </c>
      <c r="AB220" s="299">
        <f t="shared" si="79"/>
        <v>0.97884567735548855</v>
      </c>
      <c r="AC220" s="299">
        <f t="shared" si="79"/>
        <v>0.97644585128688799</v>
      </c>
      <c r="AD220" s="299">
        <f t="shared" si="79"/>
        <v>0.97403592767247227</v>
      </c>
      <c r="AE220" s="299">
        <f t="shared" si="79"/>
        <v>0.97161584264799516</v>
      </c>
      <c r="AF220" s="299">
        <f t="shared" si="79"/>
        <v>0.96918553180950739</v>
      </c>
      <c r="AG220" s="299">
        <f t="shared" si="79"/>
        <v>0.96674493020764241</v>
      </c>
      <c r="AH220" s="299">
        <f t="shared" si="79"/>
        <v>0.96429397234183178</v>
      </c>
      <c r="AI220" s="299">
        <f t="shared" si="79"/>
        <v>0.96183259215444472</v>
      </c>
      <c r="AJ220" s="299">
        <f t="shared" si="79"/>
        <v>0.95936072302485353</v>
      </c>
      <c r="AK220" s="299">
        <f t="shared" si="79"/>
        <v>0.95687829776342326</v>
      </c>
      <c r="AL220" s="299">
        <f t="shared" si="79"/>
        <v>0.95438524860542295</v>
      </c>
      <c r="AM220" s="299">
        <f t="shared" si="79"/>
        <v>0.95188150720485987</v>
      </c>
      <c r="AN220" s="299">
        <f t="shared" si="79"/>
        <v>0.94936700462823542</v>
      </c>
      <c r="AO220" s="299">
        <f t="shared" si="79"/>
        <v>0.94684167134821517</v>
      </c>
      <c r="AP220" s="299">
        <f t="shared" si="79"/>
        <v>0.94430543723722404</v>
      </c>
      <c r="AQ220" s="299">
        <f t="shared" si="79"/>
        <v>0.9417582315609524</v>
      </c>
    </row>
    <row r="221" spans="1:43" x14ac:dyDescent="0.3">
      <c r="C221" t="str">
        <f t="shared" si="80"/>
        <v>LU_FORDEC</v>
      </c>
      <c r="K221" s="299">
        <f t="shared" si="81"/>
        <v>0.97924467510878577</v>
      </c>
      <c r="L221" s="299">
        <f t="shared" si="79"/>
        <v>0.98347478809636746</v>
      </c>
      <c r="M221" s="299">
        <f t="shared" si="79"/>
        <v>0.98998591504862243</v>
      </c>
      <c r="N221" s="299">
        <f t="shared" si="79"/>
        <v>0.99921380417301842</v>
      </c>
      <c r="O221" s="299">
        <f t="shared" si="79"/>
        <v>0.99854997962781977</v>
      </c>
      <c r="P221" s="299">
        <f t="shared" si="79"/>
        <v>0.99854997962781977</v>
      </c>
      <c r="Q221" s="299">
        <f t="shared" si="79"/>
        <v>0.99854997962781977</v>
      </c>
      <c r="R221" s="299">
        <f t="shared" si="79"/>
        <v>0.99854997962781977</v>
      </c>
      <c r="S221" s="299">
        <f t="shared" si="79"/>
        <v>1</v>
      </c>
      <c r="T221" s="299">
        <f t="shared" si="79"/>
        <v>1.0014559957893514</v>
      </c>
      <c r="U221" s="299">
        <f t="shared" si="79"/>
        <v>1.0029180040084558</v>
      </c>
      <c r="V221" s="299">
        <f t="shared" si="79"/>
        <v>1.0043860619762095</v>
      </c>
      <c r="W221" s="299">
        <f t="shared" si="79"/>
        <v>1.0058602073209986</v>
      </c>
      <c r="X221" s="299">
        <f t="shared" si="79"/>
        <v>1.007340477983913</v>
      </c>
      <c r="Y221" s="299">
        <f t="shared" si="79"/>
        <v>1.0088269122220024</v>
      </c>
      <c r="Z221" s="299">
        <f t="shared" si="79"/>
        <v>1.0103195486115712</v>
      </c>
      <c r="AA221" s="299">
        <f t="shared" si="79"/>
        <v>1.0118184260515177</v>
      </c>
      <c r="AB221" s="299">
        <f t="shared" si="79"/>
        <v>1.0133235837667098</v>
      </c>
      <c r="AC221" s="299">
        <f t="shared" si="79"/>
        <v>1.0148350613114108</v>
      </c>
      <c r="AD221" s="299">
        <f t="shared" si="79"/>
        <v>1.0163528985727412</v>
      </c>
      <c r="AE221" s="299">
        <f t="shared" si="79"/>
        <v>1.017877135774188</v>
      </c>
      <c r="AF221" s="299">
        <f t="shared" si="79"/>
        <v>1.01940781347916</v>
      </c>
      <c r="AG221" s="299">
        <f t="shared" si="79"/>
        <v>1.0209449725945834</v>
      </c>
      <c r="AH221" s="299">
        <f t="shared" si="79"/>
        <v>1.0224886543745468</v>
      </c>
      <c r="AI221" s="299">
        <f t="shared" si="79"/>
        <v>1.0240389004239934</v>
      </c>
      <c r="AJ221" s="299">
        <f t="shared" si="79"/>
        <v>1.0255957527024564</v>
      </c>
      <c r="AK221" s="299">
        <f t="shared" si="79"/>
        <v>1.0271592535278469</v>
      </c>
      <c r="AL221" s="299">
        <f t="shared" si="79"/>
        <v>1.028729445580286</v>
      </c>
      <c r="AM221" s="299">
        <f t="shared" si="79"/>
        <v>1.0303063719059902</v>
      </c>
      <c r="AN221" s="299">
        <f t="shared" si="79"/>
        <v>1.0318900759212055</v>
      </c>
      <c r="AO221" s="299">
        <f t="shared" si="79"/>
        <v>1.0334806014161892</v>
      </c>
      <c r="AP221" s="299">
        <f t="shared" si="79"/>
        <v>1.0350779925592495</v>
      </c>
      <c r="AQ221" s="299">
        <f t="shared" si="79"/>
        <v>1.0366822939008309</v>
      </c>
    </row>
    <row r="222" spans="1:43" x14ac:dyDescent="0.3">
      <c r="C222" t="str">
        <f t="shared" si="80"/>
        <v>LU_FORMAN</v>
      </c>
      <c r="K222" s="299">
        <f t="shared" si="81"/>
        <v>0.95502303508174891</v>
      </c>
      <c r="L222" s="299">
        <f t="shared" si="79"/>
        <v>0.96201163464762451</v>
      </c>
      <c r="M222" s="299">
        <f t="shared" si="79"/>
        <v>0.97361199131803633</v>
      </c>
      <c r="N222" s="299">
        <f t="shared" si="79"/>
        <v>0.98209776318774977</v>
      </c>
      <c r="O222" s="299">
        <f t="shared" si="79"/>
        <v>0.99794799641092258</v>
      </c>
      <c r="P222" s="299">
        <f t="shared" si="79"/>
        <v>0.99794799641092258</v>
      </c>
      <c r="Q222" s="299">
        <f t="shared" si="79"/>
        <v>0.99794799641092258</v>
      </c>
      <c r="R222" s="299">
        <f t="shared" si="79"/>
        <v>0.99794799641092258</v>
      </c>
      <c r="S222" s="299">
        <f t="shared" si="79"/>
        <v>1</v>
      </c>
      <c r="T222" s="299">
        <f t="shared" si="79"/>
        <v>1.0020604597306024</v>
      </c>
      <c r="U222" s="299">
        <f t="shared" si="79"/>
        <v>1.0041294279812703</v>
      </c>
      <c r="V222" s="299">
        <f t="shared" si="79"/>
        <v>1.0062069575640269</v>
      </c>
      <c r="W222" s="299">
        <f t="shared" si="79"/>
        <v>1.0082931017288712</v>
      </c>
      <c r="X222" s="299">
        <f t="shared" si="79"/>
        <v>1.0103879141683259</v>
      </c>
      <c r="Y222" s="299">
        <f t="shared" si="79"/>
        <v>1.0124914490220471</v>
      </c>
      <c r="Z222" s="299">
        <f t="shared" si="79"/>
        <v>1.0146037608814851</v>
      </c>
      <c r="AA222" s="299">
        <f t="shared" si="79"/>
        <v>1.0167249047946094</v>
      </c>
      <c r="AB222" s="299">
        <f t="shared" si="79"/>
        <v>1.0188549362706898</v>
      </c>
      <c r="AC222" s="299">
        <f t="shared" si="79"/>
        <v>1.0209939112851396</v>
      </c>
      <c r="AD222" s="299">
        <f t="shared" si="79"/>
        <v>1.0231418862844162</v>
      </c>
      <c r="AE222" s="299">
        <f t="shared" si="79"/>
        <v>1.0252989181909895</v>
      </c>
      <c r="AF222" s="299">
        <f t="shared" si="79"/>
        <v>1.0274650644083703</v>
      </c>
      <c r="AG222" s="299">
        <f t="shared" si="79"/>
        <v>1.0296403828261995</v>
      </c>
      <c r="AH222" s="299">
        <f t="shared" si="79"/>
        <v>1.0318249318254082</v>
      </c>
      <c r="AI222" s="299">
        <f t="shared" si="79"/>
        <v>1.0340187702834391</v>
      </c>
      <c r="AJ222" s="299">
        <f t="shared" si="79"/>
        <v>1.0362219575795362</v>
      </c>
      <c r="AK222" s="299">
        <f t="shared" si="79"/>
        <v>1.0384345536001025</v>
      </c>
      <c r="AL222" s="299">
        <f t="shared" si="79"/>
        <v>1.0406566187441262</v>
      </c>
      <c r="AM222" s="299">
        <f t="shared" si="79"/>
        <v>1.0428882139286753</v>
      </c>
      <c r="AN222" s="299">
        <f t="shared" si="79"/>
        <v>1.0451294005944678</v>
      </c>
      <c r="AO222" s="299">
        <f t="shared" si="79"/>
        <v>1.0473802407115058</v>
      </c>
      <c r="AP222" s="299">
        <f t="shared" si="79"/>
        <v>1.0496407967847914</v>
      </c>
      <c r="AQ222" s="299">
        <f t="shared" si="79"/>
        <v>1.0519111318601098</v>
      </c>
    </row>
    <row r="223" spans="1:43" x14ac:dyDescent="0.3">
      <c r="C223" t="str">
        <f t="shared" si="80"/>
        <v>LU_FORMIX</v>
      </c>
      <c r="K223" s="299">
        <f t="shared" si="81"/>
        <v>0.97079562277764797</v>
      </c>
      <c r="L223" s="299">
        <f t="shared" si="79"/>
        <v>0.97565676133530888</v>
      </c>
      <c r="M223" s="299">
        <f t="shared" si="79"/>
        <v>0.98515173074507001</v>
      </c>
      <c r="N223" s="299">
        <f t="shared" si="79"/>
        <v>0.99030351480386869</v>
      </c>
      <c r="O223" s="299">
        <f t="shared" si="79"/>
        <v>0.99852288519866828</v>
      </c>
      <c r="P223" s="299">
        <f t="shared" si="79"/>
        <v>0.99852288519866828</v>
      </c>
      <c r="Q223" s="299">
        <f t="shared" si="79"/>
        <v>0.99852288519866828</v>
      </c>
      <c r="R223" s="299">
        <f t="shared" si="79"/>
        <v>0.99852288519866828</v>
      </c>
      <c r="S223" s="299">
        <f t="shared" si="79"/>
        <v>1</v>
      </c>
      <c r="T223" s="299">
        <f t="shared" si="79"/>
        <v>1.0014832018724631</v>
      </c>
      <c r="U223" s="299">
        <f t="shared" si="79"/>
        <v>1.00297252852024</v>
      </c>
      <c r="V223" s="299">
        <f t="shared" si="79"/>
        <v>1.0044680179595518</v>
      </c>
      <c r="W223" s="299">
        <f t="shared" si="79"/>
        <v>1.0059697085218906</v>
      </c>
      <c r="X223" s="299">
        <f t="shared" si="79"/>
        <v>1.0074776388572968</v>
      </c>
      <c r="Y223" s="299">
        <f t="shared" si="79"/>
        <v>1.0089918479376747</v>
      </c>
      <c r="Z223" s="299">
        <f t="shared" si="79"/>
        <v>1.0105123750601479</v>
      </c>
      <c r="AA223" s="299">
        <f t="shared" si="79"/>
        <v>1.0120392598504613</v>
      </c>
      <c r="AB223" s="299">
        <f t="shared" si="79"/>
        <v>1.0135725422664221</v>
      </c>
      <c r="AC223" s="299">
        <f t="shared" si="79"/>
        <v>1.0151122626013864</v>
      </c>
      <c r="AD223" s="299">
        <f t="shared" si="79"/>
        <v>1.0166584614877874</v>
      </c>
      <c r="AE223" s="299">
        <f t="shared" si="79"/>
        <v>1.0182111799007103</v>
      </c>
      <c r="AF223" s="299">
        <f t="shared" si="79"/>
        <v>1.0197704591615133</v>
      </c>
      <c r="AG223" s="299">
        <f t="shared" si="79"/>
        <v>1.0213363409414911</v>
      </c>
      <c r="AH223" s="299">
        <f t="shared" si="79"/>
        <v>1.0229088672655879</v>
      </c>
      <c r="AI223" s="299">
        <f t="shared" si="79"/>
        <v>1.024488080516158</v>
      </c>
      <c r="AJ223" s="299">
        <f t="shared" si="79"/>
        <v>1.0260740234367713</v>
      </c>
      <c r="AK223" s="299">
        <f t="shared" si="79"/>
        <v>1.0276667391360728</v>
      </c>
      <c r="AL223" s="299">
        <f t="shared" si="79"/>
        <v>1.0292662710916856</v>
      </c>
      <c r="AM223" s="299">
        <f t="shared" si="79"/>
        <v>1.0308726631541671</v>
      </c>
      <c r="AN223" s="299">
        <f t="shared" si="79"/>
        <v>1.0324859595510207</v>
      </c>
      <c r="AO223" s="299">
        <f t="shared" si="79"/>
        <v>1.034106204890749</v>
      </c>
      <c r="AP223" s="299">
        <f t="shared" si="79"/>
        <v>1.0357334441669688</v>
      </c>
      <c r="AQ223" s="299">
        <f t="shared" si="79"/>
        <v>1.0373677227625744</v>
      </c>
    </row>
    <row r="226" spans="1:43" x14ac:dyDescent="0.3">
      <c r="A226" s="298" t="s">
        <v>340</v>
      </c>
      <c r="B226" t="s">
        <v>331</v>
      </c>
      <c r="C226" t="str">
        <f t="shared" ref="C226:C231" si="82">+C59</f>
        <v>LU_ABO</v>
      </c>
      <c r="K226" s="300">
        <f t="shared" ref="K226:K231" si="83">+K59/K$191</f>
        <v>3.9303334095773662E-2</v>
      </c>
      <c r="L226" s="300">
        <f t="shared" ref="L226:P226" si="84">+L59/L$191</f>
        <v>4.0341481522414784E-2</v>
      </c>
      <c r="M226" s="300">
        <f t="shared" si="84"/>
        <v>4.139762667109443E-2</v>
      </c>
      <c r="N226" s="300">
        <f t="shared" si="84"/>
        <v>4.2045766204568027E-2</v>
      </c>
      <c r="O226" s="300">
        <f t="shared" si="84"/>
        <v>4.4320262067635112E-2</v>
      </c>
      <c r="P226" s="300">
        <f t="shared" si="84"/>
        <v>4.4320262067635112E-2</v>
      </c>
      <c r="Q226" s="300">
        <f t="shared" ref="Q226" si="85">+Q59/Q$191</f>
        <v>4.4320262067635112E-2</v>
      </c>
      <c r="R226" s="300">
        <f>+R59/R$191</f>
        <v>4.4320262067635112E-2</v>
      </c>
      <c r="S226" s="294">
        <f>+S59/S$191</f>
        <v>3.930333409577369E-2</v>
      </c>
    </row>
    <row r="227" spans="1:43" x14ac:dyDescent="0.3">
      <c r="C227" t="str">
        <f t="shared" si="82"/>
        <v>LU_FORCON</v>
      </c>
      <c r="K227" s="300">
        <f t="shared" si="83"/>
        <v>0.28117730084965609</v>
      </c>
      <c r="L227" s="300">
        <f t="shared" ref="L227:P231" si="86">+L60/L$191</f>
        <v>0.28192144157914834</v>
      </c>
      <c r="M227" s="300">
        <f t="shared" si="86"/>
        <v>0.28351695538487326</v>
      </c>
      <c r="N227" s="300">
        <f t="shared" si="86"/>
        <v>0.28474293581247823</v>
      </c>
      <c r="O227" s="300">
        <f t="shared" si="86"/>
        <v>0.28596203873205617</v>
      </c>
      <c r="P227" s="300">
        <f t="shared" si="86"/>
        <v>0.28596203873205617</v>
      </c>
      <c r="Q227" s="300">
        <f t="shared" ref="Q227:S227" si="87">+Q60/Q$191</f>
        <v>0.28596203873205617</v>
      </c>
      <c r="R227" s="300">
        <f t="shared" si="87"/>
        <v>0.28596203873205617</v>
      </c>
      <c r="S227" s="294">
        <f t="shared" si="87"/>
        <v>0.28117730084965625</v>
      </c>
    </row>
    <row r="228" spans="1:43" x14ac:dyDescent="0.3">
      <c r="C228" t="str">
        <f t="shared" si="82"/>
        <v>LU_FORLAT</v>
      </c>
      <c r="K228" s="300">
        <f t="shared" si="83"/>
        <v>0.43261623650775055</v>
      </c>
      <c r="L228" s="300">
        <f t="shared" si="86"/>
        <v>0.4296838974687508</v>
      </c>
      <c r="M228" s="300">
        <f t="shared" si="86"/>
        <v>0.42508553643195574</v>
      </c>
      <c r="N228" s="300">
        <f t="shared" si="86"/>
        <v>0.4212240283649562</v>
      </c>
      <c r="O228" s="300">
        <f t="shared" si="86"/>
        <v>0.41699585701898273</v>
      </c>
      <c r="P228" s="300">
        <f t="shared" si="86"/>
        <v>0.41699585701898273</v>
      </c>
      <c r="Q228" s="300">
        <f t="shared" ref="Q228:S228" si="88">+Q61/Q$191</f>
        <v>0.41699585701898273</v>
      </c>
      <c r="R228" s="300">
        <f t="shared" si="88"/>
        <v>0.41699585701898273</v>
      </c>
      <c r="S228" s="294">
        <f t="shared" si="88"/>
        <v>0.43261623650775016</v>
      </c>
    </row>
    <row r="229" spans="1:43" x14ac:dyDescent="0.3">
      <c r="C229" t="str">
        <f t="shared" si="82"/>
        <v>LU_FORDEC</v>
      </c>
      <c r="K229" s="300">
        <f t="shared" si="83"/>
        <v>0.15646825241857851</v>
      </c>
      <c r="L229" s="300">
        <f t="shared" si="86"/>
        <v>0.15714415947584845</v>
      </c>
      <c r="M229" s="300">
        <f t="shared" si="86"/>
        <v>0.15818453751556735</v>
      </c>
      <c r="N229" s="300">
        <f t="shared" si="86"/>
        <v>0.15965901240576397</v>
      </c>
      <c r="O229" s="300">
        <f t="shared" si="86"/>
        <v>0.15955294344349133</v>
      </c>
      <c r="P229" s="300">
        <f t="shared" si="86"/>
        <v>0.15955294344349133</v>
      </c>
      <c r="Q229" s="300">
        <f t="shared" ref="Q229:S229" si="89">+Q62/Q$191</f>
        <v>0.15955294344349133</v>
      </c>
      <c r="R229" s="300">
        <f t="shared" si="89"/>
        <v>0.15955294344349133</v>
      </c>
      <c r="S229" s="294">
        <f t="shared" si="89"/>
        <v>0.15646825241857862</v>
      </c>
    </row>
    <row r="230" spans="1:43" x14ac:dyDescent="0.3">
      <c r="C230" t="str">
        <f t="shared" si="82"/>
        <v>LU_FORMAN</v>
      </c>
      <c r="K230" s="300">
        <f t="shared" si="83"/>
        <v>9.2204140608873695E-3</v>
      </c>
      <c r="L230" s="300">
        <f t="shared" si="86"/>
        <v>9.2878865503834944E-3</v>
      </c>
      <c r="M230" s="300">
        <f t="shared" si="86"/>
        <v>9.3998839450285549E-3</v>
      </c>
      <c r="N230" s="300">
        <f t="shared" si="86"/>
        <v>9.4818111105427257E-3</v>
      </c>
      <c r="O230" s="300">
        <f t="shared" si="86"/>
        <v>9.63483957992072E-3</v>
      </c>
      <c r="P230" s="300">
        <f t="shared" si="86"/>
        <v>9.63483957992072E-3</v>
      </c>
      <c r="Q230" s="300">
        <f t="shared" ref="Q230:S230" si="90">+Q63/Q$191</f>
        <v>9.63483957992072E-3</v>
      </c>
      <c r="R230" s="300">
        <f t="shared" si="90"/>
        <v>9.63483957992072E-3</v>
      </c>
      <c r="S230" s="294">
        <f t="shared" si="90"/>
        <v>9.2204140608873764E-3</v>
      </c>
    </row>
    <row r="231" spans="1:43" x14ac:dyDescent="0.3">
      <c r="C231" t="str">
        <f t="shared" si="82"/>
        <v>LU_FORMIX</v>
      </c>
      <c r="K231" s="300">
        <f t="shared" si="83"/>
        <v>8.121446206735386E-2</v>
      </c>
      <c r="L231" s="300">
        <f t="shared" si="86"/>
        <v>8.1621133403454157E-2</v>
      </c>
      <c r="M231" s="300">
        <f t="shared" si="86"/>
        <v>8.2415460051480621E-2</v>
      </c>
      <c r="N231" s="300">
        <f t="shared" si="86"/>
        <v>8.2846446101691035E-2</v>
      </c>
      <c r="O231" s="300">
        <f t="shared" si="86"/>
        <v>8.3534059157913967E-2</v>
      </c>
      <c r="P231" s="300">
        <f t="shared" si="86"/>
        <v>8.3534059157913967E-2</v>
      </c>
      <c r="Q231" s="300">
        <f t="shared" ref="Q231:S231" si="91">+Q64/Q$191</f>
        <v>8.3534059157913967E-2</v>
      </c>
      <c r="R231" s="300">
        <f t="shared" si="91"/>
        <v>8.3534059157913967E-2</v>
      </c>
      <c r="S231" s="294">
        <f t="shared" si="91"/>
        <v>8.1214462067353915E-2</v>
      </c>
    </row>
    <row r="233" spans="1:43" x14ac:dyDescent="0.3">
      <c r="D233" s="302" t="s">
        <v>344</v>
      </c>
    </row>
    <row r="234" spans="1:43" x14ac:dyDescent="0.3">
      <c r="A234" s="1" t="s">
        <v>338</v>
      </c>
      <c r="B234" t="s">
        <v>332</v>
      </c>
      <c r="C234" t="str">
        <f t="shared" ref="C234:C239" si="92">+C59</f>
        <v>LU_ABO</v>
      </c>
      <c r="D234" s="301">
        <f>R226</f>
        <v>4.4320262067635112E-2</v>
      </c>
      <c r="K234" s="292">
        <f t="shared" ref="K234:K239" si="93">K59</f>
        <v>0.25362299999999999</v>
      </c>
      <c r="L234" s="292">
        <f t="shared" ref="L234:R234" si="94">L59</f>
        <v>0.25843100000000002</v>
      </c>
      <c r="M234" s="292">
        <f t="shared" si="94"/>
        <v>0.26203700000000002</v>
      </c>
      <c r="N234" s="292">
        <f t="shared" si="94"/>
        <v>0.26384000000000002</v>
      </c>
      <c r="O234" s="292">
        <f t="shared" si="94"/>
        <v>0.276461190168175</v>
      </c>
      <c r="P234" s="292">
        <f t="shared" si="94"/>
        <v>0.276461190168175</v>
      </c>
      <c r="Q234" s="292">
        <f t="shared" si="94"/>
        <v>0.276461190168175</v>
      </c>
      <c r="R234" s="292">
        <f t="shared" si="94"/>
        <v>0.276461190168175</v>
      </c>
      <c r="S234" s="283">
        <f>$D234*S$191</f>
        <v>0.27594807233408675</v>
      </c>
      <c r="T234" s="283">
        <f t="shared" ref="T234:AQ239" si="95">$D234*T$191</f>
        <v>0.27543617703010775</v>
      </c>
      <c r="U234" s="283">
        <f t="shared" si="95"/>
        <v>0.27492550425623746</v>
      </c>
      <c r="V234" s="283">
        <f t="shared" si="95"/>
        <v>0.27441538920854502</v>
      </c>
      <c r="W234" s="283">
        <f t="shared" si="95"/>
        <v>0.27390649669096145</v>
      </c>
      <c r="X234" s="283">
        <f t="shared" si="95"/>
        <v>0.27339882670348681</v>
      </c>
      <c r="Y234" s="283">
        <f t="shared" si="95"/>
        <v>0.27289237924612098</v>
      </c>
      <c r="Z234" s="283">
        <f t="shared" si="95"/>
        <v>0.27238715431886407</v>
      </c>
      <c r="AA234" s="283">
        <f t="shared" si="95"/>
        <v>0.27188315192171603</v>
      </c>
      <c r="AB234" s="283">
        <f t="shared" si="95"/>
        <v>0.2713803720546768</v>
      </c>
      <c r="AC234" s="283">
        <f t="shared" si="95"/>
        <v>0.27087814991381542</v>
      </c>
      <c r="AD234" s="283">
        <f t="shared" si="95"/>
        <v>0.27037715030306292</v>
      </c>
      <c r="AE234" s="283">
        <f t="shared" si="95"/>
        <v>0.26987737322241934</v>
      </c>
      <c r="AF234" s="283">
        <f t="shared" si="95"/>
        <v>0.26937881867188462</v>
      </c>
      <c r="AG234" s="283">
        <f t="shared" si="95"/>
        <v>0.26888148665145878</v>
      </c>
      <c r="AH234" s="283">
        <f t="shared" si="95"/>
        <v>0.26838471235721084</v>
      </c>
      <c r="AI234" s="283">
        <f t="shared" si="95"/>
        <v>0.26788916059307172</v>
      </c>
      <c r="AJ234" s="283">
        <f t="shared" si="95"/>
        <v>0.26739483135904146</v>
      </c>
      <c r="AK234" s="283">
        <f t="shared" si="95"/>
        <v>0.26690172465512008</v>
      </c>
      <c r="AL234" s="283">
        <f t="shared" si="95"/>
        <v>0.26640917567737665</v>
      </c>
      <c r="AM234" s="283">
        <f t="shared" si="95"/>
        <v>0.26591784922974193</v>
      </c>
      <c r="AN234" s="283">
        <f t="shared" si="95"/>
        <v>0.26542708050828517</v>
      </c>
      <c r="AO234" s="283">
        <f t="shared" si="95"/>
        <v>0.26493753431693728</v>
      </c>
      <c r="AP234" s="283">
        <f t="shared" si="95"/>
        <v>0.26444921065569826</v>
      </c>
      <c r="AQ234" s="283">
        <f t="shared" si="95"/>
        <v>0.26396139969125082</v>
      </c>
    </row>
    <row r="235" spans="1:43" x14ac:dyDescent="0.3">
      <c r="C235" t="str">
        <f t="shared" si="92"/>
        <v>LU_FORCON</v>
      </c>
      <c r="D235" s="301">
        <f t="shared" ref="D235:D239" si="96">R227</f>
        <v>0.28596203873205617</v>
      </c>
      <c r="K235" s="292">
        <f t="shared" si="93"/>
        <v>1.814427</v>
      </c>
      <c r="L235" s="292">
        <f t="shared" ref="L235:R239" si="97">L60</f>
        <v>1.8060130000000001</v>
      </c>
      <c r="M235" s="292">
        <f t="shared" si="97"/>
        <v>1.794594</v>
      </c>
      <c r="N235" s="292">
        <f t="shared" si="97"/>
        <v>1.786781</v>
      </c>
      <c r="O235" s="292">
        <f t="shared" si="97"/>
        <v>1.7837756791721164</v>
      </c>
      <c r="P235" s="292">
        <f t="shared" si="97"/>
        <v>1.7837756791721164</v>
      </c>
      <c r="Q235" s="292">
        <f t="shared" si="97"/>
        <v>1.7837756791721164</v>
      </c>
      <c r="R235" s="292">
        <f t="shared" si="97"/>
        <v>1.7837756791721164</v>
      </c>
      <c r="S235" s="283">
        <f t="shared" ref="S235:AH239" si="98">$D235*S$191</f>
        <v>1.7804649536686945</v>
      </c>
      <c r="T235" s="283">
        <f t="shared" si="98"/>
        <v>1.7771621161421518</v>
      </c>
      <c r="U235" s="283">
        <f t="shared" si="98"/>
        <v>1.7738671665924841</v>
      </c>
      <c r="V235" s="283">
        <f t="shared" si="98"/>
        <v>1.770575815589112</v>
      </c>
      <c r="W235" s="283">
        <f t="shared" si="98"/>
        <v>1.7672923525626161</v>
      </c>
      <c r="X235" s="283">
        <f t="shared" si="98"/>
        <v>1.7640167775129971</v>
      </c>
      <c r="Y235" s="283">
        <f t="shared" si="98"/>
        <v>1.7607490904402539</v>
      </c>
      <c r="Z235" s="283">
        <f t="shared" si="98"/>
        <v>1.7574892913443874</v>
      </c>
      <c r="AA235" s="283">
        <f t="shared" si="98"/>
        <v>1.7542373802253972</v>
      </c>
      <c r="AB235" s="283">
        <f t="shared" si="98"/>
        <v>1.7509933570832832</v>
      </c>
      <c r="AC235" s="283">
        <f t="shared" si="98"/>
        <v>1.7477529324874645</v>
      </c>
      <c r="AD235" s="283">
        <f t="shared" si="98"/>
        <v>1.744520395868522</v>
      </c>
      <c r="AE235" s="283">
        <f t="shared" si="98"/>
        <v>1.7412957472264565</v>
      </c>
      <c r="AF235" s="283">
        <f t="shared" si="98"/>
        <v>1.7380789865612674</v>
      </c>
      <c r="AG235" s="283">
        <f t="shared" si="98"/>
        <v>1.7348701138729541</v>
      </c>
      <c r="AH235" s="283">
        <f t="shared" si="98"/>
        <v>1.7316648397309369</v>
      </c>
      <c r="AI235" s="283">
        <f t="shared" si="95"/>
        <v>1.7284674535657958</v>
      </c>
      <c r="AJ235" s="283">
        <f t="shared" si="95"/>
        <v>1.7252779553775306</v>
      </c>
      <c r="AK235" s="283">
        <f t="shared" si="95"/>
        <v>1.7220963451661424</v>
      </c>
      <c r="AL235" s="283">
        <f t="shared" si="95"/>
        <v>1.7189183335010498</v>
      </c>
      <c r="AM235" s="283">
        <f t="shared" si="95"/>
        <v>1.7157482098128327</v>
      </c>
      <c r="AN235" s="283">
        <f t="shared" si="95"/>
        <v>1.7125816846709114</v>
      </c>
      <c r="AO235" s="283">
        <f t="shared" si="95"/>
        <v>1.7094230475058667</v>
      </c>
      <c r="AP235" s="283">
        <f t="shared" si="95"/>
        <v>1.7062722983176986</v>
      </c>
      <c r="AQ235" s="283">
        <f t="shared" si="95"/>
        <v>1.7031248571383939</v>
      </c>
    </row>
    <row r="236" spans="1:43" x14ac:dyDescent="0.3">
      <c r="C236" t="str">
        <f t="shared" si="92"/>
        <v>LU_FORLAT</v>
      </c>
      <c r="D236" s="301">
        <f t="shared" si="96"/>
        <v>0.41699585701898273</v>
      </c>
      <c r="K236" s="292">
        <f t="shared" si="93"/>
        <v>2.7916569999999998</v>
      </c>
      <c r="L236" s="292">
        <f t="shared" si="97"/>
        <v>2.7525919999999999</v>
      </c>
      <c r="M236" s="292">
        <f t="shared" si="97"/>
        <v>2.6906889999999999</v>
      </c>
      <c r="N236" s="292">
        <f t="shared" si="97"/>
        <v>2.6432090000000001</v>
      </c>
      <c r="O236" s="292">
        <f t="shared" si="97"/>
        <v>2.6011391979302325</v>
      </c>
      <c r="P236" s="292">
        <f t="shared" si="97"/>
        <v>2.6011391979302325</v>
      </c>
      <c r="Q236" s="292">
        <f t="shared" si="97"/>
        <v>2.6011391979302325</v>
      </c>
      <c r="R236" s="292">
        <f t="shared" si="97"/>
        <v>2.6011391979302325</v>
      </c>
      <c r="S236" s="283">
        <f>$D236*S$191</f>
        <v>2.5963114283955933</v>
      </c>
      <c r="T236" s="283">
        <f t="shared" si="95"/>
        <v>2.5914951612746777</v>
      </c>
      <c r="U236" s="283">
        <f t="shared" si="95"/>
        <v>2.5866903965674806</v>
      </c>
      <c r="V236" s="283">
        <f t="shared" si="95"/>
        <v>2.5818908793361479</v>
      </c>
      <c r="W236" s="283">
        <f t="shared" si="95"/>
        <v>2.5771028645185354</v>
      </c>
      <c r="X236" s="283">
        <f t="shared" si="95"/>
        <v>2.5723263521146431</v>
      </c>
      <c r="Y236" s="283">
        <f t="shared" si="95"/>
        <v>2.5675613421244705</v>
      </c>
      <c r="Z236" s="283">
        <f t="shared" si="95"/>
        <v>2.5628078345480181</v>
      </c>
      <c r="AA236" s="283">
        <f t="shared" si="95"/>
        <v>2.5580658293852863</v>
      </c>
      <c r="AB236" s="283">
        <f t="shared" si="95"/>
        <v>2.5533353266362733</v>
      </c>
      <c r="AC236" s="283">
        <f t="shared" si="95"/>
        <v>2.5486100713631257</v>
      </c>
      <c r="AD236" s="283">
        <f t="shared" si="95"/>
        <v>2.5438963185036974</v>
      </c>
      <c r="AE236" s="283">
        <f t="shared" si="95"/>
        <v>2.5391940680579901</v>
      </c>
      <c r="AF236" s="283">
        <f t="shared" si="95"/>
        <v>2.5345033200260021</v>
      </c>
      <c r="AG236" s="283">
        <f t="shared" si="95"/>
        <v>2.5298240744077343</v>
      </c>
      <c r="AH236" s="283">
        <f t="shared" si="95"/>
        <v>2.5251500762653318</v>
      </c>
      <c r="AI236" s="283">
        <f t="shared" si="95"/>
        <v>2.5204875805366491</v>
      </c>
      <c r="AJ236" s="283">
        <f t="shared" si="95"/>
        <v>2.5158365872216857</v>
      </c>
      <c r="AK236" s="283">
        <f t="shared" si="95"/>
        <v>2.5111970963204429</v>
      </c>
      <c r="AL236" s="283">
        <f t="shared" si="95"/>
        <v>2.506562852895065</v>
      </c>
      <c r="AM236" s="283">
        <f t="shared" si="95"/>
        <v>2.5019401118834064</v>
      </c>
      <c r="AN236" s="283">
        <f t="shared" si="95"/>
        <v>2.4973226183476127</v>
      </c>
      <c r="AO236" s="283">
        <f t="shared" si="95"/>
        <v>2.4927166272255397</v>
      </c>
      <c r="AP236" s="283">
        <f t="shared" si="95"/>
        <v>2.4881221385171863</v>
      </c>
      <c r="AQ236" s="283">
        <f t="shared" si="95"/>
        <v>2.4835324736169064</v>
      </c>
    </row>
    <row r="237" spans="1:43" x14ac:dyDescent="0.3">
      <c r="C237" t="str">
        <f t="shared" si="92"/>
        <v>LU_FORDEC</v>
      </c>
      <c r="D237" s="301">
        <f t="shared" si="96"/>
        <v>0.15955294344349133</v>
      </c>
      <c r="K237" s="292">
        <f t="shared" si="93"/>
        <v>1.009684</v>
      </c>
      <c r="L237" s="292">
        <f t="shared" si="97"/>
        <v>1.0066790000000001</v>
      </c>
      <c r="M237" s="292">
        <f t="shared" si="97"/>
        <v>1.0012700000000001</v>
      </c>
      <c r="N237" s="292">
        <f t="shared" si="97"/>
        <v>1.001871</v>
      </c>
      <c r="O237" s="292">
        <f t="shared" si="97"/>
        <v>0.99526028460546079</v>
      </c>
      <c r="P237" s="292">
        <f t="shared" si="97"/>
        <v>0.99526028460546079</v>
      </c>
      <c r="Q237" s="292">
        <f t="shared" si="97"/>
        <v>0.99526028460546079</v>
      </c>
      <c r="R237" s="292">
        <f t="shared" si="97"/>
        <v>0.99526028460546079</v>
      </c>
      <c r="S237" s="283">
        <f t="shared" si="98"/>
        <v>0.99341306040274291</v>
      </c>
      <c r="T237" s="283">
        <f t="shared" si="95"/>
        <v>0.99157023730841864</v>
      </c>
      <c r="U237" s="283">
        <f t="shared" si="95"/>
        <v>0.98973181532248544</v>
      </c>
      <c r="V237" s="283">
        <f t="shared" si="95"/>
        <v>0.98789540115079266</v>
      </c>
      <c r="W237" s="283">
        <f t="shared" si="95"/>
        <v>0.98606338808749172</v>
      </c>
      <c r="X237" s="283">
        <f t="shared" si="95"/>
        <v>0.98423577613258295</v>
      </c>
      <c r="Y237" s="283">
        <f t="shared" si="95"/>
        <v>0.9824125652860658</v>
      </c>
      <c r="Z237" s="283">
        <f t="shared" si="95"/>
        <v>0.98059375554794082</v>
      </c>
      <c r="AA237" s="283">
        <f t="shared" si="95"/>
        <v>0.97877934691820789</v>
      </c>
      <c r="AB237" s="283">
        <f t="shared" si="95"/>
        <v>0.97696933939686659</v>
      </c>
      <c r="AC237" s="283">
        <f t="shared" si="95"/>
        <v>0.97516133968976559</v>
      </c>
      <c r="AD237" s="283">
        <f t="shared" si="95"/>
        <v>0.97335774109105655</v>
      </c>
      <c r="AE237" s="283">
        <f t="shared" si="95"/>
        <v>0.97155854360073968</v>
      </c>
      <c r="AF237" s="283">
        <f t="shared" si="95"/>
        <v>0.96976374721881464</v>
      </c>
      <c r="AG237" s="283">
        <f t="shared" si="95"/>
        <v>0.96797335194528145</v>
      </c>
      <c r="AH237" s="283">
        <f t="shared" si="95"/>
        <v>0.96618496448598878</v>
      </c>
      <c r="AI237" s="283">
        <f t="shared" si="95"/>
        <v>0.96440097813508807</v>
      </c>
      <c r="AJ237" s="283">
        <f t="shared" si="95"/>
        <v>0.96262139289257898</v>
      </c>
      <c r="AK237" s="283">
        <f t="shared" si="95"/>
        <v>0.96084620875846194</v>
      </c>
      <c r="AL237" s="283">
        <f t="shared" si="95"/>
        <v>0.95907303243858555</v>
      </c>
      <c r="AM237" s="283">
        <f t="shared" si="95"/>
        <v>0.95730425722710055</v>
      </c>
      <c r="AN237" s="283">
        <f t="shared" si="95"/>
        <v>0.9555374898298562</v>
      </c>
      <c r="AO237" s="283">
        <f t="shared" si="95"/>
        <v>0.95377512354100369</v>
      </c>
      <c r="AP237" s="283">
        <f t="shared" si="95"/>
        <v>0.95201715836054324</v>
      </c>
      <c r="AQ237" s="283">
        <f t="shared" si="95"/>
        <v>0.95026103888853231</v>
      </c>
    </row>
    <row r="238" spans="1:43" x14ac:dyDescent="0.3">
      <c r="C238" t="str">
        <f t="shared" si="92"/>
        <v>LU_FORMAN</v>
      </c>
      <c r="D238" s="301">
        <f t="shared" si="96"/>
        <v>9.63483957992072E-3</v>
      </c>
      <c r="K238" s="292">
        <f t="shared" si="93"/>
        <v>5.9499000000000003E-2</v>
      </c>
      <c r="L238" s="292">
        <f t="shared" si="97"/>
        <v>5.9499000000000003E-2</v>
      </c>
      <c r="M238" s="292">
        <f t="shared" si="97"/>
        <v>5.9499000000000003E-2</v>
      </c>
      <c r="N238" s="292">
        <f t="shared" si="97"/>
        <v>5.9499000000000003E-2</v>
      </c>
      <c r="O238" s="292">
        <f t="shared" si="97"/>
        <v>6.0100258732212232E-2</v>
      </c>
      <c r="P238" s="292">
        <f t="shared" si="97"/>
        <v>6.0100258732212232E-2</v>
      </c>
      <c r="Q238" s="292">
        <f t="shared" si="97"/>
        <v>6.0100258732212232E-2</v>
      </c>
      <c r="R238" s="292">
        <f t="shared" si="97"/>
        <v>6.0100258732212232E-2</v>
      </c>
      <c r="S238" s="283">
        <f t="shared" si="98"/>
        <v>5.9988711376975652E-2</v>
      </c>
      <c r="T238" s="283">
        <f t="shared" si="95"/>
        <v>5.9877429789154134E-2</v>
      </c>
      <c r="U238" s="283">
        <f t="shared" si="95"/>
        <v>5.9766413968747545E-2</v>
      </c>
      <c r="V238" s="283">
        <f t="shared" si="95"/>
        <v>5.9655519393162236E-2</v>
      </c>
      <c r="W238" s="283">
        <f t="shared" si="95"/>
        <v>5.9544890584991891E-2</v>
      </c>
      <c r="X238" s="283">
        <f t="shared" si="95"/>
        <v>5.9434527544236532E-2</v>
      </c>
      <c r="Y238" s="283">
        <f t="shared" si="95"/>
        <v>5.9324430270896129E-2</v>
      </c>
      <c r="Z238" s="283">
        <f t="shared" si="95"/>
        <v>5.9214598764970712E-2</v>
      </c>
      <c r="AA238" s="283">
        <f t="shared" si="95"/>
        <v>5.9105033026460273E-2</v>
      </c>
      <c r="AB238" s="283">
        <f t="shared" si="95"/>
        <v>5.8995733055364784E-2</v>
      </c>
      <c r="AC238" s="283">
        <f t="shared" si="95"/>
        <v>5.8886554329090575E-2</v>
      </c>
      <c r="AD238" s="283">
        <f t="shared" si="95"/>
        <v>5.8777641370231337E-2</v>
      </c>
      <c r="AE238" s="283">
        <f t="shared" si="95"/>
        <v>5.8668994178787078E-2</v>
      </c>
      <c r="AF238" s="283">
        <f t="shared" si="95"/>
        <v>5.8560612754757796E-2</v>
      </c>
      <c r="AG238" s="283">
        <f t="shared" si="95"/>
        <v>5.8452497098143472E-2</v>
      </c>
      <c r="AH238" s="283">
        <f t="shared" si="95"/>
        <v>5.8344502686350441E-2</v>
      </c>
      <c r="AI238" s="283">
        <f t="shared" si="95"/>
        <v>5.8236774041972382E-2</v>
      </c>
      <c r="AJ238" s="283">
        <f t="shared" si="95"/>
        <v>5.8129311165009273E-2</v>
      </c>
      <c r="AK238" s="283">
        <f t="shared" si="95"/>
        <v>5.8022114055461149E-2</v>
      </c>
      <c r="AL238" s="283">
        <f t="shared" si="95"/>
        <v>5.7915038190734312E-2</v>
      </c>
      <c r="AM238" s="283">
        <f t="shared" si="95"/>
        <v>5.7808228093422419E-2</v>
      </c>
      <c r="AN238" s="283">
        <f t="shared" si="95"/>
        <v>5.7701539240931819E-2</v>
      </c>
      <c r="AO238" s="283">
        <f t="shared" si="95"/>
        <v>5.7595116155856191E-2</v>
      </c>
      <c r="AP238" s="283">
        <f t="shared" si="95"/>
        <v>5.748895883819554E-2</v>
      </c>
      <c r="AQ238" s="283">
        <f t="shared" si="95"/>
        <v>5.7382912976359134E-2</v>
      </c>
    </row>
    <row r="239" spans="1:43" x14ac:dyDescent="0.3">
      <c r="C239" t="str">
        <f t="shared" si="92"/>
        <v>LU_FORMIX</v>
      </c>
      <c r="D239" s="301">
        <f t="shared" si="96"/>
        <v>8.3534059157913967E-2</v>
      </c>
      <c r="K239" s="292">
        <f t="shared" si="93"/>
        <v>0.52407400000000004</v>
      </c>
      <c r="L239" s="292">
        <f t="shared" si="97"/>
        <v>0.522872</v>
      </c>
      <c r="M239" s="292">
        <f t="shared" si="97"/>
        <v>0.52166999999999997</v>
      </c>
      <c r="N239" s="292">
        <f t="shared" si="97"/>
        <v>0.51986699999999997</v>
      </c>
      <c r="O239" s="292">
        <f t="shared" si="97"/>
        <v>0.52106924320828829</v>
      </c>
      <c r="P239" s="292">
        <f t="shared" si="97"/>
        <v>0.52106924320828829</v>
      </c>
      <c r="Q239" s="292">
        <f t="shared" si="97"/>
        <v>0.52106924320828829</v>
      </c>
      <c r="R239" s="292">
        <f t="shared" si="97"/>
        <v>0.52106924320828829</v>
      </c>
      <c r="S239" s="283">
        <f t="shared" si="98"/>
        <v>0.52010212763838715</v>
      </c>
      <c r="T239" s="283">
        <f t="shared" si="95"/>
        <v>0.51913731627197457</v>
      </c>
      <c r="U239" s="283">
        <f t="shared" si="95"/>
        <v>0.51817480910904945</v>
      </c>
      <c r="V239" s="283">
        <f t="shared" si="95"/>
        <v>0.51721335313872474</v>
      </c>
      <c r="W239" s="283">
        <f t="shared" si="95"/>
        <v>0.51625420137188782</v>
      </c>
      <c r="X239" s="283">
        <f t="shared" si="95"/>
        <v>0.51529735380853892</v>
      </c>
      <c r="Y239" s="283">
        <f t="shared" si="95"/>
        <v>0.51434281044867758</v>
      </c>
      <c r="Z239" s="283">
        <f t="shared" si="95"/>
        <v>0.51339057129230425</v>
      </c>
      <c r="AA239" s="283">
        <f t="shared" si="95"/>
        <v>0.51244063633941872</v>
      </c>
      <c r="AB239" s="283">
        <f t="shared" si="95"/>
        <v>0.51149300559002076</v>
      </c>
      <c r="AC239" s="283">
        <f t="shared" si="95"/>
        <v>0.51054642603322342</v>
      </c>
      <c r="AD239" s="283">
        <f t="shared" si="95"/>
        <v>0.50960215067991377</v>
      </c>
      <c r="AE239" s="283">
        <f t="shared" si="95"/>
        <v>0.50866017953009202</v>
      </c>
      <c r="AF239" s="283">
        <f t="shared" si="95"/>
        <v>0.50772051258375817</v>
      </c>
      <c r="AG239" s="283">
        <f t="shared" si="95"/>
        <v>0.506783149840912</v>
      </c>
      <c r="AH239" s="283">
        <f t="shared" si="95"/>
        <v>0.50584683829066635</v>
      </c>
      <c r="AI239" s="283">
        <f t="shared" si="95"/>
        <v>0.5049128309439086</v>
      </c>
      <c r="AJ239" s="283">
        <f t="shared" si="95"/>
        <v>0.50398112780063842</v>
      </c>
      <c r="AK239" s="283">
        <f t="shared" si="95"/>
        <v>0.50305172886085614</v>
      </c>
      <c r="AL239" s="283">
        <f t="shared" si="95"/>
        <v>0.50212338111367449</v>
      </c>
      <c r="AM239" s="283">
        <f t="shared" si="95"/>
        <v>0.50119733756998031</v>
      </c>
      <c r="AN239" s="283">
        <f t="shared" si="95"/>
        <v>0.50027234521888686</v>
      </c>
      <c r="AO239" s="283">
        <f t="shared" si="95"/>
        <v>0.49934965707128109</v>
      </c>
      <c r="AP239" s="283">
        <f t="shared" si="95"/>
        <v>0.49842927312716323</v>
      </c>
      <c r="AQ239" s="283">
        <f t="shared" si="95"/>
        <v>0.49750985550504162</v>
      </c>
    </row>
    <row r="240" spans="1:43" x14ac:dyDescent="0.3">
      <c r="K240" s="292"/>
    </row>
    <row r="242" spans="1:48" x14ac:dyDescent="0.3">
      <c r="A242" s="1" t="s">
        <v>339</v>
      </c>
      <c r="B242" t="s">
        <v>337</v>
      </c>
      <c r="C242" t="str">
        <f t="shared" ref="C242:C247" si="99">+C59</f>
        <v>LU_ABO</v>
      </c>
      <c r="K242" s="292">
        <f t="shared" ref="K242:AQ242" si="100">K234-K59</f>
        <v>0</v>
      </c>
      <c r="L242" s="292">
        <f t="shared" si="100"/>
        <v>0</v>
      </c>
      <c r="M242" s="292">
        <f t="shared" si="100"/>
        <v>0</v>
      </c>
      <c r="N242" s="292">
        <f t="shared" si="100"/>
        <v>0</v>
      </c>
      <c r="O242" s="292">
        <f t="shared" si="100"/>
        <v>0</v>
      </c>
      <c r="P242" s="292">
        <f t="shared" si="100"/>
        <v>0</v>
      </c>
      <c r="Q242" s="292">
        <f t="shared" si="100"/>
        <v>0</v>
      </c>
      <c r="R242" s="292">
        <f t="shared" si="100"/>
        <v>0</v>
      </c>
      <c r="S242" s="292">
        <f t="shared" si="100"/>
        <v>3.1236539187458584E-2</v>
      </c>
      <c r="T242" s="292">
        <f t="shared" si="100"/>
        <v>3.1178594090805728E-2</v>
      </c>
      <c r="U242" s="292">
        <f t="shared" si="100"/>
        <v>3.1120787381093862E-2</v>
      </c>
      <c r="V242" s="292">
        <f t="shared" si="100"/>
        <v>3.1063043804403584E-2</v>
      </c>
      <c r="W242" s="292">
        <f t="shared" si="100"/>
        <v>3.100543861465449E-2</v>
      </c>
      <c r="X242" s="292">
        <f t="shared" si="100"/>
        <v>3.0947971811846581E-2</v>
      </c>
      <c r="Y242" s="292">
        <f t="shared" si="100"/>
        <v>3.0890643395979828E-2</v>
      </c>
      <c r="Z242" s="292">
        <f t="shared" si="100"/>
        <v>3.0833453367054314E-2</v>
      </c>
      <c r="AA242" s="292">
        <f t="shared" si="100"/>
        <v>3.077640172506993E-2</v>
      </c>
      <c r="AB242" s="292">
        <f t="shared" si="100"/>
        <v>3.0719488470026673E-2</v>
      </c>
      <c r="AC242" s="292">
        <f t="shared" si="100"/>
        <v>3.0662638348005006E-2</v>
      </c>
      <c r="AD242" s="292">
        <f t="shared" si="100"/>
        <v>3.0605926612924522E-2</v>
      </c>
      <c r="AE242" s="292">
        <f t="shared" si="100"/>
        <v>3.0549353264785278E-2</v>
      </c>
      <c r="AF242" s="292">
        <f t="shared" si="100"/>
        <v>3.0492918303587163E-2</v>
      </c>
      <c r="AG242" s="292">
        <f t="shared" si="100"/>
        <v>3.0436621729330232E-2</v>
      </c>
      <c r="AH242" s="292">
        <f t="shared" si="100"/>
        <v>3.0380388288094973E-2</v>
      </c>
      <c r="AI242" s="292">
        <f t="shared" si="100"/>
        <v>3.0324293233800814E-2</v>
      </c>
      <c r="AJ242" s="292">
        <f t="shared" si="100"/>
        <v>3.026833656644784E-2</v>
      </c>
      <c r="AK242" s="292">
        <f t="shared" si="100"/>
        <v>3.0212518286036022E-2</v>
      </c>
      <c r="AL242" s="292">
        <f t="shared" si="100"/>
        <v>3.0156763138645876E-2</v>
      </c>
      <c r="AM242" s="292">
        <f t="shared" si="100"/>
        <v>3.0101146378196775E-2</v>
      </c>
      <c r="AN242" s="292">
        <f t="shared" si="100"/>
        <v>3.0045592750769373E-2</v>
      </c>
      <c r="AO242" s="292">
        <f t="shared" si="100"/>
        <v>2.9990177510283128E-2</v>
      </c>
      <c r="AP242" s="292">
        <f t="shared" si="100"/>
        <v>2.9934900656738039E-2</v>
      </c>
      <c r="AQ242" s="292">
        <f t="shared" si="100"/>
        <v>2.9879681839015765E-2</v>
      </c>
    </row>
    <row r="243" spans="1:48" x14ac:dyDescent="0.3">
      <c r="C243" t="str">
        <f t="shared" si="99"/>
        <v>LU_FORCON</v>
      </c>
      <c r="K243" s="292">
        <f t="shared" ref="K243:AQ243" si="101">K235-K60</f>
        <v>0</v>
      </c>
      <c r="L243" s="292">
        <f t="shared" si="101"/>
        <v>0</v>
      </c>
      <c r="M243" s="292">
        <f t="shared" si="101"/>
        <v>0</v>
      </c>
      <c r="N243" s="292">
        <f t="shared" si="101"/>
        <v>0</v>
      </c>
      <c r="O243" s="292">
        <f t="shared" si="101"/>
        <v>0</v>
      </c>
      <c r="P243" s="292">
        <f t="shared" si="101"/>
        <v>0</v>
      </c>
      <c r="Q243" s="292">
        <f t="shared" si="101"/>
        <v>0</v>
      </c>
      <c r="R243" s="292">
        <f t="shared" si="101"/>
        <v>0</v>
      </c>
      <c r="S243" s="292">
        <f t="shared" si="101"/>
        <v>2.9790870668978009E-2</v>
      </c>
      <c r="T243" s="292">
        <f t="shared" si="101"/>
        <v>2.9735607348355453E-2</v>
      </c>
      <c r="U243" s="292">
        <f t="shared" si="101"/>
        <v>2.9680476009941392E-2</v>
      </c>
      <c r="V243" s="292">
        <f t="shared" si="101"/>
        <v>2.962540488266896E-2</v>
      </c>
      <c r="W243" s="292">
        <f t="shared" si="101"/>
        <v>2.9570465737606133E-2</v>
      </c>
      <c r="X243" s="292">
        <f t="shared" si="101"/>
        <v>2.9515658574753578E-2</v>
      </c>
      <c r="Y243" s="292">
        <f t="shared" si="101"/>
        <v>2.9460983394110185E-2</v>
      </c>
      <c r="Z243" s="292">
        <f t="shared" si="101"/>
        <v>2.9406440195676842E-2</v>
      </c>
      <c r="AA243" s="292">
        <f t="shared" si="101"/>
        <v>2.9352028979453326E-2</v>
      </c>
      <c r="AB243" s="292">
        <f t="shared" si="101"/>
        <v>2.9297749745439194E-2</v>
      </c>
      <c r="AC243" s="292">
        <f t="shared" si="101"/>
        <v>2.9243530722566469E-2</v>
      </c>
      <c r="AD243" s="292">
        <f t="shared" si="101"/>
        <v>2.9189443681903349E-2</v>
      </c>
      <c r="AE243" s="292">
        <f t="shared" si="101"/>
        <v>2.9135488623450723E-2</v>
      </c>
      <c r="AF243" s="292">
        <f t="shared" si="101"/>
        <v>2.908166554720748E-2</v>
      </c>
      <c r="AG243" s="292">
        <f t="shared" si="101"/>
        <v>2.9027974453173844E-2</v>
      </c>
      <c r="AH243" s="292">
        <f t="shared" si="101"/>
        <v>2.8974343570282057E-2</v>
      </c>
      <c r="AI243" s="292">
        <f t="shared" si="101"/>
        <v>2.8920844669599877E-2</v>
      </c>
      <c r="AJ243" s="292">
        <f t="shared" si="101"/>
        <v>2.886747775112708E-2</v>
      </c>
      <c r="AK243" s="292">
        <f t="shared" si="101"/>
        <v>2.8814242814864555E-2</v>
      </c>
      <c r="AL243" s="292">
        <f t="shared" si="101"/>
        <v>2.8761068089743658E-2</v>
      </c>
      <c r="AM243" s="292">
        <f t="shared" si="101"/>
        <v>2.87080253468317E-2</v>
      </c>
      <c r="AN243" s="292">
        <f t="shared" si="101"/>
        <v>2.8655042815061815E-2</v>
      </c>
      <c r="AO243" s="292">
        <f t="shared" si="101"/>
        <v>2.8602192265501758E-2</v>
      </c>
      <c r="AP243" s="292">
        <f t="shared" si="101"/>
        <v>2.8549473698151306E-2</v>
      </c>
      <c r="AQ243" s="292">
        <f t="shared" si="101"/>
        <v>2.8496810480648671E-2</v>
      </c>
    </row>
    <row r="244" spans="1:48" x14ac:dyDescent="0.3">
      <c r="C244" t="str">
        <f t="shared" si="99"/>
        <v>LU_FORLAT</v>
      </c>
      <c r="K244" s="292">
        <f t="shared" ref="K244:AQ244" si="102">K236-K61</f>
        <v>0</v>
      </c>
      <c r="L244" s="292">
        <f t="shared" si="102"/>
        <v>0</v>
      </c>
      <c r="M244" s="292">
        <f t="shared" si="102"/>
        <v>0</v>
      </c>
      <c r="N244" s="292">
        <f t="shared" si="102"/>
        <v>0</v>
      </c>
      <c r="O244" s="292">
        <f t="shared" si="102"/>
        <v>0</v>
      </c>
      <c r="P244" s="292">
        <f t="shared" si="102"/>
        <v>0</v>
      </c>
      <c r="Q244" s="292">
        <f t="shared" si="102"/>
        <v>0</v>
      </c>
      <c r="R244" s="292">
        <f t="shared" si="102"/>
        <v>0</v>
      </c>
      <c r="S244" s="292">
        <f t="shared" si="102"/>
        <v>-9.7256049670336964E-2</v>
      </c>
      <c r="T244" s="292">
        <f t="shared" si="102"/>
        <v>-9.7075635599356502E-2</v>
      </c>
      <c r="U244" s="292">
        <f t="shared" si="102"/>
        <v>-9.6895652400920351E-2</v>
      </c>
      <c r="V244" s="292">
        <f t="shared" si="102"/>
        <v>-9.671586576934077E-2</v>
      </c>
      <c r="W244" s="292">
        <f t="shared" si="102"/>
        <v>-9.6536510010308163E-2</v>
      </c>
      <c r="X244" s="292">
        <f t="shared" si="102"/>
        <v>-9.6357585123823863E-2</v>
      </c>
      <c r="Y244" s="292">
        <f t="shared" si="102"/>
        <v>-9.6179091109887427E-2</v>
      </c>
      <c r="Z244" s="292">
        <f t="shared" si="102"/>
        <v>-9.6001027968498409E-2</v>
      </c>
      <c r="AA244" s="292">
        <f t="shared" si="102"/>
        <v>-9.582339569965681E-2</v>
      </c>
      <c r="AB244" s="292">
        <f t="shared" si="102"/>
        <v>-9.5646194303363963E-2</v>
      </c>
      <c r="AC244" s="292">
        <f t="shared" si="102"/>
        <v>-9.5469189473926352E-2</v>
      </c>
      <c r="AD244" s="292">
        <f t="shared" si="102"/>
        <v>-9.5292615517037049E-2</v>
      </c>
      <c r="AE244" s="292">
        <f t="shared" si="102"/>
        <v>-9.5116472432694277E-2</v>
      </c>
      <c r="AF244" s="292">
        <f t="shared" si="102"/>
        <v>-9.49407602209007E-2</v>
      </c>
      <c r="AG244" s="292">
        <f t="shared" si="102"/>
        <v>-9.4765478881654097E-2</v>
      </c>
      <c r="AH244" s="292">
        <f t="shared" si="102"/>
        <v>-9.4590394109262732E-2</v>
      </c>
      <c r="AI244" s="292">
        <f t="shared" si="102"/>
        <v>-9.4415740209419674E-2</v>
      </c>
      <c r="AJ244" s="292">
        <f t="shared" si="102"/>
        <v>-9.4241517182124479E-2</v>
      </c>
      <c r="AK244" s="292">
        <f t="shared" si="102"/>
        <v>-9.4067725027377147E-2</v>
      </c>
      <c r="AL244" s="292">
        <f t="shared" si="102"/>
        <v>-9.3894129439485052E-2</v>
      </c>
      <c r="AM244" s="292">
        <f t="shared" si="102"/>
        <v>-9.3720964724141265E-2</v>
      </c>
      <c r="AN244" s="292">
        <f t="shared" si="102"/>
        <v>-9.354799657565227E-2</v>
      </c>
      <c r="AO244" s="292">
        <f t="shared" si="102"/>
        <v>-9.3375459299711139E-2</v>
      </c>
      <c r="AP244" s="292">
        <f t="shared" si="102"/>
        <v>-9.3203352896318314E-2</v>
      </c>
      <c r="AQ244" s="292">
        <f t="shared" si="102"/>
        <v>-9.3031427189475657E-2</v>
      </c>
    </row>
    <row r="245" spans="1:48" x14ac:dyDescent="0.3">
      <c r="C245" t="str">
        <f t="shared" si="99"/>
        <v>LU_FORDEC</v>
      </c>
      <c r="K245" s="292">
        <f t="shared" ref="K245:AQ245" si="103">K237-K62</f>
        <v>0</v>
      </c>
      <c r="L245" s="292">
        <f t="shared" si="103"/>
        <v>0</v>
      </c>
      <c r="M245" s="292">
        <f t="shared" si="103"/>
        <v>0</v>
      </c>
      <c r="N245" s="292">
        <f t="shared" si="103"/>
        <v>0</v>
      </c>
      <c r="O245" s="292">
        <f t="shared" si="103"/>
        <v>0</v>
      </c>
      <c r="P245" s="292">
        <f t="shared" si="103"/>
        <v>0</v>
      </c>
      <c r="Q245" s="292">
        <f t="shared" si="103"/>
        <v>0</v>
      </c>
      <c r="R245" s="292">
        <f t="shared" si="103"/>
        <v>0</v>
      </c>
      <c r="S245" s="292">
        <f t="shared" si="103"/>
        <v>1.9205990722074739E-2</v>
      </c>
      <c r="T245" s="292">
        <f t="shared" si="103"/>
        <v>1.9170362799851737E-2</v>
      </c>
      <c r="U245" s="292">
        <f t="shared" si="103"/>
        <v>1.9134819965745287E-2</v>
      </c>
      <c r="V245" s="292">
        <f t="shared" si="103"/>
        <v>1.9099315949390738E-2</v>
      </c>
      <c r="W245" s="292">
        <f t="shared" si="103"/>
        <v>1.9063897021153298E-2</v>
      </c>
      <c r="X245" s="292">
        <f t="shared" si="103"/>
        <v>1.9028563181033298E-2</v>
      </c>
      <c r="Y245" s="292">
        <f t="shared" si="103"/>
        <v>1.8993314429030184E-2</v>
      </c>
      <c r="Z245" s="292">
        <f t="shared" si="103"/>
        <v>1.8958150765144621E-2</v>
      </c>
      <c r="AA245" s="292">
        <f t="shared" si="103"/>
        <v>1.8923072189376389E-2</v>
      </c>
      <c r="AB245" s="292">
        <f t="shared" si="103"/>
        <v>1.8888078701725042E-2</v>
      </c>
      <c r="AC245" s="292">
        <f t="shared" si="103"/>
        <v>1.8853124031825486E-2</v>
      </c>
      <c r="AD245" s="292">
        <f t="shared" si="103"/>
        <v>1.8818254450043259E-2</v>
      </c>
      <c r="AE245" s="292">
        <f t="shared" si="103"/>
        <v>1.8783469956378473E-2</v>
      </c>
      <c r="AF245" s="292">
        <f t="shared" si="103"/>
        <v>1.8748770550830796E-2</v>
      </c>
      <c r="AG245" s="292">
        <f t="shared" si="103"/>
        <v>1.8714156233400225E-2</v>
      </c>
      <c r="AH245" s="292">
        <f t="shared" si="103"/>
        <v>1.8679580733721779E-2</v>
      </c>
      <c r="AI245" s="292">
        <f t="shared" si="103"/>
        <v>1.8645090322160551E-2</v>
      </c>
      <c r="AJ245" s="292">
        <f t="shared" si="103"/>
        <v>1.861068499871632E-2</v>
      </c>
      <c r="AK245" s="292">
        <f t="shared" si="103"/>
        <v>1.8576364763389419E-2</v>
      </c>
      <c r="AL245" s="292">
        <f t="shared" si="103"/>
        <v>1.8542083345814531E-2</v>
      </c>
      <c r="AM245" s="292">
        <f t="shared" si="103"/>
        <v>1.8507887016356528E-2</v>
      </c>
      <c r="AN245" s="292">
        <f t="shared" si="103"/>
        <v>1.847372950465076E-2</v>
      </c>
      <c r="AO245" s="292">
        <f t="shared" si="103"/>
        <v>1.8439657081061989E-2</v>
      </c>
      <c r="AP245" s="292">
        <f t="shared" si="103"/>
        <v>1.8405669745590436E-2</v>
      </c>
      <c r="AQ245" s="292">
        <f t="shared" si="103"/>
        <v>1.8371718093824763E-2</v>
      </c>
    </row>
    <row r="246" spans="1:48" x14ac:dyDescent="0.3">
      <c r="C246" t="str">
        <f t="shared" si="99"/>
        <v>LU_FORMAN</v>
      </c>
      <c r="K246" s="292">
        <f t="shared" ref="K246:AQ246" si="104">K238-K63</f>
        <v>0</v>
      </c>
      <c r="L246" s="292">
        <f t="shared" si="104"/>
        <v>0</v>
      </c>
      <c r="M246" s="292">
        <f t="shared" si="104"/>
        <v>0</v>
      </c>
      <c r="N246" s="292">
        <f t="shared" si="104"/>
        <v>0</v>
      </c>
      <c r="O246" s="292">
        <f t="shared" si="104"/>
        <v>0</v>
      </c>
      <c r="P246" s="292">
        <f t="shared" si="104"/>
        <v>0</v>
      </c>
      <c r="Q246" s="292">
        <f t="shared" si="104"/>
        <v>0</v>
      </c>
      <c r="R246" s="292">
        <f t="shared" si="104"/>
        <v>0</v>
      </c>
      <c r="S246" s="292">
        <f t="shared" si="104"/>
        <v>2.5803079171505192E-3</v>
      </c>
      <c r="T246" s="292">
        <f t="shared" si="104"/>
        <v>2.5755213372174665E-3</v>
      </c>
      <c r="U246" s="292">
        <f t="shared" si="104"/>
        <v>2.5707461887978927E-3</v>
      </c>
      <c r="V246" s="292">
        <f t="shared" si="104"/>
        <v>2.5659762555090559E-3</v>
      </c>
      <c r="W246" s="292">
        <f t="shared" si="104"/>
        <v>2.5612177537337258E-3</v>
      </c>
      <c r="X246" s="292">
        <f t="shared" si="104"/>
        <v>2.5564706834719231E-3</v>
      </c>
      <c r="Y246" s="292">
        <f t="shared" si="104"/>
        <v>2.551735044723627E-3</v>
      </c>
      <c r="Z246" s="292">
        <f t="shared" si="104"/>
        <v>2.5470108374888584E-3</v>
      </c>
      <c r="AA246" s="292">
        <f t="shared" si="104"/>
        <v>2.5422980617676103E-3</v>
      </c>
      <c r="AB246" s="292">
        <f t="shared" si="104"/>
        <v>2.5375967175598549E-3</v>
      </c>
      <c r="AC246" s="292">
        <f t="shared" si="104"/>
        <v>2.5329005884828365E-3</v>
      </c>
      <c r="AD246" s="292">
        <f t="shared" si="104"/>
        <v>2.5282158909193386E-3</v>
      </c>
      <c r="AE246" s="292">
        <f t="shared" si="104"/>
        <v>2.5235426248693682E-3</v>
      </c>
      <c r="AF246" s="292">
        <f t="shared" si="104"/>
        <v>2.5188807903329113E-3</v>
      </c>
      <c r="AG246" s="292">
        <f t="shared" si="104"/>
        <v>2.5142303873099611E-3</v>
      </c>
      <c r="AH246" s="292">
        <f t="shared" si="104"/>
        <v>2.5095851994177618E-3</v>
      </c>
      <c r="AI246" s="292">
        <f t="shared" si="104"/>
        <v>2.5049514430390829E-3</v>
      </c>
      <c r="AJ246" s="292">
        <f t="shared" si="104"/>
        <v>2.5003291181738968E-3</v>
      </c>
      <c r="AK246" s="292">
        <f t="shared" si="104"/>
        <v>2.4957182248222312E-3</v>
      </c>
      <c r="AL246" s="292">
        <f t="shared" si="104"/>
        <v>2.4911125466013165E-3</v>
      </c>
      <c r="AM246" s="292">
        <f t="shared" si="104"/>
        <v>2.4865182998938876E-3</v>
      </c>
      <c r="AN246" s="292">
        <f t="shared" si="104"/>
        <v>2.4819292683172164E-3</v>
      </c>
      <c r="AO246" s="292">
        <f t="shared" si="104"/>
        <v>2.4773516682540589E-3</v>
      </c>
      <c r="AP246" s="292">
        <f t="shared" si="104"/>
        <v>2.4727854997044149E-3</v>
      </c>
      <c r="AQ246" s="292">
        <f t="shared" si="104"/>
        <v>2.4682241252291723E-3</v>
      </c>
    </row>
    <row r="247" spans="1:48" x14ac:dyDescent="0.3">
      <c r="C247" t="str">
        <f t="shared" si="99"/>
        <v>LU_FORMIX</v>
      </c>
      <c r="K247" s="292">
        <f t="shared" ref="K247:AQ247" si="105">K239-K64</f>
        <v>0</v>
      </c>
      <c r="L247" s="292">
        <f t="shared" si="105"/>
        <v>0</v>
      </c>
      <c r="M247" s="292">
        <f t="shared" si="105"/>
        <v>0</v>
      </c>
      <c r="N247" s="292">
        <f t="shared" si="105"/>
        <v>0</v>
      </c>
      <c r="O247" s="292">
        <f t="shared" si="105"/>
        <v>0</v>
      </c>
      <c r="P247" s="292">
        <f t="shared" si="105"/>
        <v>0</v>
      </c>
      <c r="Q247" s="292">
        <f t="shared" si="105"/>
        <v>0</v>
      </c>
      <c r="R247" s="292">
        <f t="shared" si="105"/>
        <v>0</v>
      </c>
      <c r="S247" s="292">
        <f t="shared" si="105"/>
        <v>1.4442341174675244E-2</v>
      </c>
      <c r="T247" s="292">
        <f t="shared" si="105"/>
        <v>1.4415550023125778E-2</v>
      </c>
      <c r="U247" s="292">
        <f t="shared" si="105"/>
        <v>1.4388822855342043E-2</v>
      </c>
      <c r="V247" s="292">
        <f t="shared" si="105"/>
        <v>1.436212487736821E-2</v>
      </c>
      <c r="W247" s="292">
        <f t="shared" si="105"/>
        <v>1.433549088316044E-2</v>
      </c>
      <c r="X247" s="292">
        <f t="shared" si="105"/>
        <v>1.4308920872718955E-2</v>
      </c>
      <c r="Y247" s="292">
        <f t="shared" si="105"/>
        <v>1.4282414846043423E-2</v>
      </c>
      <c r="Z247" s="292">
        <f t="shared" si="105"/>
        <v>1.4255972803134231E-2</v>
      </c>
      <c r="AA247" s="292">
        <f t="shared" si="105"/>
        <v>1.4229594743991159E-2</v>
      </c>
      <c r="AB247" s="292">
        <f t="shared" si="105"/>
        <v>1.4203280668614038E-2</v>
      </c>
      <c r="AC247" s="292">
        <f t="shared" si="105"/>
        <v>1.417699578304682E-2</v>
      </c>
      <c r="AD247" s="292">
        <f t="shared" si="105"/>
        <v>1.4150774881245665E-2</v>
      </c>
      <c r="AE247" s="292">
        <f t="shared" si="105"/>
        <v>1.4124617963210739E-2</v>
      </c>
      <c r="AF247" s="292">
        <f t="shared" si="105"/>
        <v>1.4098525028942044E-2</v>
      </c>
      <c r="AG247" s="292">
        <f t="shared" si="105"/>
        <v>1.4072496078439356E-2</v>
      </c>
      <c r="AH247" s="292">
        <f t="shared" si="105"/>
        <v>1.4046496317746515E-2</v>
      </c>
      <c r="AI247" s="292">
        <f t="shared" si="105"/>
        <v>1.402056054081996E-2</v>
      </c>
      <c r="AJ247" s="292">
        <f t="shared" si="105"/>
        <v>1.3994688747659301E-2</v>
      </c>
      <c r="AK247" s="292">
        <f t="shared" si="105"/>
        <v>1.3968880938264872E-2</v>
      </c>
      <c r="AL247" s="292">
        <f t="shared" si="105"/>
        <v>1.3943102318680345E-2</v>
      </c>
      <c r="AM247" s="292">
        <f t="shared" si="105"/>
        <v>1.3917387682861659E-2</v>
      </c>
      <c r="AN247" s="292">
        <f t="shared" si="105"/>
        <v>1.3891702236853098E-2</v>
      </c>
      <c r="AO247" s="292">
        <f t="shared" si="105"/>
        <v>1.3866080774610545E-2</v>
      </c>
      <c r="AP247" s="292">
        <f t="shared" si="105"/>
        <v>1.3840523296134166E-2</v>
      </c>
      <c r="AQ247" s="292">
        <f t="shared" si="105"/>
        <v>1.3814992650756919E-2</v>
      </c>
    </row>
    <row r="250" spans="1:48" x14ac:dyDescent="0.3">
      <c r="A250" s="295" t="s">
        <v>332</v>
      </c>
      <c r="B250" s="296" t="s">
        <v>333</v>
      </c>
      <c r="C250" s="296" t="str">
        <f t="shared" ref="C250:C255" si="106">+C59</f>
        <v>LU_ABO</v>
      </c>
      <c r="D250" s="296"/>
      <c r="E250" s="296"/>
      <c r="F250" s="296"/>
      <c r="G250" s="296"/>
      <c r="H250" s="296"/>
      <c r="I250" s="296"/>
      <c r="J250" s="296"/>
      <c r="K250" s="292">
        <f t="shared" ref="K250:AQ250" si="107">K234-K23</f>
        <v>0</v>
      </c>
      <c r="L250" s="292">
        <f t="shared" si="107"/>
        <v>0</v>
      </c>
      <c r="M250" s="292">
        <f t="shared" si="107"/>
        <v>0</v>
      </c>
      <c r="N250" s="292">
        <f t="shared" si="107"/>
        <v>0</v>
      </c>
      <c r="O250" s="292">
        <f t="shared" si="107"/>
        <v>0</v>
      </c>
      <c r="P250" s="292">
        <f t="shared" si="107"/>
        <v>0</v>
      </c>
      <c r="Q250" s="292">
        <f t="shared" si="107"/>
        <v>0</v>
      </c>
      <c r="R250" s="292">
        <f t="shared" si="107"/>
        <v>0</v>
      </c>
      <c r="S250" s="292">
        <f t="shared" si="107"/>
        <v>-2.0131178340882516E-3</v>
      </c>
      <c r="T250" s="292">
        <f t="shared" si="107"/>
        <v>-4.025013138067246E-3</v>
      </c>
      <c r="U250" s="292">
        <f t="shared" si="107"/>
        <v>-6.0356859119375383E-3</v>
      </c>
      <c r="V250" s="292">
        <f t="shared" si="107"/>
        <v>-8.0458009596299784E-3</v>
      </c>
      <c r="W250" s="292">
        <f t="shared" si="107"/>
        <v>-1.005469347721355E-2</v>
      </c>
      <c r="X250" s="292">
        <f t="shared" si="107"/>
        <v>-1.2062363464688197E-2</v>
      </c>
      <c r="Y250" s="292">
        <f t="shared" si="107"/>
        <v>-1.4068810922054031E-2</v>
      </c>
      <c r="Z250" s="292">
        <f t="shared" si="107"/>
        <v>-1.6074035849310941E-2</v>
      </c>
      <c r="AA250" s="292">
        <f t="shared" si="107"/>
        <v>-1.8078038246458983E-2</v>
      </c>
      <c r="AB250" s="292">
        <f t="shared" si="107"/>
        <v>-2.0080818113498211E-2</v>
      </c>
      <c r="AC250" s="292">
        <f t="shared" si="107"/>
        <v>-2.2083040254359587E-2</v>
      </c>
      <c r="AD250" s="292">
        <f t="shared" si="107"/>
        <v>-2.4084039865112095E-2</v>
      </c>
      <c r="AE250" s="292">
        <f t="shared" si="107"/>
        <v>-2.6083816945755678E-2</v>
      </c>
      <c r="AF250" s="292">
        <f t="shared" si="107"/>
        <v>-2.8082371496290393E-2</v>
      </c>
      <c r="AG250" s="292">
        <f t="shared" si="107"/>
        <v>-3.0079703516716239E-2</v>
      </c>
      <c r="AH250" s="292">
        <f t="shared" si="107"/>
        <v>-3.2076477810964177E-2</v>
      </c>
      <c r="AI250" s="292">
        <f t="shared" si="107"/>
        <v>-3.4072029575103302E-2</v>
      </c>
      <c r="AJ250" s="292">
        <f t="shared" si="107"/>
        <v>-3.6066358809133559E-2</v>
      </c>
      <c r="AK250" s="292">
        <f t="shared" si="107"/>
        <v>-3.8059465513054946E-2</v>
      </c>
      <c r="AL250" s="292">
        <f t="shared" si="107"/>
        <v>-4.0052014490798371E-2</v>
      </c>
      <c r="AM250" s="292">
        <f t="shared" si="107"/>
        <v>-4.2043340938433094E-2</v>
      </c>
      <c r="AN250" s="292">
        <f t="shared" si="107"/>
        <v>-4.4034109659889853E-2</v>
      </c>
      <c r="AO250" s="292">
        <f t="shared" si="107"/>
        <v>-4.6023655851237744E-2</v>
      </c>
      <c r="AP250" s="292">
        <f t="shared" si="107"/>
        <v>-4.8011979512476766E-2</v>
      </c>
      <c r="AQ250" s="292">
        <f t="shared" si="107"/>
        <v>-4.9999790476924211E-2</v>
      </c>
    </row>
    <row r="251" spans="1:48" x14ac:dyDescent="0.3">
      <c r="A251" s="295"/>
      <c r="B251" s="296"/>
      <c r="C251" s="296" t="str">
        <f t="shared" si="106"/>
        <v>LU_FORCON</v>
      </c>
      <c r="D251" s="296"/>
      <c r="E251" s="296"/>
      <c r="F251" s="296"/>
      <c r="G251" s="296"/>
      <c r="H251" s="296"/>
      <c r="I251" s="296"/>
      <c r="J251" s="296"/>
      <c r="K251" s="292">
        <f t="shared" ref="K251:AQ251" si="108">K235-K24</f>
        <v>0</v>
      </c>
      <c r="L251" s="292">
        <f t="shared" si="108"/>
        <v>0</v>
      </c>
      <c r="M251" s="292">
        <f t="shared" si="108"/>
        <v>0</v>
      </c>
      <c r="N251" s="292">
        <f t="shared" si="108"/>
        <v>0</v>
      </c>
      <c r="O251" s="292">
        <f t="shared" si="108"/>
        <v>0</v>
      </c>
      <c r="P251" s="292">
        <f t="shared" si="108"/>
        <v>0</v>
      </c>
      <c r="Q251" s="292">
        <f t="shared" si="108"/>
        <v>0</v>
      </c>
      <c r="R251" s="292">
        <f t="shared" si="108"/>
        <v>0</v>
      </c>
      <c r="S251" s="292">
        <f t="shared" si="108"/>
        <v>-1.2107255034219389E-3</v>
      </c>
      <c r="T251" s="292">
        <f t="shared" si="108"/>
        <v>-2.4135630299646493E-3</v>
      </c>
      <c r="U251" s="292">
        <f t="shared" si="108"/>
        <v>-3.6085125796323503E-3</v>
      </c>
      <c r="V251" s="292">
        <f t="shared" si="108"/>
        <v>-4.7998635830044378E-3</v>
      </c>
      <c r="W251" s="292">
        <f t="shared" si="108"/>
        <v>-5.9833266095004056E-3</v>
      </c>
      <c r="X251" s="292">
        <f t="shared" si="108"/>
        <v>-7.1589016591193655E-3</v>
      </c>
      <c r="Y251" s="292">
        <f t="shared" si="108"/>
        <v>-8.3265887318626497E-3</v>
      </c>
      <c r="Z251" s="292">
        <f t="shared" si="108"/>
        <v>-9.486387827729148E-3</v>
      </c>
      <c r="AA251" s="292">
        <f t="shared" si="108"/>
        <v>-1.0638298946719305E-2</v>
      </c>
      <c r="AB251" s="292">
        <f t="shared" si="108"/>
        <v>-1.1782322088833341E-2</v>
      </c>
      <c r="AC251" s="292">
        <f t="shared" si="108"/>
        <v>-1.2922746684651987E-2</v>
      </c>
      <c r="AD251" s="292">
        <f t="shared" si="108"/>
        <v>-1.4055283303594512E-2</v>
      </c>
      <c r="AE251" s="292">
        <f t="shared" si="108"/>
        <v>-1.517993194566003E-2</v>
      </c>
      <c r="AF251" s="292">
        <f t="shared" si="108"/>
        <v>-1.6296692610849206E-2</v>
      </c>
      <c r="AG251" s="292">
        <f t="shared" si="108"/>
        <v>-1.7405565299162484E-2</v>
      </c>
      <c r="AH251" s="292">
        <f t="shared" si="108"/>
        <v>-1.8510839441179705E-2</v>
      </c>
      <c r="AI251" s="292">
        <f t="shared" si="108"/>
        <v>-1.9608225606320806E-2</v>
      </c>
      <c r="AJ251" s="292">
        <f t="shared" si="108"/>
        <v>-2.0697723794586009E-2</v>
      </c>
      <c r="AK251" s="292">
        <f t="shared" si="108"/>
        <v>-2.1779334005974205E-2</v>
      </c>
      <c r="AL251" s="292">
        <f t="shared" si="108"/>
        <v>-2.2857345671066787E-2</v>
      </c>
      <c r="AM251" s="292">
        <f t="shared" si="108"/>
        <v>-2.3927469359283915E-2</v>
      </c>
      <c r="AN251" s="292">
        <f t="shared" si="108"/>
        <v>-2.4993994501205208E-2</v>
      </c>
      <c r="AO251" s="292">
        <f t="shared" si="108"/>
        <v>-2.6052631666249937E-2</v>
      </c>
      <c r="AP251" s="292">
        <f t="shared" si="108"/>
        <v>-2.7103380854418102E-2</v>
      </c>
      <c r="AQ251" s="292">
        <f t="shared" si="108"/>
        <v>-2.8150822033722767E-2</v>
      </c>
    </row>
    <row r="252" spans="1:48" x14ac:dyDescent="0.3">
      <c r="A252" s="295"/>
      <c r="B252" s="296"/>
      <c r="C252" s="296" t="str">
        <f t="shared" si="106"/>
        <v>LU_FORLAT</v>
      </c>
      <c r="D252" s="296"/>
      <c r="E252" s="296"/>
      <c r="F252" s="296"/>
      <c r="G252" s="296"/>
      <c r="H252" s="296"/>
      <c r="I252" s="296"/>
      <c r="J252" s="296"/>
      <c r="K252" s="292">
        <f t="shared" ref="K252:AQ252" si="109">K236-K25</f>
        <v>0</v>
      </c>
      <c r="L252" s="292">
        <f t="shared" si="109"/>
        <v>0</v>
      </c>
      <c r="M252" s="292">
        <f t="shared" si="109"/>
        <v>0</v>
      </c>
      <c r="N252" s="292">
        <f t="shared" si="109"/>
        <v>0</v>
      </c>
      <c r="O252" s="292">
        <f t="shared" si="109"/>
        <v>0</v>
      </c>
      <c r="P252" s="292">
        <f t="shared" si="109"/>
        <v>0</v>
      </c>
      <c r="Q252" s="292">
        <f t="shared" si="109"/>
        <v>0</v>
      </c>
      <c r="R252" s="292">
        <f t="shared" si="109"/>
        <v>0</v>
      </c>
      <c r="S252" s="292">
        <f t="shared" si="109"/>
        <v>6.4722304653606066E-3</v>
      </c>
      <c r="T252" s="292">
        <f t="shared" si="109"/>
        <v>1.2955963344444932E-2</v>
      </c>
      <c r="U252" s="292">
        <f t="shared" si="109"/>
        <v>1.9451198637247646E-2</v>
      </c>
      <c r="V252" s="292">
        <f t="shared" si="109"/>
        <v>2.5951681405914862E-2</v>
      </c>
      <c r="W252" s="292">
        <f t="shared" si="109"/>
        <v>3.2463666588302242E-2</v>
      </c>
      <c r="X252" s="292">
        <f t="shared" si="109"/>
        <v>3.8987154184409789E-2</v>
      </c>
      <c r="Y252" s="292">
        <f t="shared" si="109"/>
        <v>4.5522144194237057E-2</v>
      </c>
      <c r="Z252" s="292">
        <f t="shared" si="109"/>
        <v>5.2068636617784492E-2</v>
      </c>
      <c r="AA252" s="292">
        <f t="shared" si="109"/>
        <v>5.8626631455052536E-2</v>
      </c>
      <c r="AB252" s="292">
        <f t="shared" si="109"/>
        <v>6.5196128706039413E-2</v>
      </c>
      <c r="AC252" s="292">
        <f t="shared" si="109"/>
        <v>7.177087343289168E-2</v>
      </c>
      <c r="AD252" s="292">
        <f t="shared" si="109"/>
        <v>7.8357120573463224E-2</v>
      </c>
      <c r="AE252" s="292">
        <f t="shared" si="109"/>
        <v>8.4954870127755822E-2</v>
      </c>
      <c r="AF252" s="292">
        <f t="shared" si="109"/>
        <v>9.1564122095767697E-2</v>
      </c>
      <c r="AG252" s="292">
        <f t="shared" si="109"/>
        <v>9.8184876477499738E-2</v>
      </c>
      <c r="AH252" s="292">
        <f t="shared" si="109"/>
        <v>0.10481087833509717</v>
      </c>
      <c r="AI252" s="292">
        <f t="shared" si="109"/>
        <v>0.11144838260641432</v>
      </c>
      <c r="AJ252" s="292">
        <f t="shared" si="109"/>
        <v>0.11809738929145075</v>
      </c>
      <c r="AK252" s="292">
        <f t="shared" si="109"/>
        <v>0.12475789839020779</v>
      </c>
      <c r="AL252" s="292">
        <f t="shared" si="109"/>
        <v>0.13142365496482977</v>
      </c>
      <c r="AM252" s="292">
        <f t="shared" si="109"/>
        <v>0.13810091395317103</v>
      </c>
      <c r="AN252" s="292">
        <f t="shared" si="109"/>
        <v>0.14478342041737724</v>
      </c>
      <c r="AO252" s="292">
        <f t="shared" si="109"/>
        <v>0.15147742929530406</v>
      </c>
      <c r="AP252" s="292">
        <f t="shared" si="109"/>
        <v>0.15818294058695059</v>
      </c>
      <c r="AQ252" s="292">
        <f t="shared" si="109"/>
        <v>0.16489327568667056</v>
      </c>
    </row>
    <row r="253" spans="1:48" x14ac:dyDescent="0.3">
      <c r="A253" s="295"/>
      <c r="B253" s="296"/>
      <c r="C253" s="296" t="str">
        <f t="shared" si="106"/>
        <v>LU_FORDEC</v>
      </c>
      <c r="D253" s="296"/>
      <c r="E253" s="296"/>
      <c r="F253" s="296"/>
      <c r="G253" s="296"/>
      <c r="H253" s="296"/>
      <c r="I253" s="296"/>
      <c r="J253" s="296"/>
      <c r="K253" s="292">
        <f t="shared" ref="K253:AQ253" si="110">K237-K26</f>
        <v>0</v>
      </c>
      <c r="L253" s="292">
        <f t="shared" si="110"/>
        <v>0</v>
      </c>
      <c r="M253" s="292">
        <f t="shared" si="110"/>
        <v>0</v>
      </c>
      <c r="N253" s="292">
        <f t="shared" si="110"/>
        <v>0</v>
      </c>
      <c r="O253" s="292">
        <f t="shared" si="110"/>
        <v>0</v>
      </c>
      <c r="P253" s="292">
        <f t="shared" si="110"/>
        <v>0</v>
      </c>
      <c r="Q253" s="292">
        <f t="shared" si="110"/>
        <v>0</v>
      </c>
      <c r="R253" s="292">
        <f t="shared" si="110"/>
        <v>0</v>
      </c>
      <c r="S253" s="292">
        <f t="shared" si="110"/>
        <v>-1.2472242027178337E-3</v>
      </c>
      <c r="T253" s="292">
        <f t="shared" si="110"/>
        <v>-2.4900472970420529E-3</v>
      </c>
      <c r="U253" s="292">
        <f t="shared" si="110"/>
        <v>-3.7284692829752109E-3</v>
      </c>
      <c r="V253" s="292">
        <f t="shared" si="110"/>
        <v>-4.9648834546679455E-3</v>
      </c>
      <c r="W253" s="292">
        <f t="shared" si="110"/>
        <v>-6.1968965179688418E-3</v>
      </c>
      <c r="X253" s="292">
        <f t="shared" si="110"/>
        <v>-7.4245084728775668E-3</v>
      </c>
      <c r="Y253" s="292">
        <f t="shared" si="110"/>
        <v>-8.6477193193946755E-3</v>
      </c>
      <c r="Z253" s="292">
        <f t="shared" si="110"/>
        <v>-9.866529057519613E-3</v>
      </c>
      <c r="AA253" s="292">
        <f t="shared" si="110"/>
        <v>-1.108093768725249E-2</v>
      </c>
      <c r="AB253" s="292">
        <f t="shared" si="110"/>
        <v>-1.2290945208593751E-2</v>
      </c>
      <c r="AC253" s="292">
        <f t="shared" si="110"/>
        <v>-1.3498944915694699E-2</v>
      </c>
      <c r="AD253" s="292">
        <f t="shared" si="110"/>
        <v>-1.4702543514403699E-2</v>
      </c>
      <c r="AE253" s="292">
        <f t="shared" si="110"/>
        <v>-1.5901741004720527E-2</v>
      </c>
      <c r="AF253" s="292">
        <f t="shared" si="110"/>
        <v>-1.7096537386645516E-2</v>
      </c>
      <c r="AG253" s="292">
        <f t="shared" si="110"/>
        <v>-1.8286932660178667E-2</v>
      </c>
      <c r="AH253" s="292">
        <f t="shared" si="110"/>
        <v>-1.9475320119471284E-2</v>
      </c>
      <c r="AI253" s="292">
        <f t="shared" si="110"/>
        <v>-2.0659306470371952E-2</v>
      </c>
      <c r="AJ253" s="292">
        <f t="shared" si="110"/>
        <v>-2.1838891712881003E-2</v>
      </c>
      <c r="AK253" s="292">
        <f t="shared" si="110"/>
        <v>-2.3014075846997994E-2</v>
      </c>
      <c r="AL253" s="292">
        <f t="shared" si="110"/>
        <v>-2.418725216687434E-2</v>
      </c>
      <c r="AM253" s="292">
        <f t="shared" si="110"/>
        <v>-2.5356027378359292E-2</v>
      </c>
      <c r="AN253" s="292">
        <f t="shared" si="110"/>
        <v>-2.6522794775603598E-2</v>
      </c>
      <c r="AO253" s="292">
        <f t="shared" si="110"/>
        <v>-2.7685161064456065E-2</v>
      </c>
      <c r="AP253" s="292">
        <f t="shared" si="110"/>
        <v>-2.8843126244916473E-2</v>
      </c>
      <c r="AQ253" s="292">
        <f t="shared" si="110"/>
        <v>-2.9999245716927359E-2</v>
      </c>
    </row>
    <row r="254" spans="1:48" x14ac:dyDescent="0.3">
      <c r="A254" s="295"/>
      <c r="B254" s="296"/>
      <c r="C254" s="296" t="str">
        <f t="shared" si="106"/>
        <v>LU_FORMAN</v>
      </c>
      <c r="D254" s="296"/>
      <c r="E254" s="296"/>
      <c r="F254" s="296"/>
      <c r="G254" s="296"/>
      <c r="H254" s="296"/>
      <c r="I254" s="296"/>
      <c r="J254" s="296"/>
      <c r="K254" s="292">
        <f t="shared" ref="K254:AQ254" si="111">K238-K27</f>
        <v>0</v>
      </c>
      <c r="L254" s="292">
        <f t="shared" si="111"/>
        <v>0</v>
      </c>
      <c r="M254" s="292">
        <f t="shared" si="111"/>
        <v>0</v>
      </c>
      <c r="N254" s="292">
        <f t="shared" si="111"/>
        <v>0</v>
      </c>
      <c r="O254" s="292">
        <f t="shared" si="111"/>
        <v>0</v>
      </c>
      <c r="P254" s="292">
        <f t="shared" si="111"/>
        <v>0</v>
      </c>
      <c r="Q254" s="292">
        <f t="shared" si="111"/>
        <v>0</v>
      </c>
      <c r="R254" s="292">
        <f t="shared" si="111"/>
        <v>0</v>
      </c>
      <c r="S254" s="292">
        <f t="shared" si="111"/>
        <v>-1.1154735523657977E-4</v>
      </c>
      <c r="T254" s="292">
        <f t="shared" si="111"/>
        <v>-2.2282894305809819E-4</v>
      </c>
      <c r="U254" s="292">
        <f t="shared" si="111"/>
        <v>-3.3384476346468711E-4</v>
      </c>
      <c r="V254" s="292">
        <f t="shared" si="111"/>
        <v>-4.4473933904999596E-4</v>
      </c>
      <c r="W254" s="292">
        <f t="shared" si="111"/>
        <v>-5.5536814722034061E-4</v>
      </c>
      <c r="X254" s="292">
        <f t="shared" si="111"/>
        <v>-6.6573118797570024E-4</v>
      </c>
      <c r="Y254" s="292">
        <f t="shared" si="111"/>
        <v>-7.7582846131610261E-4</v>
      </c>
      <c r="Z254" s="292">
        <f t="shared" si="111"/>
        <v>-8.8565996724151996E-4</v>
      </c>
      <c r="AA254" s="292">
        <f t="shared" si="111"/>
        <v>-9.9522570575195923E-4</v>
      </c>
      <c r="AB254" s="292">
        <f t="shared" si="111"/>
        <v>-1.1045256768474482E-3</v>
      </c>
      <c r="AC254" s="292">
        <f t="shared" si="111"/>
        <v>-1.2137044031216571E-3</v>
      </c>
      <c r="AD254" s="292">
        <f t="shared" si="111"/>
        <v>-1.3226173619808948E-3</v>
      </c>
      <c r="AE254" s="292">
        <f t="shared" si="111"/>
        <v>-1.4312645534251545E-3</v>
      </c>
      <c r="AF254" s="292">
        <f t="shared" si="111"/>
        <v>-1.539645977454436E-3</v>
      </c>
      <c r="AG254" s="292">
        <f t="shared" si="111"/>
        <v>-1.6477616340687604E-3</v>
      </c>
      <c r="AH254" s="292">
        <f t="shared" si="111"/>
        <v>-1.7557560458617907E-3</v>
      </c>
      <c r="AI254" s="292">
        <f t="shared" si="111"/>
        <v>-1.86348469023985E-3</v>
      </c>
      <c r="AJ254" s="292">
        <f t="shared" si="111"/>
        <v>-1.9709475672029589E-3</v>
      </c>
      <c r="AK254" s="292">
        <f t="shared" si="111"/>
        <v>-2.0781446767510828E-3</v>
      </c>
      <c r="AL254" s="292">
        <f t="shared" si="111"/>
        <v>-2.1852205414779197E-3</v>
      </c>
      <c r="AM254" s="292">
        <f t="shared" si="111"/>
        <v>-2.2920306387898132E-3</v>
      </c>
      <c r="AN254" s="292">
        <f t="shared" si="111"/>
        <v>-2.3987194912804127E-3</v>
      </c>
      <c r="AO254" s="292">
        <f t="shared" si="111"/>
        <v>-2.5051425763560412E-3</v>
      </c>
      <c r="AP254" s="292">
        <f t="shared" si="111"/>
        <v>-2.6112998940166915E-3</v>
      </c>
      <c r="AQ254" s="292">
        <f t="shared" si="111"/>
        <v>-2.7173457558530983E-3</v>
      </c>
    </row>
    <row r="255" spans="1:48" x14ac:dyDescent="0.3">
      <c r="A255" s="295"/>
      <c r="B255" s="296"/>
      <c r="C255" s="296" t="str">
        <f t="shared" si="106"/>
        <v>LU_FORMIX</v>
      </c>
      <c r="D255" s="296"/>
      <c r="E255" s="296"/>
      <c r="F255" s="296"/>
      <c r="G255" s="296"/>
      <c r="H255" s="296"/>
      <c r="I255" s="296"/>
      <c r="J255" s="296"/>
      <c r="K255" s="292">
        <f t="shared" ref="K255:AQ255" si="112">K239-K28</f>
        <v>0</v>
      </c>
      <c r="L255" s="292">
        <f t="shared" si="112"/>
        <v>0</v>
      </c>
      <c r="M255" s="292">
        <f t="shared" si="112"/>
        <v>0</v>
      </c>
      <c r="N255" s="292">
        <f t="shared" si="112"/>
        <v>0</v>
      </c>
      <c r="O255" s="292">
        <f t="shared" si="112"/>
        <v>0</v>
      </c>
      <c r="P255" s="292">
        <f t="shared" si="112"/>
        <v>0</v>
      </c>
      <c r="Q255" s="292">
        <f t="shared" si="112"/>
        <v>0</v>
      </c>
      <c r="R255" s="292">
        <f t="shared" si="112"/>
        <v>0</v>
      </c>
      <c r="S255" s="292">
        <f t="shared" si="112"/>
        <v>-6.6711556990117771E-4</v>
      </c>
      <c r="T255" s="292">
        <f t="shared" si="112"/>
        <v>-1.3319269363137876E-3</v>
      </c>
      <c r="U255" s="292">
        <f t="shared" si="112"/>
        <v>-1.9944340992389398E-3</v>
      </c>
      <c r="V255" s="292">
        <f t="shared" si="112"/>
        <v>-2.6558900695636822E-3</v>
      </c>
      <c r="W255" s="292">
        <f t="shared" si="112"/>
        <v>-3.315041836400634E-3</v>
      </c>
      <c r="X255" s="292">
        <f t="shared" si="112"/>
        <v>-3.971889399749573E-3</v>
      </c>
      <c r="Y255" s="292">
        <f t="shared" si="112"/>
        <v>-4.6264327596109434E-3</v>
      </c>
      <c r="Z255" s="292">
        <f t="shared" si="112"/>
        <v>-5.278671915984301E-3</v>
      </c>
      <c r="AA255" s="292">
        <f t="shared" si="112"/>
        <v>-5.9286068688698679E-3</v>
      </c>
      <c r="AB255" s="292">
        <f t="shared" si="112"/>
        <v>-6.5762376182678661E-3</v>
      </c>
      <c r="AC255" s="292">
        <f t="shared" si="112"/>
        <v>-7.2228171750652326E-3</v>
      </c>
      <c r="AD255" s="292">
        <f t="shared" si="112"/>
        <v>-7.8670925283749193E-3</v>
      </c>
      <c r="AE255" s="292">
        <f t="shared" si="112"/>
        <v>-8.5090636781967044E-3</v>
      </c>
      <c r="AF255" s="292">
        <f t="shared" si="112"/>
        <v>-9.1487306245305877E-3</v>
      </c>
      <c r="AG255" s="292">
        <f t="shared" si="112"/>
        <v>-9.7860933673767914E-3</v>
      </c>
      <c r="AH255" s="292">
        <f t="shared" si="112"/>
        <v>-1.0422404917622474E-2</v>
      </c>
      <c r="AI255" s="292">
        <f t="shared" si="112"/>
        <v>-1.1056412264380255E-2</v>
      </c>
      <c r="AJ255" s="292">
        <f t="shared" si="112"/>
        <v>-1.1688115407650468E-2</v>
      </c>
      <c r="AK255" s="292">
        <f t="shared" si="112"/>
        <v>-1.2317514347432779E-2</v>
      </c>
      <c r="AL255" s="292">
        <f t="shared" si="112"/>
        <v>-1.2945862094614458E-2</v>
      </c>
      <c r="AM255" s="292">
        <f t="shared" si="112"/>
        <v>-1.3571905638308679E-2</v>
      </c>
      <c r="AN255" s="292">
        <f t="shared" si="112"/>
        <v>-1.4196897989402157E-2</v>
      </c>
      <c r="AO255" s="292">
        <f t="shared" si="112"/>
        <v>-1.4819586137007956E-2</v>
      </c>
      <c r="AP255" s="292">
        <f t="shared" si="112"/>
        <v>-1.5439970081125853E-2</v>
      </c>
      <c r="AQ255" s="292">
        <f t="shared" si="112"/>
        <v>-1.6059387703247496E-2</v>
      </c>
    </row>
    <row r="256" spans="1:48" x14ac:dyDescent="0.3">
      <c r="AU256" s="28" t="s">
        <v>331</v>
      </c>
      <c r="AV256" s="28" t="s">
        <v>6</v>
      </c>
    </row>
    <row r="257" spans="1:50" ht="15" thickBot="1" x14ac:dyDescent="0.35">
      <c r="AU257" s="319">
        <v>2050</v>
      </c>
      <c r="AV257" s="319">
        <v>2050</v>
      </c>
      <c r="AW257" t="s">
        <v>347</v>
      </c>
      <c r="AX257" s="28" t="s">
        <v>348</v>
      </c>
    </row>
    <row r="258" spans="1:50" x14ac:dyDescent="0.3">
      <c r="A258" s="303" t="s">
        <v>342</v>
      </c>
      <c r="B258" s="304" t="s">
        <v>332</v>
      </c>
      <c r="C258" s="304" t="s">
        <v>220</v>
      </c>
      <c r="D258" s="305" t="s">
        <v>345</v>
      </c>
      <c r="E258" s="304"/>
      <c r="F258" s="304"/>
      <c r="G258" s="304"/>
      <c r="H258" s="304"/>
      <c r="I258" s="304"/>
      <c r="J258" s="304"/>
      <c r="K258" s="306">
        <f>+K$191*K210</f>
        <v>0.25362299999999999</v>
      </c>
      <c r="L258" s="306">
        <f t="shared" ref="L258:AQ263" si="113">+L$191*L210</f>
        <v>0.25843100000000002</v>
      </c>
      <c r="M258" s="306">
        <f t="shared" si="113"/>
        <v>0.26203700000000002</v>
      </c>
      <c r="N258" s="306">
        <f t="shared" si="113"/>
        <v>0.26384000000000002</v>
      </c>
      <c r="O258" s="306">
        <f t="shared" si="113"/>
        <v>0.276461190168175</v>
      </c>
      <c r="P258" s="306">
        <f t="shared" si="113"/>
        <v>0.276461190168175</v>
      </c>
      <c r="Q258" s="306">
        <f t="shared" si="113"/>
        <v>0.276461190168175</v>
      </c>
      <c r="R258" s="306">
        <f t="shared" si="113"/>
        <v>0.276461190168175</v>
      </c>
      <c r="S258" s="306">
        <f t="shared" si="113"/>
        <v>0.27801577767587521</v>
      </c>
      <c r="T258" s="306">
        <f t="shared" si="113"/>
        <v>0.27957242139323274</v>
      </c>
      <c r="U258" s="306">
        <f t="shared" si="113"/>
        <v>0.2811311540792652</v>
      </c>
      <c r="V258" s="306">
        <f t="shared" si="113"/>
        <v>0.28269132391073576</v>
      </c>
      <c r="W258" s="306">
        <f t="shared" si="113"/>
        <v>0.28425363891642602</v>
      </c>
      <c r="X258" s="306">
        <f t="shared" si="113"/>
        <v>0.285818132614027</v>
      </c>
      <c r="Y258" s="306">
        <f t="shared" si="113"/>
        <v>0.28738483880035259</v>
      </c>
      <c r="Z258" s="306">
        <f t="shared" si="113"/>
        <v>0.28895379155425133</v>
      </c>
      <c r="AA258" s="306">
        <f t="shared" si="113"/>
        <v>0.29052502523955465</v>
      </c>
      <c r="AB258" s="306">
        <f t="shared" si="113"/>
        <v>0.29209857450806154</v>
      </c>
      <c r="AC258" s="306">
        <f t="shared" si="113"/>
        <v>0.29367375355241743</v>
      </c>
      <c r="AD258" s="306">
        <f t="shared" si="113"/>
        <v>0.29525130793076959</v>
      </c>
      <c r="AE258" s="306">
        <f t="shared" si="113"/>
        <v>0.29683127311115143</v>
      </c>
      <c r="AF258" s="306">
        <f t="shared" si="113"/>
        <v>0.29841368486132924</v>
      </c>
      <c r="AG258" s="306">
        <f t="shared" si="113"/>
        <v>0.29999857925197498</v>
      </c>
      <c r="AH258" s="306">
        <f t="shared" si="113"/>
        <v>0.30158524561637257</v>
      </c>
      <c r="AI258" s="306">
        <f t="shared" si="113"/>
        <v>0.30317445703267876</v>
      </c>
      <c r="AJ258" s="306">
        <f t="shared" si="113"/>
        <v>0.30476625043164163</v>
      </c>
      <c r="AK258" s="306">
        <f t="shared" si="113"/>
        <v>0.30636066305943566</v>
      </c>
      <c r="AL258" s="306">
        <f t="shared" si="113"/>
        <v>0.30795696399774414</v>
      </c>
      <c r="AM258" s="306">
        <f t="shared" si="113"/>
        <v>0.30955594878222076</v>
      </c>
      <c r="AN258" s="306">
        <f t="shared" si="113"/>
        <v>0.31115687621448118</v>
      </c>
      <c r="AO258" s="306">
        <f t="shared" si="113"/>
        <v>0.31276055317927165</v>
      </c>
      <c r="AP258" s="306">
        <f t="shared" si="113"/>
        <v>0.31436701840957437</v>
      </c>
      <c r="AQ258" s="311">
        <f t="shared" si="113"/>
        <v>0.3159754612662527</v>
      </c>
      <c r="AT258" s="304" t="s">
        <v>220</v>
      </c>
      <c r="AU258" s="322">
        <v>0.3159754612662527</v>
      </c>
      <c r="AV258" s="323">
        <v>0.31396119016817503</v>
      </c>
      <c r="AW258" s="321">
        <f>AU258-AV258</f>
        <v>2.014271098077669E-3</v>
      </c>
      <c r="AX258" s="320">
        <f>((AU258-AV258)/AV258)*100</f>
        <v>0.6415669073616117</v>
      </c>
    </row>
    <row r="259" spans="1:50" x14ac:dyDescent="0.3">
      <c r="A259" s="307"/>
      <c r="C259" t="s">
        <v>217</v>
      </c>
      <c r="K259" s="292">
        <f t="shared" ref="K259:Z263" si="114">+K$191*K211</f>
        <v>1.814427</v>
      </c>
      <c r="L259" s="292">
        <f t="shared" si="114"/>
        <v>1.8060130000000001</v>
      </c>
      <c r="M259" s="292">
        <f t="shared" si="114"/>
        <v>1.794594</v>
      </c>
      <c r="N259" s="292">
        <f t="shared" si="114"/>
        <v>1.786781</v>
      </c>
      <c r="O259" s="292">
        <f t="shared" si="114"/>
        <v>1.7837756791721164</v>
      </c>
      <c r="P259" s="292">
        <f t="shared" si="114"/>
        <v>1.7837756791721164</v>
      </c>
      <c r="Q259" s="292">
        <f t="shared" si="114"/>
        <v>1.7837756791721164</v>
      </c>
      <c r="R259" s="292">
        <f t="shared" si="114"/>
        <v>1.7837756791721164</v>
      </c>
      <c r="S259" s="292">
        <f t="shared" si="114"/>
        <v>1.7820255741873063</v>
      </c>
      <c r="T259" s="292">
        <f t="shared" si="114"/>
        <v>1.7802839864070426</v>
      </c>
      <c r="U259" s="292">
        <f t="shared" si="114"/>
        <v>1.7785509405565056</v>
      </c>
      <c r="V259" s="292">
        <f t="shared" si="114"/>
        <v>1.7768221570024194</v>
      </c>
      <c r="W259" s="292">
        <f t="shared" si="114"/>
        <v>1.7751019577997373</v>
      </c>
      <c r="X259" s="292">
        <f t="shared" si="114"/>
        <v>1.7733903682462595</v>
      </c>
      <c r="Y259" s="292">
        <f t="shared" si="114"/>
        <v>1.7716874138504564</v>
      </c>
      <c r="Z259" s="292">
        <f t="shared" si="114"/>
        <v>1.7699931203336667</v>
      </c>
      <c r="AA259" s="292">
        <f t="shared" si="113"/>
        <v>1.7683075136323247</v>
      </c>
      <c r="AB259" s="292">
        <f t="shared" si="113"/>
        <v>1.7666306199002075</v>
      </c>
      <c r="AC259" s="292">
        <f t="shared" si="113"/>
        <v>1.7649581338541993</v>
      </c>
      <c r="AD259" s="292">
        <f t="shared" si="113"/>
        <v>1.7632944058749025</v>
      </c>
      <c r="AE259" s="292">
        <f t="shared" si="113"/>
        <v>1.7616394627321574</v>
      </c>
      <c r="AF259" s="292">
        <f t="shared" si="113"/>
        <v>1.7599933314220302</v>
      </c>
      <c r="AG259" s="292">
        <f t="shared" si="113"/>
        <v>1.7583560391692075</v>
      </c>
      <c r="AH259" s="292">
        <f t="shared" si="113"/>
        <v>1.7567232619277302</v>
      </c>
      <c r="AI259" s="292">
        <f t="shared" si="113"/>
        <v>1.7550993708491933</v>
      </c>
      <c r="AJ259" s="292">
        <f t="shared" si="113"/>
        <v>1.753484393807434</v>
      </c>
      <c r="AK259" s="292">
        <f t="shared" si="113"/>
        <v>1.7518783589143627</v>
      </c>
      <c r="AL259" s="292">
        <f t="shared" si="113"/>
        <v>1.7502769268389287</v>
      </c>
      <c r="AM259" s="292">
        <f t="shared" si="113"/>
        <v>1.7486844856827375</v>
      </c>
      <c r="AN259" s="292">
        <f t="shared" si="113"/>
        <v>1.7470966883557619</v>
      </c>
      <c r="AO259" s="292">
        <f t="shared" si="113"/>
        <v>1.745517931525445</v>
      </c>
      <c r="AP259" s="292">
        <f t="shared" si="113"/>
        <v>1.743948244425878</v>
      </c>
      <c r="AQ259" s="312">
        <f t="shared" si="113"/>
        <v>1.7423829710048853</v>
      </c>
      <c r="AT259" t="s">
        <v>217</v>
      </c>
      <c r="AU259" s="322">
        <v>1.7423829710048853</v>
      </c>
      <c r="AV259" s="324">
        <v>1.73127567917212</v>
      </c>
      <c r="AW259" s="321">
        <f t="shared" ref="AW259:AW263" si="115">AU259-AV259</f>
        <v>1.1107291832765265E-2</v>
      </c>
      <c r="AX259" s="320">
        <f>((AU259-AV259)/AV259)*100</f>
        <v>0.64156690736143596</v>
      </c>
    </row>
    <row r="260" spans="1:50" x14ac:dyDescent="0.3">
      <c r="A260" s="307"/>
      <c r="C260" t="s">
        <v>215</v>
      </c>
      <c r="K260" s="292">
        <f t="shared" si="114"/>
        <v>2.7916569999999998</v>
      </c>
      <c r="L260" s="292">
        <f t="shared" si="113"/>
        <v>2.7525919999999999</v>
      </c>
      <c r="M260" s="292">
        <f t="shared" si="113"/>
        <v>2.6906889999999999</v>
      </c>
      <c r="N260" s="292">
        <f t="shared" si="113"/>
        <v>2.6432090000000001</v>
      </c>
      <c r="O260" s="292">
        <f t="shared" si="113"/>
        <v>2.6011391979302325</v>
      </c>
      <c r="P260" s="292">
        <f t="shared" si="113"/>
        <v>2.6011391979302325</v>
      </c>
      <c r="Q260" s="292">
        <f t="shared" si="113"/>
        <v>2.6011391979302325</v>
      </c>
      <c r="R260" s="292">
        <f t="shared" si="113"/>
        <v>2.6011391979302325</v>
      </c>
      <c r="S260" s="292">
        <f>+S$191*S212</f>
        <v>2.5903478044269663</v>
      </c>
      <c r="T260" s="292">
        <f t="shared" si="113"/>
        <v>2.5795655088597487</v>
      </c>
      <c r="U260" s="292">
        <f t="shared" si="113"/>
        <v>2.5687922167458321</v>
      </c>
      <c r="V260" s="292">
        <f t="shared" si="113"/>
        <v>2.5580216357087728</v>
      </c>
      <c r="W260" s="292">
        <f t="shared" si="113"/>
        <v>2.5472598960183923</v>
      </c>
      <c r="X260" s="292">
        <f t="shared" si="113"/>
        <v>2.5365069010038077</v>
      </c>
      <c r="Y260" s="292">
        <f t="shared" si="113"/>
        <v>2.5257625531890935</v>
      </c>
      <c r="Z260" s="292">
        <f t="shared" si="113"/>
        <v>2.5150267542848872</v>
      </c>
      <c r="AA260" s="292">
        <f t="shared" si="113"/>
        <v>2.5042994051798892</v>
      </c>
      <c r="AB260" s="292">
        <f t="shared" si="113"/>
        <v>2.4935804059322444</v>
      </c>
      <c r="AC260" s="292">
        <f t="shared" si="113"/>
        <v>2.4828635621816502</v>
      </c>
      <c r="AD260" s="292">
        <f t="shared" si="113"/>
        <v>2.4721548959566708</v>
      </c>
      <c r="AE260" s="292">
        <f t="shared" si="113"/>
        <v>2.4614543049612938</v>
      </c>
      <c r="AF260" s="292">
        <f t="shared" si="113"/>
        <v>2.4507616860350239</v>
      </c>
      <c r="AG260" s="292">
        <f t="shared" si="113"/>
        <v>2.4400769351437299</v>
      </c>
      <c r="AH260" s="292">
        <f t="shared" si="113"/>
        <v>2.4293939296258551</v>
      </c>
      <c r="AI260" s="292">
        <f t="shared" si="113"/>
        <v>2.4187186121374431</v>
      </c>
      <c r="AJ260" s="292">
        <f t="shared" si="113"/>
        <v>2.4080508761637542</v>
      </c>
      <c r="AK260" s="292">
        <f t="shared" si="113"/>
        <v>2.3973906142803072</v>
      </c>
      <c r="AL260" s="292">
        <f t="shared" si="113"/>
        <v>2.3867317622347017</v>
      </c>
      <c r="AM260" s="292">
        <f t="shared" si="113"/>
        <v>2.3760801979116279</v>
      </c>
      <c r="AN260" s="292">
        <f t="shared" si="113"/>
        <v>2.3654298867082066</v>
      </c>
      <c r="AO260" s="292">
        <f t="shared" si="113"/>
        <v>2.354786673776359</v>
      </c>
      <c r="AP260" s="292">
        <f t="shared" si="113"/>
        <v>2.3441504474033898</v>
      </c>
      <c r="AQ260" s="312">
        <f t="shared" si="113"/>
        <v>2.3335148197252713</v>
      </c>
      <c r="AT260" t="s">
        <v>215</v>
      </c>
      <c r="AU260" s="322">
        <v>2.3335148197252713</v>
      </c>
      <c r="AV260" s="324">
        <v>2.3186391979302359</v>
      </c>
      <c r="AW260" s="321">
        <f t="shared" si="115"/>
        <v>1.4875621795035432E-2</v>
      </c>
      <c r="AX260" s="320">
        <f>((AU260-AV260)/AV260)*100</f>
        <v>0.64156690736162625</v>
      </c>
    </row>
    <row r="261" spans="1:50" x14ac:dyDescent="0.3">
      <c r="A261" s="307"/>
      <c r="C261" t="s">
        <v>321</v>
      </c>
      <c r="K261" s="292">
        <f t="shared" si="114"/>
        <v>1.009684</v>
      </c>
      <c r="L261" s="292">
        <f t="shared" si="113"/>
        <v>1.0066790000000001</v>
      </c>
      <c r="M261" s="292">
        <f t="shared" si="113"/>
        <v>1.0012700000000001</v>
      </c>
      <c r="N261" s="292">
        <f t="shared" si="113"/>
        <v>1.001871</v>
      </c>
      <c r="O261" s="292">
        <f t="shared" si="113"/>
        <v>0.99526028460546079</v>
      </c>
      <c r="P261" s="292">
        <f t="shared" si="113"/>
        <v>0.99526028460546079</v>
      </c>
      <c r="Q261" s="292">
        <f t="shared" si="113"/>
        <v>0.99526028460546079</v>
      </c>
      <c r="R261" s="292">
        <f t="shared" si="113"/>
        <v>0.99526028460546079</v>
      </c>
      <c r="S261" s="292">
        <f t="shared" si="113"/>
        <v>0.99485562132103644</v>
      </c>
      <c r="T261" s="292">
        <f t="shared" si="113"/>
        <v>0.99445594077214106</v>
      </c>
      <c r="U261" s="292">
        <f t="shared" si="113"/>
        <v>0.9940612658135175</v>
      </c>
      <c r="V261" s="292">
        <f t="shared" si="113"/>
        <v>0.99366921220716109</v>
      </c>
      <c r="W261" s="292">
        <f t="shared" si="113"/>
        <v>0.99328220340358997</v>
      </c>
      <c r="X261" s="292">
        <f t="shared" si="113"/>
        <v>0.99290026278684773</v>
      </c>
      <c r="Y261" s="292">
        <f t="shared" si="113"/>
        <v>0.99252341393571086</v>
      </c>
      <c r="Z261" s="292">
        <f t="shared" si="113"/>
        <v>0.99215168062572123</v>
      </c>
      <c r="AA261" s="292">
        <f t="shared" si="113"/>
        <v>0.99178508683124333</v>
      </c>
      <c r="AB261" s="292">
        <f t="shared" si="113"/>
        <v>0.99142365672754418</v>
      </c>
      <c r="AC261" s="292">
        <f t="shared" si="113"/>
        <v>0.99106498236716767</v>
      </c>
      <c r="AD261" s="292">
        <f t="shared" si="113"/>
        <v>0.99071151338347063</v>
      </c>
      <c r="AE261" s="292">
        <f t="shared" si="113"/>
        <v>0.99036327452117734</v>
      </c>
      <c r="AF261" s="292">
        <f t="shared" si="113"/>
        <v>0.99002029073412501</v>
      </c>
      <c r="AG261" s="292">
        <f t="shared" si="113"/>
        <v>0.98968258718747615</v>
      </c>
      <c r="AH261" s="292">
        <f t="shared" si="113"/>
        <v>0.98934773859032454</v>
      </c>
      <c r="AI261" s="292">
        <f t="shared" si="113"/>
        <v>0.98901821377571131</v>
      </c>
      <c r="AJ261" s="292">
        <f t="shared" si="113"/>
        <v>0.98869403850884252</v>
      </c>
      <c r="AK261" s="292">
        <f t="shared" si="113"/>
        <v>0.98837523877498568</v>
      </c>
      <c r="AL261" s="292">
        <f t="shared" si="113"/>
        <v>0.98805937515444731</v>
      </c>
      <c r="AM261" s="292">
        <f t="shared" si="113"/>
        <v>0.98774893214802673</v>
      </c>
      <c r="AN261" s="292">
        <f t="shared" si="113"/>
        <v>0.9874414631640116</v>
      </c>
      <c r="AO261" s="292">
        <f t="shared" si="113"/>
        <v>0.98713946062104008</v>
      </c>
      <c r="AP261" s="292">
        <f t="shared" si="113"/>
        <v>0.98684295154167001</v>
      </c>
      <c r="AQ261" s="312">
        <f t="shared" si="113"/>
        <v>0.98654931019749714</v>
      </c>
      <c r="AT261" t="s">
        <v>321</v>
      </c>
      <c r="AU261" s="322">
        <v>0.98654931019749714</v>
      </c>
      <c r="AV261" s="324">
        <v>0.98026028460545966</v>
      </c>
      <c r="AW261" s="321">
        <f t="shared" si="115"/>
        <v>6.2890255920374782E-3</v>
      </c>
      <c r="AX261" s="320">
        <f t="shared" ref="AX261:AX263" si="116">((AU261-AV261)/AV261)*100</f>
        <v>0.6415669073616217</v>
      </c>
    </row>
    <row r="262" spans="1:50" x14ac:dyDescent="0.3">
      <c r="A262" s="307"/>
      <c r="C262" t="s">
        <v>218</v>
      </c>
      <c r="K262" s="292">
        <f t="shared" si="114"/>
        <v>5.9499000000000003E-2</v>
      </c>
      <c r="L262" s="292">
        <f t="shared" si="113"/>
        <v>5.9498999999999996E-2</v>
      </c>
      <c r="M262" s="292">
        <f t="shared" si="113"/>
        <v>5.9499000000000003E-2</v>
      </c>
      <c r="N262" s="292">
        <f t="shared" si="113"/>
        <v>5.9499000000000003E-2</v>
      </c>
      <c r="O262" s="292">
        <f t="shared" si="113"/>
        <v>6.0100258732212232E-2</v>
      </c>
      <c r="P262" s="292">
        <f t="shared" si="113"/>
        <v>6.0100258732212232E-2</v>
      </c>
      <c r="Q262" s="292">
        <f t="shared" si="113"/>
        <v>6.0100258732212232E-2</v>
      </c>
      <c r="R262" s="292">
        <f t="shared" si="113"/>
        <v>6.0100258732212232E-2</v>
      </c>
      <c r="S262" s="292">
        <f t="shared" si="113"/>
        <v>6.0112061543008743E-2</v>
      </c>
      <c r="T262" s="292">
        <f t="shared" si="113"/>
        <v>6.0124179854859162E-2</v>
      </c>
      <c r="U262" s="292">
        <f t="shared" si="113"/>
        <v>6.0136615622021626E-2</v>
      </c>
      <c r="V262" s="292">
        <f t="shared" si="113"/>
        <v>6.0149225096273358E-2</v>
      </c>
      <c r="W262" s="292">
        <f t="shared" si="113"/>
        <v>6.0162155378811685E-2</v>
      </c>
      <c r="X262" s="292">
        <f t="shared" si="113"/>
        <v>6.0175408469153965E-2</v>
      </c>
      <c r="Y262" s="292">
        <f t="shared" si="113"/>
        <v>6.0188986383468826E-2</v>
      </c>
      <c r="Z262" s="292">
        <f t="shared" si="113"/>
        <v>6.0202891154749805E-2</v>
      </c>
      <c r="AA262" s="292">
        <f t="shared" si="113"/>
        <v>6.0217124832991291E-2</v>
      </c>
      <c r="AB262" s="292">
        <f t="shared" si="113"/>
        <v>6.0231689485366488E-2</v>
      </c>
      <c r="AC262" s="292">
        <f t="shared" si="113"/>
        <v>6.0246439336310298E-2</v>
      </c>
      <c r="AD262" s="292">
        <f t="shared" si="113"/>
        <v>6.0261523725856157E-2</v>
      </c>
      <c r="AE262" s="292">
        <f t="shared" si="113"/>
        <v>6.0276944769870257E-2</v>
      </c>
      <c r="AF262" s="292">
        <f t="shared" si="113"/>
        <v>6.0292704602099539E-2</v>
      </c>
      <c r="AG262" s="292">
        <f t="shared" si="113"/>
        <v>6.0308805374360924E-2</v>
      </c>
      <c r="AH262" s="292">
        <f t="shared" si="113"/>
        <v>6.032509982808959E-2</v>
      </c>
      <c r="AI262" s="292">
        <f t="shared" si="113"/>
        <v>6.0341738945041183E-2</v>
      </c>
      <c r="AJ262" s="292">
        <f t="shared" si="113"/>
        <v>6.0358724928340983E-2</v>
      </c>
      <c r="AK262" s="292">
        <f t="shared" si="113"/>
        <v>6.0376059999931245E-2</v>
      </c>
      <c r="AL262" s="292">
        <f t="shared" si="113"/>
        <v>6.0393595693126099E-2</v>
      </c>
      <c r="AM262" s="292">
        <f t="shared" si="113"/>
        <v>6.0411484329396192E-2</v>
      </c>
      <c r="AN262" s="292">
        <f t="shared" si="113"/>
        <v>6.0429576828792353E-2</v>
      </c>
      <c r="AO262" s="292">
        <f t="shared" si="113"/>
        <v>6.0448026189821952E-2</v>
      </c>
      <c r="AP262" s="292">
        <f t="shared" si="113"/>
        <v>6.0466834723123634E-2</v>
      </c>
      <c r="AQ262" s="312">
        <f t="shared" si="113"/>
        <v>6.0485842103476822E-2</v>
      </c>
      <c r="AT262" t="s">
        <v>218</v>
      </c>
      <c r="AU262" s="322">
        <v>6.0485842103476802E-2</v>
      </c>
      <c r="AV262" s="324">
        <v>6.0100258732212232E-2</v>
      </c>
      <c r="AW262" s="321">
        <f>AU262-AV262</f>
        <v>3.8558337126456954E-4</v>
      </c>
      <c r="AX262" s="320">
        <f>((AU262-AV262)/AV262)*100</f>
        <v>0.64156690736159261</v>
      </c>
    </row>
    <row r="263" spans="1:50" ht="15" thickBot="1" x14ac:dyDescent="0.35">
      <c r="A263" s="308"/>
      <c r="B263" s="309"/>
      <c r="C263" s="309" t="s">
        <v>322</v>
      </c>
      <c r="D263" s="309"/>
      <c r="E263" s="309"/>
      <c r="F263" s="309"/>
      <c r="G263" s="309"/>
      <c r="H263" s="309"/>
      <c r="I263" s="309"/>
      <c r="J263" s="309"/>
      <c r="K263" s="310">
        <f t="shared" si="114"/>
        <v>0.52407400000000004</v>
      </c>
      <c r="L263" s="310">
        <f t="shared" si="113"/>
        <v>0.522872</v>
      </c>
      <c r="M263" s="310">
        <f t="shared" si="113"/>
        <v>0.52166999999999997</v>
      </c>
      <c r="N263" s="310">
        <f t="shared" si="113"/>
        <v>0.51986699999999997</v>
      </c>
      <c r="O263" s="310">
        <f t="shared" si="113"/>
        <v>0.52106924320828829</v>
      </c>
      <c r="P263" s="310">
        <f t="shared" si="113"/>
        <v>0.52106924320828829</v>
      </c>
      <c r="Q263" s="310">
        <f t="shared" si="113"/>
        <v>0.52106924320828829</v>
      </c>
      <c r="R263" s="310">
        <f t="shared" si="113"/>
        <v>0.52106924320828829</v>
      </c>
      <c r="S263" s="310">
        <f t="shared" si="113"/>
        <v>0.52087151466228687</v>
      </c>
      <c r="T263" s="310">
        <f t="shared" si="113"/>
        <v>0.52067640052946085</v>
      </c>
      <c r="U263" s="310">
        <f t="shared" si="113"/>
        <v>0.52048391299934238</v>
      </c>
      <c r="V263" s="310">
        <f t="shared" si="113"/>
        <v>0.52029280389112254</v>
      </c>
      <c r="W263" s="310">
        <f t="shared" si="113"/>
        <v>0.52010434229952696</v>
      </c>
      <c r="X263" s="310">
        <f t="shared" si="113"/>
        <v>0.51991854069638932</v>
      </c>
      <c r="Y263" s="310">
        <f t="shared" si="113"/>
        <v>0.51973541165740378</v>
      </c>
      <c r="Z263" s="310">
        <f t="shared" si="113"/>
        <v>0.51955496786320865</v>
      </c>
      <c r="AA263" s="310">
        <f t="shared" si="113"/>
        <v>0.51937722210048387</v>
      </c>
      <c r="AB263" s="310">
        <f t="shared" si="113"/>
        <v>0.51920218726306078</v>
      </c>
      <c r="AC263" s="310">
        <f t="shared" si="113"/>
        <v>0.51902860252474059</v>
      </c>
      <c r="AD263" s="310">
        <f t="shared" si="113"/>
        <v>0.51885775094481501</v>
      </c>
      <c r="AE263" s="310">
        <f t="shared" si="113"/>
        <v>0.51868964572083387</v>
      </c>
      <c r="AF263" s="310">
        <f t="shared" si="113"/>
        <v>0.51852430016187723</v>
      </c>
      <c r="AG263" s="310">
        <f t="shared" si="113"/>
        <v>0.51836172768973476</v>
      </c>
      <c r="AH263" s="310">
        <f t="shared" si="113"/>
        <v>0.51820065822811312</v>
      </c>
      <c r="AI263" s="310">
        <f t="shared" si="113"/>
        <v>0.51804238507641776</v>
      </c>
      <c r="AJ263" s="310">
        <f t="shared" si="113"/>
        <v>0.51788692197647035</v>
      </c>
      <c r="AK263" s="310">
        <f t="shared" si="113"/>
        <v>0.51773428278746214</v>
      </c>
      <c r="AL263" s="310">
        <f t="shared" si="113"/>
        <v>0.51758318989753915</v>
      </c>
      <c r="AM263" s="310">
        <f t="shared" si="113"/>
        <v>0.51743494496247411</v>
      </c>
      <c r="AN263" s="310">
        <f t="shared" si="113"/>
        <v>0.51728826654523108</v>
      </c>
      <c r="AO263" s="310">
        <f t="shared" si="113"/>
        <v>0.51714446052454699</v>
      </c>
      <c r="AP263" s="310">
        <f t="shared" si="113"/>
        <v>0.51700354131284965</v>
      </c>
      <c r="AQ263" s="313">
        <f t="shared" si="113"/>
        <v>0.51686413351910099</v>
      </c>
      <c r="AT263" s="309" t="s">
        <v>322</v>
      </c>
      <c r="AU263" s="322">
        <v>0.51686413351910099</v>
      </c>
      <c r="AV263" s="324">
        <v>0.51356924320828912</v>
      </c>
      <c r="AW263" s="321">
        <f t="shared" si="115"/>
        <v>3.294890310811871E-3</v>
      </c>
      <c r="AX263" s="320">
        <f>((AU263-AV263)/AV263)*100</f>
        <v>0.64156690736161492</v>
      </c>
    </row>
    <row r="265" spans="1:50" ht="15" thickBot="1" x14ac:dyDescent="0.35"/>
    <row r="266" spans="1:50" x14ac:dyDescent="0.3">
      <c r="A266" s="1" t="s">
        <v>346</v>
      </c>
      <c r="B266" t="s">
        <v>337</v>
      </c>
      <c r="C266" t="s">
        <v>220</v>
      </c>
      <c r="K266" s="292">
        <f>K258-K23</f>
        <v>0</v>
      </c>
      <c r="L266" s="292">
        <f t="shared" ref="L266:AQ271" si="117">L258-L23</f>
        <v>0</v>
      </c>
      <c r="M266" s="292">
        <f t="shared" si="117"/>
        <v>0</v>
      </c>
      <c r="N266" s="292">
        <f t="shared" si="117"/>
        <v>0</v>
      </c>
      <c r="O266" s="292">
        <f t="shared" si="117"/>
        <v>0</v>
      </c>
      <c r="P266" s="292">
        <f t="shared" si="117"/>
        <v>0</v>
      </c>
      <c r="Q266" s="292">
        <f t="shared" si="117"/>
        <v>0</v>
      </c>
      <c r="R266" s="292">
        <f t="shared" si="117"/>
        <v>0</v>
      </c>
      <c r="S266" s="292">
        <f t="shared" si="117"/>
        <v>5.4587507700210036E-5</v>
      </c>
      <c r="T266" s="292">
        <f t="shared" si="117"/>
        <v>1.1123122505773964E-4</v>
      </c>
      <c r="U266" s="292">
        <f t="shared" si="117"/>
        <v>1.6996391109019848E-4</v>
      </c>
      <c r="V266" s="292">
        <f t="shared" si="117"/>
        <v>2.3013374256075636E-4</v>
      </c>
      <c r="W266" s="292">
        <f t="shared" si="117"/>
        <v>2.9244874825101741E-4</v>
      </c>
      <c r="X266" s="292">
        <f t="shared" si="117"/>
        <v>3.569424458519932E-4</v>
      </c>
      <c r="Y266" s="292">
        <f t="shared" si="117"/>
        <v>4.2364863217758675E-4</v>
      </c>
      <c r="Z266" s="292">
        <f t="shared" si="117"/>
        <v>4.9260138607631898E-4</v>
      </c>
      <c r="AA266" s="292">
        <f t="shared" si="117"/>
        <v>5.6383507137963695E-4</v>
      </c>
      <c r="AB266" s="292">
        <f t="shared" si="117"/>
        <v>6.3738433988652643E-4</v>
      </c>
      <c r="AC266" s="292">
        <f t="shared" si="117"/>
        <v>7.1256338424241505E-4</v>
      </c>
      <c r="AD266" s="292">
        <f t="shared" si="117"/>
        <v>7.9011776259457767E-4</v>
      </c>
      <c r="AE266" s="292">
        <f t="shared" si="117"/>
        <v>8.7008294297641342E-4</v>
      </c>
      <c r="AF266" s="292">
        <f t="shared" si="117"/>
        <v>9.5249469315422663E-4</v>
      </c>
      <c r="AG266" s="292">
        <f t="shared" si="117"/>
        <v>1.0373890837999666E-3</v>
      </c>
      <c r="AH266" s="292">
        <f t="shared" si="117"/>
        <v>1.1240554481975473E-3</v>
      </c>
      <c r="AI266" s="292">
        <f t="shared" si="117"/>
        <v>1.213266864503737E-3</v>
      </c>
      <c r="AJ266" s="292">
        <f t="shared" si="117"/>
        <v>1.3050602634666064E-3</v>
      </c>
      <c r="AK266" s="292">
        <f t="shared" si="117"/>
        <v>1.3994728912606336E-3</v>
      </c>
      <c r="AL266" s="292">
        <f t="shared" si="117"/>
        <v>1.4957738295691136E-3</v>
      </c>
      <c r="AM266" s="292">
        <f t="shared" si="117"/>
        <v>1.5947586140457326E-3</v>
      </c>
      <c r="AN266" s="292">
        <f t="shared" si="117"/>
        <v>1.6956860463061552E-3</v>
      </c>
      <c r="AO266" s="292">
        <f t="shared" si="117"/>
        <v>1.7993630110966219E-3</v>
      </c>
      <c r="AP266" s="292">
        <f t="shared" si="117"/>
        <v>1.9058282413993433E-3</v>
      </c>
      <c r="AQ266" s="315">
        <f>AQ258-AQ23</f>
        <v>2.014271098077669E-3</v>
      </c>
      <c r="AS266" s="318"/>
    </row>
    <row r="267" spans="1:50" x14ac:dyDescent="0.3">
      <c r="C267" t="s">
        <v>217</v>
      </c>
      <c r="K267" s="292">
        <f t="shared" ref="K267:Z271" si="118">K259-K24</f>
        <v>0</v>
      </c>
      <c r="L267" s="292">
        <f t="shared" si="118"/>
        <v>0</v>
      </c>
      <c r="M267" s="292">
        <f t="shared" si="118"/>
        <v>0</v>
      </c>
      <c r="N267" s="292">
        <f t="shared" si="118"/>
        <v>0</v>
      </c>
      <c r="O267" s="292">
        <f t="shared" si="118"/>
        <v>0</v>
      </c>
      <c r="P267" s="292">
        <f t="shared" si="118"/>
        <v>0</v>
      </c>
      <c r="Q267" s="292">
        <f t="shared" si="118"/>
        <v>0</v>
      </c>
      <c r="R267" s="292">
        <f t="shared" si="118"/>
        <v>0</v>
      </c>
      <c r="S267" s="292">
        <f t="shared" si="118"/>
        <v>3.4989501518989385E-4</v>
      </c>
      <c r="T267" s="292">
        <f t="shared" si="118"/>
        <v>7.0830723492609771E-4</v>
      </c>
      <c r="U267" s="292">
        <f t="shared" si="118"/>
        <v>1.0752613843891812E-3</v>
      </c>
      <c r="V267" s="292">
        <f t="shared" si="118"/>
        <v>1.4464778303029391E-3</v>
      </c>
      <c r="W267" s="292">
        <f t="shared" si="118"/>
        <v>1.8262786276208587E-3</v>
      </c>
      <c r="X267" s="292">
        <f t="shared" si="118"/>
        <v>2.214689074143017E-3</v>
      </c>
      <c r="Y267" s="292">
        <f t="shared" si="118"/>
        <v>2.6117346783398609E-3</v>
      </c>
      <c r="Z267" s="292">
        <f t="shared" si="118"/>
        <v>3.0174411615502272E-3</v>
      </c>
      <c r="AA267" s="292">
        <f t="shared" si="117"/>
        <v>3.4318344602082274E-3</v>
      </c>
      <c r="AB267" s="292">
        <f t="shared" si="117"/>
        <v>3.8549407280910053E-3</v>
      </c>
      <c r="AC267" s="292">
        <f t="shared" si="117"/>
        <v>4.2824546820827702E-3</v>
      </c>
      <c r="AD267" s="292">
        <f t="shared" si="117"/>
        <v>4.718726702785947E-3</v>
      </c>
      <c r="AE267" s="292">
        <f t="shared" si="117"/>
        <v>5.1637835600408799E-3</v>
      </c>
      <c r="AF267" s="292">
        <f t="shared" si="117"/>
        <v>5.6176522499136183E-3</v>
      </c>
      <c r="AG267" s="292">
        <f t="shared" si="117"/>
        <v>6.0803599970908895E-3</v>
      </c>
      <c r="AH267" s="292">
        <f t="shared" si="117"/>
        <v>6.5475827556136235E-3</v>
      </c>
      <c r="AI267" s="292">
        <f t="shared" si="117"/>
        <v>7.0236916770767266E-3</v>
      </c>
      <c r="AJ267" s="292">
        <f t="shared" si="117"/>
        <v>7.5087146353174372E-3</v>
      </c>
      <c r="AK267" s="292">
        <f t="shared" si="117"/>
        <v>8.0026797422461105E-3</v>
      </c>
      <c r="AL267" s="292">
        <f t="shared" si="117"/>
        <v>8.5012476668120396E-3</v>
      </c>
      <c r="AM267" s="292">
        <f t="shared" si="117"/>
        <v>9.0088065106208592E-3</v>
      </c>
      <c r="AN267" s="292">
        <f t="shared" si="117"/>
        <v>9.5210091836452904E-3</v>
      </c>
      <c r="AO267" s="292">
        <f t="shared" si="117"/>
        <v>1.004225235332834E-2</v>
      </c>
      <c r="AP267" s="292">
        <f t="shared" si="117"/>
        <v>1.0572565253761379E-2</v>
      </c>
      <c r="AQ267" s="316">
        <f t="shared" si="117"/>
        <v>1.1107291832768595E-2</v>
      </c>
      <c r="AS267" s="318"/>
    </row>
    <row r="268" spans="1:50" x14ac:dyDescent="0.3">
      <c r="C268" t="s">
        <v>215</v>
      </c>
      <c r="K268" s="292">
        <f t="shared" si="118"/>
        <v>0</v>
      </c>
      <c r="L268" s="292">
        <f t="shared" si="117"/>
        <v>0</v>
      </c>
      <c r="M268" s="292">
        <f t="shared" si="117"/>
        <v>0</v>
      </c>
      <c r="N268" s="292">
        <f t="shared" si="117"/>
        <v>0</v>
      </c>
      <c r="O268" s="292">
        <f t="shared" si="117"/>
        <v>0</v>
      </c>
      <c r="P268" s="292">
        <f t="shared" si="117"/>
        <v>0</v>
      </c>
      <c r="Q268" s="292">
        <f t="shared" si="117"/>
        <v>0</v>
      </c>
      <c r="R268" s="292">
        <f t="shared" si="117"/>
        <v>0</v>
      </c>
      <c r="S268" s="292">
        <f t="shared" si="117"/>
        <v>5.0860649673367675E-4</v>
      </c>
      <c r="T268" s="292">
        <f t="shared" si="117"/>
        <v>1.0263109295158834E-3</v>
      </c>
      <c r="U268" s="292">
        <f t="shared" si="117"/>
        <v>1.5530188155992164E-3</v>
      </c>
      <c r="V268" s="292">
        <f t="shared" si="117"/>
        <v>2.0824377785397807E-3</v>
      </c>
      <c r="W268" s="292">
        <f t="shared" si="117"/>
        <v>2.6206980881591235E-3</v>
      </c>
      <c r="X268" s="292">
        <f t="shared" si="117"/>
        <v>3.1677030735743905E-3</v>
      </c>
      <c r="Y268" s="292">
        <f t="shared" si="117"/>
        <v>3.7233552588600283E-3</v>
      </c>
      <c r="Z268" s="292">
        <f t="shared" si="117"/>
        <v>4.28755635465361E-3</v>
      </c>
      <c r="AA268" s="292">
        <f t="shared" si="117"/>
        <v>4.8602072496555238E-3</v>
      </c>
      <c r="AB268" s="292">
        <f t="shared" si="117"/>
        <v>5.4412080020105336E-3</v>
      </c>
      <c r="AC268" s="292">
        <f t="shared" si="117"/>
        <v>6.0243642514161699E-3</v>
      </c>
      <c r="AD268" s="292">
        <f t="shared" si="117"/>
        <v>6.6156980264366894E-3</v>
      </c>
      <c r="AE268" s="292">
        <f t="shared" si="117"/>
        <v>7.2151070310595422E-3</v>
      </c>
      <c r="AF268" s="292">
        <f t="shared" si="117"/>
        <v>7.8224881047894712E-3</v>
      </c>
      <c r="AG268" s="292">
        <f t="shared" si="117"/>
        <v>8.4377372134953887E-3</v>
      </c>
      <c r="AH268" s="292">
        <f t="shared" si="117"/>
        <v>9.0547316956204327E-3</v>
      </c>
      <c r="AI268" s="292">
        <f t="shared" si="117"/>
        <v>9.6794142072083034E-3</v>
      </c>
      <c r="AJ268" s="292">
        <f t="shared" si="117"/>
        <v>1.0311678233519306E-2</v>
      </c>
      <c r="AK268" s="292">
        <f t="shared" si="117"/>
        <v>1.095141635007213E-2</v>
      </c>
      <c r="AL268" s="292">
        <f t="shared" si="117"/>
        <v>1.1592564304466535E-2</v>
      </c>
      <c r="AM268" s="292">
        <f t="shared" si="117"/>
        <v>1.2240999981392608E-2</v>
      </c>
      <c r="AN268" s="292">
        <f t="shared" si="117"/>
        <v>1.2890688777971171E-2</v>
      </c>
      <c r="AO268" s="292">
        <f t="shared" si="117"/>
        <v>1.3547475846123369E-2</v>
      </c>
      <c r="AP268" s="292">
        <f t="shared" si="117"/>
        <v>1.4211249473154108E-2</v>
      </c>
      <c r="AQ268" s="316">
        <f t="shared" si="117"/>
        <v>1.4875621795035432E-2</v>
      </c>
      <c r="AS268" s="318"/>
    </row>
    <row r="269" spans="1:50" x14ac:dyDescent="0.3">
      <c r="C269" t="s">
        <v>321</v>
      </c>
      <c r="K269" s="292">
        <f t="shared" si="118"/>
        <v>0</v>
      </c>
      <c r="L269" s="292">
        <f t="shared" si="117"/>
        <v>0</v>
      </c>
      <c r="M269" s="292">
        <f t="shared" si="117"/>
        <v>0</v>
      </c>
      <c r="N269" s="292">
        <f t="shared" si="117"/>
        <v>0</v>
      </c>
      <c r="O269" s="292">
        <f t="shared" si="117"/>
        <v>0</v>
      </c>
      <c r="P269" s="292">
        <f t="shared" si="117"/>
        <v>0</v>
      </c>
      <c r="Q269" s="292">
        <f t="shared" si="117"/>
        <v>0</v>
      </c>
      <c r="R269" s="292">
        <f t="shared" si="117"/>
        <v>0</v>
      </c>
      <c r="S269" s="292">
        <f t="shared" si="117"/>
        <v>1.953367155757002E-4</v>
      </c>
      <c r="T269" s="292">
        <f t="shared" si="117"/>
        <v>3.9565616668035819E-4</v>
      </c>
      <c r="U269" s="292">
        <f t="shared" si="117"/>
        <v>6.0098120805684996E-4</v>
      </c>
      <c r="V269" s="292">
        <f t="shared" si="117"/>
        <v>8.0892760170048206E-4</v>
      </c>
      <c r="W269" s="292">
        <f t="shared" si="117"/>
        <v>1.0219187981294064E-3</v>
      </c>
      <c r="X269" s="292">
        <f t="shared" si="117"/>
        <v>1.2399781813872135E-3</v>
      </c>
      <c r="Y269" s="292">
        <f t="shared" si="117"/>
        <v>1.46312933025039E-3</v>
      </c>
      <c r="Z269" s="292">
        <f t="shared" si="117"/>
        <v>1.6913960202608047E-3</v>
      </c>
      <c r="AA269" s="292">
        <f t="shared" si="117"/>
        <v>1.9248022257829511E-3</v>
      </c>
      <c r="AB269" s="292">
        <f t="shared" si="117"/>
        <v>2.1633721220838398E-3</v>
      </c>
      <c r="AC269" s="292">
        <f t="shared" si="117"/>
        <v>2.404697761707375E-3</v>
      </c>
      <c r="AD269" s="292">
        <f t="shared" si="117"/>
        <v>2.6512287780103838E-3</v>
      </c>
      <c r="AE269" s="292">
        <f t="shared" si="117"/>
        <v>2.9029899157171357E-3</v>
      </c>
      <c r="AF269" s="292">
        <f t="shared" si="117"/>
        <v>3.1600061286648495E-3</v>
      </c>
      <c r="AG269" s="292">
        <f t="shared" si="117"/>
        <v>3.4223025820160347E-3</v>
      </c>
      <c r="AH269" s="292">
        <f t="shared" si="117"/>
        <v>3.687453984864475E-3</v>
      </c>
      <c r="AI269" s="292">
        <f t="shared" si="117"/>
        <v>3.9579291702512842E-3</v>
      </c>
      <c r="AJ269" s="292">
        <f t="shared" si="117"/>
        <v>4.2337539033825422E-3</v>
      </c>
      <c r="AK269" s="292">
        <f t="shared" si="117"/>
        <v>4.5149541695257422E-3</v>
      </c>
      <c r="AL269" s="292">
        <f t="shared" si="117"/>
        <v>4.7990905489874169E-3</v>
      </c>
      <c r="AM269" s="292">
        <f t="shared" si="117"/>
        <v>5.088647542566882E-3</v>
      </c>
      <c r="AN269" s="292">
        <f t="shared" si="117"/>
        <v>5.3811785585518024E-3</v>
      </c>
      <c r="AO269" s="292">
        <f t="shared" si="117"/>
        <v>5.6791760155803228E-3</v>
      </c>
      <c r="AP269" s="292">
        <f t="shared" si="117"/>
        <v>5.9826669362103013E-3</v>
      </c>
      <c r="AQ269" s="316">
        <f t="shared" si="117"/>
        <v>6.2890255920374782E-3</v>
      </c>
      <c r="AS269" s="318"/>
    </row>
    <row r="270" spans="1:50" x14ac:dyDescent="0.3">
      <c r="C270" t="s">
        <v>218</v>
      </c>
      <c r="K270" s="292">
        <f t="shared" si="118"/>
        <v>0</v>
      </c>
      <c r="L270" s="292">
        <f t="shared" si="117"/>
        <v>0</v>
      </c>
      <c r="M270" s="292">
        <f t="shared" si="117"/>
        <v>0</v>
      </c>
      <c r="N270" s="292">
        <f t="shared" si="117"/>
        <v>0</v>
      </c>
      <c r="O270" s="292">
        <f t="shared" si="117"/>
        <v>0</v>
      </c>
      <c r="P270" s="292">
        <f t="shared" si="117"/>
        <v>0</v>
      </c>
      <c r="Q270" s="292">
        <f t="shared" si="117"/>
        <v>0</v>
      </c>
      <c r="R270" s="292">
        <f t="shared" si="117"/>
        <v>0</v>
      </c>
      <c r="S270" s="292">
        <f t="shared" si="117"/>
        <v>1.180281079651152E-5</v>
      </c>
      <c r="T270" s="292">
        <f t="shared" si="117"/>
        <v>2.3921122646930471E-5</v>
      </c>
      <c r="U270" s="292">
        <f t="shared" si="117"/>
        <v>3.6356889809394111E-5</v>
      </c>
      <c r="V270" s="292">
        <f t="shared" si="117"/>
        <v>4.8966364061125978E-5</v>
      </c>
      <c r="W270" s="292">
        <f t="shared" si="117"/>
        <v>6.189664659945332E-5</v>
      </c>
      <c r="X270" s="292">
        <f t="shared" si="117"/>
        <v>7.514973694173338E-5</v>
      </c>
      <c r="Y270" s="292">
        <f t="shared" si="117"/>
        <v>8.8727651256594042E-5</v>
      </c>
      <c r="Z270" s="292">
        <f t="shared" si="117"/>
        <v>1.0263242253757271E-4</v>
      </c>
      <c r="AA270" s="292">
        <f t="shared" si="117"/>
        <v>1.168661007790589E-4</v>
      </c>
      <c r="AB270" s="292">
        <f t="shared" si="117"/>
        <v>1.3143075315425606E-4</v>
      </c>
      <c r="AC270" s="292">
        <f t="shared" si="117"/>
        <v>1.4618060409806594E-4</v>
      </c>
      <c r="AD270" s="292">
        <f t="shared" si="117"/>
        <v>1.6126499364392533E-4</v>
      </c>
      <c r="AE270" s="292">
        <f t="shared" si="117"/>
        <v>1.7668603765802482E-4</v>
      </c>
      <c r="AF270" s="292">
        <f t="shared" si="117"/>
        <v>1.9244586988730744E-4</v>
      </c>
      <c r="AG270" s="292">
        <f t="shared" si="117"/>
        <v>2.0854664214869229E-4</v>
      </c>
      <c r="AH270" s="292">
        <f t="shared" si="117"/>
        <v>2.2484109587735807E-4</v>
      </c>
      <c r="AI270" s="292">
        <f t="shared" si="117"/>
        <v>2.4148021282895116E-4</v>
      </c>
      <c r="AJ270" s="292">
        <f t="shared" si="117"/>
        <v>2.5846619612875099E-4</v>
      </c>
      <c r="AK270" s="292">
        <f t="shared" si="117"/>
        <v>2.7580126771901275E-4</v>
      </c>
      <c r="AL270" s="292">
        <f t="shared" si="117"/>
        <v>2.9333696091386752E-4</v>
      </c>
      <c r="AM270" s="292">
        <f t="shared" si="117"/>
        <v>3.1122559718396031E-4</v>
      </c>
      <c r="AN270" s="292">
        <f t="shared" si="117"/>
        <v>3.2931809658012096E-4</v>
      </c>
      <c r="AO270" s="292">
        <f t="shared" si="117"/>
        <v>3.4776745760971978E-4</v>
      </c>
      <c r="AP270" s="292">
        <f t="shared" si="117"/>
        <v>3.6657599091140247E-4</v>
      </c>
      <c r="AQ270" s="316">
        <f t="shared" si="117"/>
        <v>3.8558337126459036E-4</v>
      </c>
      <c r="AS270" s="318"/>
    </row>
    <row r="271" spans="1:50" ht="15" thickBot="1" x14ac:dyDescent="0.35">
      <c r="C271" t="s">
        <v>322</v>
      </c>
      <c r="K271" s="292">
        <f t="shared" si="118"/>
        <v>0</v>
      </c>
      <c r="L271" s="292">
        <f t="shared" si="117"/>
        <v>0</v>
      </c>
      <c r="M271" s="292">
        <f t="shared" si="117"/>
        <v>0</v>
      </c>
      <c r="N271" s="292">
        <f t="shared" si="117"/>
        <v>0</v>
      </c>
      <c r="O271" s="292">
        <f t="shared" si="117"/>
        <v>0</v>
      </c>
      <c r="P271" s="292">
        <f t="shared" si="117"/>
        <v>0</v>
      </c>
      <c r="Q271" s="292">
        <f t="shared" si="117"/>
        <v>0</v>
      </c>
      <c r="R271" s="292">
        <f t="shared" si="117"/>
        <v>0</v>
      </c>
      <c r="S271" s="292">
        <f t="shared" si="117"/>
        <v>1.0227145399854809E-4</v>
      </c>
      <c r="T271" s="292">
        <f t="shared" si="117"/>
        <v>2.0715732117249086E-4</v>
      </c>
      <c r="U271" s="292">
        <f t="shared" si="117"/>
        <v>3.1466979105398973E-4</v>
      </c>
      <c r="V271" s="292">
        <f t="shared" si="117"/>
        <v>4.2356068283411208E-4</v>
      </c>
      <c r="W271" s="292">
        <f t="shared" si="117"/>
        <v>5.3509909123850008E-4</v>
      </c>
      <c r="X271" s="292">
        <f t="shared" si="117"/>
        <v>6.4929748810083066E-4</v>
      </c>
      <c r="Y271" s="292">
        <f t="shared" si="117"/>
        <v>7.661684491152565E-4</v>
      </c>
      <c r="Z271" s="292">
        <f t="shared" si="117"/>
        <v>8.8572465492009478E-4</v>
      </c>
      <c r="AA271" s="292">
        <f t="shared" si="117"/>
        <v>1.0079788921952826E-3</v>
      </c>
      <c r="AB271" s="292">
        <f t="shared" si="117"/>
        <v>1.1329440547721559E-3</v>
      </c>
      <c r="AC271" s="292">
        <f t="shared" si="117"/>
        <v>1.2593593164519357E-3</v>
      </c>
      <c r="AD271" s="292">
        <f t="shared" si="117"/>
        <v>1.3885077365263232E-3</v>
      </c>
      <c r="AE271" s="292">
        <f t="shared" si="117"/>
        <v>1.5204025125451492E-3</v>
      </c>
      <c r="AF271" s="292">
        <f t="shared" si="117"/>
        <v>1.655056953588474E-3</v>
      </c>
      <c r="AG271" s="292">
        <f t="shared" si="117"/>
        <v>1.7924844814459773E-3</v>
      </c>
      <c r="AH271" s="292">
        <f t="shared" si="117"/>
        <v>1.9314150198243007E-3</v>
      </c>
      <c r="AI271" s="292">
        <f t="shared" si="117"/>
        <v>2.0731418681289027E-3</v>
      </c>
      <c r="AJ271" s="292">
        <f t="shared" si="117"/>
        <v>2.2176787681814636E-3</v>
      </c>
      <c r="AK271" s="292">
        <f t="shared" si="117"/>
        <v>2.3650395791732226E-3</v>
      </c>
      <c r="AL271" s="292">
        <f t="shared" si="117"/>
        <v>2.5139466892502016E-3</v>
      </c>
      <c r="AM271" s="292">
        <f t="shared" si="117"/>
        <v>2.6657017541851236E-3</v>
      </c>
      <c r="AN271" s="292">
        <f t="shared" si="117"/>
        <v>2.8190233369420614E-3</v>
      </c>
      <c r="AO271" s="292">
        <f t="shared" si="117"/>
        <v>2.9752173162579387E-3</v>
      </c>
      <c r="AP271" s="292">
        <f t="shared" si="117"/>
        <v>3.1342981045605622E-3</v>
      </c>
      <c r="AQ271" s="317">
        <f t="shared" si="117"/>
        <v>3.294890310811871E-3</v>
      </c>
      <c r="AS271" s="318"/>
    </row>
  </sheetData>
  <autoFilter ref="A1:AQ162" xr:uid="{7FE60582-8E84-4795-90E6-91E6C5CD9C07}">
    <filterColumn colId="1">
      <filters>
        <filter val="TotalTechnologyAnnualActivityLowerLimit"/>
        <filter val="TotalTechnologyAnnualActivityUpperLimit"/>
      </filters>
    </filterColumn>
    <filterColumn colId="2">
      <customFilters>
        <customFilter val="*LU_FOR*"/>
        <customFilter val="*ABO*"/>
      </customFilters>
    </filterColumn>
  </autoFilter>
  <conditionalFormatting sqref="K202:AQ207">
    <cfRule type="cellIs" dxfId="3" priority="2" operator="lessThan">
      <formula>0.089</formula>
    </cfRule>
  </conditionalFormatting>
  <conditionalFormatting sqref="K242:AQ247">
    <cfRule type="cellIs" dxfId="2" priority="3" operator="lessThan">
      <formula>-0.033</formula>
    </cfRule>
  </conditionalFormatting>
  <conditionalFormatting sqref="K266:AQ271"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5EFD25-7B7D-422A-AD1A-43E0C7D141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d01661-8ec0-4cda-9041-ce6b6c43d122"/>
    <ds:schemaRef ds:uri="aa8af366-95fc-4ecf-b09f-78c0cf50c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D6DB45-3CD0-49C0-ABD9-1D7EE66B99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T_Elasticity</vt:lpstr>
      <vt:lpstr>SmartGrid</vt:lpstr>
      <vt:lpstr>Efficiency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Priscilla Murillo</cp:lastModifiedBy>
  <cp:revision/>
  <dcterms:created xsi:type="dcterms:W3CDTF">2015-06-05T18:17:20Z</dcterms:created>
  <dcterms:modified xsi:type="dcterms:W3CDTF">2024-12-13T17:18:01Z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